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40" tabRatio="500" activeTab="1"/>
  </bookViews>
  <sheets>
    <sheet name="工作表5" sheetId="13" r:id="rId1"/>
    <sheet name="Overall" sheetId="2" r:id="rId2"/>
  </sheets>
  <calcPr calcId="140000" concurrentCalc="0"/>
  <pivotCaches>
    <pivotCache cacheId="2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2" l="1"/>
  <c r="N58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P58" i="2"/>
  <c r="Q5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6" i="2"/>
  <c r="K23" i="2"/>
  <c r="G2" i="2"/>
  <c r="L2" i="2"/>
  <c r="G3" i="2"/>
  <c r="L3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L2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58" i="2"/>
  <c r="M58" i="2"/>
  <c r="H23" i="2"/>
  <c r="I23" i="2"/>
</calcChain>
</file>

<file path=xl/sharedStrings.xml><?xml version="1.0" encoding="utf-8"?>
<sst xmlns="http://schemas.openxmlformats.org/spreadsheetml/2006/main" count="45" uniqueCount="32">
  <si>
    <t>TGH</t>
    <phoneticPr fontId="1" type="noConversion"/>
  </si>
  <si>
    <t>K</t>
    <phoneticPr fontId="1" type="noConversion"/>
  </si>
  <si>
    <t>列標籤</t>
  </si>
  <si>
    <t>總計</t>
  </si>
  <si>
    <t>LPFF</t>
    <phoneticPr fontId="1" type="noConversion"/>
  </si>
  <si>
    <t>GASH</t>
    <phoneticPr fontId="1" type="noConversion"/>
  </si>
  <si>
    <t>BF</t>
    <phoneticPr fontId="1" type="noConversion"/>
  </si>
  <si>
    <t>$S$</t>
    <phoneticPr fontId="1" type="noConversion"/>
  </si>
  <si>
    <t>$H$</t>
    <phoneticPr fontId="1" type="noConversion"/>
  </si>
  <si>
    <t>$N$</t>
    <phoneticPr fontId="1" type="noConversion"/>
  </si>
  <si>
    <t>GASH</t>
    <phoneticPr fontId="1" type="noConversion"/>
  </si>
  <si>
    <t>Average</t>
    <phoneticPr fontId="1" type="noConversion"/>
  </si>
  <si>
    <t>Average</t>
    <phoneticPr fontId="1" type="noConversion"/>
  </si>
  <si>
    <t>gap ratio</t>
    <phoneticPr fontId="1" type="noConversion"/>
  </si>
  <si>
    <t>gap ratio</t>
    <phoneticPr fontId="1" type="noConversion"/>
  </si>
  <si>
    <t>CVS $K$-$S$</t>
    <phoneticPr fontId="1" type="noConversion"/>
  </si>
  <si>
    <t>$P$</t>
    <phoneticPr fontId="1" type="noConversion"/>
  </si>
  <si>
    <t>$B$</t>
    <phoneticPr fontId="1" type="noConversion"/>
  </si>
  <si>
    <t>欄標籤</t>
  </si>
  <si>
    <t>P/N</t>
    <phoneticPr fontId="1" type="noConversion"/>
  </si>
  <si>
    <t>N/SH</t>
    <phoneticPr fontId="1" type="noConversion"/>
  </si>
  <si>
    <t>B/N</t>
    <phoneticPr fontId="1" type="noConversion"/>
  </si>
  <si>
    <t>P/SH</t>
    <phoneticPr fontId="1" type="noConversion"/>
  </si>
  <si>
    <t>B/SH</t>
    <phoneticPr fontId="1" type="noConversion"/>
  </si>
  <si>
    <t>ratio/B</t>
    <phoneticPr fontId="1" type="noConversion"/>
  </si>
  <si>
    <t>gap/B</t>
    <phoneticPr fontId="1" type="noConversion"/>
  </si>
  <si>
    <t>平均值 - ratio/B</t>
  </si>
  <si>
    <t>平均值 - ratio/B 的加總</t>
  </si>
  <si>
    <t>平均值 - gap/B 的加總</t>
  </si>
  <si>
    <t>平均值 - gap/B</t>
  </si>
  <si>
    <t>平均值 - gap/B2 的加總</t>
  </si>
  <si>
    <t>平均值 - gap/B2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</si>
</sst>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pivotButton="1"/>
    <xf numFmtId="177" fontId="0" fillId="0" borderId="0" xfId="0" applyNumberFormat="1" applyAlignment="1">
      <alignment horizontal="left"/>
    </xf>
  </cellXfs>
  <cellStyles count="17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050.270628009261" createdVersion="4" refreshedVersion="4" minRefreshableVersion="3" recordCount="32">
  <cacheSource type="worksheet">
    <worksheetSource ref="A25:S57" sheet="Overall"/>
  </cacheSource>
  <cacheFields count="19">
    <cacheField name="N/SH" numFmtId="177">
      <sharedItems containsSemiMixedTypes="0" containsString="0" containsNumber="1" minValue="0.6" maxValue="0.8" count="2">
        <n v="0.6"/>
        <n v="0.8"/>
      </sharedItems>
    </cacheField>
    <cacheField name="P/N" numFmtId="177">
      <sharedItems containsSemiMixedTypes="0" containsString="0" containsNumber="1" minValue="0.2" maxValue="0.4"/>
    </cacheField>
    <cacheField name="B/N" numFmtId="176">
      <sharedItems containsSemiMixedTypes="0" containsString="0" containsNumber="1" minValue="0.6" maxValue="0.75"/>
    </cacheField>
    <cacheField name="P/SH" numFmtId="176">
      <sharedItems containsSemiMixedTypes="0" containsString="0" containsNumber="1" minValue="0.12" maxValue="0.32000000000000006"/>
    </cacheField>
    <cacheField name="B/SH" numFmtId="176">
      <sharedItems containsSemiMixedTypes="0" containsString="0" containsNumber="1" minValue="0.36" maxValue="0.60000000000000009"/>
    </cacheField>
    <cacheField name="BF" numFmtId="0">
      <sharedItems containsSemiMixedTypes="0" containsString="0" containsNumber="1" containsInteger="1" minValue="1" maxValue="32"/>
    </cacheField>
    <cacheField name="$S$" numFmtId="0">
      <sharedItems containsSemiMixedTypes="0" containsString="0" containsNumber="1" containsInteger="1" minValue="16" maxValue="20"/>
    </cacheField>
    <cacheField name="$H$" numFmtId="0">
      <sharedItems containsSemiMixedTypes="0" containsString="0" containsNumber="1" containsInteger="1" minValue="5" maxValue="8" count="2">
        <n v="5"/>
        <n v="8"/>
      </sharedItems>
    </cacheField>
    <cacheField name="$N$" numFmtId="0">
      <sharedItems containsSemiMixedTypes="0" containsString="0" containsNumber="1" containsInteger="1" minValue="48" maxValue="128"/>
    </cacheField>
    <cacheField name="$P$" numFmtId="0">
      <sharedItems containsSemiMixedTypes="0" containsString="0" containsNumber="1" containsInteger="1" minValue="10" maxValue="52"/>
    </cacheField>
    <cacheField name="$B$" numFmtId="0">
      <sharedItems containsSemiMixedTypes="0" containsString="0" containsNumber="1" containsInteger="1" minValue="29" maxValue="96"/>
    </cacheField>
    <cacheField name="GASH" numFmtId="176">
      <sharedItems containsSemiMixedTypes="0" containsString="0" containsNumber="1" minValue="29.15" maxValue="134.1"/>
    </cacheField>
    <cacheField name="ratio/B" numFmtId="176">
      <sharedItems containsSemiMixedTypes="0" containsString="0" containsNumber="1" minValue="0" maxValue="60.403225806451609"/>
    </cacheField>
    <cacheField name="TGH" numFmtId="176">
      <sharedItems containsSemiMixedTypes="0" containsString="0" containsNumber="1" minValue="29.1" maxValue="147.30000000000001"/>
    </cacheField>
    <cacheField name="ratio/B2" numFmtId="176">
      <sharedItems containsSemiMixedTypes="0" containsString="0" containsNumber="1" minValue="0" maxValue="78.387096774193537"/>
    </cacheField>
    <cacheField name="gap/B" numFmtId="176">
      <sharedItems containsSemiMixedTypes="0" containsString="0" containsNumber="1" minValue="-1.9444444444444375" maxValue="22.948717948717935"/>
    </cacheField>
    <cacheField name="LPFF" numFmtId="176">
      <sharedItems containsSemiMixedTypes="0" containsString="0" containsNumber="1" minValue="29.55" maxValue="157"/>
    </cacheField>
    <cacheField name="ratio/B3" numFmtId="176">
      <sharedItems containsSemiMixedTypes="0" containsString="0" containsNumber="1" minValue="0" maxValue="78.790322580645153"/>
    </cacheField>
    <cacheField name="gap/B2" numFmtId="176">
      <sharedItems containsSemiMixedTypes="0" containsString="0" containsNumber="1" minValue="-0.44444444444444731" maxValue="28.141025641025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n v="0.2"/>
    <n v="0.6"/>
    <n v="0.12"/>
    <n v="0.36"/>
    <n v="1"/>
    <n v="16"/>
    <x v="0"/>
    <n v="48"/>
    <n v="10"/>
    <n v="29"/>
    <n v="29.15"/>
    <n v="0.51724137931032921"/>
    <n v="29.1"/>
    <n v="0.34482758620690834"/>
    <n v="-0.17241379310342086"/>
    <n v="29.55"/>
    <n v="1.8965517241379404"/>
    <n v="1.3793103448276112"/>
  </r>
  <r>
    <x v="0"/>
    <n v="0.2"/>
    <n v="0.75"/>
    <n v="0.12"/>
    <n v="0.44999999999999996"/>
    <n v="2"/>
    <n v="16"/>
    <x v="0"/>
    <n v="48"/>
    <n v="10"/>
    <n v="36"/>
    <n v="36"/>
    <n v="0"/>
    <n v="36"/>
    <n v="0"/>
    <n v="0"/>
    <n v="36.6"/>
    <n v="1.6666666666666607"/>
    <n v="1.6666666666666607"/>
  </r>
  <r>
    <x v="0"/>
    <n v="0.4"/>
    <n v="0.6"/>
    <n v="0.24"/>
    <n v="0.36"/>
    <n v="3"/>
    <n v="16"/>
    <x v="0"/>
    <n v="48"/>
    <n v="20"/>
    <n v="29"/>
    <n v="29.35"/>
    <n v="1.2068965517241459"/>
    <n v="29.45"/>
    <n v="1.551724137931032"/>
    <n v="0.34482758620688614"/>
    <n v="30.9"/>
    <n v="6.5517241379310365"/>
    <n v="5.3448275862068906"/>
  </r>
  <r>
    <x v="0"/>
    <n v="0.4"/>
    <n v="0.75"/>
    <n v="0.24"/>
    <n v="0.44999999999999996"/>
    <n v="4"/>
    <n v="16"/>
    <x v="0"/>
    <n v="48"/>
    <n v="20"/>
    <n v="36"/>
    <n v="36.15"/>
    <n v="0.41666666666666519"/>
    <n v="36"/>
    <n v="0"/>
    <n v="-0.41666666666666519"/>
    <n v="37.200000000000003"/>
    <n v="3.3333333333333437"/>
    <n v="2.9166666666666785"/>
  </r>
  <r>
    <x v="1"/>
    <n v="0.2"/>
    <n v="0.6"/>
    <n v="0.16000000000000003"/>
    <n v="0.48"/>
    <n v="5"/>
    <n v="16"/>
    <x v="0"/>
    <n v="64"/>
    <n v="13"/>
    <n v="39"/>
    <n v="46.3"/>
    <n v="18.717948717948719"/>
    <n v="48.5"/>
    <n v="24.358974358974361"/>
    <n v="5.6410256410256423"/>
    <n v="53"/>
    <n v="35.897435897435905"/>
    <n v="17.179487179487186"/>
  </r>
  <r>
    <x v="1"/>
    <n v="0.2"/>
    <n v="0.75"/>
    <n v="0.16000000000000003"/>
    <n v="0.60000000000000009"/>
    <n v="6"/>
    <n v="16"/>
    <x v="0"/>
    <n v="64"/>
    <n v="13"/>
    <n v="48"/>
    <n v="55.5"/>
    <n v="15.625"/>
    <n v="57.55"/>
    <n v="19.895833333333336"/>
    <n v="4.2708333333333357"/>
    <n v="62.85"/>
    <n v="30.937499999999996"/>
    <n v="15.312499999999996"/>
  </r>
  <r>
    <x v="1"/>
    <n v="0.4"/>
    <n v="0.6"/>
    <n v="0.32000000000000006"/>
    <n v="0.48"/>
    <n v="7"/>
    <n v="16"/>
    <x v="0"/>
    <n v="64"/>
    <n v="26"/>
    <n v="39"/>
    <n v="49.95"/>
    <n v="28.076923076923087"/>
    <n v="53.55"/>
    <n v="37.307692307692307"/>
    <n v="9.2307692307692193"/>
    <n v="57.15"/>
    <n v="46.538461538461526"/>
    <n v="18.461538461538439"/>
  </r>
  <r>
    <x v="1"/>
    <n v="0.4"/>
    <n v="0.75"/>
    <n v="0.32000000000000006"/>
    <n v="0.60000000000000009"/>
    <n v="8"/>
    <n v="16"/>
    <x v="0"/>
    <n v="64"/>
    <n v="26"/>
    <n v="48"/>
    <n v="57.6"/>
    <n v="19.999999999999996"/>
    <n v="60"/>
    <n v="25"/>
    <n v="5.0000000000000036"/>
    <n v="66.900000000000006"/>
    <n v="39.375000000000007"/>
    <n v="19.375000000000011"/>
  </r>
  <r>
    <x v="0"/>
    <n v="0.2"/>
    <n v="0.6"/>
    <n v="0.12"/>
    <n v="0.36"/>
    <n v="9"/>
    <n v="16"/>
    <x v="1"/>
    <n v="77"/>
    <n v="16"/>
    <n v="47"/>
    <n v="56.3"/>
    <n v="19.78723404255318"/>
    <n v="60.35"/>
    <n v="28.404255319148941"/>
    <n v="8.6170212765957608"/>
    <n v="62.15"/>
    <n v="32.234042553191486"/>
    <n v="12.446808510638306"/>
  </r>
  <r>
    <x v="0"/>
    <n v="0.2"/>
    <n v="0.75"/>
    <n v="0.12"/>
    <n v="0.44999999999999996"/>
    <n v="10"/>
    <n v="16"/>
    <x v="1"/>
    <n v="77"/>
    <n v="16"/>
    <n v="58"/>
    <n v="61.55"/>
    <n v="6.1206896551724066"/>
    <n v="62.15"/>
    <n v="7.1551724137931094"/>
    <n v="1.0344827586207028"/>
    <n v="69.5"/>
    <n v="19.827586206896552"/>
    <n v="13.706896551724146"/>
  </r>
  <r>
    <x v="0"/>
    <n v="0.4"/>
    <n v="0.6"/>
    <n v="0.24"/>
    <n v="0.36"/>
    <n v="11"/>
    <n v="16"/>
    <x v="1"/>
    <n v="77"/>
    <n v="31"/>
    <n v="47"/>
    <n v="55"/>
    <n v="17.021276595744684"/>
    <n v="61.25"/>
    <n v="30.319148936170205"/>
    <n v="13.297872340425521"/>
    <n v="63.7"/>
    <n v="35.531914893617021"/>
    <n v="18.510638297872337"/>
  </r>
  <r>
    <x v="0"/>
    <n v="0.4"/>
    <n v="0.75"/>
    <n v="0.24"/>
    <n v="0.44999999999999996"/>
    <n v="12"/>
    <n v="16"/>
    <x v="1"/>
    <n v="77"/>
    <n v="31"/>
    <n v="58"/>
    <n v="61.45"/>
    <n v="5.9482758620689635"/>
    <n v="63.45"/>
    <n v="9.3965517241379359"/>
    <n v="3.4482758620689724"/>
    <n v="68.5"/>
    <n v="18.103448275862078"/>
    <n v="12.155172413793114"/>
  </r>
  <r>
    <x v="1"/>
    <n v="0.2"/>
    <n v="0.6"/>
    <n v="0.16000000000000003"/>
    <n v="0.48"/>
    <n v="13"/>
    <n v="16"/>
    <x v="1"/>
    <n v="103"/>
    <n v="21"/>
    <n v="62"/>
    <n v="96.5"/>
    <n v="55.645161290322577"/>
    <n v="107.45"/>
    <n v="73.306451612903231"/>
    <n v="17.661290322580655"/>
    <n v="110.85"/>
    <n v="78.790322580645153"/>
    <n v="23.145161290322577"/>
  </r>
  <r>
    <x v="1"/>
    <n v="0.2"/>
    <n v="0.75"/>
    <n v="0.16000000000000003"/>
    <n v="0.60000000000000009"/>
    <n v="14"/>
    <n v="16"/>
    <x v="1"/>
    <n v="103"/>
    <n v="21"/>
    <n v="78"/>
    <n v="116.05"/>
    <n v="48.782051282051285"/>
    <n v="124.75"/>
    <n v="59.935897435897445"/>
    <n v="11.15384615384616"/>
    <n v="134.9"/>
    <n v="72.948717948717956"/>
    <n v="24.166666666666671"/>
  </r>
  <r>
    <x v="1"/>
    <n v="0.4"/>
    <n v="0.6"/>
    <n v="0.32000000000000006"/>
    <n v="0.48"/>
    <n v="15"/>
    <n v="16"/>
    <x v="1"/>
    <n v="103"/>
    <n v="42"/>
    <n v="62"/>
    <n v="99.45"/>
    <n v="60.403225806451609"/>
    <n v="110.6"/>
    <n v="78.387096774193537"/>
    <n v="17.983870967741929"/>
    <n v="110.4"/>
    <n v="78.06451612903227"/>
    <n v="17.661290322580662"/>
  </r>
  <r>
    <x v="1"/>
    <n v="0.4"/>
    <n v="0.75"/>
    <n v="0.32000000000000006"/>
    <n v="0.60000000000000009"/>
    <n v="16"/>
    <n v="16"/>
    <x v="1"/>
    <n v="103"/>
    <n v="42"/>
    <n v="78"/>
    <n v="115.45"/>
    <n v="48.012820512820518"/>
    <n v="133.35"/>
    <n v="70.961538461538453"/>
    <n v="22.948717948717935"/>
    <n v="137.4"/>
    <n v="76.153846153846175"/>
    <n v="28.141025641025657"/>
  </r>
  <r>
    <x v="0"/>
    <n v="0.2"/>
    <n v="0.6"/>
    <n v="0.12"/>
    <n v="0.36"/>
    <n v="17"/>
    <n v="20"/>
    <x v="0"/>
    <n v="60"/>
    <n v="12"/>
    <n v="36"/>
    <n v="36.5"/>
    <n v="1.388888888888884"/>
    <n v="36.5"/>
    <n v="1.388888888888884"/>
    <n v="0"/>
    <n v="37.35"/>
    <n v="3.7500000000000089"/>
    <n v="2.3611111111111249"/>
  </r>
  <r>
    <x v="0"/>
    <n v="0.2"/>
    <n v="0.75"/>
    <n v="0.12"/>
    <n v="0.44999999999999996"/>
    <n v="18"/>
    <n v="20"/>
    <x v="0"/>
    <n v="60"/>
    <n v="12"/>
    <n v="45"/>
    <n v="45.2"/>
    <n v="0.44444444444444731"/>
    <n v="45"/>
    <n v="0"/>
    <n v="-0.44444444444444731"/>
    <n v="45"/>
    <n v="0"/>
    <n v="-0.44444444444444731"/>
  </r>
  <r>
    <x v="0"/>
    <n v="0.4"/>
    <n v="0.6"/>
    <n v="0.24"/>
    <n v="0.36"/>
    <n v="19"/>
    <n v="20"/>
    <x v="0"/>
    <n v="60"/>
    <n v="24"/>
    <n v="36"/>
    <n v="36.75"/>
    <n v="2.0833333333333259"/>
    <n v="36.799999999999997"/>
    <n v="2.2222222222222143"/>
    <n v="0.1388888888888884"/>
    <n v="38.5"/>
    <n v="6.944444444444442"/>
    <n v="4.861111111111116"/>
  </r>
  <r>
    <x v="0"/>
    <n v="0.4"/>
    <n v="0.75"/>
    <n v="0.24"/>
    <n v="0.44999999999999996"/>
    <n v="20"/>
    <n v="20"/>
    <x v="0"/>
    <n v="60"/>
    <n v="24"/>
    <n v="45"/>
    <n v="45.1"/>
    <n v="0.22222222222223476"/>
    <n v="45"/>
    <n v="0"/>
    <n v="-0.22222222222223476"/>
    <n v="45.7"/>
    <n v="1.5555555555555545"/>
    <n v="1.3333333333333197"/>
  </r>
  <r>
    <x v="1"/>
    <n v="0.2"/>
    <n v="0.6"/>
    <n v="0.16000000000000003"/>
    <n v="0.48"/>
    <n v="21"/>
    <n v="20"/>
    <x v="0"/>
    <n v="80"/>
    <n v="16"/>
    <n v="48"/>
    <n v="56.55"/>
    <n v="17.812499999999986"/>
    <n v="61.65"/>
    <n v="28.437500000000004"/>
    <n v="10.625000000000018"/>
    <n v="65.650000000000006"/>
    <n v="36.77083333333335"/>
    <n v="18.958333333333364"/>
  </r>
  <r>
    <x v="1"/>
    <n v="0.2"/>
    <n v="0.75"/>
    <n v="0.16000000000000003"/>
    <n v="0.60000000000000009"/>
    <n v="22"/>
    <n v="20"/>
    <x v="0"/>
    <n v="80"/>
    <n v="16"/>
    <n v="60"/>
    <n v="65.55"/>
    <n v="9.2500000000000036"/>
    <n v="67.900000000000006"/>
    <n v="13.166666666666682"/>
    <n v="3.9166666666666785"/>
    <n v="74.5"/>
    <n v="24.166666666666671"/>
    <n v="14.916666666666668"/>
  </r>
  <r>
    <x v="1"/>
    <n v="0.4"/>
    <n v="0.6"/>
    <n v="0.32000000000000006"/>
    <n v="0.48"/>
    <n v="23"/>
    <n v="20"/>
    <x v="0"/>
    <n v="80"/>
    <n v="32"/>
    <n v="48"/>
    <n v="55.25"/>
    <n v="15.104166666666675"/>
    <n v="61.1"/>
    <n v="27.291666666666671"/>
    <n v="12.187499999999996"/>
    <n v="65.75"/>
    <n v="36.979166666666671"/>
    <n v="21.874999999999996"/>
  </r>
  <r>
    <x v="1"/>
    <n v="0.4"/>
    <n v="0.75"/>
    <n v="0.32000000000000006"/>
    <n v="0.60000000000000009"/>
    <n v="24"/>
    <n v="20"/>
    <x v="0"/>
    <n v="80"/>
    <n v="32"/>
    <n v="60"/>
    <n v="68"/>
    <n v="13.33333333333333"/>
    <n v="70.95"/>
    <n v="18.250000000000011"/>
    <n v="4.9166666666666803"/>
    <n v="76.650000000000006"/>
    <n v="27.750000000000007"/>
    <n v="14.416666666666677"/>
  </r>
  <r>
    <x v="0"/>
    <n v="0.2"/>
    <n v="0.6"/>
    <n v="0.12"/>
    <n v="0.36"/>
    <n v="25"/>
    <n v="20"/>
    <x v="1"/>
    <n v="96"/>
    <n v="20"/>
    <n v="58"/>
    <n v="66"/>
    <n v="13.793103448275868"/>
    <n v="69.8"/>
    <n v="20.344827586206883"/>
    <n v="6.5517241379310143"/>
    <n v="73.599999999999994"/>
    <n v="26.896551724137918"/>
    <n v="13.10344827586205"/>
  </r>
  <r>
    <x v="0"/>
    <n v="0.2"/>
    <n v="0.75"/>
    <n v="0.12"/>
    <n v="0.44999999999999996"/>
    <n v="26"/>
    <n v="20"/>
    <x v="1"/>
    <n v="96"/>
    <n v="20"/>
    <n v="72"/>
    <n v="75.75"/>
    <n v="5.2083333333333259"/>
    <n v="74.349999999999994"/>
    <n v="3.2638888888888884"/>
    <n v="-1.9444444444444375"/>
    <n v="81.75"/>
    <n v="13.541666666666675"/>
    <n v="8.3333333333333499"/>
  </r>
  <r>
    <x v="0"/>
    <n v="0.4"/>
    <n v="0.6"/>
    <n v="0.24"/>
    <n v="0.36"/>
    <n v="27"/>
    <n v="20"/>
    <x v="1"/>
    <n v="96"/>
    <n v="39"/>
    <n v="58"/>
    <n v="65.650000000000006"/>
    <n v="13.189655172413794"/>
    <n v="71.849999999999994"/>
    <n v="23.879310344827577"/>
    <n v="10.689655172413783"/>
    <n v="73.650000000000006"/>
    <n v="26.982758620689662"/>
    <n v="13.793103448275868"/>
  </r>
  <r>
    <x v="0"/>
    <n v="0.4"/>
    <n v="0.75"/>
    <n v="0.24"/>
    <n v="0.44999999999999996"/>
    <n v="28"/>
    <n v="20"/>
    <x v="1"/>
    <n v="96"/>
    <n v="39"/>
    <n v="72"/>
    <n v="76.5"/>
    <n v="6.25"/>
    <n v="76.3"/>
    <n v="5.9722222222222232"/>
    <n v="-0.27777777777777679"/>
    <n v="83.55"/>
    <n v="16.041666666666664"/>
    <n v="9.7916666666666643"/>
  </r>
  <r>
    <x v="1"/>
    <n v="0.2"/>
    <n v="0.6"/>
    <n v="0.16000000000000003"/>
    <n v="0.48"/>
    <n v="29"/>
    <n v="20"/>
    <x v="1"/>
    <n v="128"/>
    <n v="26"/>
    <n v="77"/>
    <n v="115.85"/>
    <n v="50.454545454545439"/>
    <n v="118.65"/>
    <n v="54.090909090909101"/>
    <n v="3.6363636363636616"/>
    <n v="128.65"/>
    <n v="67.077922077922096"/>
    <n v="16.623376623376657"/>
  </r>
  <r>
    <x v="1"/>
    <n v="0.2"/>
    <n v="0.75"/>
    <n v="0.16000000000000003"/>
    <n v="0.60000000000000009"/>
    <n v="30"/>
    <n v="20"/>
    <x v="1"/>
    <n v="128"/>
    <n v="26"/>
    <n v="96"/>
    <n v="129.6"/>
    <n v="34.999999999999986"/>
    <n v="143.05000000000001"/>
    <n v="49.010416666666679"/>
    <n v="14.010416666666693"/>
    <n v="155.15"/>
    <n v="61.614583333333343"/>
    <n v="26.614583333333357"/>
  </r>
  <r>
    <x v="1"/>
    <n v="0.4"/>
    <n v="0.6"/>
    <n v="0.32000000000000006"/>
    <n v="0.48"/>
    <n v="31"/>
    <n v="20"/>
    <x v="1"/>
    <n v="128"/>
    <n v="52"/>
    <n v="77"/>
    <n v="115.85"/>
    <n v="50.454545454545439"/>
    <n v="128.15"/>
    <n v="66.428571428571431"/>
    <n v="15.974025974025992"/>
    <n v="128.80000000000001"/>
    <n v="67.27272727272728"/>
    <n v="16.818181818181841"/>
  </r>
  <r>
    <x v="1"/>
    <n v="0.4"/>
    <n v="0.75"/>
    <n v="0.32000000000000006"/>
    <n v="0.60000000000000009"/>
    <n v="32"/>
    <n v="20"/>
    <x v="1"/>
    <n v="128"/>
    <n v="52"/>
    <n v="96"/>
    <n v="134.1"/>
    <n v="39.687499999999986"/>
    <n v="147.30000000000001"/>
    <n v="53.437500000000007"/>
    <n v="13.750000000000021"/>
    <n v="157"/>
    <n v="63.541666666666671"/>
    <n v="23.8541666666666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1" cacheId="2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gridDropZones="1" multipleFieldFilters="0">
  <location ref="A3:D7" firstHeaderRow="1" firstDataRow="2" firstDataCol="1"/>
  <pivotFields count="19">
    <pivotField axis="axisRow" numFmtId="177" showAll="0">
      <items count="3">
        <item x="0"/>
        <item x="1"/>
        <item t="default"/>
      </items>
    </pivotField>
    <pivotField numFmtId="177" showAll="0"/>
    <pivotField numFmtId="176" showAll="0"/>
    <pivotField numFmtId="176" showAll="0"/>
    <pivotField numFmtId="176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76" showAll="0"/>
    <pivotField dataField="1"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平均值 - ratio/B" fld="12" subtotal="average" baseField="0" baseItem="0" numFmtId="176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3" cacheId="28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gridDropZones="1" multipleFieldFilters="0">
  <location ref="F3:O8" firstHeaderRow="1" firstDataRow="3" firstDataCol="1"/>
  <pivotFields count="19">
    <pivotField axis="axisRow" numFmtId="177" showAll="0">
      <items count="3">
        <item x="0"/>
        <item x="1"/>
        <item t="default"/>
      </items>
    </pivotField>
    <pivotField numFmtId="177" showAll="0"/>
    <pivotField numFmtId="176" showAll="0"/>
    <pivotField numFmtId="176" showAll="0"/>
    <pivotField numFmtId="176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numFmtId="176" showAll="0"/>
    <pivotField dataField="1" numFmtId="176" showAll="0"/>
    <pivotField numFmtId="176" showAll="0"/>
    <pivotField numFmtId="176" showAll="0"/>
    <pivotField dataField="1" numFmtId="176" showAll="0"/>
    <pivotField numFmtId="176" showAll="0"/>
    <pivotField numFmtId="176" showAll="0"/>
    <pivotField dataField="1" numFmtId="176" showAll="0"/>
  </pivotFields>
  <rowFields count="1">
    <field x="0"/>
  </rowFields>
  <rowItems count="3">
    <i>
      <x/>
    </i>
    <i>
      <x v="1"/>
    </i>
    <i t="grand">
      <x/>
    </i>
  </rowItems>
  <colFields count="2">
    <field x="-2"/>
    <field x="7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平均值 - ratio/B" fld="12" subtotal="average" baseField="0" baseItem="0"/>
    <dataField name="平均值 - gap/B" fld="15" subtotal="average" baseField="0" baseItem="0"/>
    <dataField name="平均值 - gap/B2" fld="18" subtotal="average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workbookViewId="0">
      <selection activeCell="G13" sqref="G13"/>
    </sheetView>
  </sheetViews>
  <sheetFormatPr baseColWidth="10" defaultRowHeight="15" x14ac:dyDescent="0"/>
  <cols>
    <col min="1" max="1" width="14.5" customWidth="1"/>
    <col min="2" max="2" width="10.1640625" bestFit="1" customWidth="1"/>
    <col min="3" max="4" width="6.33203125" bestFit="1" customWidth="1"/>
    <col min="5" max="5" width="12.5" customWidth="1"/>
    <col min="6" max="6" width="10.1640625" bestFit="1" customWidth="1"/>
    <col min="7" max="7" width="14.5" bestFit="1" customWidth="1"/>
    <col min="8" max="8" width="6.33203125" bestFit="1" customWidth="1"/>
    <col min="9" max="9" width="13.6640625" bestFit="1" customWidth="1"/>
    <col min="10" max="10" width="6.33203125" bestFit="1" customWidth="1"/>
    <col min="11" max="11" width="14.6640625" bestFit="1" customWidth="1"/>
    <col min="12" max="12" width="6.33203125" bestFit="1" customWidth="1"/>
    <col min="13" max="13" width="21" bestFit="1" customWidth="1"/>
    <col min="14" max="14" width="20.33203125" bestFit="1" customWidth="1"/>
    <col min="15" max="15" width="21.1640625" bestFit="1" customWidth="1"/>
    <col min="16" max="16" width="14.5" bestFit="1" customWidth="1"/>
    <col min="17" max="17" width="13.6640625" bestFit="1" customWidth="1"/>
    <col min="18" max="18" width="14.6640625" bestFit="1" customWidth="1"/>
    <col min="19" max="19" width="14.5" bestFit="1" customWidth="1"/>
    <col min="20" max="20" width="13.6640625" bestFit="1" customWidth="1"/>
    <col min="21" max="21" width="14.6640625" bestFit="1" customWidth="1"/>
    <col min="22" max="22" width="15.83203125" bestFit="1" customWidth="1"/>
    <col min="23" max="23" width="15.1640625" bestFit="1" customWidth="1"/>
    <col min="24" max="24" width="16.1640625" bestFit="1" customWidth="1"/>
    <col min="25" max="25" width="21" bestFit="1" customWidth="1"/>
    <col min="26" max="26" width="20.33203125" bestFit="1" customWidth="1"/>
    <col min="27" max="27" width="21.1640625" bestFit="1" customWidth="1"/>
  </cols>
  <sheetData>
    <row r="3" spans="1:15">
      <c r="A3" s="8" t="s">
        <v>26</v>
      </c>
      <c r="B3" s="8" t="s">
        <v>18</v>
      </c>
      <c r="G3" s="8" t="s">
        <v>18</v>
      </c>
    </row>
    <row r="4" spans="1:15">
      <c r="A4" s="8" t="s">
        <v>2</v>
      </c>
      <c r="B4">
        <v>5</v>
      </c>
      <c r="C4">
        <v>8</v>
      </c>
      <c r="D4" t="s">
        <v>3</v>
      </c>
      <c r="G4" t="s">
        <v>26</v>
      </c>
      <c r="I4" t="s">
        <v>29</v>
      </c>
      <c r="K4" t="s">
        <v>31</v>
      </c>
      <c r="M4" t="s">
        <v>27</v>
      </c>
      <c r="N4" t="s">
        <v>28</v>
      </c>
      <c r="O4" t="s">
        <v>30</v>
      </c>
    </row>
    <row r="5" spans="1:15">
      <c r="A5" s="9">
        <v>0.6</v>
      </c>
      <c r="B5" s="1">
        <v>0.78496168582375403</v>
      </c>
      <c r="C5" s="1">
        <v>10.914821013695278</v>
      </c>
      <c r="D5" s="1">
        <v>5.849891349759516</v>
      </c>
      <c r="F5" s="8" t="s">
        <v>2</v>
      </c>
      <c r="G5">
        <v>5</v>
      </c>
      <c r="H5">
        <v>8</v>
      </c>
      <c r="I5">
        <v>5</v>
      </c>
      <c r="J5">
        <v>8</v>
      </c>
      <c r="K5">
        <v>5</v>
      </c>
      <c r="L5">
        <v>8</v>
      </c>
    </row>
    <row r="6" spans="1:15">
      <c r="A6" s="9">
        <v>0.8</v>
      </c>
      <c r="B6" s="1">
        <v>17.239983974358974</v>
      </c>
      <c r="C6" s="1">
        <v>48.554981225092114</v>
      </c>
      <c r="D6" s="1">
        <v>32.897482599725535</v>
      </c>
      <c r="F6" s="9">
        <v>0.6</v>
      </c>
      <c r="G6" s="1">
        <v>0.78496168582375403</v>
      </c>
      <c r="H6" s="1">
        <v>10.914821013695278</v>
      </c>
      <c r="I6" s="1">
        <v>-9.6503831417624197E-2</v>
      </c>
      <c r="J6" s="1">
        <v>5.1771011657291917</v>
      </c>
      <c r="K6" s="1">
        <v>2.4273227969348694</v>
      </c>
      <c r="L6" s="1">
        <v>12.73013343727073</v>
      </c>
      <c r="M6" s="1">
        <v>5.849891349759516</v>
      </c>
      <c r="N6" s="1">
        <v>2.5402986671557843</v>
      </c>
      <c r="O6" s="1">
        <v>7.5787281171027985</v>
      </c>
    </row>
    <row r="7" spans="1:15">
      <c r="A7" s="9" t="s">
        <v>3</v>
      </c>
      <c r="B7" s="1">
        <v>9.0124728300913652</v>
      </c>
      <c r="C7" s="1">
        <v>29.734901119393694</v>
      </c>
      <c r="D7" s="1">
        <v>19.373686974742526</v>
      </c>
      <c r="F7" s="9">
        <v>0.8</v>
      </c>
      <c r="G7" s="1">
        <v>17.239983974358974</v>
      </c>
      <c r="H7" s="1">
        <v>48.554981225092114</v>
      </c>
      <c r="I7" s="1">
        <v>6.9735576923076961</v>
      </c>
      <c r="J7" s="1">
        <v>14.639816458742878</v>
      </c>
      <c r="K7" s="1">
        <v>17.561899038461544</v>
      </c>
      <c r="L7" s="1">
        <v>22.128056545269263</v>
      </c>
      <c r="M7" s="1">
        <v>32.897482599725535</v>
      </c>
      <c r="N7" s="1">
        <v>10.806687075525288</v>
      </c>
      <c r="O7" s="1">
        <v>19.844977791865407</v>
      </c>
    </row>
    <row r="8" spans="1:15">
      <c r="F8" s="9" t="s">
        <v>3</v>
      </c>
      <c r="G8" s="1">
        <v>9.0124728300913652</v>
      </c>
      <c r="H8" s="1">
        <v>29.734901119393694</v>
      </c>
      <c r="I8" s="1">
        <v>3.4385269304450357</v>
      </c>
      <c r="J8" s="1">
        <v>9.9084588122360362</v>
      </c>
      <c r="K8" s="1">
        <v>9.994610917698207</v>
      </c>
      <c r="L8" s="1">
        <v>17.429094991269999</v>
      </c>
      <c r="M8" s="1">
        <v>19.373686974742526</v>
      </c>
      <c r="N8" s="1">
        <v>6.6734928713405361</v>
      </c>
      <c r="O8" s="1">
        <v>13.711852954484103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5" workbookViewId="0">
      <selection activeCell="I17" sqref="I17"/>
    </sheetView>
  </sheetViews>
  <sheetFormatPr baseColWidth="10" defaultRowHeight="15" x14ac:dyDescent="0"/>
  <cols>
    <col min="1" max="17" width="8.83203125" customWidth="1"/>
  </cols>
  <sheetData>
    <row r="1" spans="3:12">
      <c r="C1" s="4" t="s">
        <v>1</v>
      </c>
      <c r="D1" s="2" t="s">
        <v>15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14</v>
      </c>
      <c r="K1" s="2" t="s">
        <v>4</v>
      </c>
      <c r="L1" s="2" t="s">
        <v>13</v>
      </c>
    </row>
    <row r="2" spans="3:12">
      <c r="C2" s="4">
        <v>3</v>
      </c>
      <c r="D2" t="str">
        <f>"CVS "&amp;C2&amp;"-"&amp;E2</f>
        <v>CVS 3-3</v>
      </c>
      <c r="E2" s="5">
        <v>3</v>
      </c>
      <c r="F2">
        <f>C2+2</f>
        <v>5</v>
      </c>
      <c r="G2">
        <f>C2*E2</f>
        <v>9</v>
      </c>
      <c r="H2" s="3">
        <v>11.275</v>
      </c>
      <c r="I2" s="3">
        <v>12.95</v>
      </c>
      <c r="J2" s="3">
        <f>(I2-H2)/G2*100</f>
        <v>18.6111111111111</v>
      </c>
      <c r="K2" s="3">
        <v>11.25</v>
      </c>
      <c r="L2" s="3">
        <f>(K2-H2)/G2*100</f>
        <v>-0.27777777777778173</v>
      </c>
    </row>
    <row r="3" spans="3:12">
      <c r="C3" s="4">
        <v>3</v>
      </c>
      <c r="D3" t="str">
        <f>"CVS "&amp;C3&amp;"-"&amp;E3</f>
        <v>CVS 3-4</v>
      </c>
      <c r="E3" s="5">
        <v>4</v>
      </c>
      <c r="F3">
        <f t="shared" ref="F3:F22" si="0">C3+2</f>
        <v>5</v>
      </c>
      <c r="G3">
        <f t="shared" ref="G3:G22" si="1">C3*E3</f>
        <v>12</v>
      </c>
      <c r="H3" s="3">
        <v>10.8</v>
      </c>
      <c r="I3" s="3">
        <v>12.175000000000001</v>
      </c>
      <c r="J3" s="3">
        <f t="shared" ref="J3:J22" si="2">(I3-H3)/G3*100</f>
        <v>11.458333333333332</v>
      </c>
      <c r="K3" s="3">
        <v>12.225</v>
      </c>
      <c r="L3" s="3">
        <f t="shared" ref="L3:L22" si="3">(K3-H3)/G3*100</f>
        <v>11.874999999999991</v>
      </c>
    </row>
    <row r="4" spans="3:12">
      <c r="C4" s="4">
        <v>3</v>
      </c>
      <c r="D4" t="str">
        <f t="shared" ref="D4:D22" si="4">"CVS "&amp;C4&amp;"-"&amp;E4</f>
        <v>CVS 3-5</v>
      </c>
      <c r="E4" s="5">
        <v>5</v>
      </c>
      <c r="F4">
        <f t="shared" si="0"/>
        <v>5</v>
      </c>
      <c r="G4">
        <f t="shared" si="1"/>
        <v>15</v>
      </c>
      <c r="H4" s="3">
        <v>12.074999999999999</v>
      </c>
      <c r="I4" s="3">
        <v>12.775</v>
      </c>
      <c r="J4" s="3">
        <f t="shared" si="2"/>
        <v>4.6666666666666741</v>
      </c>
      <c r="K4" s="3">
        <v>13.45</v>
      </c>
      <c r="L4" s="3">
        <f t="shared" si="3"/>
        <v>9.1666666666666661</v>
      </c>
    </row>
    <row r="5" spans="3:12">
      <c r="C5" s="4">
        <v>3</v>
      </c>
      <c r="D5" t="str">
        <f t="shared" si="4"/>
        <v>CVS 3-6</v>
      </c>
      <c r="E5" s="5">
        <v>6</v>
      </c>
      <c r="F5">
        <f t="shared" si="0"/>
        <v>5</v>
      </c>
      <c r="G5">
        <f t="shared" si="1"/>
        <v>18</v>
      </c>
      <c r="H5" s="3">
        <v>12.975</v>
      </c>
      <c r="I5" s="3">
        <v>14.375</v>
      </c>
      <c r="J5" s="3">
        <f t="shared" si="2"/>
        <v>7.7777777777777795</v>
      </c>
      <c r="K5" s="3">
        <v>14.875</v>
      </c>
      <c r="L5" s="3">
        <f t="shared" si="3"/>
        <v>10.555555555555557</v>
      </c>
    </row>
    <row r="6" spans="3:12">
      <c r="C6" s="4">
        <v>3</v>
      </c>
      <c r="D6" t="str">
        <f t="shared" si="4"/>
        <v>CVS 3-7</v>
      </c>
      <c r="E6" s="5">
        <v>7</v>
      </c>
      <c r="F6">
        <f t="shared" si="0"/>
        <v>5</v>
      </c>
      <c r="G6">
        <f t="shared" si="1"/>
        <v>21</v>
      </c>
      <c r="H6" s="3">
        <v>14.75</v>
      </c>
      <c r="I6" s="3">
        <v>16</v>
      </c>
      <c r="J6" s="3">
        <f t="shared" si="2"/>
        <v>5.9523809523809517</v>
      </c>
      <c r="K6" s="3">
        <v>16.574999999999999</v>
      </c>
      <c r="L6" s="3">
        <f t="shared" si="3"/>
        <v>8.690476190476188</v>
      </c>
    </row>
    <row r="7" spans="3:12">
      <c r="C7" s="4">
        <v>3</v>
      </c>
      <c r="D7" t="str">
        <f t="shared" si="4"/>
        <v>CVS 3-8</v>
      </c>
      <c r="E7" s="5">
        <v>8</v>
      </c>
      <c r="F7">
        <f t="shared" si="0"/>
        <v>5</v>
      </c>
      <c r="G7">
        <f t="shared" si="1"/>
        <v>24</v>
      </c>
      <c r="H7" s="3">
        <v>15.65</v>
      </c>
      <c r="I7" s="3">
        <v>16.55</v>
      </c>
      <c r="J7" s="3">
        <f t="shared" si="2"/>
        <v>3.7500000000000013</v>
      </c>
      <c r="K7" s="3">
        <v>17.074999999999999</v>
      </c>
      <c r="L7" s="3">
        <f t="shared" si="3"/>
        <v>5.9374999999999956</v>
      </c>
    </row>
    <row r="8" spans="3:12">
      <c r="C8" s="4">
        <v>4</v>
      </c>
      <c r="D8" t="str">
        <f t="shared" si="4"/>
        <v>CVS 4-4</v>
      </c>
      <c r="E8" s="5">
        <v>4</v>
      </c>
      <c r="F8">
        <f t="shared" si="0"/>
        <v>6</v>
      </c>
      <c r="G8">
        <f t="shared" si="1"/>
        <v>16</v>
      </c>
      <c r="H8" s="3">
        <v>21.875</v>
      </c>
      <c r="I8" s="3">
        <v>23.35</v>
      </c>
      <c r="J8" s="3">
        <f t="shared" si="2"/>
        <v>9.2187500000000089</v>
      </c>
      <c r="K8" s="3">
        <v>21.925000000000001</v>
      </c>
      <c r="L8" s="3">
        <f t="shared" si="3"/>
        <v>0.31250000000000444</v>
      </c>
    </row>
    <row r="9" spans="3:12">
      <c r="C9" s="4">
        <v>4</v>
      </c>
      <c r="D9" t="str">
        <f t="shared" si="4"/>
        <v>CVS 4-5</v>
      </c>
      <c r="E9" s="5">
        <v>5</v>
      </c>
      <c r="F9">
        <f t="shared" si="0"/>
        <v>6</v>
      </c>
      <c r="G9">
        <f t="shared" si="1"/>
        <v>20</v>
      </c>
      <c r="H9" s="3">
        <v>23.074999999999999</v>
      </c>
      <c r="I9" s="3">
        <v>26.725000000000001</v>
      </c>
      <c r="J9" s="3">
        <f t="shared" si="2"/>
        <v>18.250000000000011</v>
      </c>
      <c r="K9" s="3">
        <v>26.475000000000001</v>
      </c>
      <c r="L9" s="3">
        <f t="shared" si="3"/>
        <v>17.000000000000011</v>
      </c>
    </row>
    <row r="10" spans="3:12">
      <c r="C10" s="4">
        <v>4</v>
      </c>
      <c r="D10" t="str">
        <f t="shared" si="4"/>
        <v>CVS 4-6</v>
      </c>
      <c r="E10" s="5">
        <v>6</v>
      </c>
      <c r="F10">
        <f t="shared" si="0"/>
        <v>6</v>
      </c>
      <c r="G10">
        <f t="shared" si="1"/>
        <v>24</v>
      </c>
      <c r="H10" s="3">
        <v>24.75</v>
      </c>
      <c r="I10" s="3">
        <v>27.574999999999999</v>
      </c>
      <c r="J10" s="3">
        <f t="shared" si="2"/>
        <v>11.77083333333333</v>
      </c>
      <c r="K10" s="3">
        <v>27.2</v>
      </c>
      <c r="L10" s="3">
        <f t="shared" si="3"/>
        <v>10.20833333333333</v>
      </c>
    </row>
    <row r="11" spans="3:12">
      <c r="C11" s="4">
        <v>4</v>
      </c>
      <c r="D11" t="str">
        <f t="shared" si="4"/>
        <v>CVS 4-7</v>
      </c>
      <c r="E11" s="5">
        <v>7</v>
      </c>
      <c r="F11">
        <f t="shared" si="0"/>
        <v>6</v>
      </c>
      <c r="G11">
        <f t="shared" si="1"/>
        <v>28</v>
      </c>
      <c r="H11" s="3">
        <v>27.625</v>
      </c>
      <c r="I11" s="3">
        <v>29.925000000000001</v>
      </c>
      <c r="J11" s="3">
        <f t="shared" si="2"/>
        <v>8.2142857142857171</v>
      </c>
      <c r="K11" s="3">
        <v>31.225000000000001</v>
      </c>
      <c r="L11" s="3">
        <f t="shared" si="3"/>
        <v>12.857142857142861</v>
      </c>
    </row>
    <row r="12" spans="3:12">
      <c r="C12" s="4">
        <v>5</v>
      </c>
      <c r="D12" t="str">
        <f t="shared" si="4"/>
        <v>CVS 5-4</v>
      </c>
      <c r="E12" s="5">
        <v>4</v>
      </c>
      <c r="F12">
        <f t="shared" si="0"/>
        <v>7</v>
      </c>
      <c r="G12">
        <f t="shared" si="1"/>
        <v>20</v>
      </c>
      <c r="H12" s="3">
        <v>35.075000000000003</v>
      </c>
      <c r="I12" s="3">
        <v>44.825000000000003</v>
      </c>
      <c r="J12" s="3">
        <f t="shared" si="2"/>
        <v>48.75</v>
      </c>
      <c r="K12" s="3">
        <v>35.825000000000003</v>
      </c>
      <c r="L12" s="3">
        <f t="shared" si="3"/>
        <v>3.75</v>
      </c>
    </row>
    <row r="13" spans="3:12">
      <c r="C13" s="4">
        <v>5</v>
      </c>
      <c r="D13" t="str">
        <f t="shared" si="4"/>
        <v>CVS 5-5</v>
      </c>
      <c r="E13" s="5">
        <v>5</v>
      </c>
      <c r="F13">
        <f t="shared" si="0"/>
        <v>7</v>
      </c>
      <c r="G13">
        <f t="shared" si="1"/>
        <v>25</v>
      </c>
      <c r="H13" s="3">
        <v>35.325000000000003</v>
      </c>
      <c r="I13" s="3">
        <v>42.4</v>
      </c>
      <c r="J13" s="3">
        <f t="shared" si="2"/>
        <v>28.299999999999979</v>
      </c>
      <c r="K13" s="3">
        <v>36.5</v>
      </c>
      <c r="L13" s="3">
        <f t="shared" si="3"/>
        <v>4.6999999999999886</v>
      </c>
    </row>
    <row r="14" spans="3:12">
      <c r="C14" s="4">
        <v>5</v>
      </c>
      <c r="D14" t="str">
        <f t="shared" si="4"/>
        <v>CVS 5-6</v>
      </c>
      <c r="E14" s="5">
        <v>6</v>
      </c>
      <c r="F14">
        <f t="shared" si="0"/>
        <v>7</v>
      </c>
      <c r="G14">
        <f t="shared" si="1"/>
        <v>30</v>
      </c>
      <c r="H14" s="3">
        <v>39.875</v>
      </c>
      <c r="I14" s="3">
        <v>50.625</v>
      </c>
      <c r="J14" s="3">
        <f t="shared" si="2"/>
        <v>35.833333333333336</v>
      </c>
      <c r="K14" s="3">
        <v>43.075000000000003</v>
      </c>
      <c r="L14" s="3">
        <f t="shared" si="3"/>
        <v>10.666666666666675</v>
      </c>
    </row>
    <row r="15" spans="3:12">
      <c r="C15" s="4">
        <v>5</v>
      </c>
      <c r="D15" t="str">
        <f t="shared" si="4"/>
        <v>CVS 5-7</v>
      </c>
      <c r="E15" s="5">
        <v>7</v>
      </c>
      <c r="F15">
        <f t="shared" si="0"/>
        <v>7</v>
      </c>
      <c r="G15">
        <f t="shared" si="1"/>
        <v>35</v>
      </c>
      <c r="H15" s="3">
        <v>41.674999999999997</v>
      </c>
      <c r="I15" s="3">
        <v>48.825000000000003</v>
      </c>
      <c r="J15" s="3">
        <f t="shared" si="2"/>
        <v>20.428571428571445</v>
      </c>
      <c r="K15" s="3">
        <v>46.95</v>
      </c>
      <c r="L15" s="3">
        <f t="shared" si="3"/>
        <v>15.071428571428589</v>
      </c>
    </row>
    <row r="16" spans="3:12">
      <c r="C16" s="4">
        <v>5</v>
      </c>
      <c r="D16" t="str">
        <f t="shared" si="4"/>
        <v>CVS 5-8</v>
      </c>
      <c r="E16" s="5">
        <v>8</v>
      </c>
      <c r="F16">
        <f t="shared" si="0"/>
        <v>7</v>
      </c>
      <c r="G16">
        <f t="shared" si="1"/>
        <v>40</v>
      </c>
      <c r="H16" s="3">
        <v>47.5</v>
      </c>
      <c r="I16" s="3">
        <v>56.674999999999997</v>
      </c>
      <c r="J16" s="3">
        <f t="shared" si="2"/>
        <v>22.937499999999993</v>
      </c>
      <c r="K16" s="3">
        <v>51.825000000000003</v>
      </c>
      <c r="L16" s="3">
        <f t="shared" si="3"/>
        <v>10.812500000000007</v>
      </c>
    </row>
    <row r="17" spans="1:19">
      <c r="C17" s="4">
        <v>5</v>
      </c>
      <c r="D17" t="str">
        <f t="shared" si="4"/>
        <v>CVS 5-9</v>
      </c>
      <c r="E17" s="5">
        <v>9</v>
      </c>
      <c r="F17">
        <f t="shared" si="0"/>
        <v>7</v>
      </c>
      <c r="G17">
        <f t="shared" si="1"/>
        <v>45</v>
      </c>
      <c r="H17" s="3">
        <v>50.45</v>
      </c>
      <c r="I17" s="3">
        <v>57.5</v>
      </c>
      <c r="J17" s="3">
        <f t="shared" si="2"/>
        <v>15.666666666666659</v>
      </c>
      <c r="K17" s="3">
        <v>55.65</v>
      </c>
      <c r="L17" s="3">
        <f t="shared" si="3"/>
        <v>11.555555555555546</v>
      </c>
    </row>
    <row r="18" spans="1:19">
      <c r="C18" s="4">
        <v>5</v>
      </c>
      <c r="D18" t="str">
        <f t="shared" si="4"/>
        <v>CVS 5-10</v>
      </c>
      <c r="E18" s="5">
        <v>10</v>
      </c>
      <c r="F18">
        <f t="shared" si="0"/>
        <v>7</v>
      </c>
      <c r="G18">
        <f t="shared" si="1"/>
        <v>50</v>
      </c>
      <c r="H18" s="3">
        <v>54.625</v>
      </c>
      <c r="I18" s="3">
        <v>62.8</v>
      </c>
      <c r="J18" s="3">
        <f t="shared" si="2"/>
        <v>16.349999999999994</v>
      </c>
      <c r="K18" s="3">
        <v>60.875</v>
      </c>
      <c r="L18" s="3">
        <f t="shared" si="3"/>
        <v>12.5</v>
      </c>
    </row>
    <row r="19" spans="1:19">
      <c r="C19" s="4">
        <v>6</v>
      </c>
      <c r="D19" t="str">
        <f t="shared" si="4"/>
        <v>CVS 6-6</v>
      </c>
      <c r="E19" s="5">
        <v>6</v>
      </c>
      <c r="F19">
        <f t="shared" si="0"/>
        <v>8</v>
      </c>
      <c r="G19">
        <f t="shared" si="1"/>
        <v>36</v>
      </c>
      <c r="H19" s="3">
        <v>55.225000000000001</v>
      </c>
      <c r="I19" s="3">
        <v>74.325000000000003</v>
      </c>
      <c r="J19" s="3">
        <f t="shared" si="2"/>
        <v>53.055555555555557</v>
      </c>
      <c r="K19" s="3">
        <v>57.85</v>
      </c>
      <c r="L19" s="3">
        <f t="shared" si="3"/>
        <v>7.291666666666667</v>
      </c>
    </row>
    <row r="20" spans="1:19">
      <c r="C20" s="4">
        <v>6</v>
      </c>
      <c r="D20" t="str">
        <f t="shared" si="4"/>
        <v>CVS 6-10</v>
      </c>
      <c r="E20" s="5">
        <v>10</v>
      </c>
      <c r="F20">
        <f t="shared" si="0"/>
        <v>8</v>
      </c>
      <c r="G20">
        <f t="shared" si="1"/>
        <v>60</v>
      </c>
      <c r="H20" s="3">
        <v>75.599999999999994</v>
      </c>
      <c r="I20" s="3">
        <v>88.625</v>
      </c>
      <c r="J20" s="3">
        <f t="shared" si="2"/>
        <v>21.708333333333343</v>
      </c>
      <c r="K20" s="3">
        <v>79.724999999999994</v>
      </c>
      <c r="L20" s="3">
        <f t="shared" si="3"/>
        <v>6.8750000000000009</v>
      </c>
    </row>
    <row r="21" spans="1:19">
      <c r="C21" s="4">
        <v>10</v>
      </c>
      <c r="D21" t="str">
        <f t="shared" si="4"/>
        <v>CVS 10-6</v>
      </c>
      <c r="E21" s="5">
        <v>6</v>
      </c>
      <c r="F21">
        <f t="shared" si="0"/>
        <v>12</v>
      </c>
      <c r="G21">
        <f t="shared" si="1"/>
        <v>60</v>
      </c>
      <c r="H21" s="3">
        <v>140.625</v>
      </c>
      <c r="I21" s="3">
        <v>332.25</v>
      </c>
      <c r="J21" s="3">
        <f t="shared" si="2"/>
        <v>319.375</v>
      </c>
      <c r="K21" s="3">
        <v>173.95</v>
      </c>
      <c r="L21" s="3">
        <f t="shared" si="3"/>
        <v>55.541666666666643</v>
      </c>
    </row>
    <row r="22" spans="1:19">
      <c r="C22" s="4">
        <v>10</v>
      </c>
      <c r="D22" t="str">
        <f t="shared" si="4"/>
        <v>CVS 10-10</v>
      </c>
      <c r="E22" s="5">
        <v>10</v>
      </c>
      <c r="F22">
        <f t="shared" si="0"/>
        <v>12</v>
      </c>
      <c r="G22">
        <f t="shared" si="1"/>
        <v>100</v>
      </c>
      <c r="H22" s="3">
        <v>179.22499999999999</v>
      </c>
      <c r="I22" s="3">
        <v>302.89999999999998</v>
      </c>
      <c r="J22" s="3">
        <f t="shared" si="2"/>
        <v>123.67499999999998</v>
      </c>
      <c r="K22" s="3">
        <v>190.5</v>
      </c>
      <c r="L22" s="3">
        <f t="shared" si="3"/>
        <v>11.275000000000006</v>
      </c>
    </row>
    <row r="23" spans="1:19">
      <c r="D23" t="s">
        <v>11</v>
      </c>
      <c r="H23" s="1">
        <f t="shared" ref="H23:L23" si="5">AVERAGE(H2:H22)</f>
        <v>44.288095238095238</v>
      </c>
      <c r="I23" s="1">
        <f t="shared" si="5"/>
        <v>64.483333333333334</v>
      </c>
      <c r="J23" s="1">
        <f t="shared" si="5"/>
        <v>38.369052343159488</v>
      </c>
      <c r="K23" s="1">
        <f t="shared" si="5"/>
        <v>48.80952380952381</v>
      </c>
      <c r="L23" s="1">
        <f t="shared" si="5"/>
        <v>11.255470521541948</v>
      </c>
    </row>
    <row r="24" spans="1:19">
      <c r="D24" s="4"/>
      <c r="E24" s="4"/>
      <c r="F24" s="4"/>
      <c r="G24" s="3"/>
      <c r="I24" s="3"/>
      <c r="K24" s="3"/>
    </row>
    <row r="25" spans="1:19">
      <c r="A25" s="5" t="s">
        <v>20</v>
      </c>
      <c r="B25" s="5" t="s">
        <v>19</v>
      </c>
      <c r="C25" s="5" t="s">
        <v>21</v>
      </c>
      <c r="D25" s="5" t="s">
        <v>22</v>
      </c>
      <c r="E25" s="5" t="s">
        <v>23</v>
      </c>
      <c r="F25" s="5" t="s">
        <v>6</v>
      </c>
      <c r="G25" s="2" t="s">
        <v>7</v>
      </c>
      <c r="H25" s="2" t="s">
        <v>8</v>
      </c>
      <c r="I25" s="2" t="s">
        <v>9</v>
      </c>
      <c r="J25" s="5" t="s">
        <v>16</v>
      </c>
      <c r="K25" s="5" t="s">
        <v>17</v>
      </c>
      <c r="L25" s="2" t="s">
        <v>5</v>
      </c>
      <c r="M25" s="2" t="s">
        <v>24</v>
      </c>
      <c r="N25" s="2" t="s">
        <v>0</v>
      </c>
      <c r="O25" s="2" t="s">
        <v>24</v>
      </c>
      <c r="P25" s="2" t="s">
        <v>25</v>
      </c>
      <c r="Q25" s="2" t="s">
        <v>4</v>
      </c>
      <c r="R25" s="2" t="s">
        <v>24</v>
      </c>
      <c r="S25" s="2" t="s">
        <v>25</v>
      </c>
    </row>
    <row r="26" spans="1:19">
      <c r="A26" s="6">
        <v>0.6</v>
      </c>
      <c r="B26" s="6">
        <v>0.2</v>
      </c>
      <c r="C26" s="7">
        <v>0.6</v>
      </c>
      <c r="D26" s="1">
        <f>B26*A26</f>
        <v>0.12</v>
      </c>
      <c r="E26" s="1">
        <f>C26*A26</f>
        <v>0.36</v>
      </c>
      <c r="F26" s="5">
        <v>1</v>
      </c>
      <c r="G26" s="5">
        <v>16</v>
      </c>
      <c r="H26" s="5">
        <v>5</v>
      </c>
      <c r="I26" s="5">
        <v>48</v>
      </c>
      <c r="J26" s="5">
        <v>10</v>
      </c>
      <c r="K26" s="5">
        <v>29</v>
      </c>
      <c r="L26" s="1">
        <v>29.15</v>
      </c>
      <c r="M26" s="1">
        <f t="shared" ref="M26:M57" si="6">(L26/$K26-1)*100</f>
        <v>0.51724137931032921</v>
      </c>
      <c r="N26" s="1">
        <v>29.1</v>
      </c>
      <c r="O26" s="1">
        <f t="shared" ref="O26:O57" si="7">(N26/$K26-1)*100</f>
        <v>0.34482758620690834</v>
      </c>
      <c r="P26" s="1">
        <f t="shared" ref="P26:P57" si="8">-M26+O26</f>
        <v>-0.17241379310342086</v>
      </c>
      <c r="Q26" s="1">
        <v>29.55</v>
      </c>
      <c r="R26" s="1">
        <f t="shared" ref="R26:R57" si="9">(Q26/$K26-1)*100</f>
        <v>1.8965517241379404</v>
      </c>
      <c r="S26" s="1">
        <f t="shared" ref="S26:S57" si="10">-M26+R26</f>
        <v>1.3793103448276112</v>
      </c>
    </row>
    <row r="27" spans="1:19">
      <c r="A27" s="6">
        <v>0.6</v>
      </c>
      <c r="B27" s="6">
        <v>0.2</v>
      </c>
      <c r="C27" s="7">
        <v>0.75</v>
      </c>
      <c r="D27" s="1">
        <f t="shared" ref="D27:D57" si="11">B27*A27</f>
        <v>0.12</v>
      </c>
      <c r="E27" s="1">
        <f t="shared" ref="E27:E57" si="12">C27*A27</f>
        <v>0.44999999999999996</v>
      </c>
      <c r="F27" s="5">
        <v>2</v>
      </c>
      <c r="G27" s="5">
        <v>16</v>
      </c>
      <c r="H27" s="5">
        <v>5</v>
      </c>
      <c r="I27" s="5">
        <v>48</v>
      </c>
      <c r="J27" s="5">
        <v>10</v>
      </c>
      <c r="K27" s="5">
        <v>36</v>
      </c>
      <c r="L27" s="1">
        <v>36</v>
      </c>
      <c r="M27" s="1">
        <f t="shared" si="6"/>
        <v>0</v>
      </c>
      <c r="N27" s="1">
        <v>36</v>
      </c>
      <c r="O27" s="1">
        <f t="shared" si="7"/>
        <v>0</v>
      </c>
      <c r="P27" s="1">
        <f t="shared" si="8"/>
        <v>0</v>
      </c>
      <c r="Q27" s="1">
        <v>36.6</v>
      </c>
      <c r="R27" s="1">
        <f t="shared" si="9"/>
        <v>1.6666666666666607</v>
      </c>
      <c r="S27" s="1">
        <f t="shared" si="10"/>
        <v>1.6666666666666607</v>
      </c>
    </row>
    <row r="28" spans="1:19">
      <c r="A28" s="6">
        <v>0.6</v>
      </c>
      <c r="B28" s="6">
        <v>0.4</v>
      </c>
      <c r="C28" s="7">
        <v>0.6</v>
      </c>
      <c r="D28" s="1">
        <f t="shared" si="11"/>
        <v>0.24</v>
      </c>
      <c r="E28" s="1">
        <f t="shared" si="12"/>
        <v>0.36</v>
      </c>
      <c r="F28" s="5">
        <v>3</v>
      </c>
      <c r="G28" s="5">
        <v>16</v>
      </c>
      <c r="H28" s="5">
        <v>5</v>
      </c>
      <c r="I28" s="5">
        <v>48</v>
      </c>
      <c r="J28" s="5">
        <v>20</v>
      </c>
      <c r="K28" s="5">
        <v>29</v>
      </c>
      <c r="L28" s="1">
        <v>29.35</v>
      </c>
      <c r="M28" s="1">
        <f t="shared" si="6"/>
        <v>1.2068965517241459</v>
      </c>
      <c r="N28" s="1">
        <v>29.45</v>
      </c>
      <c r="O28" s="1">
        <f t="shared" si="7"/>
        <v>1.551724137931032</v>
      </c>
      <c r="P28" s="1">
        <f t="shared" si="8"/>
        <v>0.34482758620688614</v>
      </c>
      <c r="Q28" s="1">
        <v>30.9</v>
      </c>
      <c r="R28" s="1">
        <f t="shared" si="9"/>
        <v>6.5517241379310365</v>
      </c>
      <c r="S28" s="1">
        <f t="shared" si="10"/>
        <v>5.3448275862068906</v>
      </c>
    </row>
    <row r="29" spans="1:19">
      <c r="A29" s="6">
        <v>0.6</v>
      </c>
      <c r="B29" s="6">
        <v>0.4</v>
      </c>
      <c r="C29" s="7">
        <v>0.75</v>
      </c>
      <c r="D29" s="1">
        <f t="shared" si="11"/>
        <v>0.24</v>
      </c>
      <c r="E29" s="1">
        <f t="shared" si="12"/>
        <v>0.44999999999999996</v>
      </c>
      <c r="F29" s="5">
        <v>4</v>
      </c>
      <c r="G29" s="5">
        <v>16</v>
      </c>
      <c r="H29" s="5">
        <v>5</v>
      </c>
      <c r="I29" s="5">
        <v>48</v>
      </c>
      <c r="J29" s="5">
        <v>20</v>
      </c>
      <c r="K29" s="5">
        <v>36</v>
      </c>
      <c r="L29" s="1">
        <v>36.15</v>
      </c>
      <c r="M29" s="1">
        <f t="shared" si="6"/>
        <v>0.41666666666666519</v>
      </c>
      <c r="N29" s="1">
        <v>36</v>
      </c>
      <c r="O29" s="1">
        <f t="shared" si="7"/>
        <v>0</v>
      </c>
      <c r="P29" s="1">
        <f t="shared" si="8"/>
        <v>-0.41666666666666519</v>
      </c>
      <c r="Q29" s="1">
        <v>37.200000000000003</v>
      </c>
      <c r="R29" s="1">
        <f t="shared" si="9"/>
        <v>3.3333333333333437</v>
      </c>
      <c r="S29" s="1">
        <f t="shared" si="10"/>
        <v>2.9166666666666785</v>
      </c>
    </row>
    <row r="30" spans="1:19">
      <c r="A30" s="6">
        <v>0.8</v>
      </c>
      <c r="B30" s="6">
        <v>0.2</v>
      </c>
      <c r="C30" s="7">
        <v>0.6</v>
      </c>
      <c r="D30" s="1">
        <f t="shared" si="11"/>
        <v>0.16000000000000003</v>
      </c>
      <c r="E30" s="1">
        <f t="shared" si="12"/>
        <v>0.48</v>
      </c>
      <c r="F30" s="5">
        <v>5</v>
      </c>
      <c r="G30" s="5">
        <v>16</v>
      </c>
      <c r="H30" s="5">
        <v>5</v>
      </c>
      <c r="I30" s="5">
        <v>64</v>
      </c>
      <c r="J30" s="5">
        <v>13</v>
      </c>
      <c r="K30" s="5">
        <v>39</v>
      </c>
      <c r="L30" s="1">
        <v>46.3</v>
      </c>
      <c r="M30" s="1">
        <f t="shared" si="6"/>
        <v>18.717948717948719</v>
      </c>
      <c r="N30" s="1">
        <v>48.5</v>
      </c>
      <c r="O30" s="1">
        <f t="shared" si="7"/>
        <v>24.358974358974361</v>
      </c>
      <c r="P30" s="1">
        <f t="shared" si="8"/>
        <v>5.6410256410256423</v>
      </c>
      <c r="Q30" s="1">
        <v>53</v>
      </c>
      <c r="R30" s="1">
        <f t="shared" si="9"/>
        <v>35.897435897435905</v>
      </c>
      <c r="S30" s="1">
        <f t="shared" si="10"/>
        <v>17.179487179487186</v>
      </c>
    </row>
    <row r="31" spans="1:19">
      <c r="A31" s="6">
        <v>0.8</v>
      </c>
      <c r="B31" s="6">
        <v>0.2</v>
      </c>
      <c r="C31" s="7">
        <v>0.75</v>
      </c>
      <c r="D31" s="1">
        <f t="shared" si="11"/>
        <v>0.16000000000000003</v>
      </c>
      <c r="E31" s="1">
        <f t="shared" si="12"/>
        <v>0.60000000000000009</v>
      </c>
      <c r="F31" s="5">
        <v>6</v>
      </c>
      <c r="G31" s="5">
        <v>16</v>
      </c>
      <c r="H31" s="5">
        <v>5</v>
      </c>
      <c r="I31" s="5">
        <v>64</v>
      </c>
      <c r="J31" s="5">
        <v>13</v>
      </c>
      <c r="K31" s="5">
        <v>48</v>
      </c>
      <c r="L31" s="1">
        <v>55.5</v>
      </c>
      <c r="M31" s="1">
        <f t="shared" si="6"/>
        <v>15.625</v>
      </c>
      <c r="N31" s="1">
        <v>57.55</v>
      </c>
      <c r="O31" s="1">
        <f t="shared" si="7"/>
        <v>19.895833333333336</v>
      </c>
      <c r="P31" s="1">
        <f t="shared" si="8"/>
        <v>4.2708333333333357</v>
      </c>
      <c r="Q31" s="1">
        <v>62.85</v>
      </c>
      <c r="R31" s="1">
        <f t="shared" si="9"/>
        <v>30.937499999999996</v>
      </c>
      <c r="S31" s="1">
        <f t="shared" si="10"/>
        <v>15.312499999999996</v>
      </c>
    </row>
    <row r="32" spans="1:19">
      <c r="A32" s="6">
        <v>0.8</v>
      </c>
      <c r="B32" s="6">
        <v>0.4</v>
      </c>
      <c r="C32" s="7">
        <v>0.6</v>
      </c>
      <c r="D32" s="1">
        <f t="shared" si="11"/>
        <v>0.32000000000000006</v>
      </c>
      <c r="E32" s="1">
        <f t="shared" si="12"/>
        <v>0.48</v>
      </c>
      <c r="F32" s="5">
        <v>7</v>
      </c>
      <c r="G32" s="5">
        <v>16</v>
      </c>
      <c r="H32" s="5">
        <v>5</v>
      </c>
      <c r="I32" s="5">
        <v>64</v>
      </c>
      <c r="J32" s="5">
        <v>26</v>
      </c>
      <c r="K32" s="5">
        <v>39</v>
      </c>
      <c r="L32" s="1">
        <v>49.95</v>
      </c>
      <c r="M32" s="1">
        <f t="shared" si="6"/>
        <v>28.076923076923087</v>
      </c>
      <c r="N32" s="1">
        <v>53.55</v>
      </c>
      <c r="O32" s="1">
        <f t="shared" si="7"/>
        <v>37.307692307692307</v>
      </c>
      <c r="P32" s="1">
        <f t="shared" si="8"/>
        <v>9.2307692307692193</v>
      </c>
      <c r="Q32" s="1">
        <v>57.15</v>
      </c>
      <c r="R32" s="1">
        <f t="shared" si="9"/>
        <v>46.538461538461526</v>
      </c>
      <c r="S32" s="1">
        <f t="shared" si="10"/>
        <v>18.461538461538439</v>
      </c>
    </row>
    <row r="33" spans="1:19">
      <c r="A33" s="6">
        <v>0.8</v>
      </c>
      <c r="B33" s="6">
        <v>0.4</v>
      </c>
      <c r="C33" s="7">
        <v>0.75</v>
      </c>
      <c r="D33" s="1">
        <f t="shared" si="11"/>
        <v>0.32000000000000006</v>
      </c>
      <c r="E33" s="1">
        <f t="shared" si="12"/>
        <v>0.60000000000000009</v>
      </c>
      <c r="F33" s="5">
        <v>8</v>
      </c>
      <c r="G33" s="5">
        <v>16</v>
      </c>
      <c r="H33" s="5">
        <v>5</v>
      </c>
      <c r="I33" s="5">
        <v>64</v>
      </c>
      <c r="J33" s="5">
        <v>26</v>
      </c>
      <c r="K33" s="5">
        <v>48</v>
      </c>
      <c r="L33" s="1">
        <v>57.6</v>
      </c>
      <c r="M33" s="1">
        <f t="shared" si="6"/>
        <v>19.999999999999996</v>
      </c>
      <c r="N33" s="1">
        <v>60</v>
      </c>
      <c r="O33" s="1">
        <f t="shared" si="7"/>
        <v>25</v>
      </c>
      <c r="P33" s="1">
        <f t="shared" si="8"/>
        <v>5.0000000000000036</v>
      </c>
      <c r="Q33" s="1">
        <v>66.900000000000006</v>
      </c>
      <c r="R33" s="1">
        <f t="shared" si="9"/>
        <v>39.375000000000007</v>
      </c>
      <c r="S33" s="1">
        <f t="shared" si="10"/>
        <v>19.375000000000011</v>
      </c>
    </row>
    <row r="34" spans="1:19">
      <c r="A34" s="6">
        <v>0.6</v>
      </c>
      <c r="B34" s="6">
        <v>0.2</v>
      </c>
      <c r="C34" s="7">
        <v>0.6</v>
      </c>
      <c r="D34" s="1">
        <f t="shared" si="11"/>
        <v>0.12</v>
      </c>
      <c r="E34" s="1">
        <f t="shared" si="12"/>
        <v>0.36</v>
      </c>
      <c r="F34" s="5">
        <v>9</v>
      </c>
      <c r="G34" s="5">
        <v>16</v>
      </c>
      <c r="H34" s="5">
        <v>8</v>
      </c>
      <c r="I34" s="5">
        <v>77</v>
      </c>
      <c r="J34" s="5">
        <v>16</v>
      </c>
      <c r="K34" s="5">
        <v>47</v>
      </c>
      <c r="L34" s="1">
        <v>56.3</v>
      </c>
      <c r="M34" s="1">
        <f t="shared" si="6"/>
        <v>19.78723404255318</v>
      </c>
      <c r="N34" s="1">
        <v>60.35</v>
      </c>
      <c r="O34" s="1">
        <f t="shared" si="7"/>
        <v>28.404255319148941</v>
      </c>
      <c r="P34" s="1">
        <f t="shared" si="8"/>
        <v>8.6170212765957608</v>
      </c>
      <c r="Q34" s="1">
        <v>62.15</v>
      </c>
      <c r="R34" s="1">
        <f t="shared" si="9"/>
        <v>32.234042553191486</v>
      </c>
      <c r="S34" s="1">
        <f t="shared" si="10"/>
        <v>12.446808510638306</v>
      </c>
    </row>
    <row r="35" spans="1:19">
      <c r="A35" s="6">
        <v>0.6</v>
      </c>
      <c r="B35" s="6">
        <v>0.2</v>
      </c>
      <c r="C35" s="7">
        <v>0.75</v>
      </c>
      <c r="D35" s="1">
        <f t="shared" si="11"/>
        <v>0.12</v>
      </c>
      <c r="E35" s="1">
        <f t="shared" si="12"/>
        <v>0.44999999999999996</v>
      </c>
      <c r="F35" s="5">
        <v>10</v>
      </c>
      <c r="G35" s="5">
        <v>16</v>
      </c>
      <c r="H35" s="5">
        <v>8</v>
      </c>
      <c r="I35" s="5">
        <v>77</v>
      </c>
      <c r="J35" s="5">
        <v>16</v>
      </c>
      <c r="K35" s="5">
        <v>58</v>
      </c>
      <c r="L35" s="1">
        <v>61.55</v>
      </c>
      <c r="M35" s="1">
        <f t="shared" si="6"/>
        <v>6.1206896551724066</v>
      </c>
      <c r="N35" s="1">
        <v>62.15</v>
      </c>
      <c r="O35" s="1">
        <f t="shared" si="7"/>
        <v>7.1551724137931094</v>
      </c>
      <c r="P35" s="1">
        <f t="shared" si="8"/>
        <v>1.0344827586207028</v>
      </c>
      <c r="Q35" s="1">
        <v>69.5</v>
      </c>
      <c r="R35" s="1">
        <f t="shared" si="9"/>
        <v>19.827586206896552</v>
      </c>
      <c r="S35" s="1">
        <f t="shared" si="10"/>
        <v>13.706896551724146</v>
      </c>
    </row>
    <row r="36" spans="1:19">
      <c r="A36" s="6">
        <v>0.6</v>
      </c>
      <c r="B36" s="6">
        <v>0.4</v>
      </c>
      <c r="C36" s="7">
        <v>0.6</v>
      </c>
      <c r="D36" s="1">
        <f t="shared" si="11"/>
        <v>0.24</v>
      </c>
      <c r="E36" s="1">
        <f t="shared" si="12"/>
        <v>0.36</v>
      </c>
      <c r="F36" s="5">
        <v>11</v>
      </c>
      <c r="G36" s="5">
        <v>16</v>
      </c>
      <c r="H36" s="5">
        <v>8</v>
      </c>
      <c r="I36" s="5">
        <v>77</v>
      </c>
      <c r="J36" s="5">
        <v>31</v>
      </c>
      <c r="K36" s="5">
        <v>47</v>
      </c>
      <c r="L36" s="1">
        <v>55</v>
      </c>
      <c r="M36" s="1">
        <f t="shared" si="6"/>
        <v>17.021276595744684</v>
      </c>
      <c r="N36" s="1">
        <v>61.25</v>
      </c>
      <c r="O36" s="1">
        <f t="shared" si="7"/>
        <v>30.319148936170205</v>
      </c>
      <c r="P36" s="1">
        <f t="shared" si="8"/>
        <v>13.297872340425521</v>
      </c>
      <c r="Q36" s="1">
        <v>63.7</v>
      </c>
      <c r="R36" s="1">
        <f t="shared" si="9"/>
        <v>35.531914893617021</v>
      </c>
      <c r="S36" s="1">
        <f t="shared" si="10"/>
        <v>18.510638297872337</v>
      </c>
    </row>
    <row r="37" spans="1:19">
      <c r="A37" s="6">
        <v>0.6</v>
      </c>
      <c r="B37" s="6">
        <v>0.4</v>
      </c>
      <c r="C37" s="7">
        <v>0.75</v>
      </c>
      <c r="D37" s="1">
        <f t="shared" si="11"/>
        <v>0.24</v>
      </c>
      <c r="E37" s="1">
        <f t="shared" si="12"/>
        <v>0.44999999999999996</v>
      </c>
      <c r="F37" s="5">
        <v>12</v>
      </c>
      <c r="G37" s="5">
        <v>16</v>
      </c>
      <c r="H37" s="5">
        <v>8</v>
      </c>
      <c r="I37" s="5">
        <v>77</v>
      </c>
      <c r="J37" s="5">
        <v>31</v>
      </c>
      <c r="K37" s="5">
        <v>58</v>
      </c>
      <c r="L37" s="1">
        <v>61.45</v>
      </c>
      <c r="M37" s="1">
        <f t="shared" si="6"/>
        <v>5.9482758620689635</v>
      </c>
      <c r="N37" s="1">
        <v>63.45</v>
      </c>
      <c r="O37" s="1">
        <f t="shared" si="7"/>
        <v>9.3965517241379359</v>
      </c>
      <c r="P37" s="1">
        <f t="shared" si="8"/>
        <v>3.4482758620689724</v>
      </c>
      <c r="Q37" s="1">
        <v>68.5</v>
      </c>
      <c r="R37" s="1">
        <f t="shared" si="9"/>
        <v>18.103448275862078</v>
      </c>
      <c r="S37" s="1">
        <f t="shared" si="10"/>
        <v>12.155172413793114</v>
      </c>
    </row>
    <row r="38" spans="1:19">
      <c r="A38" s="6">
        <v>0.8</v>
      </c>
      <c r="B38" s="6">
        <v>0.2</v>
      </c>
      <c r="C38" s="7">
        <v>0.6</v>
      </c>
      <c r="D38" s="1">
        <f t="shared" si="11"/>
        <v>0.16000000000000003</v>
      </c>
      <c r="E38" s="1">
        <f t="shared" si="12"/>
        <v>0.48</v>
      </c>
      <c r="F38" s="5">
        <v>13</v>
      </c>
      <c r="G38" s="5">
        <v>16</v>
      </c>
      <c r="H38" s="5">
        <v>8</v>
      </c>
      <c r="I38" s="5">
        <v>103</v>
      </c>
      <c r="J38" s="5">
        <v>21</v>
      </c>
      <c r="K38" s="5">
        <v>62</v>
      </c>
      <c r="L38" s="1">
        <v>96.5</v>
      </c>
      <c r="M38" s="1">
        <f t="shared" si="6"/>
        <v>55.645161290322577</v>
      </c>
      <c r="N38" s="1">
        <v>107.45</v>
      </c>
      <c r="O38" s="1">
        <f t="shared" si="7"/>
        <v>73.306451612903231</v>
      </c>
      <c r="P38" s="1">
        <f t="shared" si="8"/>
        <v>17.661290322580655</v>
      </c>
      <c r="Q38" s="1">
        <v>110.85</v>
      </c>
      <c r="R38" s="1">
        <f t="shared" si="9"/>
        <v>78.790322580645153</v>
      </c>
      <c r="S38" s="1">
        <f t="shared" si="10"/>
        <v>23.145161290322577</v>
      </c>
    </row>
    <row r="39" spans="1:19">
      <c r="A39" s="6">
        <v>0.8</v>
      </c>
      <c r="B39" s="6">
        <v>0.2</v>
      </c>
      <c r="C39" s="7">
        <v>0.75</v>
      </c>
      <c r="D39" s="1">
        <f t="shared" si="11"/>
        <v>0.16000000000000003</v>
      </c>
      <c r="E39" s="1">
        <f t="shared" si="12"/>
        <v>0.60000000000000009</v>
      </c>
      <c r="F39" s="5">
        <v>14</v>
      </c>
      <c r="G39" s="5">
        <v>16</v>
      </c>
      <c r="H39" s="5">
        <v>8</v>
      </c>
      <c r="I39" s="5">
        <v>103</v>
      </c>
      <c r="J39" s="5">
        <v>21</v>
      </c>
      <c r="K39" s="5">
        <v>78</v>
      </c>
      <c r="L39" s="1">
        <v>116.05</v>
      </c>
      <c r="M39" s="1">
        <f t="shared" si="6"/>
        <v>48.782051282051285</v>
      </c>
      <c r="N39" s="1">
        <v>124.75</v>
      </c>
      <c r="O39" s="1">
        <f t="shared" si="7"/>
        <v>59.935897435897445</v>
      </c>
      <c r="P39" s="1">
        <f t="shared" si="8"/>
        <v>11.15384615384616</v>
      </c>
      <c r="Q39" s="1">
        <v>134.9</v>
      </c>
      <c r="R39" s="1">
        <f t="shared" si="9"/>
        <v>72.948717948717956</v>
      </c>
      <c r="S39" s="1">
        <f t="shared" si="10"/>
        <v>24.166666666666671</v>
      </c>
    </row>
    <row r="40" spans="1:19">
      <c r="A40" s="6">
        <v>0.8</v>
      </c>
      <c r="B40" s="6">
        <v>0.4</v>
      </c>
      <c r="C40" s="7">
        <v>0.6</v>
      </c>
      <c r="D40" s="1">
        <f t="shared" si="11"/>
        <v>0.32000000000000006</v>
      </c>
      <c r="E40" s="1">
        <f t="shared" si="12"/>
        <v>0.48</v>
      </c>
      <c r="F40" s="5">
        <v>15</v>
      </c>
      <c r="G40" s="5">
        <v>16</v>
      </c>
      <c r="H40" s="5">
        <v>8</v>
      </c>
      <c r="I40" s="5">
        <v>103</v>
      </c>
      <c r="J40" s="5">
        <v>42</v>
      </c>
      <c r="K40" s="5">
        <v>62</v>
      </c>
      <c r="L40" s="1">
        <v>99.45</v>
      </c>
      <c r="M40" s="1">
        <f t="shared" si="6"/>
        <v>60.403225806451609</v>
      </c>
      <c r="N40" s="1">
        <v>110.6</v>
      </c>
      <c r="O40" s="1">
        <f t="shared" si="7"/>
        <v>78.387096774193537</v>
      </c>
      <c r="P40" s="1">
        <f t="shared" si="8"/>
        <v>17.983870967741929</v>
      </c>
      <c r="Q40" s="1">
        <v>110.4</v>
      </c>
      <c r="R40" s="1">
        <f t="shared" si="9"/>
        <v>78.06451612903227</v>
      </c>
      <c r="S40" s="1">
        <f t="shared" si="10"/>
        <v>17.661290322580662</v>
      </c>
    </row>
    <row r="41" spans="1:19">
      <c r="A41" s="6">
        <v>0.8</v>
      </c>
      <c r="B41" s="6">
        <v>0.4</v>
      </c>
      <c r="C41" s="7">
        <v>0.75</v>
      </c>
      <c r="D41" s="1">
        <f t="shared" si="11"/>
        <v>0.32000000000000006</v>
      </c>
      <c r="E41" s="1">
        <f t="shared" si="12"/>
        <v>0.60000000000000009</v>
      </c>
      <c r="F41" s="5">
        <v>16</v>
      </c>
      <c r="G41" s="5">
        <v>16</v>
      </c>
      <c r="H41" s="5">
        <v>8</v>
      </c>
      <c r="I41" s="5">
        <v>103</v>
      </c>
      <c r="J41" s="5">
        <v>42</v>
      </c>
      <c r="K41" s="5">
        <v>78</v>
      </c>
      <c r="L41" s="1">
        <v>115.45</v>
      </c>
      <c r="M41" s="1">
        <f t="shared" si="6"/>
        <v>48.012820512820518</v>
      </c>
      <c r="N41" s="1">
        <v>133.35</v>
      </c>
      <c r="O41" s="1">
        <f t="shared" si="7"/>
        <v>70.961538461538453</v>
      </c>
      <c r="P41" s="1">
        <f t="shared" si="8"/>
        <v>22.948717948717935</v>
      </c>
      <c r="Q41" s="1">
        <v>137.4</v>
      </c>
      <c r="R41" s="1">
        <f t="shared" si="9"/>
        <v>76.153846153846175</v>
      </c>
      <c r="S41" s="1">
        <f t="shared" si="10"/>
        <v>28.141025641025657</v>
      </c>
    </row>
    <row r="42" spans="1:19">
      <c r="A42" s="6">
        <v>0.6</v>
      </c>
      <c r="B42" s="6">
        <v>0.2</v>
      </c>
      <c r="C42" s="7">
        <v>0.6</v>
      </c>
      <c r="D42" s="1">
        <f t="shared" si="11"/>
        <v>0.12</v>
      </c>
      <c r="E42" s="1">
        <f t="shared" si="12"/>
        <v>0.36</v>
      </c>
      <c r="F42" s="5">
        <v>17</v>
      </c>
      <c r="G42" s="5">
        <v>20</v>
      </c>
      <c r="H42" s="5">
        <v>5</v>
      </c>
      <c r="I42" s="5">
        <v>60</v>
      </c>
      <c r="J42" s="5">
        <v>12</v>
      </c>
      <c r="K42" s="5">
        <v>36</v>
      </c>
      <c r="L42" s="1">
        <v>36.5</v>
      </c>
      <c r="M42" s="1">
        <f t="shared" si="6"/>
        <v>1.388888888888884</v>
      </c>
      <c r="N42" s="1">
        <v>36.5</v>
      </c>
      <c r="O42" s="1">
        <f t="shared" si="7"/>
        <v>1.388888888888884</v>
      </c>
      <c r="P42" s="1">
        <f t="shared" si="8"/>
        <v>0</v>
      </c>
      <c r="Q42" s="1">
        <v>37.35</v>
      </c>
      <c r="R42" s="1">
        <f t="shared" si="9"/>
        <v>3.7500000000000089</v>
      </c>
      <c r="S42" s="1">
        <f t="shared" si="10"/>
        <v>2.3611111111111249</v>
      </c>
    </row>
    <row r="43" spans="1:19">
      <c r="A43" s="6">
        <v>0.6</v>
      </c>
      <c r="B43" s="6">
        <v>0.2</v>
      </c>
      <c r="C43" s="7">
        <v>0.75</v>
      </c>
      <c r="D43" s="1">
        <f t="shared" si="11"/>
        <v>0.12</v>
      </c>
      <c r="E43" s="1">
        <f t="shared" si="12"/>
        <v>0.44999999999999996</v>
      </c>
      <c r="F43" s="5">
        <v>18</v>
      </c>
      <c r="G43" s="5">
        <v>20</v>
      </c>
      <c r="H43" s="5">
        <v>5</v>
      </c>
      <c r="I43" s="5">
        <v>60</v>
      </c>
      <c r="J43" s="5">
        <v>12</v>
      </c>
      <c r="K43" s="5">
        <v>45</v>
      </c>
      <c r="L43" s="1">
        <v>45.2</v>
      </c>
      <c r="M43" s="1">
        <f t="shared" si="6"/>
        <v>0.44444444444444731</v>
      </c>
      <c r="N43" s="1">
        <v>45</v>
      </c>
      <c r="O43" s="1">
        <f t="shared" si="7"/>
        <v>0</v>
      </c>
      <c r="P43" s="1">
        <f t="shared" si="8"/>
        <v>-0.44444444444444731</v>
      </c>
      <c r="Q43" s="1">
        <v>45</v>
      </c>
      <c r="R43" s="1">
        <f t="shared" si="9"/>
        <v>0</v>
      </c>
      <c r="S43" s="1">
        <f t="shared" si="10"/>
        <v>-0.44444444444444731</v>
      </c>
    </row>
    <row r="44" spans="1:19">
      <c r="A44" s="6">
        <v>0.6</v>
      </c>
      <c r="B44" s="6">
        <v>0.4</v>
      </c>
      <c r="C44" s="7">
        <v>0.6</v>
      </c>
      <c r="D44" s="1">
        <f t="shared" si="11"/>
        <v>0.24</v>
      </c>
      <c r="E44" s="1">
        <f t="shared" si="12"/>
        <v>0.36</v>
      </c>
      <c r="F44" s="5">
        <v>19</v>
      </c>
      <c r="G44" s="5">
        <v>20</v>
      </c>
      <c r="H44" s="5">
        <v>5</v>
      </c>
      <c r="I44" s="5">
        <v>60</v>
      </c>
      <c r="J44" s="5">
        <v>24</v>
      </c>
      <c r="K44" s="5">
        <v>36</v>
      </c>
      <c r="L44" s="1">
        <v>36.75</v>
      </c>
      <c r="M44" s="1">
        <f t="shared" si="6"/>
        <v>2.0833333333333259</v>
      </c>
      <c r="N44" s="1">
        <v>36.799999999999997</v>
      </c>
      <c r="O44" s="1">
        <f t="shared" si="7"/>
        <v>2.2222222222222143</v>
      </c>
      <c r="P44" s="1">
        <f t="shared" si="8"/>
        <v>0.1388888888888884</v>
      </c>
      <c r="Q44" s="1">
        <v>38.5</v>
      </c>
      <c r="R44" s="1">
        <f t="shared" si="9"/>
        <v>6.944444444444442</v>
      </c>
      <c r="S44" s="1">
        <f t="shared" si="10"/>
        <v>4.861111111111116</v>
      </c>
    </row>
    <row r="45" spans="1:19">
      <c r="A45" s="6">
        <v>0.6</v>
      </c>
      <c r="B45" s="6">
        <v>0.4</v>
      </c>
      <c r="C45" s="7">
        <v>0.75</v>
      </c>
      <c r="D45" s="1">
        <f t="shared" si="11"/>
        <v>0.24</v>
      </c>
      <c r="E45" s="1">
        <f t="shared" si="12"/>
        <v>0.44999999999999996</v>
      </c>
      <c r="F45" s="5">
        <v>20</v>
      </c>
      <c r="G45" s="5">
        <v>20</v>
      </c>
      <c r="H45" s="5">
        <v>5</v>
      </c>
      <c r="I45" s="5">
        <v>60</v>
      </c>
      <c r="J45" s="5">
        <v>24</v>
      </c>
      <c r="K45" s="5">
        <v>45</v>
      </c>
      <c r="L45" s="1">
        <v>45.1</v>
      </c>
      <c r="M45" s="1">
        <f t="shared" si="6"/>
        <v>0.22222222222223476</v>
      </c>
      <c r="N45" s="1">
        <v>45</v>
      </c>
      <c r="O45" s="1">
        <f t="shared" si="7"/>
        <v>0</v>
      </c>
      <c r="P45" s="1">
        <f t="shared" si="8"/>
        <v>-0.22222222222223476</v>
      </c>
      <c r="Q45" s="1">
        <v>45.7</v>
      </c>
      <c r="R45" s="1">
        <f t="shared" si="9"/>
        <v>1.5555555555555545</v>
      </c>
      <c r="S45" s="1">
        <f t="shared" si="10"/>
        <v>1.3333333333333197</v>
      </c>
    </row>
    <row r="46" spans="1:19">
      <c r="A46" s="6">
        <v>0.8</v>
      </c>
      <c r="B46" s="6">
        <v>0.2</v>
      </c>
      <c r="C46" s="7">
        <v>0.6</v>
      </c>
      <c r="D46" s="1">
        <f t="shared" si="11"/>
        <v>0.16000000000000003</v>
      </c>
      <c r="E46" s="1">
        <f t="shared" si="12"/>
        <v>0.48</v>
      </c>
      <c r="F46" s="5">
        <v>21</v>
      </c>
      <c r="G46" s="5">
        <v>20</v>
      </c>
      <c r="H46" s="5">
        <v>5</v>
      </c>
      <c r="I46" s="5">
        <v>80</v>
      </c>
      <c r="J46" s="5">
        <v>16</v>
      </c>
      <c r="K46" s="5">
        <v>48</v>
      </c>
      <c r="L46" s="1">
        <v>56.55</v>
      </c>
      <c r="M46" s="1">
        <f t="shared" si="6"/>
        <v>17.812499999999986</v>
      </c>
      <c r="N46" s="1">
        <v>61.65</v>
      </c>
      <c r="O46" s="1">
        <f t="shared" si="7"/>
        <v>28.437500000000004</v>
      </c>
      <c r="P46" s="1">
        <f t="shared" si="8"/>
        <v>10.625000000000018</v>
      </c>
      <c r="Q46" s="1">
        <v>65.650000000000006</v>
      </c>
      <c r="R46" s="1">
        <f t="shared" si="9"/>
        <v>36.77083333333335</v>
      </c>
      <c r="S46" s="1">
        <f t="shared" si="10"/>
        <v>18.958333333333364</v>
      </c>
    </row>
    <row r="47" spans="1:19">
      <c r="A47" s="6">
        <v>0.8</v>
      </c>
      <c r="B47" s="6">
        <v>0.2</v>
      </c>
      <c r="C47" s="7">
        <v>0.75</v>
      </c>
      <c r="D47" s="1">
        <f t="shared" si="11"/>
        <v>0.16000000000000003</v>
      </c>
      <c r="E47" s="1">
        <f t="shared" si="12"/>
        <v>0.60000000000000009</v>
      </c>
      <c r="F47" s="5">
        <v>22</v>
      </c>
      <c r="G47" s="5">
        <v>20</v>
      </c>
      <c r="H47" s="5">
        <v>5</v>
      </c>
      <c r="I47" s="5">
        <v>80</v>
      </c>
      <c r="J47" s="5">
        <v>16</v>
      </c>
      <c r="K47" s="5">
        <v>60</v>
      </c>
      <c r="L47" s="1">
        <v>65.55</v>
      </c>
      <c r="M47" s="1">
        <f t="shared" si="6"/>
        <v>9.2500000000000036</v>
      </c>
      <c r="N47" s="1">
        <v>67.900000000000006</v>
      </c>
      <c r="O47" s="1">
        <f t="shared" si="7"/>
        <v>13.166666666666682</v>
      </c>
      <c r="P47" s="1">
        <f t="shared" si="8"/>
        <v>3.9166666666666785</v>
      </c>
      <c r="Q47" s="1">
        <v>74.5</v>
      </c>
      <c r="R47" s="1">
        <f t="shared" si="9"/>
        <v>24.166666666666671</v>
      </c>
      <c r="S47" s="1">
        <f t="shared" si="10"/>
        <v>14.916666666666668</v>
      </c>
    </row>
    <row r="48" spans="1:19">
      <c r="A48" s="6">
        <v>0.8</v>
      </c>
      <c r="B48" s="6">
        <v>0.4</v>
      </c>
      <c r="C48" s="7">
        <v>0.6</v>
      </c>
      <c r="D48" s="1">
        <f t="shared" si="11"/>
        <v>0.32000000000000006</v>
      </c>
      <c r="E48" s="1">
        <f t="shared" si="12"/>
        <v>0.48</v>
      </c>
      <c r="F48" s="5">
        <v>23</v>
      </c>
      <c r="G48" s="5">
        <v>20</v>
      </c>
      <c r="H48" s="5">
        <v>5</v>
      </c>
      <c r="I48" s="5">
        <v>80</v>
      </c>
      <c r="J48" s="5">
        <v>32</v>
      </c>
      <c r="K48" s="5">
        <v>48</v>
      </c>
      <c r="L48" s="1">
        <v>55.25</v>
      </c>
      <c r="M48" s="1">
        <f t="shared" si="6"/>
        <v>15.104166666666675</v>
      </c>
      <c r="N48" s="1">
        <v>61.1</v>
      </c>
      <c r="O48" s="1">
        <f t="shared" si="7"/>
        <v>27.291666666666671</v>
      </c>
      <c r="P48" s="1">
        <f t="shared" si="8"/>
        <v>12.187499999999996</v>
      </c>
      <c r="Q48" s="1">
        <v>65.75</v>
      </c>
      <c r="R48" s="1">
        <f t="shared" si="9"/>
        <v>36.979166666666671</v>
      </c>
      <c r="S48" s="1">
        <f t="shared" si="10"/>
        <v>21.874999999999996</v>
      </c>
    </row>
    <row r="49" spans="1:19">
      <c r="A49" s="6">
        <v>0.8</v>
      </c>
      <c r="B49" s="6">
        <v>0.4</v>
      </c>
      <c r="C49" s="7">
        <v>0.75</v>
      </c>
      <c r="D49" s="1">
        <f t="shared" si="11"/>
        <v>0.32000000000000006</v>
      </c>
      <c r="E49" s="1">
        <f t="shared" si="12"/>
        <v>0.60000000000000009</v>
      </c>
      <c r="F49" s="5">
        <v>24</v>
      </c>
      <c r="G49" s="5">
        <v>20</v>
      </c>
      <c r="H49" s="5">
        <v>5</v>
      </c>
      <c r="I49" s="5">
        <v>80</v>
      </c>
      <c r="J49" s="5">
        <v>32</v>
      </c>
      <c r="K49" s="5">
        <v>60</v>
      </c>
      <c r="L49" s="1">
        <v>68</v>
      </c>
      <c r="M49" s="1">
        <f t="shared" si="6"/>
        <v>13.33333333333333</v>
      </c>
      <c r="N49" s="1">
        <v>70.95</v>
      </c>
      <c r="O49" s="1">
        <f t="shared" si="7"/>
        <v>18.250000000000011</v>
      </c>
      <c r="P49" s="1">
        <f t="shared" si="8"/>
        <v>4.9166666666666803</v>
      </c>
      <c r="Q49" s="1">
        <v>76.650000000000006</v>
      </c>
      <c r="R49" s="1">
        <f t="shared" si="9"/>
        <v>27.750000000000007</v>
      </c>
      <c r="S49" s="1">
        <f t="shared" si="10"/>
        <v>14.416666666666677</v>
      </c>
    </row>
    <row r="50" spans="1:19">
      <c r="A50" s="6">
        <v>0.6</v>
      </c>
      <c r="B50" s="6">
        <v>0.2</v>
      </c>
      <c r="C50" s="7">
        <v>0.6</v>
      </c>
      <c r="D50" s="1">
        <f t="shared" si="11"/>
        <v>0.12</v>
      </c>
      <c r="E50" s="1">
        <f t="shared" si="12"/>
        <v>0.36</v>
      </c>
      <c r="F50" s="5">
        <v>25</v>
      </c>
      <c r="G50" s="5">
        <v>20</v>
      </c>
      <c r="H50" s="5">
        <v>8</v>
      </c>
      <c r="I50" s="5">
        <v>96</v>
      </c>
      <c r="J50" s="5">
        <v>20</v>
      </c>
      <c r="K50" s="5">
        <v>58</v>
      </c>
      <c r="L50" s="1">
        <v>66</v>
      </c>
      <c r="M50" s="1">
        <f t="shared" si="6"/>
        <v>13.793103448275868</v>
      </c>
      <c r="N50" s="1">
        <v>69.8</v>
      </c>
      <c r="O50" s="1">
        <f t="shared" si="7"/>
        <v>20.344827586206883</v>
      </c>
      <c r="P50" s="1">
        <f t="shared" si="8"/>
        <v>6.5517241379310143</v>
      </c>
      <c r="Q50" s="1">
        <v>73.599999999999994</v>
      </c>
      <c r="R50" s="1">
        <f t="shared" si="9"/>
        <v>26.896551724137918</v>
      </c>
      <c r="S50" s="1">
        <f t="shared" si="10"/>
        <v>13.10344827586205</v>
      </c>
    </row>
    <row r="51" spans="1:19">
      <c r="A51" s="6">
        <v>0.6</v>
      </c>
      <c r="B51" s="6">
        <v>0.2</v>
      </c>
      <c r="C51" s="7">
        <v>0.75</v>
      </c>
      <c r="D51" s="1">
        <f t="shared" si="11"/>
        <v>0.12</v>
      </c>
      <c r="E51" s="1">
        <f t="shared" si="12"/>
        <v>0.44999999999999996</v>
      </c>
      <c r="F51" s="5">
        <v>26</v>
      </c>
      <c r="G51" s="5">
        <v>20</v>
      </c>
      <c r="H51" s="5">
        <v>8</v>
      </c>
      <c r="I51" s="5">
        <v>96</v>
      </c>
      <c r="J51" s="5">
        <v>20</v>
      </c>
      <c r="K51" s="5">
        <v>72</v>
      </c>
      <c r="L51" s="1">
        <v>75.75</v>
      </c>
      <c r="M51" s="1">
        <f t="shared" si="6"/>
        <v>5.2083333333333259</v>
      </c>
      <c r="N51" s="1">
        <v>74.349999999999994</v>
      </c>
      <c r="O51" s="1">
        <f t="shared" si="7"/>
        <v>3.2638888888888884</v>
      </c>
      <c r="P51" s="1">
        <f t="shared" si="8"/>
        <v>-1.9444444444444375</v>
      </c>
      <c r="Q51" s="1">
        <v>81.75</v>
      </c>
      <c r="R51" s="1">
        <f t="shared" si="9"/>
        <v>13.541666666666675</v>
      </c>
      <c r="S51" s="1">
        <f t="shared" si="10"/>
        <v>8.3333333333333499</v>
      </c>
    </row>
    <row r="52" spans="1:19">
      <c r="A52" s="6">
        <v>0.6</v>
      </c>
      <c r="B52" s="6">
        <v>0.4</v>
      </c>
      <c r="C52" s="7">
        <v>0.6</v>
      </c>
      <c r="D52" s="1">
        <f t="shared" si="11"/>
        <v>0.24</v>
      </c>
      <c r="E52" s="1">
        <f t="shared" si="12"/>
        <v>0.36</v>
      </c>
      <c r="F52" s="5">
        <v>27</v>
      </c>
      <c r="G52" s="5">
        <v>20</v>
      </c>
      <c r="H52" s="5">
        <v>8</v>
      </c>
      <c r="I52" s="5">
        <v>96</v>
      </c>
      <c r="J52" s="5">
        <v>39</v>
      </c>
      <c r="K52" s="5">
        <v>58</v>
      </c>
      <c r="L52" s="1">
        <v>65.650000000000006</v>
      </c>
      <c r="M52" s="1">
        <f t="shared" si="6"/>
        <v>13.189655172413794</v>
      </c>
      <c r="N52" s="1">
        <v>71.849999999999994</v>
      </c>
      <c r="O52" s="1">
        <f t="shared" si="7"/>
        <v>23.879310344827577</v>
      </c>
      <c r="P52" s="1">
        <f t="shared" si="8"/>
        <v>10.689655172413783</v>
      </c>
      <c r="Q52" s="1">
        <v>73.650000000000006</v>
      </c>
      <c r="R52" s="1">
        <f t="shared" si="9"/>
        <v>26.982758620689662</v>
      </c>
      <c r="S52" s="1">
        <f t="shared" si="10"/>
        <v>13.793103448275868</v>
      </c>
    </row>
    <row r="53" spans="1:19">
      <c r="A53" s="6">
        <v>0.6</v>
      </c>
      <c r="B53" s="6">
        <v>0.4</v>
      </c>
      <c r="C53" s="7">
        <v>0.75</v>
      </c>
      <c r="D53" s="1">
        <f t="shared" si="11"/>
        <v>0.24</v>
      </c>
      <c r="E53" s="1">
        <f t="shared" si="12"/>
        <v>0.44999999999999996</v>
      </c>
      <c r="F53" s="5">
        <v>28</v>
      </c>
      <c r="G53" s="5">
        <v>20</v>
      </c>
      <c r="H53" s="5">
        <v>8</v>
      </c>
      <c r="I53" s="5">
        <v>96</v>
      </c>
      <c r="J53" s="5">
        <v>39</v>
      </c>
      <c r="K53" s="5">
        <v>72</v>
      </c>
      <c r="L53" s="1">
        <v>76.5</v>
      </c>
      <c r="M53" s="1">
        <f t="shared" si="6"/>
        <v>6.25</v>
      </c>
      <c r="N53" s="1">
        <v>76.3</v>
      </c>
      <c r="O53" s="1">
        <f t="shared" si="7"/>
        <v>5.9722222222222232</v>
      </c>
      <c r="P53" s="1">
        <f t="shared" si="8"/>
        <v>-0.27777777777777679</v>
      </c>
      <c r="Q53" s="1">
        <v>83.55</v>
      </c>
      <c r="R53" s="1">
        <f t="shared" si="9"/>
        <v>16.041666666666664</v>
      </c>
      <c r="S53" s="1">
        <f t="shared" si="10"/>
        <v>9.7916666666666643</v>
      </c>
    </row>
    <row r="54" spans="1:19">
      <c r="A54" s="6">
        <v>0.8</v>
      </c>
      <c r="B54" s="6">
        <v>0.2</v>
      </c>
      <c r="C54" s="7">
        <v>0.6</v>
      </c>
      <c r="D54" s="1">
        <f t="shared" si="11"/>
        <v>0.16000000000000003</v>
      </c>
      <c r="E54" s="1">
        <f t="shared" si="12"/>
        <v>0.48</v>
      </c>
      <c r="F54" s="5">
        <v>29</v>
      </c>
      <c r="G54" s="5">
        <v>20</v>
      </c>
      <c r="H54" s="5">
        <v>8</v>
      </c>
      <c r="I54" s="5">
        <v>128</v>
      </c>
      <c r="J54" s="5">
        <v>26</v>
      </c>
      <c r="K54" s="5">
        <v>77</v>
      </c>
      <c r="L54" s="1">
        <v>115.85</v>
      </c>
      <c r="M54" s="1">
        <f t="shared" si="6"/>
        <v>50.454545454545439</v>
      </c>
      <c r="N54" s="1">
        <v>118.65</v>
      </c>
      <c r="O54" s="1">
        <f t="shared" si="7"/>
        <v>54.090909090909101</v>
      </c>
      <c r="P54" s="1">
        <f t="shared" si="8"/>
        <v>3.6363636363636616</v>
      </c>
      <c r="Q54" s="1">
        <v>128.65</v>
      </c>
      <c r="R54" s="1">
        <f t="shared" si="9"/>
        <v>67.077922077922096</v>
      </c>
      <c r="S54" s="1">
        <f t="shared" si="10"/>
        <v>16.623376623376657</v>
      </c>
    </row>
    <row r="55" spans="1:19">
      <c r="A55" s="6">
        <v>0.8</v>
      </c>
      <c r="B55" s="6">
        <v>0.2</v>
      </c>
      <c r="C55" s="7">
        <v>0.75</v>
      </c>
      <c r="D55" s="1">
        <f t="shared" si="11"/>
        <v>0.16000000000000003</v>
      </c>
      <c r="E55" s="1">
        <f t="shared" si="12"/>
        <v>0.60000000000000009</v>
      </c>
      <c r="F55" s="5">
        <v>30</v>
      </c>
      <c r="G55" s="5">
        <v>20</v>
      </c>
      <c r="H55" s="5">
        <v>8</v>
      </c>
      <c r="I55" s="5">
        <v>128</v>
      </c>
      <c r="J55" s="5">
        <v>26</v>
      </c>
      <c r="K55" s="5">
        <v>96</v>
      </c>
      <c r="L55" s="1">
        <v>129.6</v>
      </c>
      <c r="M55" s="1">
        <f t="shared" si="6"/>
        <v>34.999999999999986</v>
      </c>
      <c r="N55" s="1">
        <v>143.05000000000001</v>
      </c>
      <c r="O55" s="1">
        <f t="shared" si="7"/>
        <v>49.010416666666679</v>
      </c>
      <c r="P55" s="1">
        <f t="shared" si="8"/>
        <v>14.010416666666693</v>
      </c>
      <c r="Q55" s="1">
        <v>155.15</v>
      </c>
      <c r="R55" s="1">
        <f t="shared" si="9"/>
        <v>61.614583333333343</v>
      </c>
      <c r="S55" s="1">
        <f t="shared" si="10"/>
        <v>26.614583333333357</v>
      </c>
    </row>
    <row r="56" spans="1:19">
      <c r="A56" s="6">
        <v>0.8</v>
      </c>
      <c r="B56" s="6">
        <v>0.4</v>
      </c>
      <c r="C56" s="7">
        <v>0.6</v>
      </c>
      <c r="D56" s="1">
        <f t="shared" si="11"/>
        <v>0.32000000000000006</v>
      </c>
      <c r="E56" s="1">
        <f t="shared" si="12"/>
        <v>0.48</v>
      </c>
      <c r="F56" s="5">
        <v>31</v>
      </c>
      <c r="G56" s="5">
        <v>20</v>
      </c>
      <c r="H56" s="5">
        <v>8</v>
      </c>
      <c r="I56" s="5">
        <v>128</v>
      </c>
      <c r="J56" s="5">
        <v>52</v>
      </c>
      <c r="K56" s="5">
        <v>77</v>
      </c>
      <c r="L56" s="1">
        <v>115.85</v>
      </c>
      <c r="M56" s="1">
        <f t="shared" si="6"/>
        <v>50.454545454545439</v>
      </c>
      <c r="N56" s="1">
        <v>128.15</v>
      </c>
      <c r="O56" s="1">
        <f t="shared" si="7"/>
        <v>66.428571428571431</v>
      </c>
      <c r="P56" s="1">
        <f t="shared" si="8"/>
        <v>15.974025974025992</v>
      </c>
      <c r="Q56" s="1">
        <v>128.80000000000001</v>
      </c>
      <c r="R56" s="1">
        <f t="shared" si="9"/>
        <v>67.27272727272728</v>
      </c>
      <c r="S56" s="1">
        <f t="shared" si="10"/>
        <v>16.818181818181841</v>
      </c>
    </row>
    <row r="57" spans="1:19">
      <c r="A57" s="6">
        <v>0.8</v>
      </c>
      <c r="B57" s="6">
        <v>0.4</v>
      </c>
      <c r="C57" s="7">
        <v>0.75</v>
      </c>
      <c r="D57" s="1">
        <f t="shared" si="11"/>
        <v>0.32000000000000006</v>
      </c>
      <c r="E57" s="1">
        <f t="shared" si="12"/>
        <v>0.60000000000000009</v>
      </c>
      <c r="F57" s="5">
        <v>32</v>
      </c>
      <c r="G57" s="5">
        <v>20</v>
      </c>
      <c r="H57" s="5">
        <v>8</v>
      </c>
      <c r="I57" s="5">
        <v>128</v>
      </c>
      <c r="J57" s="5">
        <v>52</v>
      </c>
      <c r="K57" s="5">
        <v>96</v>
      </c>
      <c r="L57" s="1">
        <v>134.1</v>
      </c>
      <c r="M57" s="1">
        <f t="shared" si="6"/>
        <v>39.687499999999986</v>
      </c>
      <c r="N57" s="1">
        <v>147.30000000000001</v>
      </c>
      <c r="O57" s="1">
        <f t="shared" si="7"/>
        <v>53.437500000000007</v>
      </c>
      <c r="P57" s="1">
        <f t="shared" si="8"/>
        <v>13.750000000000021</v>
      </c>
      <c r="Q57" s="1">
        <v>157</v>
      </c>
      <c r="R57" s="1">
        <f t="shared" si="9"/>
        <v>63.541666666666671</v>
      </c>
      <c r="S57" s="1">
        <f t="shared" si="10"/>
        <v>23.854166666666686</v>
      </c>
    </row>
    <row r="58" spans="1:19">
      <c r="F58" t="s">
        <v>12</v>
      </c>
      <c r="L58" s="1">
        <f t="shared" ref="L58:R58" si="13">AVERAGE(L26:L57)</f>
        <v>68.435937499999994</v>
      </c>
      <c r="M58" s="1">
        <f t="shared" si="13"/>
        <v>19.373686974742526</v>
      </c>
      <c r="N58" s="1">
        <f t="shared" si="13"/>
        <v>72.745312500000011</v>
      </c>
      <c r="O58" s="1">
        <f t="shared" si="13"/>
        <v>26.047179846083061</v>
      </c>
      <c r="P58" s="1">
        <f t="shared" si="13"/>
        <v>6.6734928713405379</v>
      </c>
      <c r="Q58" s="1">
        <f t="shared" si="13"/>
        <v>76.962500000000006</v>
      </c>
      <c r="R58" s="1">
        <f t="shared" si="13"/>
        <v>33.08553992922662</v>
      </c>
      <c r="S58" s="1">
        <f>AVERAGE(S26:S57)</f>
        <v>13.711852954484103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工作表5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2015-01-07T20:09:36Z</dcterms:created>
  <dcterms:modified xsi:type="dcterms:W3CDTF">2015-02-14T22:29:58Z</dcterms:modified>
</cp:coreProperties>
</file>