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pju\Desktop\Tutkimus\Big Data lessons\"/>
    </mc:Choice>
  </mc:AlternateContent>
  <xr:revisionPtr revIDLastSave="0" documentId="8_{3BF2BB44-6CAD-44F0-BB40-0E53CCEBBD3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ctual demand" sheetId="6" r:id="rId1"/>
    <sheet name="Turnover" sheetId="5" r:id="rId2"/>
    <sheet name="Service_level_fact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H21" i="6"/>
  <c r="I21" i="6" s="1"/>
  <c r="H20" i="6"/>
  <c r="I20" i="6" s="1"/>
  <c r="C20" i="6"/>
  <c r="H19" i="6"/>
  <c r="I19" i="6" s="1"/>
  <c r="C19" i="6"/>
  <c r="H18" i="6"/>
  <c r="I18" i="6" s="1"/>
  <c r="C18" i="6"/>
  <c r="H17" i="6"/>
  <c r="I17" i="6" s="1"/>
  <c r="H16" i="6"/>
  <c r="I16" i="6" s="1"/>
  <c r="C16" i="6"/>
  <c r="H15" i="6"/>
  <c r="I15" i="6" s="1"/>
  <c r="H3" i="6"/>
  <c r="I7" i="6" s="1"/>
  <c r="I8" i="6" s="1"/>
  <c r="I9" i="6" s="1"/>
  <c r="C13" i="5"/>
  <c r="C12" i="5"/>
  <c r="C11" i="5"/>
  <c r="C10" i="5"/>
  <c r="C9" i="5"/>
  <c r="C8" i="5"/>
  <c r="C7" i="5"/>
  <c r="C6" i="5"/>
  <c r="C5" i="5"/>
  <c r="C4" i="5"/>
  <c r="C3" i="5"/>
  <c r="K15" i="6" l="1"/>
  <c r="K16" i="6"/>
  <c r="K21" i="6"/>
  <c r="K17" i="6"/>
  <c r="K19" i="6"/>
  <c r="K18" i="6"/>
  <c r="K20" i="6"/>
  <c r="B11" i="3" l="1"/>
  <c r="B12" i="3"/>
  <c r="B6" i="3"/>
  <c r="B7" i="3"/>
  <c r="B8" i="3"/>
  <c r="B9" i="3"/>
  <c r="B4" i="3"/>
  <c r="B2" i="3"/>
  <c r="B16" i="3"/>
  <c r="B15" i="3"/>
  <c r="B14" i="3"/>
  <c r="B13" i="3"/>
  <c r="B10" i="3"/>
  <c r="B5" i="3"/>
  <c r="B3" i="3"/>
</calcChain>
</file>

<file path=xl/sharedStrings.xml><?xml version="1.0" encoding="utf-8"?>
<sst xmlns="http://schemas.openxmlformats.org/spreadsheetml/2006/main" count="60" uniqueCount="58">
  <si>
    <t>k=</t>
  </si>
  <si>
    <t>L=</t>
  </si>
  <si>
    <t>P</t>
  </si>
  <si>
    <t>D</t>
  </si>
  <si>
    <t>C</t>
  </si>
  <si>
    <t>V</t>
  </si>
  <si>
    <t>n</t>
  </si>
  <si>
    <t>EOQ</t>
  </si>
  <si>
    <t>Service level</t>
  </si>
  <si>
    <t>Factor k</t>
  </si>
  <si>
    <t>Class</t>
  </si>
  <si>
    <t>Stock turnover</t>
  </si>
  <si>
    <t>A</t>
  </si>
  <si>
    <t>B</t>
  </si>
  <si>
    <t>s=</t>
  </si>
  <si>
    <r>
      <t>a</t>
    </r>
    <r>
      <rPr>
        <i/>
        <vertAlign val="subscript"/>
        <sz val="14"/>
        <color theme="1"/>
        <rFont val="Calibri"/>
        <family val="2"/>
        <scheme val="minor"/>
      </rPr>
      <t>s</t>
    </r>
    <r>
      <rPr>
        <i/>
        <sz val="14"/>
        <color theme="1"/>
        <rFont val="Calibri"/>
        <family val="2"/>
        <scheme val="minor"/>
      </rPr>
      <t xml:space="preserve">= </t>
    </r>
  </si>
  <si>
    <r>
      <t>a</t>
    </r>
    <r>
      <rPr>
        <b/>
        <i/>
        <vertAlign val="subscript"/>
        <sz val="11"/>
        <rFont val="Calibri"/>
        <family val="2"/>
        <scheme val="minor"/>
      </rPr>
      <t>m</t>
    </r>
    <r>
      <rPr>
        <b/>
        <i/>
        <sz val="11"/>
        <rFont val="Calibri"/>
        <family val="2"/>
        <scheme val="minor"/>
      </rPr>
      <t xml:space="preserve"> = Q/2 + a</t>
    </r>
    <r>
      <rPr>
        <b/>
        <i/>
        <vertAlign val="subscript"/>
        <sz val="11"/>
        <rFont val="Calibri"/>
        <family val="2"/>
        <scheme val="minor"/>
      </rPr>
      <t>s</t>
    </r>
  </si>
  <si>
    <r>
      <t>a</t>
    </r>
    <r>
      <rPr>
        <b/>
        <i/>
        <vertAlign val="subscript"/>
        <sz val="11"/>
        <rFont val="Calibri"/>
        <family val="2"/>
        <scheme val="minor"/>
      </rPr>
      <t>max</t>
    </r>
    <r>
      <rPr>
        <b/>
        <i/>
        <sz val="11"/>
        <rFont val="Calibri"/>
        <family val="2"/>
        <scheme val="minor"/>
      </rPr>
      <t xml:space="preserve"> = Q + a</t>
    </r>
    <r>
      <rPr>
        <b/>
        <i/>
        <vertAlign val="subscript"/>
        <sz val="11"/>
        <rFont val="Calibri"/>
        <family val="2"/>
        <scheme val="minor"/>
      </rPr>
      <t>s</t>
    </r>
  </si>
  <si>
    <t>Demand</t>
  </si>
  <si>
    <t>amount</t>
  </si>
  <si>
    <r>
      <t>std (</t>
    </r>
    <r>
      <rPr>
        <b/>
        <i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</t>
    </r>
  </si>
  <si>
    <t>toto</t>
  </si>
  <si>
    <t>average</t>
  </si>
  <si>
    <t>Safety stock (simplest approach)</t>
  </si>
  <si>
    <t>safety stock</t>
  </si>
  <si>
    <t>service level factor</t>
  </si>
  <si>
    <t>std</t>
  </si>
  <si>
    <t>lead time</t>
  </si>
  <si>
    <t>Ordering costs</t>
  </si>
  <si>
    <t>Annual demand</t>
  </si>
  <si>
    <t>Unit price</t>
  </si>
  <si>
    <t>interest % p.a.</t>
  </si>
  <si>
    <t>max. Stock</t>
  </si>
  <si>
    <t>Q = EOQ (here, in this case)</t>
  </si>
  <si>
    <t>lead time can be adjusted here</t>
  </si>
  <si>
    <r>
      <t>Lead time  (</t>
    </r>
    <r>
      <rPr>
        <i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</si>
  <si>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month</t>
  </si>
  <si>
    <t>Factor (k)</t>
  </si>
  <si>
    <r>
      <t>Safety stock (SS or a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i/>
        <sz val="11"/>
        <color theme="1"/>
        <rFont val="Calibri"/>
        <family val="2"/>
        <scheme val="minor"/>
      </rPr>
      <t>)</t>
    </r>
  </si>
  <si>
    <t>this is actually linear</t>
  </si>
  <si>
    <t>lots/year</t>
  </si>
  <si>
    <t>ordering costs/year</t>
  </si>
  <si>
    <t>June</t>
  </si>
  <si>
    <t>July</t>
  </si>
  <si>
    <t>August</t>
  </si>
  <si>
    <t>September</t>
  </si>
  <si>
    <t>October</t>
  </si>
  <si>
    <t>November</t>
  </si>
  <si>
    <t>December</t>
  </si>
  <si>
    <t>March</t>
  </si>
  <si>
    <t>January</t>
  </si>
  <si>
    <t>February</t>
  </si>
  <si>
    <r>
      <t>Turnover rate (c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)</t>
    </r>
  </si>
  <si>
    <t>avg stock</t>
  </si>
  <si>
    <t>April</t>
  </si>
  <si>
    <t>May</t>
  </si>
  <si>
    <t>stock turnover/a</t>
  </si>
  <si>
    <t>DOS 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</si>
</sst>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0.000000"/>
    <numFmt numFmtId="165" formatCode="#,##0.00\ &quot;€&quot;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/>
    <xf numFmtId="0" fontId="9" fillId="0" borderId="0" xfId="0" applyFont="1"/>
    <xf numFmtId="10" fontId="0" fillId="0" borderId="1" xfId="0" applyNumberForma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/>
    <xf numFmtId="0" fontId="4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7" fillId="0" borderId="6" xfId="0" applyFont="1" applyBorder="1"/>
    <xf numFmtId="0" fontId="4" fillId="0" borderId="6" xfId="0" applyFont="1" applyBorder="1"/>
    <xf numFmtId="0" fontId="10" fillId="0" borderId="0" xfId="0" applyFont="1" applyBorder="1"/>
    <xf numFmtId="3" fontId="0" fillId="0" borderId="4" xfId="0" applyNumberFormat="1" applyBorder="1"/>
    <xf numFmtId="3" fontId="1" fillId="0" borderId="4" xfId="0" applyNumberFormat="1" applyFont="1" applyBorder="1"/>
    <xf numFmtId="3" fontId="4" fillId="0" borderId="4" xfId="0" applyNumberFormat="1" applyFont="1" applyBorder="1"/>
    <xf numFmtId="9" fontId="0" fillId="0" borderId="4" xfId="0" applyNumberFormat="1" applyBorder="1" applyAlignment="1">
      <alignment horizontal="center"/>
    </xf>
    <xf numFmtId="0" fontId="5" fillId="0" borderId="4" xfId="0" applyFont="1" applyBorder="1"/>
    <xf numFmtId="3" fontId="1" fillId="0" borderId="4" xfId="0" applyNumberFormat="1" applyFont="1" applyBorder="1" applyAlignment="1">
      <alignment horizontal="center"/>
    </xf>
    <xf numFmtId="0" fontId="3" fillId="0" borderId="4" xfId="0" applyFont="1" applyBorder="1"/>
    <xf numFmtId="8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3" xfId="0" applyNumberFormat="1" applyBorder="1"/>
    <xf numFmtId="0" fontId="1" fillId="0" borderId="7" xfId="0" applyFont="1" applyBorder="1" applyAlignment="1">
      <alignment horizontal="center"/>
    </xf>
    <xf numFmtId="0" fontId="13" fillId="0" borderId="4" xfId="0" applyFont="1" applyBorder="1" applyAlignment="1">
      <alignment horizontal="right"/>
    </xf>
    <xf numFmtId="166" fontId="0" fillId="0" borderId="0" xfId="0" applyNumberFormat="1"/>
    <xf numFmtId="0" fontId="7" fillId="0" borderId="0" xfId="0" applyFont="1"/>
    <xf numFmtId="3" fontId="0" fillId="0" borderId="4" xfId="0" applyNumberFormat="1" applyBorder="1" applyAlignment="1">
      <alignment horizontal="center"/>
    </xf>
    <xf numFmtId="166" fontId="0" fillId="0" borderId="4" xfId="0" applyNumberFormat="1" applyBorder="1"/>
    <xf numFmtId="6" fontId="0" fillId="0" borderId="4" xfId="0" applyNumberFormat="1" applyBorder="1"/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10" fontId="0" fillId="0" borderId="4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Safety stock</a:t>
            </a:r>
            <a:r>
              <a:rPr lang="en-US" baseline="0"/>
              <a:t> and s</a:t>
            </a:r>
            <a:r>
              <a:rPr lang="en-US"/>
              <a:t>ervice level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'Actual demand'!$F$15:$G$21</c:f>
              <c:strCache>
                <c:ptCount val="7"/>
                <c:pt idx="0">
                  <c:v>80,00 %</c:v>
                </c:pt>
                <c:pt idx="1">
                  <c:v>90,00 %</c:v>
                </c:pt>
                <c:pt idx="2">
                  <c:v>95,00 %</c:v>
                </c:pt>
                <c:pt idx="3">
                  <c:v>98,00 %</c:v>
                </c:pt>
                <c:pt idx="4">
                  <c:v>99,00 %</c:v>
                </c:pt>
                <c:pt idx="5">
                  <c:v>99,50 %</c:v>
                </c:pt>
                <c:pt idx="6">
                  <c:v>99,99 %</c:v>
                </c:pt>
              </c:strCache>
            </c:strRef>
          </c:cat>
          <c:val>
            <c:numRef>
              <c:f>'Actual demand'!$I$15:$I$21</c:f>
              <c:numCache>
                <c:formatCode>#,##0</c:formatCode>
                <c:ptCount val="7"/>
                <c:pt idx="0">
                  <c:v>541.12840094354021</c:v>
                </c:pt>
                <c:pt idx="1">
                  <c:v>823.98580469008516</c:v>
                </c:pt>
                <c:pt idx="2">
                  <c:v>1057.574330865928</c:v>
                </c:pt>
                <c:pt idx="3">
                  <c:v>1320.4774542483703</c:v>
                </c:pt>
                <c:pt idx="4">
                  <c:v>1495.7475582857458</c:v>
                </c:pt>
                <c:pt idx="5">
                  <c:v>1656.1540233670578</c:v>
                </c:pt>
                <c:pt idx="6">
                  <c:v>2391.1771276418972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1-449D-9526-574AD3BEF3ED}"/>
            </c:ext>
          </c:extLst>
        </c:ser>
        <c:ser>
          <c:idx val="1"/>
          <c:order val="1"/>
          <c:marker>
            <c:symbol val="none"/>
          </c:marker>
          <c:cat>
            <c:strRef>
              <c:f>'Actual demand'!$F$15:$G$21</c:f>
              <c:strCache>
                <c:ptCount val="7"/>
                <c:pt idx="0">
                  <c:v>80,00 %</c:v>
                </c:pt>
                <c:pt idx="1">
                  <c:v>90,00 %</c:v>
                </c:pt>
                <c:pt idx="2">
                  <c:v>95,00 %</c:v>
                </c:pt>
                <c:pt idx="3">
                  <c:v>98,00 %</c:v>
                </c:pt>
                <c:pt idx="4">
                  <c:v>99,00 %</c:v>
                </c:pt>
                <c:pt idx="5">
                  <c:v>99,50 %</c:v>
                </c:pt>
                <c:pt idx="6">
                  <c:v>99,99 %</c:v>
                </c:pt>
              </c:strCache>
            </c:strRef>
          </c:cat>
          <c:val>
            <c:numRef>
              <c:f>'Actual demand'!$J$15:$J$21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1-449D-9526-574AD3BE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37048"/>
        <c:axId val="149969744"/>
      </c:lineChart>
      <c:catAx>
        <c:axId val="27043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969744"/>
        <c:crosses val="autoZero"/>
        <c:auto val="1"/>
        <c:lblAlgn val="ctr"/>
        <c:lblOffset val="100"/>
        <c:noMultiLvlLbl val="0"/>
      </c:catAx>
      <c:valAx>
        <c:axId val="14996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SS  (amount)</a:t>
                </a: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27043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9525</xdr:rowOff>
    </xdr:from>
    <xdr:to>
      <xdr:col>14</xdr:col>
      <xdr:colOff>66675</xdr:colOff>
      <xdr:row>40</xdr:row>
      <xdr:rowOff>190499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D9543FFC-BE6F-4B6A-9157-62D8D55E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133351</xdr:colOff>
      <xdr:row>7</xdr:row>
      <xdr:rowOff>38101</xdr:rowOff>
    </xdr:from>
    <xdr:to>
      <xdr:col>7</xdr:col>
      <xdr:colOff>0</xdr:colOff>
      <xdr:row>9</xdr:row>
      <xdr:rowOff>180041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BC4203F4-166D-415D-811A-FD010BC3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9091" y="1371601"/>
          <a:ext cx="1085849" cy="52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23</xdr:row>
      <xdr:rowOff>138707</xdr:rowOff>
    </xdr:from>
    <xdr:to>
      <xdr:col>2</xdr:col>
      <xdr:colOff>590550</xdr:colOff>
      <xdr:row>23</xdr:row>
      <xdr:rowOff>440054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B28D72ED-F2AD-467C-848F-9161D59EE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4497347"/>
          <a:ext cx="1823085" cy="301347"/>
        </a:xfrm>
        <a:prstGeom prst="rect">
          <a:avLst/>
        </a:prstGeom>
      </xdr:spPr>
    </xdr:pic>
    <xdr:clientData/>
  </xdr:twoCellAnchor>
  <xdr:twoCellAnchor>
    <xdr:from>
      <xdr:col>8</xdr:col>
      <xdr:colOff>30480</xdr:colOff>
      <xdr:row>10</xdr:row>
      <xdr:rowOff>83820</xdr:rowOff>
    </xdr:from>
    <xdr:to>
      <xdr:col>9</xdr:col>
      <xdr:colOff>434340</xdr:colOff>
      <xdr:row>11</xdr:row>
      <xdr:rowOff>144780</xdr:rowOff>
    </xdr:to>
    <xdr:cxnSp macro="">
      <xdr:nvCxnSpPr>
        <xdr:cNvPr id="5" name="Suora nuoliyhdysviiva 4">
          <a:extLst>
            <a:ext uri="{FF2B5EF4-FFF2-40B4-BE49-F238E27FC236}">
              <a16:creationId xmlns:a16="http://schemas.microsoft.com/office/drawing/2014/main" id="{25B4443B-EB2C-40DA-9075-91ED2786377D}"/>
            </a:ext>
          </a:extLst>
        </xdr:cNvPr>
        <xdr:cNvCxnSpPr/>
      </xdr:nvCxnSpPr>
      <xdr:spPr>
        <a:xfrm flipH="1">
          <a:off x="5875020" y="1988820"/>
          <a:ext cx="1013460" cy="251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21</xdr:row>
      <xdr:rowOff>13836</xdr:rowOff>
    </xdr:from>
    <xdr:to>
      <xdr:col>2</xdr:col>
      <xdr:colOff>95250</xdr:colOff>
      <xdr:row>22</xdr:row>
      <xdr:rowOff>118110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204836"/>
          <a:ext cx="1314450" cy="294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3D4F-AADB-4C84-A512-981269DBDDDC}">
  <dimension ref="B2:P3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RowHeight="14.4" x14ac:dyDescent="0.3"/>
  <cols>
    <col min="2" max="2" width="18.109375" customWidth="1"/>
    <col min="4" max="5" width="11.33203125" customWidth="1"/>
    <col min="9" max="9" width="9.33203125" bestFit="1" customWidth="1"/>
    <col min="12" max="12" width="11.33203125" customWidth="1"/>
  </cols>
  <sheetData>
    <row r="2" spans="2:13" ht="15.6" x14ac:dyDescent="0.35">
      <c r="B2" s="17" t="s">
        <v>18</v>
      </c>
      <c r="C2" s="34" t="s">
        <v>19</v>
      </c>
      <c r="D2" s="2"/>
      <c r="E2" s="2"/>
      <c r="F2" s="43" t="s">
        <v>28</v>
      </c>
      <c r="G2" s="43"/>
      <c r="H2" s="31">
        <v>200</v>
      </c>
      <c r="I2" s="41" t="s">
        <v>2</v>
      </c>
      <c r="K2" s="28" t="s">
        <v>16</v>
      </c>
      <c r="L2" s="16"/>
      <c r="M2" t="s">
        <v>53</v>
      </c>
    </row>
    <row r="3" spans="2:13" ht="15" customHeight="1" x14ac:dyDescent="0.35">
      <c r="B3" s="18" t="s">
        <v>50</v>
      </c>
      <c r="C3" s="33">
        <v>1500</v>
      </c>
      <c r="D3" s="2"/>
      <c r="E3" s="2"/>
      <c r="F3" s="43" t="s">
        <v>29</v>
      </c>
      <c r="G3" s="43"/>
      <c r="H3" s="38">
        <f>C18</f>
        <v>16780</v>
      </c>
      <c r="I3" s="41" t="s">
        <v>3</v>
      </c>
      <c r="K3" s="28" t="s">
        <v>17</v>
      </c>
      <c r="L3" s="16"/>
      <c r="M3" s="5" t="s">
        <v>32</v>
      </c>
    </row>
    <row r="4" spans="2:13" ht="15" customHeight="1" x14ac:dyDescent="0.3">
      <c r="B4" s="19" t="s">
        <v>51</v>
      </c>
      <c r="C4" s="24">
        <v>2600</v>
      </c>
      <c r="D4" s="2"/>
      <c r="E4" s="2"/>
      <c r="F4" s="43" t="s">
        <v>31</v>
      </c>
      <c r="G4" s="43"/>
      <c r="H4" s="27">
        <v>0.1</v>
      </c>
      <c r="I4" s="41" t="s">
        <v>4</v>
      </c>
      <c r="K4" s="2"/>
      <c r="L4" s="2"/>
    </row>
    <row r="5" spans="2:13" ht="15" customHeight="1" x14ac:dyDescent="0.3">
      <c r="B5" s="19" t="s">
        <v>49</v>
      </c>
      <c r="C5" s="24">
        <v>1800</v>
      </c>
      <c r="D5" s="2"/>
      <c r="E5" s="2"/>
      <c r="F5" s="43" t="s">
        <v>30</v>
      </c>
      <c r="G5" s="43"/>
      <c r="H5" s="32">
        <v>50</v>
      </c>
      <c r="I5" s="42" t="s">
        <v>5</v>
      </c>
      <c r="K5" s="2"/>
      <c r="L5" s="2"/>
    </row>
    <row r="6" spans="2:13" ht="15" customHeight="1" x14ac:dyDescent="0.3">
      <c r="B6" s="19" t="s">
        <v>54</v>
      </c>
      <c r="C6" s="24">
        <v>1450</v>
      </c>
      <c r="D6" s="2"/>
      <c r="E6" s="2"/>
      <c r="K6" s="2"/>
      <c r="L6" s="2"/>
    </row>
    <row r="7" spans="2:13" ht="15" customHeight="1" x14ac:dyDescent="0.3">
      <c r="B7" s="19" t="s">
        <v>55</v>
      </c>
      <c r="C7" s="24">
        <v>1800</v>
      </c>
      <c r="D7" s="2"/>
      <c r="E7" s="2"/>
      <c r="F7" s="43" t="s">
        <v>7</v>
      </c>
      <c r="G7" s="43"/>
      <c r="H7" s="50"/>
      <c r="I7" s="29">
        <f>SQRT((2*H2*H3)/(H4*H5))</f>
        <v>1158.6198686368191</v>
      </c>
      <c r="K7" s="28" t="s">
        <v>33</v>
      </c>
      <c r="L7" s="14"/>
      <c r="M7" s="14"/>
    </row>
    <row r="8" spans="2:13" ht="15" customHeight="1" x14ac:dyDescent="0.3">
      <c r="B8" s="19" t="s">
        <v>42</v>
      </c>
      <c r="C8" s="24">
        <v>580</v>
      </c>
      <c r="D8" s="2"/>
      <c r="E8" s="2"/>
      <c r="F8" s="2"/>
      <c r="G8" s="2"/>
      <c r="H8" s="2"/>
      <c r="I8" s="39">
        <f>C18/I7</f>
        <v>14.48274835796024</v>
      </c>
      <c r="K8" s="37" t="s">
        <v>40</v>
      </c>
    </row>
    <row r="9" spans="2:13" ht="15" customHeight="1" x14ac:dyDescent="0.3">
      <c r="B9" s="19" t="s">
        <v>43</v>
      </c>
      <c r="C9" s="24">
        <v>800</v>
      </c>
      <c r="D9" s="2"/>
      <c r="E9" s="2"/>
      <c r="F9" s="4"/>
      <c r="G9" s="4"/>
      <c r="H9" s="4"/>
      <c r="I9" s="40">
        <f>I8*H2</f>
        <v>2896.5496715920481</v>
      </c>
      <c r="K9" s="37" t="s">
        <v>41</v>
      </c>
    </row>
    <row r="10" spans="2:13" ht="15" customHeight="1" x14ac:dyDescent="0.3">
      <c r="B10" s="19" t="s">
        <v>44</v>
      </c>
      <c r="C10" s="24">
        <v>650</v>
      </c>
      <c r="D10" s="2"/>
      <c r="E10" s="2"/>
      <c r="F10" s="4"/>
      <c r="G10" s="4"/>
      <c r="H10" s="4"/>
    </row>
    <row r="11" spans="2:13" ht="15" customHeight="1" x14ac:dyDescent="0.35">
      <c r="B11" s="19" t="s">
        <v>45</v>
      </c>
      <c r="C11" s="24">
        <v>700</v>
      </c>
      <c r="D11" s="23"/>
      <c r="E11" s="2"/>
      <c r="F11" s="4"/>
      <c r="G11" s="4"/>
      <c r="H11" s="4"/>
      <c r="K11" s="37" t="s">
        <v>34</v>
      </c>
    </row>
    <row r="12" spans="2:13" ht="15" customHeight="1" x14ac:dyDescent="0.3">
      <c r="B12" s="19" t="s">
        <v>46</v>
      </c>
      <c r="C12" s="24">
        <v>1200</v>
      </c>
      <c r="D12" s="2"/>
      <c r="E12" s="2"/>
      <c r="F12" s="49" t="s">
        <v>35</v>
      </c>
      <c r="G12" s="49"/>
      <c r="H12" s="14">
        <v>1</v>
      </c>
      <c r="I12" s="14" t="s">
        <v>36</v>
      </c>
      <c r="K12" s="6"/>
    </row>
    <row r="13" spans="2:13" ht="15" customHeight="1" x14ac:dyDescent="0.3">
      <c r="B13" s="19" t="s">
        <v>47</v>
      </c>
      <c r="C13" s="24">
        <v>2200</v>
      </c>
      <c r="D13" s="2"/>
      <c r="E13" s="2"/>
      <c r="F13" s="46" t="s">
        <v>8</v>
      </c>
      <c r="G13" s="46"/>
      <c r="H13" s="46" t="s">
        <v>37</v>
      </c>
      <c r="I13" s="46" t="s">
        <v>38</v>
      </c>
      <c r="J13" s="46"/>
      <c r="K13" s="46" t="s">
        <v>52</v>
      </c>
      <c r="L13" s="46"/>
    </row>
    <row r="14" spans="2:13" ht="15" customHeight="1" x14ac:dyDescent="0.3">
      <c r="B14" s="19" t="s">
        <v>48</v>
      </c>
      <c r="C14" s="24">
        <v>1500</v>
      </c>
      <c r="D14" s="2"/>
      <c r="E14" s="2"/>
      <c r="F14" s="46"/>
      <c r="G14" s="46"/>
      <c r="H14" s="46"/>
      <c r="I14" s="46"/>
      <c r="J14" s="46"/>
      <c r="K14" s="46"/>
      <c r="L14" s="46"/>
    </row>
    <row r="15" spans="2:13" x14ac:dyDescent="0.3">
      <c r="B15" s="19"/>
      <c r="C15" s="24"/>
      <c r="D15" s="2"/>
      <c r="E15" s="2"/>
      <c r="F15" s="45">
        <v>0.8</v>
      </c>
      <c r="G15" s="45"/>
      <c r="H15" s="14">
        <f>NORMSINV(F15)</f>
        <v>0.84162123357291474</v>
      </c>
      <c r="I15" s="48">
        <f t="shared" ref="I15:I21" si="0">H15*$C$16*$H$12^0.5</f>
        <v>541.12840094354021</v>
      </c>
      <c r="J15" s="48"/>
      <c r="K15" s="47">
        <f>$C$18/(I15+$I$7/2)</f>
        <v>14.976281578295843</v>
      </c>
      <c r="L15" s="47"/>
    </row>
    <row r="16" spans="2:13" x14ac:dyDescent="0.3">
      <c r="B16" s="20" t="s">
        <v>20</v>
      </c>
      <c r="C16" s="25">
        <f>STDEV(C3:C14)</f>
        <v>642.95953970445896</v>
      </c>
      <c r="D16" s="2"/>
      <c r="E16" s="2"/>
      <c r="F16" s="45">
        <v>0.9</v>
      </c>
      <c r="G16" s="45"/>
      <c r="H16" s="14">
        <f t="shared" ref="H16:H21" si="1">NORMSINV(F16)</f>
        <v>1.2815515655446006</v>
      </c>
      <c r="I16" s="48">
        <f t="shared" si="0"/>
        <v>823.98580469008516</v>
      </c>
      <c r="J16" s="48"/>
      <c r="K16" s="47">
        <f t="shared" ref="K16:K21" si="2">$C$18/(I16+$I$7/2)</f>
        <v>11.957564990438856</v>
      </c>
      <c r="L16" s="47"/>
    </row>
    <row r="17" spans="2:16" x14ac:dyDescent="0.3">
      <c r="B17" s="19"/>
      <c r="C17" s="14"/>
      <c r="F17" s="45">
        <v>0.95</v>
      </c>
      <c r="G17" s="45"/>
      <c r="H17" s="14">
        <f t="shared" si="1"/>
        <v>1.6448536269514715</v>
      </c>
      <c r="I17" s="48">
        <f t="shared" si="0"/>
        <v>1057.574330865928</v>
      </c>
      <c r="J17" s="48"/>
      <c r="K17" s="47">
        <f t="shared" si="2"/>
        <v>10.251182907003095</v>
      </c>
      <c r="L17" s="47"/>
    </row>
    <row r="18" spans="2:16" ht="15" customHeight="1" x14ac:dyDescent="0.3">
      <c r="B18" s="19" t="s">
        <v>21</v>
      </c>
      <c r="C18" s="24">
        <f>SUM(C3:C14)</f>
        <v>16780</v>
      </c>
      <c r="F18" s="45">
        <v>0.98</v>
      </c>
      <c r="G18" s="45"/>
      <c r="H18" s="14">
        <f t="shared" si="1"/>
        <v>2.0537489106318221</v>
      </c>
      <c r="I18" s="48">
        <f t="shared" si="0"/>
        <v>1320.4774542483703</v>
      </c>
      <c r="J18" s="48"/>
      <c r="K18" s="47">
        <f>$C$18/(I18+$I$7/2)</f>
        <v>8.8325673183139788</v>
      </c>
      <c r="L18" s="47"/>
    </row>
    <row r="19" spans="2:16" ht="15" customHeight="1" x14ac:dyDescent="0.3">
      <c r="B19" s="21" t="s">
        <v>6</v>
      </c>
      <c r="C19" s="24">
        <f>COUNTA(C3:C14)</f>
        <v>12</v>
      </c>
      <c r="F19" s="45">
        <v>0.99</v>
      </c>
      <c r="G19" s="45"/>
      <c r="H19" s="14">
        <f t="shared" si="1"/>
        <v>2.3263478740408408</v>
      </c>
      <c r="I19" s="48">
        <f t="shared" si="0"/>
        <v>1495.7475582857458</v>
      </c>
      <c r="J19" s="48"/>
      <c r="K19" s="47">
        <f t="shared" si="2"/>
        <v>8.0865229324038808</v>
      </c>
      <c r="L19" s="47"/>
    </row>
    <row r="20" spans="2:16" ht="15" customHeight="1" x14ac:dyDescent="0.3">
      <c r="B20" s="22" t="s">
        <v>22</v>
      </c>
      <c r="C20" s="26">
        <f>AVERAGE(C3:C14)</f>
        <v>1398.3333333333333</v>
      </c>
      <c r="F20" s="45">
        <v>0.995</v>
      </c>
      <c r="G20" s="45"/>
      <c r="H20" s="14">
        <f t="shared" si="1"/>
        <v>2.5758293035488999</v>
      </c>
      <c r="I20" s="48">
        <f t="shared" si="0"/>
        <v>1656.1540233670578</v>
      </c>
      <c r="J20" s="48"/>
      <c r="K20" s="47">
        <f t="shared" si="2"/>
        <v>7.5062717707037026</v>
      </c>
      <c r="L20" s="47"/>
    </row>
    <row r="21" spans="2:16" ht="15" customHeight="1" x14ac:dyDescent="0.3">
      <c r="F21" s="45">
        <v>0.99990000000000001</v>
      </c>
      <c r="G21" s="45"/>
      <c r="H21" s="14">
        <f t="shared" si="1"/>
        <v>3.7190164854557084</v>
      </c>
      <c r="I21" s="48">
        <f t="shared" si="0"/>
        <v>2391.1771276418972</v>
      </c>
      <c r="J21" s="48"/>
      <c r="K21" s="47">
        <f t="shared" si="2"/>
        <v>5.6489052636796924</v>
      </c>
      <c r="L21" s="47"/>
    </row>
    <row r="22" spans="2:16" ht="15" customHeight="1" x14ac:dyDescent="0.3"/>
    <row r="23" spans="2:16" ht="15" customHeight="1" x14ac:dyDescent="0.3">
      <c r="B23" s="15" t="s">
        <v>23</v>
      </c>
      <c r="F23" s="2"/>
      <c r="I23" s="5"/>
      <c r="J23" s="5"/>
      <c r="K23" s="5"/>
      <c r="L23" s="5"/>
    </row>
    <row r="24" spans="2:16" ht="35.25" customHeight="1" x14ac:dyDescent="0.35">
      <c r="B24" s="30"/>
      <c r="F24" s="2"/>
      <c r="I24" s="5"/>
      <c r="J24" s="5"/>
      <c r="K24" s="5"/>
      <c r="L24" s="5"/>
    </row>
    <row r="25" spans="2:16" ht="15" customHeight="1" x14ac:dyDescent="0.45">
      <c r="B25" s="35" t="s">
        <v>15</v>
      </c>
      <c r="C25" s="44" t="s">
        <v>24</v>
      </c>
      <c r="D25" s="44"/>
      <c r="F25" s="5"/>
      <c r="G25" s="5"/>
      <c r="H25" s="5"/>
      <c r="I25" s="5"/>
      <c r="J25" s="5"/>
      <c r="K25" s="5"/>
      <c r="L25" s="5"/>
    </row>
    <row r="26" spans="2:16" ht="15" customHeight="1" x14ac:dyDescent="0.35">
      <c r="B26" s="35" t="s">
        <v>0</v>
      </c>
      <c r="C26" s="44" t="s">
        <v>25</v>
      </c>
      <c r="D26" s="44"/>
      <c r="E26" s="3"/>
      <c r="F26" s="5"/>
      <c r="G26" s="5"/>
      <c r="H26" s="5"/>
      <c r="I26" s="5"/>
      <c r="J26" s="5"/>
      <c r="K26" s="5"/>
      <c r="L26" s="5"/>
    </row>
    <row r="27" spans="2:16" ht="15" customHeight="1" x14ac:dyDescent="0.35">
      <c r="B27" s="35" t="s">
        <v>14</v>
      </c>
      <c r="C27" s="44" t="s">
        <v>26</v>
      </c>
      <c r="D27" s="44"/>
      <c r="E27" s="3"/>
      <c r="I27" s="5"/>
      <c r="J27" s="5"/>
      <c r="K27" s="5"/>
      <c r="L27" s="5"/>
    </row>
    <row r="28" spans="2:16" ht="15" customHeight="1" x14ac:dyDescent="0.35">
      <c r="B28" s="35" t="s">
        <v>1</v>
      </c>
      <c r="C28" s="44" t="s">
        <v>27</v>
      </c>
      <c r="D28" s="44"/>
      <c r="E28" s="3"/>
    </row>
    <row r="29" spans="2:16" ht="20.100000000000001" customHeight="1" x14ac:dyDescent="0.35">
      <c r="B29" s="1"/>
      <c r="E29" s="3"/>
    </row>
    <row r="30" spans="2:16" x14ac:dyDescent="0.3">
      <c r="P30" t="s">
        <v>39</v>
      </c>
    </row>
  </sheetData>
  <mergeCells count="35">
    <mergeCell ref="C25:D25"/>
    <mergeCell ref="C26:D26"/>
    <mergeCell ref="C27:D27"/>
    <mergeCell ref="C28:D28"/>
    <mergeCell ref="F20:G20"/>
    <mergeCell ref="I20:J20"/>
    <mergeCell ref="K20:L20"/>
    <mergeCell ref="F21:G21"/>
    <mergeCell ref="I21:J21"/>
    <mergeCell ref="K21:L21"/>
    <mergeCell ref="F18:G18"/>
    <mergeCell ref="I18:J18"/>
    <mergeCell ref="K18:L18"/>
    <mergeCell ref="F19:G19"/>
    <mergeCell ref="I19:J19"/>
    <mergeCell ref="K19:L19"/>
    <mergeCell ref="F16:G16"/>
    <mergeCell ref="I16:J16"/>
    <mergeCell ref="K16:L16"/>
    <mergeCell ref="F17:G17"/>
    <mergeCell ref="I17:J17"/>
    <mergeCell ref="K17:L17"/>
    <mergeCell ref="F13:G14"/>
    <mergeCell ref="H13:H14"/>
    <mergeCell ref="I13:J14"/>
    <mergeCell ref="K13:L14"/>
    <mergeCell ref="F15:G15"/>
    <mergeCell ref="I15:J15"/>
    <mergeCell ref="K15:L15"/>
    <mergeCell ref="F12:G12"/>
    <mergeCell ref="F2:G2"/>
    <mergeCell ref="F3:G3"/>
    <mergeCell ref="F4:G4"/>
    <mergeCell ref="F5:G5"/>
    <mergeCell ref="F7:H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3"/>
  <sheetViews>
    <sheetView zoomScaleNormal="100" workbookViewId="0">
      <pane ySplit="3" topLeftCell="A4" activePane="bottomLeft" state="frozen"/>
      <selection pane="bottomLeft" activeCell="G38" sqref="G38"/>
    </sheetView>
  </sheetViews>
  <sheetFormatPr defaultRowHeight="14.4" x14ac:dyDescent="0.3"/>
  <cols>
    <col min="2" max="2" width="11" bestFit="1" customWidth="1"/>
    <col min="3" max="3" width="8.5546875" customWidth="1"/>
  </cols>
  <sheetData>
    <row r="1" spans="2:4" ht="28.8" x14ac:dyDescent="0.3">
      <c r="B1" s="51" t="s">
        <v>56</v>
      </c>
      <c r="C1" s="51" t="s">
        <v>57</v>
      </c>
      <c r="D1">
        <v>12</v>
      </c>
    </row>
    <row r="2" spans="2:4" x14ac:dyDescent="0.3">
      <c r="B2">
        <v>1</v>
      </c>
      <c r="C2" s="36">
        <f>$D$1/B2</f>
        <v>12</v>
      </c>
    </row>
    <row r="3" spans="2:4" x14ac:dyDescent="0.3">
      <c r="B3">
        <v>2</v>
      </c>
      <c r="C3" s="36">
        <f>$D$1/B3</f>
        <v>6</v>
      </c>
    </row>
    <row r="4" spans="2:4" x14ac:dyDescent="0.3">
      <c r="B4">
        <v>3</v>
      </c>
      <c r="C4" s="36">
        <f>$D$1/B4</f>
        <v>4</v>
      </c>
    </row>
    <row r="5" spans="2:4" x14ac:dyDescent="0.3">
      <c r="B5">
        <v>4</v>
      </c>
      <c r="C5" s="36">
        <f>$D$1/B5</f>
        <v>3</v>
      </c>
    </row>
    <row r="6" spans="2:4" x14ac:dyDescent="0.3">
      <c r="B6">
        <v>5</v>
      </c>
      <c r="C6" s="36">
        <f>$D$1/B6</f>
        <v>2.4</v>
      </c>
    </row>
    <row r="7" spans="2:4" x14ac:dyDescent="0.3">
      <c r="B7">
        <v>6</v>
      </c>
      <c r="C7" s="36">
        <f>$D$1/B7</f>
        <v>2</v>
      </c>
    </row>
    <row r="8" spans="2:4" x14ac:dyDescent="0.3">
      <c r="B8">
        <v>7</v>
      </c>
      <c r="C8" s="36">
        <f>$D$1/B8</f>
        <v>1.7142857142857142</v>
      </c>
    </row>
    <row r="9" spans="2:4" x14ac:dyDescent="0.3">
      <c r="B9">
        <v>8</v>
      </c>
      <c r="C9" s="36">
        <f>$D$1/B9</f>
        <v>1.5</v>
      </c>
    </row>
    <row r="10" spans="2:4" x14ac:dyDescent="0.3">
      <c r="B10">
        <v>9</v>
      </c>
      <c r="C10" s="36">
        <f>$D$1/B10</f>
        <v>1.3333333333333333</v>
      </c>
    </row>
    <row r="11" spans="2:4" x14ac:dyDescent="0.3">
      <c r="B11">
        <v>10</v>
      </c>
      <c r="C11" s="36">
        <f>$D$1/B11</f>
        <v>1.2</v>
      </c>
    </row>
    <row r="12" spans="2:4" x14ac:dyDescent="0.3">
      <c r="B12">
        <v>11</v>
      </c>
      <c r="C12" s="36">
        <f>$D$1/B12</f>
        <v>1.0909090909090908</v>
      </c>
    </row>
    <row r="13" spans="2:4" x14ac:dyDescent="0.3">
      <c r="B13">
        <v>12</v>
      </c>
      <c r="C13" s="36">
        <f>$D$1/B13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/>
  </sheetViews>
  <sheetFormatPr defaultRowHeight="14.4" x14ac:dyDescent="0.3"/>
  <cols>
    <col min="1" max="1" width="11.5546875" customWidth="1"/>
    <col min="2" max="2" width="8.5546875" bestFit="1" customWidth="1"/>
  </cols>
  <sheetData>
    <row r="1" spans="1:6" ht="28.8" x14ac:dyDescent="0.3">
      <c r="A1" s="11" t="s">
        <v>8</v>
      </c>
      <c r="B1" s="11" t="s">
        <v>9</v>
      </c>
      <c r="E1" s="12" t="s">
        <v>10</v>
      </c>
      <c r="F1" s="13" t="s">
        <v>11</v>
      </c>
    </row>
    <row r="2" spans="1:6" x14ac:dyDescent="0.3">
      <c r="A2" s="8">
        <v>0.5</v>
      </c>
      <c r="B2" s="9">
        <f>NORMSINV(A2)</f>
        <v>0</v>
      </c>
      <c r="E2" s="12" t="s">
        <v>12</v>
      </c>
      <c r="F2" s="12">
        <v>12</v>
      </c>
    </row>
    <row r="3" spans="1:6" x14ac:dyDescent="0.3">
      <c r="A3" s="7">
        <v>0.8</v>
      </c>
      <c r="B3" s="9">
        <f>NORMSINV(A3)</f>
        <v>0.84162123357291474</v>
      </c>
      <c r="E3" s="12" t="s">
        <v>13</v>
      </c>
      <c r="F3" s="12">
        <v>6</v>
      </c>
    </row>
    <row r="4" spans="1:6" x14ac:dyDescent="0.3">
      <c r="A4" s="7">
        <v>0.85</v>
      </c>
      <c r="B4" s="9">
        <f>NORMSINV(A4)</f>
        <v>1.0364333894937898</v>
      </c>
      <c r="E4" s="12" t="s">
        <v>4</v>
      </c>
      <c r="F4" s="12">
        <v>2</v>
      </c>
    </row>
    <row r="5" spans="1:6" x14ac:dyDescent="0.3">
      <c r="A5" s="7">
        <v>0.9</v>
      </c>
      <c r="B5" s="9">
        <f t="shared" ref="B5:B9" si="0">NORMSINV(A5)</f>
        <v>1.2815515655446006</v>
      </c>
    </row>
    <row r="6" spans="1:6" x14ac:dyDescent="0.3">
      <c r="A6" s="7">
        <v>0.91</v>
      </c>
      <c r="B6" s="9">
        <f t="shared" si="0"/>
        <v>1.3407550336902161</v>
      </c>
    </row>
    <row r="7" spans="1:6" x14ac:dyDescent="0.3">
      <c r="A7" s="10">
        <v>0.92</v>
      </c>
      <c r="B7" s="9">
        <f t="shared" si="0"/>
        <v>1.4050715603096329</v>
      </c>
    </row>
    <row r="8" spans="1:6" x14ac:dyDescent="0.3">
      <c r="A8" s="10">
        <v>0.93</v>
      </c>
      <c r="B8" s="9">
        <f t="shared" si="0"/>
        <v>1.4757910281791713</v>
      </c>
    </row>
    <row r="9" spans="1:6" x14ac:dyDescent="0.3">
      <c r="A9" s="10">
        <v>0.94</v>
      </c>
      <c r="B9" s="9">
        <f t="shared" si="0"/>
        <v>1.5547735945968528</v>
      </c>
    </row>
    <row r="10" spans="1:6" x14ac:dyDescent="0.3">
      <c r="A10" s="7">
        <v>0.95</v>
      </c>
      <c r="B10" s="9">
        <f>NORMSINV(A10)</f>
        <v>1.6448536269514715</v>
      </c>
    </row>
    <row r="11" spans="1:6" x14ac:dyDescent="0.3">
      <c r="A11" s="7">
        <v>0.96</v>
      </c>
      <c r="B11" s="9">
        <f t="shared" ref="B11:B12" si="1">NORMSINV(A11)</f>
        <v>1.7506860712521695</v>
      </c>
    </row>
    <row r="12" spans="1:6" x14ac:dyDescent="0.3">
      <c r="A12" s="7">
        <v>0.97</v>
      </c>
      <c r="B12" s="9">
        <f t="shared" si="1"/>
        <v>1.8807936081512504</v>
      </c>
    </row>
    <row r="13" spans="1:6" x14ac:dyDescent="0.3">
      <c r="A13" s="7">
        <v>0.98</v>
      </c>
      <c r="B13" s="9">
        <f>NORMSINV(A13)</f>
        <v>2.0537489106318221</v>
      </c>
    </row>
    <row r="14" spans="1:6" x14ac:dyDescent="0.3">
      <c r="A14" s="7">
        <v>0.99</v>
      </c>
      <c r="B14" s="9">
        <f>NORMSINV(A14)</f>
        <v>2.3263478740408408</v>
      </c>
    </row>
    <row r="15" spans="1:6" x14ac:dyDescent="0.3">
      <c r="A15" s="7">
        <v>0.995</v>
      </c>
      <c r="B15" s="9">
        <f>NORMSINV(A15)</f>
        <v>2.5758293035488999</v>
      </c>
    </row>
    <row r="16" spans="1:6" x14ac:dyDescent="0.3">
      <c r="A16" s="7">
        <v>0.999</v>
      </c>
      <c r="B16" s="9">
        <f>NORMSINV(A16)</f>
        <v>3.0902323061678132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Actual demand</vt:lpstr>
      <vt:lpstr>Turnover</vt:lpstr>
      <vt:lpstr>Service_level_factor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jamkad</dc:creator>
  <cp:lastModifiedBy>Sipilä Juha</cp:lastModifiedBy>
  <dcterms:created xsi:type="dcterms:W3CDTF">2012-09-27T06:20:49Z</dcterms:created>
  <dcterms:modified xsi:type="dcterms:W3CDTF">2022-03-29T12:47:19Z</dcterms:modified>
</cp:coreProperties>
</file>