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yusuf/R/Epidemiology in R /Response Rate Systematic Review (MRes)/Data/"/>
    </mc:Choice>
  </mc:AlternateContent>
  <xr:revisionPtr revIDLastSave="0" documentId="13_ncr:1_{61A921B1-7D70-3348-BF47-63AA5B66D3F9}" xr6:coauthVersionLast="40" xr6:coauthVersionMax="40" xr10:uidLastSave="{00000000-0000-0000-0000-000000000000}"/>
  <bookViews>
    <workbookView xWindow="0" yWindow="0" windowWidth="33600" windowHeight="21000" xr2:uid="{A7DFCC94-13E2-8444-81F6-2CA6968D80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G2" i="1"/>
  <c r="H2" i="1"/>
  <c r="K2" i="1" s="1"/>
  <c r="I2" i="1"/>
  <c r="J2" i="1" s="1"/>
  <c r="N2" i="1"/>
  <c r="O2" i="1"/>
  <c r="D3" i="1"/>
  <c r="I3" i="1" s="1"/>
  <c r="G3" i="1"/>
  <c r="H3" i="1"/>
  <c r="D4" i="1"/>
  <c r="G4" i="1"/>
  <c r="H4" i="1"/>
  <c r="K4" i="1" s="1"/>
  <c r="I4" i="1"/>
  <c r="J4" i="1" s="1"/>
  <c r="N4" i="1"/>
  <c r="O4" i="1"/>
  <c r="G5" i="1"/>
  <c r="H5" i="1"/>
  <c r="K5" i="1" s="1"/>
  <c r="I5" i="1"/>
  <c r="J5" i="1" s="1"/>
  <c r="D6" i="1"/>
  <c r="O6" i="1" s="1"/>
  <c r="G6" i="1"/>
  <c r="H6" i="1"/>
  <c r="N6" i="1"/>
  <c r="G7" i="1"/>
  <c r="H7" i="1"/>
  <c r="K7" i="1" s="1"/>
  <c r="I7" i="1"/>
  <c r="J7" i="1" s="1"/>
  <c r="D8" i="1"/>
  <c r="I8" i="1" s="1"/>
  <c r="G8" i="1"/>
  <c r="H8" i="1"/>
  <c r="N8" i="1"/>
  <c r="O8" i="1" s="1"/>
  <c r="G9" i="1"/>
  <c r="H9" i="1"/>
  <c r="I9" i="1"/>
  <c r="K9" i="1" s="1"/>
  <c r="J9" i="1"/>
  <c r="N9" i="1"/>
  <c r="O9" i="1"/>
  <c r="P9" i="1"/>
  <c r="G10" i="1"/>
  <c r="H10" i="1"/>
  <c r="K10" i="1" s="1"/>
  <c r="I10" i="1"/>
  <c r="J10" i="1" s="1"/>
  <c r="G11" i="1"/>
  <c r="H11" i="1"/>
  <c r="I11" i="1"/>
  <c r="J11" i="1" s="1"/>
  <c r="K11" i="1"/>
  <c r="G12" i="1"/>
  <c r="J12" i="1" s="1"/>
  <c r="H12" i="1"/>
  <c r="I12" i="1"/>
  <c r="K12" i="1"/>
  <c r="G13" i="1"/>
  <c r="H13" i="1"/>
  <c r="I13" i="1"/>
  <c r="K13" i="1" s="1"/>
  <c r="J13" i="1"/>
  <c r="G14" i="1"/>
  <c r="H14" i="1"/>
  <c r="K14" i="1" s="1"/>
  <c r="I14" i="1"/>
  <c r="J14" i="1" s="1"/>
  <c r="J3" i="1" l="1"/>
  <c r="K3" i="1"/>
  <c r="P8" i="1"/>
  <c r="J8" i="1"/>
  <c r="K8" i="1"/>
  <c r="Q8" i="1"/>
  <c r="I6" i="1"/>
  <c r="Q4" i="1"/>
  <c r="Q2" i="1"/>
  <c r="Q9" i="1"/>
  <c r="P4" i="1"/>
  <c r="P2" i="1"/>
  <c r="K6" i="1" l="1"/>
  <c r="Q6" i="1"/>
  <c r="J6" i="1"/>
  <c r="P6" i="1"/>
</calcChain>
</file>

<file path=xl/sharedStrings.xml><?xml version="1.0" encoding="utf-8"?>
<sst xmlns="http://schemas.openxmlformats.org/spreadsheetml/2006/main" count="85" uniqueCount="36">
  <si>
    <t>study</t>
  </si>
  <si>
    <t>year</t>
  </si>
  <si>
    <t>samples</t>
  </si>
  <si>
    <t>paper_surv</t>
  </si>
  <si>
    <t>dig_survey</t>
  </si>
  <si>
    <t>rr_diff</t>
  </si>
  <si>
    <t>rr_var</t>
  </si>
  <si>
    <t>weight</t>
  </si>
  <si>
    <t>rr_weighted</t>
  </si>
  <si>
    <t>var_weighted</t>
  </si>
  <si>
    <t xml:space="preserve">paper_missing </t>
  </si>
  <si>
    <t xml:space="preserve">dig_missing </t>
  </si>
  <si>
    <t>miss_diff</t>
  </si>
  <si>
    <t>miss_var</t>
  </si>
  <si>
    <t>miss_diff_weighted</t>
  </si>
  <si>
    <t>miss_var_weighted</t>
  </si>
  <si>
    <t>rand_assign</t>
  </si>
  <si>
    <t>incentives</t>
  </si>
  <si>
    <t>reminder</t>
  </si>
  <si>
    <t>No</t>
  </si>
  <si>
    <t>Yes</t>
  </si>
  <si>
    <t>Kongsved et al, 2007</t>
  </si>
  <si>
    <t>Bojcic et al, 2014</t>
  </si>
  <si>
    <t>Hagan et al, 2017</t>
  </si>
  <si>
    <t>Fekete et al, 2015</t>
  </si>
  <si>
    <t>McCabe et al, 2005</t>
  </si>
  <si>
    <t>Schwartzenberger et al, 2017</t>
  </si>
  <si>
    <t>Callas et al, 2010</t>
  </si>
  <si>
    <t>McCormack et al, 2013</t>
  </si>
  <si>
    <t>Howu et al, 2013</t>
  </si>
  <si>
    <t>Lagerros et al, 2011</t>
  </si>
  <si>
    <t>Balter et al, 2005</t>
  </si>
  <si>
    <t>Andersson et al, 2002</t>
  </si>
  <si>
    <t>type</t>
  </si>
  <si>
    <t>Paper Vs Web</t>
  </si>
  <si>
    <t>Paper Vs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</si>
</sst>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BCBCB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 applyAlignment="1">
      <alignment vertical="center"/>
    </xf>
    <xf numFmtId="0" fontId="2" fillId="2" borderId="0" xfId="0" applyFont="1" applyFill="1" applyBorder="1"/>
    <xf numFmtId="165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wrapText="1"/>
    </xf>
    <xf numFmtId="0" fontId="2" fillId="2" borderId="2" xfId="0" applyFont="1" applyFill="1" applyBorder="1"/>
    <xf numFmtId="165" fontId="2" fillId="2" borderId="2" xfId="0" applyNumberFormat="1" applyFont="1" applyFill="1" applyBorder="1"/>
    <xf numFmtId="164" fontId="2" fillId="2" borderId="2" xfId="0" applyNumberFormat="1" applyFont="1" applyFill="1" applyBorder="1"/>
    <xf numFmtId="166" fontId="2" fillId="0" borderId="0" xfId="0" applyNumberFormat="1" applyFont="1"/>
    <xf numFmtId="165" fontId="2" fillId="3" borderId="0" xfId="0" applyNumberFormat="1" applyFont="1" applyFill="1" applyBorder="1"/>
    <xf numFmtId="165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8E89-C271-0140-840D-1E0880673F73}">
  <dimension ref="A1:T14"/>
  <sheetViews>
    <sheetView tabSelected="1" zoomScale="160" zoomScaleNormal="160" workbookViewId="0">
      <selection activeCell="H16" sqref="H16"/>
    </sheetView>
  </sheetViews>
  <sheetFormatPr baseColWidth="10" defaultRowHeight="16" x14ac:dyDescent="0.2"/>
  <cols>
    <col min="8" max="8" width="11.6640625" bestFit="1" customWidth="1"/>
  </cols>
  <sheetData>
    <row r="1" spans="1:20" x14ac:dyDescent="0.2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3" t="s">
        <v>21</v>
      </c>
      <c r="B2" s="3" t="s">
        <v>34</v>
      </c>
      <c r="C2" s="3">
        <v>2007</v>
      </c>
      <c r="D2" s="3">
        <f>276+257</f>
        <v>533</v>
      </c>
      <c r="E2" s="4">
        <v>76.5</v>
      </c>
      <c r="F2" s="4">
        <v>64.2</v>
      </c>
      <c r="G2" s="4">
        <f>E2-F2</f>
        <v>12.299999999999997</v>
      </c>
      <c r="H2" s="14">
        <f>ABS(F2*(1-F2)/C2)</f>
        <v>2.0216442451420034</v>
      </c>
      <c r="I2">
        <f>D2/(SUM(11681))</f>
        <v>4.5629654995291501E-2</v>
      </c>
      <c r="J2" s="5">
        <f>I2*G2</f>
        <v>0.56124475644208538</v>
      </c>
      <c r="K2" s="5">
        <f>H2*I2</f>
        <v>9.2246929429046123E-2</v>
      </c>
      <c r="L2" s="6">
        <v>36.6</v>
      </c>
      <c r="M2" s="4">
        <v>2.2000000000000002</v>
      </c>
      <c r="N2" s="4">
        <f>L2-M2</f>
        <v>34.4</v>
      </c>
      <c r="O2" s="3">
        <f>N2*(1-N2)/D2</f>
        <v>-2.1556472795497181</v>
      </c>
      <c r="P2" s="3">
        <f>I2*N2</f>
        <v>1.5696601318380277</v>
      </c>
      <c r="Q2" s="3">
        <f>I2*O2</f>
        <v>-9.8361441657392329E-2</v>
      </c>
      <c r="R2" s="3" t="s">
        <v>19</v>
      </c>
      <c r="S2" s="3" t="s">
        <v>19</v>
      </c>
      <c r="T2" s="3" t="s">
        <v>20</v>
      </c>
    </row>
    <row r="3" spans="1:20" x14ac:dyDescent="0.2">
      <c r="A3" s="3" t="s">
        <v>22</v>
      </c>
      <c r="B3" s="3" t="s">
        <v>34</v>
      </c>
      <c r="C3" s="3">
        <v>2014</v>
      </c>
      <c r="D3" s="3">
        <f>1486+830</f>
        <v>2316</v>
      </c>
      <c r="E3" s="4">
        <v>67</v>
      </c>
      <c r="F3" s="4">
        <v>64.7</v>
      </c>
      <c r="G3" s="4">
        <f>E3-F3</f>
        <v>2.2999999999999972</v>
      </c>
      <c r="H3" s="14">
        <f>ABS(F3*(1-F3)/C3)</f>
        <v>2.0463704071499507</v>
      </c>
      <c r="I3">
        <f>D3/(SUM(11681))</f>
        <v>0.19827069600205463</v>
      </c>
      <c r="J3" s="5">
        <f>I3*G3</f>
        <v>0.45602260080472506</v>
      </c>
      <c r="K3" s="5">
        <f>H3*I3</f>
        <v>0.40573528490362865</v>
      </c>
      <c r="L3" s="4"/>
      <c r="M3" s="4"/>
      <c r="N3" s="4"/>
      <c r="O3" s="3"/>
      <c r="P3" s="3"/>
      <c r="Q3" s="3"/>
      <c r="R3" s="3" t="s">
        <v>19</v>
      </c>
      <c r="S3" s="3" t="s">
        <v>19</v>
      </c>
      <c r="T3" s="3" t="s">
        <v>20</v>
      </c>
    </row>
    <row r="4" spans="1:20" x14ac:dyDescent="0.2">
      <c r="A4" s="7" t="s">
        <v>23</v>
      </c>
      <c r="B4" s="3" t="s">
        <v>34</v>
      </c>
      <c r="C4" s="7">
        <v>2017</v>
      </c>
      <c r="D4" s="7">
        <f>175+207</f>
        <v>382</v>
      </c>
      <c r="E4" s="8">
        <v>78.3</v>
      </c>
      <c r="F4" s="8">
        <v>87.4</v>
      </c>
      <c r="G4" s="15">
        <f>E4-F4</f>
        <v>-9.1000000000000085</v>
      </c>
      <c r="H4" s="14">
        <f>ABS(F4*(1-F4)/C4)</f>
        <v>3.7438572136836887</v>
      </c>
      <c r="I4">
        <f>D4/(SUM(11681))</f>
        <v>3.2702679565105724E-2</v>
      </c>
      <c r="J4" s="9">
        <f>I4*G4</f>
        <v>-0.29759438404246236</v>
      </c>
      <c r="K4" s="9">
        <f>H4*I4</f>
        <v>0.12243416279660722</v>
      </c>
      <c r="L4" s="8">
        <v>21.1</v>
      </c>
      <c r="M4" s="8">
        <v>10.1</v>
      </c>
      <c r="N4" s="8">
        <f>L4-M4</f>
        <v>11.000000000000002</v>
      </c>
      <c r="O4" s="7">
        <f>N4*(1-N4)/D4</f>
        <v>-0.28795811518324621</v>
      </c>
      <c r="P4" s="7">
        <f>I4*N4</f>
        <v>0.35972947521616305</v>
      </c>
      <c r="Q4" s="7">
        <f>I4*O4</f>
        <v>-9.4170019690095058E-3</v>
      </c>
      <c r="R4" s="7" t="s">
        <v>19</v>
      </c>
      <c r="S4" s="7" t="s">
        <v>20</v>
      </c>
      <c r="T4" s="7" t="s">
        <v>20</v>
      </c>
    </row>
    <row r="5" spans="1:20" x14ac:dyDescent="0.2">
      <c r="A5" s="3" t="s">
        <v>24</v>
      </c>
      <c r="B5" s="3" t="s">
        <v>34</v>
      </c>
      <c r="C5" s="3">
        <v>2015</v>
      </c>
      <c r="D5" s="3">
        <v>1549</v>
      </c>
      <c r="E5" s="4">
        <v>57</v>
      </c>
      <c r="F5" s="4">
        <v>41.9</v>
      </c>
      <c r="G5" s="4">
        <f>E5-F5</f>
        <v>15.100000000000001</v>
      </c>
      <c r="H5" s="14">
        <f>ABS(F5*(1-F5)/C5)</f>
        <v>0.85047642679900737</v>
      </c>
      <c r="I5">
        <f>D5/(SUM(11681))</f>
        <v>0.13260850954541564</v>
      </c>
      <c r="J5" s="5">
        <f>I5*G5</f>
        <v>2.0023884941357766</v>
      </c>
      <c r="K5" s="5">
        <f>H5*I5</f>
        <v>0.11278041136132716</v>
      </c>
      <c r="L5" s="4"/>
      <c r="M5" s="4"/>
      <c r="N5" s="4"/>
      <c r="O5" s="3"/>
      <c r="P5" s="3"/>
      <c r="Q5" s="3"/>
      <c r="R5" s="3" t="s">
        <v>20</v>
      </c>
      <c r="S5" s="3" t="s">
        <v>20</v>
      </c>
      <c r="T5" s="3" t="s">
        <v>20</v>
      </c>
    </row>
    <row r="6" spans="1:20" x14ac:dyDescent="0.2">
      <c r="A6" s="7" t="s">
        <v>25</v>
      </c>
      <c r="B6" s="3" t="s">
        <v>34</v>
      </c>
      <c r="C6" s="7">
        <v>2004</v>
      </c>
      <c r="D6" s="7">
        <f>164+159</f>
        <v>323</v>
      </c>
      <c r="E6" s="8">
        <v>87.2</v>
      </c>
      <c r="F6" s="8">
        <v>86.2</v>
      </c>
      <c r="G6" s="15">
        <f>E6-F6</f>
        <v>1</v>
      </c>
      <c r="H6" s="14">
        <f>ABS(F6*(1-F6)/C6)</f>
        <v>3.6647904191616769</v>
      </c>
      <c r="I6">
        <f>D6/(SUM(11681))</f>
        <v>2.7651742145364266E-2</v>
      </c>
      <c r="J6" s="9">
        <f>I6*G6</f>
        <v>2.7651742145364266E-2</v>
      </c>
      <c r="K6" s="9">
        <f>H6*I6</f>
        <v>0.10133783968746012</v>
      </c>
      <c r="L6" s="8">
        <v>12</v>
      </c>
      <c r="M6" s="8">
        <v>17</v>
      </c>
      <c r="N6" s="8">
        <f>L6-M6</f>
        <v>-5</v>
      </c>
      <c r="O6" s="7">
        <f>N6*(1-N6)/D6</f>
        <v>-9.2879256965944276E-2</v>
      </c>
      <c r="P6" s="7">
        <f>I6*N6</f>
        <v>-0.13825871072682133</v>
      </c>
      <c r="Q6" s="7">
        <f>I6*O6</f>
        <v>-2.5682732642753189E-3</v>
      </c>
      <c r="R6" s="7" t="s">
        <v>20</v>
      </c>
      <c r="S6" s="7" t="s">
        <v>20</v>
      </c>
      <c r="T6" s="7" t="s">
        <v>19</v>
      </c>
    </row>
    <row r="7" spans="1:20" x14ac:dyDescent="0.2">
      <c r="A7" s="7" t="s">
        <v>26</v>
      </c>
      <c r="B7" s="3" t="s">
        <v>34</v>
      </c>
      <c r="C7" s="7">
        <v>2017</v>
      </c>
      <c r="D7" s="10">
        <v>646</v>
      </c>
      <c r="E7" s="8">
        <v>42</v>
      </c>
      <c r="F7" s="8">
        <v>42</v>
      </c>
      <c r="G7" s="15">
        <f>E7-F7</f>
        <v>0</v>
      </c>
      <c r="H7" s="14">
        <f>ABS(F7*(1-F7)/C7)</f>
        <v>0.85374318294496776</v>
      </c>
      <c r="I7">
        <f>D7/(SUM(11681))</f>
        <v>5.5303484290728532E-2</v>
      </c>
      <c r="J7" s="9">
        <f>I7*G7</f>
        <v>0</v>
      </c>
      <c r="K7" s="9">
        <f>H7*I7</f>
        <v>4.7214972706313599E-2</v>
      </c>
      <c r="L7" s="8"/>
      <c r="M7" s="8"/>
      <c r="N7" s="8"/>
      <c r="O7" s="7"/>
      <c r="P7" s="7"/>
      <c r="Q7" s="7"/>
      <c r="R7" s="7" t="s">
        <v>20</v>
      </c>
      <c r="S7" s="7" t="s">
        <v>19</v>
      </c>
      <c r="T7" s="7" t="s">
        <v>19</v>
      </c>
    </row>
    <row r="8" spans="1:20" x14ac:dyDescent="0.2">
      <c r="A8" s="3" t="s">
        <v>27</v>
      </c>
      <c r="B8" s="3" t="s">
        <v>34</v>
      </c>
      <c r="C8" s="3">
        <v>2010</v>
      </c>
      <c r="D8" s="3">
        <f>438+259</f>
        <v>697</v>
      </c>
      <c r="E8" s="4">
        <v>92</v>
      </c>
      <c r="F8" s="4">
        <v>92</v>
      </c>
      <c r="G8" s="4">
        <f>E8-F8</f>
        <v>0</v>
      </c>
      <c r="H8" s="14">
        <f>ABS(F8*(1-F8)/C8)</f>
        <v>4.1651741293532334</v>
      </c>
      <c r="I8">
        <f>D8/(SUM(11681))</f>
        <v>5.9669548839996575E-2</v>
      </c>
      <c r="J8" s="5">
        <f>I8*G8</f>
        <v>0</v>
      </c>
      <c r="K8" s="5">
        <f>H8*I8</f>
        <v>0.24853406113853296</v>
      </c>
      <c r="L8" s="4">
        <v>2.2999999999999998</v>
      </c>
      <c r="M8" s="4">
        <v>1.7</v>
      </c>
      <c r="N8" s="4">
        <f>L8-M8</f>
        <v>0.59999999999999987</v>
      </c>
      <c r="O8" s="3">
        <f>N8*(1-N8)/D8</f>
        <v>3.4433285509325682E-4</v>
      </c>
      <c r="P8" s="3">
        <f>I8*N8</f>
        <v>3.5801729303997935E-2</v>
      </c>
      <c r="Q8" s="3">
        <f>I8*O8</f>
        <v>2.054618611420255E-5</v>
      </c>
      <c r="R8" s="3" t="s">
        <v>19</v>
      </c>
      <c r="S8" s="3" t="s">
        <v>20</v>
      </c>
      <c r="T8" s="3" t="s">
        <v>19</v>
      </c>
    </row>
    <row r="9" spans="1:20" x14ac:dyDescent="0.2">
      <c r="A9" s="7" t="s">
        <v>28</v>
      </c>
      <c r="B9" s="3" t="s">
        <v>34</v>
      </c>
      <c r="C9" s="7">
        <v>2013</v>
      </c>
      <c r="D9" s="7">
        <v>73</v>
      </c>
      <c r="E9" s="8">
        <v>84</v>
      </c>
      <c r="F9" s="8">
        <v>81</v>
      </c>
      <c r="G9" s="15">
        <f>E9-F9</f>
        <v>3</v>
      </c>
      <c r="H9" s="14">
        <f>ABS(F9*(1-F9)/C9)</f>
        <v>3.2190760059612518</v>
      </c>
      <c r="I9">
        <f>D9/(SUM(11681))</f>
        <v>6.249464943069943E-3</v>
      </c>
      <c r="J9" s="9">
        <f>I9*G9</f>
        <v>1.8748394829209827E-2</v>
      </c>
      <c r="K9" s="9">
        <f>H9*I9</f>
        <v>2.0117502648332453E-2</v>
      </c>
      <c r="L9" s="8">
        <v>52</v>
      </c>
      <c r="M9" s="8">
        <v>10</v>
      </c>
      <c r="N9" s="8">
        <f>L9-M9</f>
        <v>42</v>
      </c>
      <c r="O9" s="7">
        <f>N9*(1-N9)/D9</f>
        <v>-23.589041095890412</v>
      </c>
      <c r="P9" s="7">
        <f>I9*N9</f>
        <v>0.26247752760893761</v>
      </c>
      <c r="Q9" s="7">
        <f>I9*O9</f>
        <v>-0.14741888536940331</v>
      </c>
      <c r="R9" s="7" t="s">
        <v>20</v>
      </c>
      <c r="S9" s="7" t="s">
        <v>20</v>
      </c>
      <c r="T9" s="7" t="s">
        <v>20</v>
      </c>
    </row>
    <row r="10" spans="1:20" x14ac:dyDescent="0.2">
      <c r="A10" s="3" t="s">
        <v>29</v>
      </c>
      <c r="B10" s="3" t="s">
        <v>34</v>
      </c>
      <c r="C10" s="3">
        <v>2013</v>
      </c>
      <c r="D10" s="3">
        <v>1576</v>
      </c>
      <c r="E10" s="4">
        <v>56.1</v>
      </c>
      <c r="F10" s="4">
        <v>53.3</v>
      </c>
      <c r="G10" s="4">
        <f>E10-F10</f>
        <v>2.8000000000000043</v>
      </c>
      <c r="H10" s="14">
        <f>ABS(F10*(1-F10)/C10)</f>
        <v>1.3847938400397415</v>
      </c>
      <c r="I10">
        <f>D10/(SUM(11681))</f>
        <v>0.13491995548326341</v>
      </c>
      <c r="J10" s="5">
        <f>I10*G10</f>
        <v>0.37777587535313811</v>
      </c>
      <c r="K10" s="5">
        <f>H10*I10</f>
        <v>0.1868363232516593</v>
      </c>
      <c r="L10" s="4"/>
      <c r="M10" s="4"/>
      <c r="N10" s="4"/>
      <c r="O10" s="3"/>
      <c r="P10" s="3"/>
      <c r="Q10" s="3"/>
      <c r="R10" s="3" t="s">
        <v>20</v>
      </c>
      <c r="S10" s="4" t="s">
        <v>19</v>
      </c>
      <c r="T10" s="3" t="s">
        <v>20</v>
      </c>
    </row>
    <row r="11" spans="1:20" x14ac:dyDescent="0.2">
      <c r="A11" s="7" t="s">
        <v>30</v>
      </c>
      <c r="B11" s="3" t="s">
        <v>34</v>
      </c>
      <c r="C11" s="7">
        <v>2011</v>
      </c>
      <c r="D11" s="7">
        <v>425</v>
      </c>
      <c r="E11" s="8">
        <v>88.3</v>
      </c>
      <c r="F11" s="8">
        <v>79.8</v>
      </c>
      <c r="G11" s="15">
        <f>E11-F11</f>
        <v>8.5</v>
      </c>
      <c r="H11" s="14">
        <f>ABS(F11*(1-F11)/C11)</f>
        <v>3.1269219293883639</v>
      </c>
      <c r="I11">
        <f>D11/(SUM(11681))</f>
        <v>3.6383871243900349E-2</v>
      </c>
      <c r="J11" s="9">
        <f>I11*G11</f>
        <v>0.30926290557315295</v>
      </c>
      <c r="K11" s="9">
        <f>H11*I11</f>
        <v>0.11376952486859469</v>
      </c>
      <c r="L11" s="8"/>
      <c r="M11" s="8"/>
      <c r="N11" s="8"/>
      <c r="O11" s="7"/>
      <c r="P11" s="7"/>
      <c r="Q11" s="7"/>
      <c r="R11" s="8" t="s">
        <v>20</v>
      </c>
      <c r="S11" s="8" t="s">
        <v>19</v>
      </c>
      <c r="T11" s="8" t="s">
        <v>20</v>
      </c>
    </row>
    <row r="12" spans="1:20" x14ac:dyDescent="0.2">
      <c r="A12" s="7" t="s">
        <v>31</v>
      </c>
      <c r="B12" s="3" t="s">
        <v>34</v>
      </c>
      <c r="C12" s="7">
        <v>2005</v>
      </c>
      <c r="D12" s="7">
        <v>585</v>
      </c>
      <c r="E12" s="8">
        <v>64.400000000000006</v>
      </c>
      <c r="F12" s="8">
        <v>50.9</v>
      </c>
      <c r="G12" s="15">
        <f>E12-F12</f>
        <v>13.500000000000007</v>
      </c>
      <c r="H12" s="14">
        <f>ABS(F12*(1-F12)/C12)</f>
        <v>1.266788029925187</v>
      </c>
      <c r="I12">
        <f>D12/(SUM(11681))</f>
        <v>5.0081328653368722E-2</v>
      </c>
      <c r="J12" s="9">
        <f>I12*G12</f>
        <v>0.67609793682047814</v>
      </c>
      <c r="K12" s="9">
        <f>H12*I12</f>
        <v>6.3442427660836784E-2</v>
      </c>
      <c r="L12" s="8"/>
      <c r="M12" s="8"/>
      <c r="N12" s="8"/>
      <c r="O12" s="7"/>
      <c r="P12" s="7"/>
      <c r="Q12" s="7"/>
      <c r="R12" s="8" t="s">
        <v>20</v>
      </c>
      <c r="S12" s="8" t="s">
        <v>19</v>
      </c>
      <c r="T12" s="8" t="s">
        <v>20</v>
      </c>
    </row>
    <row r="13" spans="1:20" x14ac:dyDescent="0.2">
      <c r="A13" s="3" t="s">
        <v>32</v>
      </c>
      <c r="B13" s="3" t="s">
        <v>34</v>
      </c>
      <c r="C13" s="3">
        <v>2002</v>
      </c>
      <c r="D13" s="3">
        <v>2154</v>
      </c>
      <c r="E13" s="4">
        <v>59.7</v>
      </c>
      <c r="F13" s="4">
        <v>51.9</v>
      </c>
      <c r="G13" s="4">
        <f>E13-F13</f>
        <v>7.8000000000000043</v>
      </c>
      <c r="H13" s="14">
        <f>ABS(F13*(1-F13)/C13)</f>
        <v>1.3195354645354647</v>
      </c>
      <c r="I13">
        <f>D13/(SUM(11681))</f>
        <v>0.18440202037496789</v>
      </c>
      <c r="J13" s="5">
        <f>I13*G13</f>
        <v>1.4383357589247503</v>
      </c>
      <c r="K13" s="5">
        <f>H13*I13</f>
        <v>0.24332500561676149</v>
      </c>
      <c r="L13" s="4"/>
      <c r="M13" s="4"/>
      <c r="N13" s="4"/>
      <c r="O13" s="3"/>
      <c r="P13" s="3"/>
      <c r="Q13" s="3"/>
      <c r="R13" s="4" t="s">
        <v>19</v>
      </c>
      <c r="S13" s="4" t="s">
        <v>19</v>
      </c>
      <c r="T13" s="4" t="s">
        <v>19</v>
      </c>
    </row>
    <row r="14" spans="1:20" x14ac:dyDescent="0.2">
      <c r="A14" s="11" t="s">
        <v>30</v>
      </c>
      <c r="B14" s="3" t="s">
        <v>35</v>
      </c>
      <c r="C14" s="11">
        <v>2011</v>
      </c>
      <c r="D14" s="11">
        <v>422</v>
      </c>
      <c r="E14" s="12">
        <v>88.3</v>
      </c>
      <c r="F14" s="12">
        <v>73.099999999999994</v>
      </c>
      <c r="G14" s="16">
        <f>E14-F14</f>
        <v>15.200000000000003</v>
      </c>
      <c r="H14" s="14">
        <f>ABS(F14*(1-F14)/C14)</f>
        <v>2.6208403779214318</v>
      </c>
      <c r="I14">
        <f>D14/(SUM(11681))</f>
        <v>3.6127043917472818E-2</v>
      </c>
      <c r="J14" s="13">
        <f>I14*G14</f>
        <v>0.54913106754558694</v>
      </c>
      <c r="K14" s="13">
        <f>H14*I14</f>
        <v>9.4683215433853621E-2</v>
      </c>
      <c r="L14" s="12"/>
      <c r="M14" s="12"/>
      <c r="N14" s="12"/>
      <c r="O14" s="11"/>
      <c r="P14" s="11"/>
      <c r="Q14" s="11"/>
      <c r="R14" s="12" t="s">
        <v>20</v>
      </c>
      <c r="S14" s="12" t="s">
        <v>19</v>
      </c>
      <c r="T14" s="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Yusuf</dc:creator>
  <cp:lastModifiedBy>Mohamed Yusuf</cp:lastModifiedBy>
  <dcterms:created xsi:type="dcterms:W3CDTF">2019-01-21T14:39:19Z</dcterms:created>
  <dcterms:modified xsi:type="dcterms:W3CDTF">2019-01-23T11:14:30Z</dcterms:modified>
</cp:coreProperties>
</file>