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FTU\Fin1\"/>
    </mc:Choice>
  </mc:AlternateContent>
  <xr:revisionPtr revIDLastSave="0" documentId="13_ncr:1_{3B930A2E-7614-4861-BF47-4496024CBB0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come statement" sheetId="1" r:id="rId1"/>
    <sheet name="Balance sheet" sheetId="7" r:id="rId2"/>
  </sheets>
  <definedNames>
    <definedName name="_xlnm.Print_Area" localSheetId="0">'Income statement'!$A$1:$E$23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7" l="1"/>
  <c r="D25" i="7"/>
  <c r="D17" i="7"/>
  <c r="D20" i="1"/>
  <c r="D16" i="1"/>
  <c r="D19" i="1"/>
  <c r="D18" i="1"/>
  <c r="D7" i="7"/>
  <c r="D9" i="7" s="1"/>
  <c r="D36" i="7"/>
  <c r="D37" i="7" l="1"/>
  <c r="D21" i="1"/>
  <c r="D27" i="7"/>
  <c r="D42" i="7"/>
  <c r="D38" i="7" l="1"/>
  <c r="D45" i="7" s="1"/>
  <c r="D41" i="7"/>
  <c r="D14" i="1"/>
  <c r="D13" i="1"/>
  <c r="D12" i="1"/>
  <c r="D43" i="7" l="1"/>
  <c r="D44" i="7"/>
  <c r="D7" i="1"/>
  <c r="D22" i="1" l="1"/>
</calcChain>
</file>

<file path=xl/sharedStrings.xml><?xml version="1.0" encoding="utf-8"?>
<sst xmlns="http://schemas.openxmlformats.org/spreadsheetml/2006/main" count="64" uniqueCount="62">
  <si>
    <t>Income Statement</t>
  </si>
  <si>
    <t>[42]</t>
  </si>
  <si>
    <t>Expenses</t>
  </si>
  <si>
    <t>Total Expenses</t>
  </si>
  <si>
    <t>{42}</t>
  </si>
  <si>
    <t>Income</t>
  </si>
  <si>
    <t>Total Income</t>
  </si>
  <si>
    <t>Gross income</t>
  </si>
  <si>
    <t>Salary income</t>
  </si>
  <si>
    <t>Social Security/Medical Tax</t>
  </si>
  <si>
    <t>Income tax (state/federal)</t>
  </si>
  <si>
    <t>Mortgage payment (monthly)</t>
  </si>
  <si>
    <t>Variable housing expenses (monthly)</t>
  </si>
  <si>
    <t>Other variable expenses (monthly)</t>
  </si>
  <si>
    <t>Car payments (monthly)</t>
  </si>
  <si>
    <t>Other debt payments (monthly)</t>
  </si>
  <si>
    <t>Surplus (deficit)</t>
  </si>
  <si>
    <t>Balance Sheet</t>
  </si>
  <si>
    <t>Assets</t>
  </si>
  <si>
    <t>Total Assets</t>
  </si>
  <si>
    <t>Liabilities and Owner's Equity</t>
  </si>
  <si>
    <t>Long-Term Liabilities</t>
  </si>
  <si>
    <t>Total long-term liabilities</t>
  </si>
  <si>
    <t>Common Financial Ratios</t>
  </si>
  <si>
    <r>
      <t xml:space="preserve">Debt Ratio </t>
    </r>
    <r>
      <rPr>
        <sz val="10"/>
        <rFont val="Arial"/>
        <family val="2"/>
        <scheme val="minor"/>
      </rPr>
      <t>(Total Liabilities / Total Assets)</t>
    </r>
  </si>
  <si>
    <r>
      <t xml:space="preserve">Current Ratio </t>
    </r>
    <r>
      <rPr>
        <sz val="10"/>
        <rFont val="Arial"/>
        <family val="2"/>
        <scheme val="minor"/>
      </rPr>
      <t>(Current Assets / Current Liabilities)</t>
    </r>
  </si>
  <si>
    <r>
      <t>Assets-to-Equity Ratio</t>
    </r>
    <r>
      <rPr>
        <sz val="10"/>
        <rFont val="Arial"/>
        <family val="2"/>
        <scheme val="minor"/>
      </rPr>
      <t xml:space="preserve"> (Total Assets / Owner's Equity)</t>
    </r>
  </si>
  <si>
    <r>
      <t>Debt-to-Equity Ratio</t>
    </r>
    <r>
      <rPr>
        <sz val="10"/>
        <rFont val="Arial"/>
        <family val="2"/>
        <scheme val="minor"/>
      </rPr>
      <t xml:space="preserve"> (Total Liabilities / Owner's Equity)</t>
    </r>
  </si>
  <si>
    <t>Home</t>
  </si>
  <si>
    <t>Checking account balance</t>
  </si>
  <si>
    <t>Personal property (25% of home value)</t>
  </si>
  <si>
    <t>Life insurance cash value</t>
  </si>
  <si>
    <t>XYZ municipal bond fund</t>
  </si>
  <si>
    <t>Auto company stock</t>
  </si>
  <si>
    <t>Raw land held for second home</t>
  </si>
  <si>
    <t>Tech stock</t>
  </si>
  <si>
    <t>Jewelry</t>
  </si>
  <si>
    <t>Certificate of deposit</t>
  </si>
  <si>
    <t>401k retirement plan</t>
  </si>
  <si>
    <t>25% interest in bakery business</t>
  </si>
  <si>
    <t>Monetary assets</t>
  </si>
  <si>
    <t>Tangible assets</t>
  </si>
  <si>
    <t>Investment assets</t>
  </si>
  <si>
    <t>2009 model SUV (40000 miles, excellent condition)</t>
  </si>
  <si>
    <t>2007 model car (75000 miles, good condition)</t>
  </si>
  <si>
    <t>2010 model car (60000 miles, good condition)</t>
  </si>
  <si>
    <t>Total monetary assets</t>
  </si>
  <si>
    <t>Total tangible assets</t>
  </si>
  <si>
    <t>Total investment assets</t>
  </si>
  <si>
    <t>Short-term liabilities</t>
  </si>
  <si>
    <t>Credit card loan (12.8% interest)</t>
  </si>
  <si>
    <t>Mortgage</t>
  </si>
  <si>
    <t>2010 model car loan balance (4% APR)</t>
  </si>
  <si>
    <t>Total short-term liabilities</t>
  </si>
  <si>
    <t>Total Liabilities</t>
  </si>
  <si>
    <t>Net worth</t>
  </si>
  <si>
    <t>Fixed expenses</t>
  </si>
  <si>
    <t>Variable expenses</t>
  </si>
  <si>
    <t>Total fixed expenses</t>
  </si>
  <si>
    <t>Total variable expenses</t>
  </si>
  <si>
    <t>Solvency ratio</t>
  </si>
  <si>
    <t>Recommendation:
- Continue to manage and reduce high-interest debts to improve your overall financial health.
- Consider diversifying your investments to potentially increase returns and reduce risk.
- Maintain a sufficient emergency fund to cover unexpected expenses.
- Regularly review and update your financial plan to adapt to changing circumstances and financial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</si>
</sst>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7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2"/>
      <color indexed="9"/>
      <name val="Arial"/>
      <family val="2"/>
    </font>
    <font>
      <b/>
      <sz val="14"/>
      <color indexed="9"/>
      <name val="Arial"/>
      <family val="1"/>
      <scheme val="major"/>
    </font>
    <font>
      <b/>
      <sz val="20"/>
      <color theme="4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  <font>
      <b/>
      <sz val="10"/>
      <name val="Arial"/>
      <family val="2"/>
      <scheme val="minor"/>
    </font>
    <font>
      <b/>
      <i/>
      <sz val="11"/>
      <name val="Arial"/>
      <family val="2"/>
      <scheme val="minor"/>
    </font>
    <font>
      <b/>
      <i/>
      <sz val="10"/>
      <name val="Arial"/>
      <family val="2"/>
      <scheme val="minor"/>
    </font>
    <font>
      <i/>
      <sz val="10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2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30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9" fillId="0" borderId="0" xfId="35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42" fontId="2" fillId="0" borderId="0" xfId="0" applyNumberFormat="1" applyFont="1" applyAlignment="1">
      <alignment vertical="center"/>
    </xf>
    <xf numFmtId="0" fontId="3" fillId="20" borderId="0" xfId="0" applyFont="1" applyFill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>
      <alignment horizontal="right" vertical="center"/>
    </xf>
    <xf numFmtId="0" fontId="24" fillId="20" borderId="0" xfId="0" applyFont="1" applyFill="1" applyAlignment="1">
      <alignment vertical="center"/>
    </xf>
    <xf numFmtId="0" fontId="27" fillId="22" borderId="0" xfId="0" applyFont="1" applyFill="1" applyAlignment="1">
      <alignment vertical="center"/>
    </xf>
    <xf numFmtId="0" fontId="27" fillId="21" borderId="0" xfId="0" applyFont="1" applyFill="1" applyAlignment="1">
      <alignment vertical="center"/>
    </xf>
    <xf numFmtId="0" fontId="26" fillId="0" borderId="0" xfId="0" applyFont="1" applyAlignment="1" applyProtection="1">
      <alignment horizontal="right" vertical="center"/>
      <protection locked="0"/>
    </xf>
    <xf numFmtId="0" fontId="1" fillId="0" borderId="0" xfId="0" applyFont="1"/>
    <xf numFmtId="0" fontId="31" fillId="0" borderId="0" xfId="0" applyFont="1" applyAlignment="1">
      <alignment vertical="center"/>
    </xf>
    <xf numFmtId="0" fontId="32" fillId="0" borderId="0" xfId="35" applyFont="1" applyFill="1" applyAlignment="1" applyProtection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6" fillId="0" borderId="0" xfId="0" applyFont="1" applyAlignment="1" applyProtection="1">
      <alignment horizontal="left" vertical="center"/>
      <protection locked="0"/>
    </xf>
    <xf numFmtId="14" fontId="33" fillId="0" borderId="0" xfId="0" applyNumberFormat="1" applyFont="1" applyAlignment="1" applyProtection="1">
      <alignment horizontal="center" vertical="center"/>
      <protection locked="0"/>
    </xf>
    <xf numFmtId="0" fontId="24" fillId="20" borderId="0" xfId="0" applyFont="1" applyFill="1" applyAlignment="1" applyProtection="1">
      <alignment vertical="center"/>
      <protection locked="0"/>
    </xf>
    <xf numFmtId="0" fontId="34" fillId="21" borderId="0" xfId="0" applyFont="1" applyFill="1" applyAlignment="1">
      <alignment vertical="center"/>
    </xf>
    <xf numFmtId="0" fontId="35" fillId="21" borderId="0" xfId="0" applyFont="1" applyFill="1" applyAlignment="1">
      <alignment vertical="center"/>
    </xf>
    <xf numFmtId="41" fontId="26" fillId="21" borderId="0" xfId="28" applyNumberFormat="1" applyFont="1" applyFill="1" applyAlignment="1" applyProtection="1">
      <alignment vertical="center"/>
    </xf>
    <xf numFmtId="0" fontId="36" fillId="0" borderId="0" xfId="0" applyFont="1" applyAlignment="1">
      <alignment horizontal="right" vertical="center"/>
    </xf>
    <xf numFmtId="0" fontId="33" fillId="22" borderId="0" xfId="0" applyFont="1" applyFill="1" applyAlignment="1">
      <alignment vertical="center"/>
    </xf>
    <xf numFmtId="2" fontId="26" fillId="22" borderId="0" xfId="44" applyNumberFormat="1" applyFont="1" applyFill="1" applyAlignment="1" applyProtection="1">
      <alignment vertical="center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/>
    </xf>
    <xf numFmtId="165" fontId="26" fillId="0" borderId="7" xfId="28" applyNumberFormat="1" applyFont="1" applyBorder="1" applyAlignment="1" applyProtection="1">
      <alignment vertical="center"/>
      <protection locked="0"/>
    </xf>
    <xf numFmtId="165" fontId="27" fillId="22" borderId="10" xfId="28" applyNumberFormat="1" applyFont="1" applyFill="1" applyBorder="1" applyAlignment="1">
      <alignment vertical="center"/>
    </xf>
    <xf numFmtId="165" fontId="28" fillId="0" borderId="0" xfId="28" applyNumberFormat="1" applyFont="1" applyAlignment="1">
      <alignment horizontal="right" vertical="center"/>
    </xf>
    <xf numFmtId="165" fontId="3" fillId="20" borderId="0" xfId="28" applyNumberFormat="1" applyFont="1" applyFill="1" applyAlignment="1">
      <alignment vertical="center"/>
    </xf>
    <xf numFmtId="165" fontId="26" fillId="21" borderId="0" xfId="28" applyNumberFormat="1" applyFont="1" applyFill="1" applyAlignment="1" applyProtection="1">
      <alignment vertical="center"/>
    </xf>
    <xf numFmtId="165" fontId="26" fillId="22" borderId="10" xfId="28" applyNumberFormat="1" applyFont="1" applyFill="1" applyBorder="1" applyAlignment="1" applyProtection="1">
      <alignment vertical="center"/>
    </xf>
    <xf numFmtId="165" fontId="27" fillId="21" borderId="11" xfId="28" applyNumberFormat="1" applyFont="1" applyFill="1" applyBorder="1" applyAlignment="1">
      <alignment vertical="center"/>
    </xf>
    <xf numFmtId="165" fontId="26" fillId="0" borderId="0" xfId="28" applyNumberFormat="1" applyFont="1" applyAlignment="1" applyProtection="1">
      <alignment vertical="center"/>
      <protection locked="0"/>
    </xf>
    <xf numFmtId="165" fontId="26" fillId="0" borderId="0" xfId="28" applyNumberFormat="1" applyFont="1" applyAlignment="1">
      <alignment vertical="center"/>
    </xf>
    <xf numFmtId="165" fontId="24" fillId="20" borderId="0" xfId="28" applyNumberFormat="1" applyFont="1" applyFill="1" applyAlignment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Percent" xfId="44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4"/>
  <sheetViews>
    <sheetView showGridLines="0" workbookViewId="0">
      <selection activeCell="D5" sqref="D5:D22"/>
    </sheetView>
  </sheetViews>
  <sheetFormatPr defaultColWidth="9" defaultRowHeight="13.2" x14ac:dyDescent="0.25"/>
  <cols>
    <col min="1" max="1" width="2.3984375" style="1" customWidth="1"/>
    <col min="2" max="2" width="5.3984375" style="1" customWidth="1"/>
    <col min="3" max="3" width="37.5" style="1" customWidth="1"/>
    <col min="4" max="4" width="15.5" style="1" customWidth="1"/>
    <col min="5" max="5" width="2.3984375" style="1" customWidth="1"/>
    <col min="6" max="6" width="8.59765625" style="1" customWidth="1"/>
    <col min="7" max="7" width="28.5" style="1" customWidth="1"/>
    <col min="8" max="16384" width="9" style="1"/>
  </cols>
  <sheetData>
    <row r="1" spans="1:7" s="2" customFormat="1" ht="20.399999999999999" customHeight="1" x14ac:dyDescent="0.25">
      <c r="B1" s="33" t="s">
        <v>0</v>
      </c>
      <c r="C1" s="33"/>
      <c r="D1" s="33"/>
    </row>
    <row r="2" spans="1:7" s="2" customFormat="1" x14ac:dyDescent="0.25">
      <c r="A2" s="3"/>
      <c r="C2" s="12"/>
      <c r="D2" s="17"/>
      <c r="G2" s="4"/>
    </row>
    <row r="3" spans="1:7" s="2" customFormat="1" x14ac:dyDescent="0.25">
      <c r="B3" s="11"/>
      <c r="C3" s="11"/>
      <c r="D3" s="11"/>
      <c r="G3" s="5"/>
    </row>
    <row r="4" spans="1:7" s="2" customFormat="1" ht="17.399999999999999" x14ac:dyDescent="0.25">
      <c r="B4" s="14" t="s">
        <v>5</v>
      </c>
      <c r="C4" s="14"/>
      <c r="D4" s="10"/>
      <c r="E4" s="6"/>
      <c r="F4" s="6"/>
      <c r="G4" s="7"/>
    </row>
    <row r="5" spans="1:7" s="2" customFormat="1" x14ac:dyDescent="0.25">
      <c r="B5" s="11"/>
      <c r="C5" s="12" t="s">
        <v>7</v>
      </c>
      <c r="D5" s="34">
        <v>120000</v>
      </c>
      <c r="G5" s="19"/>
    </row>
    <row r="6" spans="1:7" s="2" customFormat="1" x14ac:dyDescent="0.25">
      <c r="B6" s="11"/>
      <c r="C6" s="12" t="s">
        <v>8</v>
      </c>
      <c r="D6" s="34">
        <v>125000</v>
      </c>
      <c r="G6" s="20"/>
    </row>
    <row r="7" spans="1:7" s="2" customFormat="1" ht="15.6" x14ac:dyDescent="0.25">
      <c r="B7" s="15" t="s">
        <v>6</v>
      </c>
      <c r="C7" s="15"/>
      <c r="D7" s="35">
        <f>SUM(D5:D6)</f>
        <v>245000</v>
      </c>
    </row>
    <row r="8" spans="1:7" s="2" customFormat="1" x14ac:dyDescent="0.25">
      <c r="B8" s="11"/>
      <c r="C8" s="11"/>
      <c r="D8" s="36" t="s">
        <v>1</v>
      </c>
    </row>
    <row r="9" spans="1:7" s="2" customFormat="1" ht="17.399999999999999" x14ac:dyDescent="0.25">
      <c r="A9" s="8" t="s">
        <v>1</v>
      </c>
      <c r="B9" s="14" t="s">
        <v>2</v>
      </c>
      <c r="C9" s="14"/>
      <c r="D9" s="37"/>
      <c r="E9" s="6"/>
      <c r="F9" s="6"/>
      <c r="G9" s="6"/>
    </row>
    <row r="10" spans="1:7" s="21" customFormat="1" ht="13.8" x14ac:dyDescent="0.25">
      <c r="B10" s="26" t="s">
        <v>56</v>
      </c>
      <c r="C10" s="27"/>
      <c r="D10" s="38"/>
    </row>
    <row r="11" spans="1:7" s="2" customFormat="1" x14ac:dyDescent="0.25">
      <c r="B11" s="11"/>
      <c r="C11" s="12" t="s">
        <v>10</v>
      </c>
      <c r="D11" s="34">
        <v>18000</v>
      </c>
      <c r="F11" s="9"/>
    </row>
    <row r="12" spans="1:7" s="2" customFormat="1" x14ac:dyDescent="0.25">
      <c r="B12" s="11"/>
      <c r="C12" s="12" t="s">
        <v>11</v>
      </c>
      <c r="D12" s="34">
        <f>1666*12</f>
        <v>19992</v>
      </c>
    </row>
    <row r="13" spans="1:7" s="2" customFormat="1" x14ac:dyDescent="0.25">
      <c r="B13" s="11"/>
      <c r="C13" s="12" t="s">
        <v>14</v>
      </c>
      <c r="D13" s="34">
        <f>300*12</f>
        <v>3600</v>
      </c>
    </row>
    <row r="14" spans="1:7" s="2" customFormat="1" x14ac:dyDescent="0.25">
      <c r="B14" s="11"/>
      <c r="C14" s="12" t="s">
        <v>15</v>
      </c>
      <c r="D14" s="34">
        <f>100*12</f>
        <v>1200</v>
      </c>
    </row>
    <row r="15" spans="1:7" s="2" customFormat="1" x14ac:dyDescent="0.25">
      <c r="B15" s="11"/>
      <c r="C15" s="12" t="s">
        <v>9</v>
      </c>
      <c r="D15" s="34">
        <v>6000</v>
      </c>
      <c r="G15" s="20"/>
    </row>
    <row r="16" spans="1:7" s="21" customFormat="1" x14ac:dyDescent="0.25">
      <c r="B16" s="11"/>
      <c r="C16" s="29" t="s">
        <v>58</v>
      </c>
      <c r="D16" s="39">
        <f>SUM(D11:D15)</f>
        <v>48792</v>
      </c>
    </row>
    <row r="17" spans="2:4" s="21" customFormat="1" ht="13.8" x14ac:dyDescent="0.25">
      <c r="B17" s="26" t="s">
        <v>57</v>
      </c>
      <c r="C17" s="27"/>
      <c r="D17" s="38"/>
    </row>
    <row r="18" spans="2:4" s="2" customFormat="1" x14ac:dyDescent="0.25">
      <c r="B18" s="11"/>
      <c r="C18" s="12" t="s">
        <v>12</v>
      </c>
      <c r="D18" s="34">
        <f>3600*12</f>
        <v>43200</v>
      </c>
    </row>
    <row r="19" spans="2:4" s="2" customFormat="1" x14ac:dyDescent="0.25">
      <c r="B19" s="11"/>
      <c r="C19" s="12" t="s">
        <v>13</v>
      </c>
      <c r="D19" s="34">
        <f>8600*12</f>
        <v>103200</v>
      </c>
    </row>
    <row r="20" spans="2:4" s="21" customFormat="1" x14ac:dyDescent="0.25">
      <c r="B20" s="11"/>
      <c r="C20" s="29" t="s">
        <v>59</v>
      </c>
      <c r="D20" s="39">
        <f>SUM(D18:D19)</f>
        <v>146400</v>
      </c>
    </row>
    <row r="21" spans="2:4" s="2" customFormat="1" ht="15.6" x14ac:dyDescent="0.25">
      <c r="B21" s="15" t="s">
        <v>3</v>
      </c>
      <c r="C21" s="15"/>
      <c r="D21" s="35">
        <f>D16+D20</f>
        <v>195192</v>
      </c>
    </row>
    <row r="22" spans="2:4" s="2" customFormat="1" ht="16.2" thickBot="1" x14ac:dyDescent="0.3">
      <c r="B22" s="16" t="s">
        <v>16</v>
      </c>
      <c r="C22" s="16"/>
      <c r="D22" s="40">
        <f>D7-D21</f>
        <v>49808</v>
      </c>
    </row>
    <row r="23" spans="2:4" s="2" customFormat="1" ht="13.8" thickTop="1" x14ac:dyDescent="0.25"/>
    <row r="24" spans="2:4" s="2" customFormat="1" x14ac:dyDescent="0.25"/>
  </sheetData>
  <mergeCells count="1">
    <mergeCell ref="B1:D1"/>
  </mergeCells>
  <phoneticPr fontId="0" type="noConversion"/>
  <printOptions horizontalCentered="1"/>
  <pageMargins left="0.5" right="0.5" top="0.5" bottom="0.5" header="0.5" footer="0.25"/>
  <pageSetup fitToHeight="0" orientation="portrait" r:id="rId1"/>
  <headerFooter alignWithMargins="0"/>
  <ignoredErrors>
    <ignoredError sqref="D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A1C9-274E-427C-A98B-043275A109FF}">
  <dimension ref="A1:G45"/>
  <sheetViews>
    <sheetView tabSelected="1" topLeftCell="A2" workbookViewId="0">
      <selection activeCell="C8" sqref="C8"/>
    </sheetView>
  </sheetViews>
  <sheetFormatPr defaultColWidth="9" defaultRowHeight="13.2" x14ac:dyDescent="0.25"/>
  <cols>
    <col min="1" max="1" width="2.09765625" style="18" customWidth="1"/>
    <col min="2" max="2" width="8.09765625" style="18" customWidth="1"/>
    <col min="3" max="3" width="42.59765625" style="18" customWidth="1"/>
    <col min="4" max="4" width="14.59765625" style="18" customWidth="1"/>
    <col min="5" max="5" width="2.09765625" style="18" customWidth="1"/>
    <col min="6" max="6" width="7.09765625" style="18" customWidth="1"/>
    <col min="7" max="7" width="44.3984375" style="18" customWidth="1"/>
    <col min="8" max="16384" width="9" style="18"/>
  </cols>
  <sheetData>
    <row r="1" spans="1:7" s="21" customFormat="1" ht="118.8" x14ac:dyDescent="0.25">
      <c r="B1" s="33" t="s">
        <v>17</v>
      </c>
      <c r="C1" s="33"/>
      <c r="D1" s="33"/>
      <c r="G1" s="32" t="s">
        <v>61</v>
      </c>
    </row>
    <row r="2" spans="1:7" s="21" customFormat="1" x14ac:dyDescent="0.25">
      <c r="A2" s="22"/>
      <c r="B2" s="12"/>
      <c r="C2" s="23"/>
      <c r="D2" s="24"/>
      <c r="G2" s="4"/>
    </row>
    <row r="3" spans="1:7" s="21" customFormat="1" x14ac:dyDescent="0.25">
      <c r="B3" s="11"/>
      <c r="C3" s="11"/>
      <c r="D3" s="11"/>
      <c r="G3" s="5"/>
    </row>
    <row r="4" spans="1:7" s="21" customFormat="1" ht="21" customHeight="1" x14ac:dyDescent="0.25">
      <c r="B4" s="14" t="s">
        <v>18</v>
      </c>
      <c r="C4" s="14"/>
      <c r="D4" s="25"/>
      <c r="E4" s="6"/>
      <c r="F4" s="6"/>
      <c r="G4" s="7"/>
    </row>
    <row r="5" spans="1:7" s="21" customFormat="1" ht="13.8" x14ac:dyDescent="0.25">
      <c r="B5" s="26" t="s">
        <v>40</v>
      </c>
      <c r="C5" s="27"/>
      <c r="D5" s="28"/>
    </row>
    <row r="6" spans="1:7" s="21" customFormat="1" x14ac:dyDescent="0.25">
      <c r="B6" s="11"/>
      <c r="C6" s="12" t="s">
        <v>29</v>
      </c>
      <c r="D6" s="41">
        <v>3641</v>
      </c>
      <c r="G6" s="20"/>
    </row>
    <row r="7" spans="1:7" s="21" customFormat="1" x14ac:dyDescent="0.25">
      <c r="B7" s="11"/>
      <c r="C7" s="12" t="s">
        <v>30</v>
      </c>
      <c r="D7" s="41">
        <f>445000*0.25</f>
        <v>111250</v>
      </c>
      <c r="G7" s="20"/>
    </row>
    <row r="8" spans="1:7" s="21" customFormat="1" x14ac:dyDescent="0.25">
      <c r="B8" s="11"/>
      <c r="C8" s="12" t="s">
        <v>37</v>
      </c>
      <c r="D8" s="41">
        <v>10000</v>
      </c>
    </row>
    <row r="9" spans="1:7" s="21" customFormat="1" x14ac:dyDescent="0.25">
      <c r="B9" s="11"/>
      <c r="C9" s="29" t="s">
        <v>46</v>
      </c>
      <c r="D9" s="39">
        <f>SUM(D6:D8)</f>
        <v>124891</v>
      </c>
    </row>
    <row r="10" spans="1:7" s="21" customFormat="1" ht="13.8" x14ac:dyDescent="0.25">
      <c r="B10" s="26" t="s">
        <v>41</v>
      </c>
      <c r="C10" s="27"/>
      <c r="D10" s="38"/>
    </row>
    <row r="11" spans="1:7" s="21" customFormat="1" x14ac:dyDescent="0.25">
      <c r="B11" s="11"/>
      <c r="C11" s="12" t="s">
        <v>28</v>
      </c>
      <c r="D11" s="41">
        <v>445000</v>
      </c>
      <c r="G11" s="20"/>
    </row>
    <row r="12" spans="1:7" s="21" customFormat="1" x14ac:dyDescent="0.25">
      <c r="B12" s="11"/>
      <c r="C12" s="12" t="s">
        <v>34</v>
      </c>
      <c r="D12" s="41">
        <v>43000</v>
      </c>
    </row>
    <row r="13" spans="1:7" s="21" customFormat="1" x14ac:dyDescent="0.25">
      <c r="B13" s="11"/>
      <c r="C13" s="12" t="s">
        <v>43</v>
      </c>
      <c r="D13" s="41">
        <v>9550</v>
      </c>
    </row>
    <row r="14" spans="1:7" s="21" customFormat="1" x14ac:dyDescent="0.25">
      <c r="B14" s="11"/>
      <c r="C14" s="12" t="s">
        <v>45</v>
      </c>
      <c r="D14" s="41">
        <v>5257</v>
      </c>
    </row>
    <row r="15" spans="1:7" s="21" customFormat="1" x14ac:dyDescent="0.25">
      <c r="B15" s="11"/>
      <c r="C15" s="12" t="s">
        <v>44</v>
      </c>
      <c r="D15" s="41">
        <v>5556</v>
      </c>
    </row>
    <row r="16" spans="1:7" s="21" customFormat="1" x14ac:dyDescent="0.25">
      <c r="B16" s="11"/>
      <c r="C16" s="12" t="s">
        <v>36</v>
      </c>
      <c r="D16" s="41">
        <v>14500</v>
      </c>
    </row>
    <row r="17" spans="1:7" s="21" customFormat="1" x14ac:dyDescent="0.25">
      <c r="B17" s="11"/>
      <c r="C17" s="29" t="s">
        <v>47</v>
      </c>
      <c r="D17" s="39">
        <f>SUM(D11:D16)</f>
        <v>522863</v>
      </c>
    </row>
    <row r="18" spans="1:7" s="21" customFormat="1" ht="13.8" x14ac:dyDescent="0.25">
      <c r="B18" s="26" t="s">
        <v>42</v>
      </c>
      <c r="C18" s="27"/>
      <c r="D18" s="38"/>
    </row>
    <row r="19" spans="1:7" s="21" customFormat="1" x14ac:dyDescent="0.25">
      <c r="B19" s="11"/>
      <c r="C19" s="12" t="s">
        <v>31</v>
      </c>
      <c r="D19" s="41">
        <v>8450</v>
      </c>
      <c r="G19" s="20"/>
    </row>
    <row r="20" spans="1:7" s="21" customFormat="1" x14ac:dyDescent="0.25">
      <c r="B20" s="11"/>
      <c r="C20" s="12" t="s">
        <v>32</v>
      </c>
      <c r="D20" s="41">
        <v>5650</v>
      </c>
    </row>
    <row r="21" spans="1:7" s="21" customFormat="1" x14ac:dyDescent="0.25">
      <c r="B21" s="11"/>
      <c r="C21" s="12" t="s">
        <v>35</v>
      </c>
      <c r="D21" s="41">
        <v>32400</v>
      </c>
    </row>
    <row r="22" spans="1:7" s="21" customFormat="1" x14ac:dyDescent="0.25">
      <c r="B22" s="11"/>
      <c r="C22" s="12" t="s">
        <v>33</v>
      </c>
      <c r="D22" s="41">
        <v>22400</v>
      </c>
    </row>
    <row r="23" spans="1:7" s="21" customFormat="1" x14ac:dyDescent="0.25">
      <c r="B23" s="11"/>
      <c r="C23" s="12" t="s">
        <v>39</v>
      </c>
      <c r="D23" s="41">
        <v>220000</v>
      </c>
    </row>
    <row r="24" spans="1:7" s="21" customFormat="1" x14ac:dyDescent="0.25">
      <c r="B24" s="11"/>
      <c r="C24" s="12" t="s">
        <v>38</v>
      </c>
      <c r="D24" s="41">
        <v>145000</v>
      </c>
    </row>
    <row r="25" spans="1:7" s="21" customFormat="1" x14ac:dyDescent="0.25">
      <c r="B25" s="11"/>
      <c r="C25" s="29" t="s">
        <v>48</v>
      </c>
      <c r="D25" s="39">
        <f>SUM(D19:D24)</f>
        <v>433900</v>
      </c>
    </row>
    <row r="26" spans="1:7" s="21" customFormat="1" x14ac:dyDescent="0.25">
      <c r="B26" s="11"/>
      <c r="C26" s="11"/>
      <c r="D26" s="41"/>
    </row>
    <row r="27" spans="1:7" s="21" customFormat="1" ht="16.2" thickBot="1" x14ac:dyDescent="0.3">
      <c r="B27" s="15" t="s">
        <v>19</v>
      </c>
      <c r="C27" s="15"/>
      <c r="D27" s="40">
        <f>D9+D17+D25</f>
        <v>1081654</v>
      </c>
    </row>
    <row r="28" spans="1:7" s="21" customFormat="1" ht="13.8" thickTop="1" x14ac:dyDescent="0.25">
      <c r="B28" s="11"/>
      <c r="C28" s="11"/>
      <c r="D28" s="42"/>
    </row>
    <row r="29" spans="1:7" s="21" customFormat="1" ht="21" customHeight="1" x14ac:dyDescent="0.25">
      <c r="A29" s="8" t="s">
        <v>1</v>
      </c>
      <c r="B29" s="14" t="s">
        <v>20</v>
      </c>
      <c r="C29" s="14"/>
      <c r="D29" s="43"/>
      <c r="E29" s="6"/>
      <c r="F29" s="6"/>
      <c r="G29" s="6"/>
    </row>
    <row r="30" spans="1:7" s="21" customFormat="1" ht="13.8" x14ac:dyDescent="0.25">
      <c r="B30" s="26" t="s">
        <v>49</v>
      </c>
      <c r="C30" s="27"/>
      <c r="D30" s="38"/>
    </row>
    <row r="31" spans="1:7" s="21" customFormat="1" x14ac:dyDescent="0.25">
      <c r="B31" s="11"/>
      <c r="C31" s="12" t="s">
        <v>50</v>
      </c>
      <c r="D31" s="41">
        <v>12600</v>
      </c>
    </row>
    <row r="32" spans="1:7" s="21" customFormat="1" x14ac:dyDescent="0.25">
      <c r="B32" s="11"/>
      <c r="C32" s="12" t="s">
        <v>52</v>
      </c>
      <c r="D32" s="41">
        <v>1850</v>
      </c>
    </row>
    <row r="33" spans="2:4" s="21" customFormat="1" x14ac:dyDescent="0.25">
      <c r="B33" s="11"/>
      <c r="C33" s="29" t="s">
        <v>53</v>
      </c>
      <c r="D33" s="39">
        <f>SUM(D31:D32)</f>
        <v>14450</v>
      </c>
    </row>
    <row r="34" spans="2:4" s="21" customFormat="1" ht="13.8" x14ac:dyDescent="0.25">
      <c r="B34" s="26" t="s">
        <v>21</v>
      </c>
      <c r="C34" s="27"/>
      <c r="D34" s="38"/>
    </row>
    <row r="35" spans="2:4" s="21" customFormat="1" x14ac:dyDescent="0.25">
      <c r="B35" s="11"/>
      <c r="C35" s="12" t="s">
        <v>51</v>
      </c>
      <c r="D35" s="41">
        <v>333330</v>
      </c>
    </row>
    <row r="36" spans="2:4" s="21" customFormat="1" x14ac:dyDescent="0.25">
      <c r="B36" s="11"/>
      <c r="C36" s="29" t="s">
        <v>22</v>
      </c>
      <c r="D36" s="39">
        <f>SUM(D35:D35)</f>
        <v>333330</v>
      </c>
    </row>
    <row r="37" spans="2:4" s="21" customFormat="1" ht="16.2" thickBot="1" x14ac:dyDescent="0.3">
      <c r="B37" s="15" t="s">
        <v>54</v>
      </c>
      <c r="C37" s="15"/>
      <c r="D37" s="40">
        <f>D33+D36</f>
        <v>347780</v>
      </c>
    </row>
    <row r="38" spans="2:4" s="21" customFormat="1" ht="16.8" thickTop="1" thickBot="1" x14ac:dyDescent="0.3">
      <c r="B38" s="15" t="s">
        <v>55</v>
      </c>
      <c r="C38" s="15"/>
      <c r="D38" s="40">
        <f>D27-D37</f>
        <v>733874</v>
      </c>
    </row>
    <row r="39" spans="2:4" s="21" customFormat="1" ht="13.8" thickTop="1" x14ac:dyDescent="0.25">
      <c r="B39" s="11"/>
      <c r="C39" s="11"/>
      <c r="D39" s="13" t="s">
        <v>4</v>
      </c>
    </row>
    <row r="40" spans="2:4" s="21" customFormat="1" ht="21" customHeight="1" x14ac:dyDescent="0.25">
      <c r="B40" s="14" t="s">
        <v>23</v>
      </c>
      <c r="C40" s="14"/>
      <c r="D40" s="14"/>
    </row>
    <row r="41" spans="2:4" s="21" customFormat="1" x14ac:dyDescent="0.25">
      <c r="B41" s="30" t="s">
        <v>24</v>
      </c>
      <c r="C41" s="30"/>
      <c r="D41" s="31">
        <f>IF(D27=0,"",(D33+D36)/D27)</f>
        <v>0.32152610723946845</v>
      </c>
    </row>
    <row r="42" spans="2:4" s="21" customFormat="1" x14ac:dyDescent="0.25">
      <c r="B42" s="30" t="s">
        <v>25</v>
      </c>
      <c r="C42" s="30"/>
      <c r="D42" s="31">
        <f>IF(D33=0,"",D9/D33)</f>
        <v>8.6429757785467132</v>
      </c>
    </row>
    <row r="43" spans="2:4" s="21" customFormat="1" x14ac:dyDescent="0.25">
      <c r="B43" s="30" t="s">
        <v>26</v>
      </c>
      <c r="C43" s="30"/>
      <c r="D43" s="31">
        <f>D27/D38</f>
        <v>1.4738960639019778</v>
      </c>
    </row>
    <row r="44" spans="2:4" s="21" customFormat="1" x14ac:dyDescent="0.25">
      <c r="B44" s="30" t="s">
        <v>27</v>
      </c>
      <c r="C44" s="30"/>
      <c r="D44" s="31">
        <f>D37/D38</f>
        <v>0.47389606390197775</v>
      </c>
    </row>
    <row r="45" spans="2:4" s="21" customFormat="1" x14ac:dyDescent="0.25">
      <c r="B45" s="30" t="s">
        <v>60</v>
      </c>
      <c r="C45" s="30"/>
      <c r="D45" s="31">
        <f>D38/D27</f>
        <v>0.67847389276053161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Income statement</vt:lpstr>
      <vt:lpstr>Balance sheet</vt:lpstr>
      <vt:lpstr>'Income statement'!Print_Area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2008-2020 Vertex42 LLC. All Rights Reserved.</dc:description>
  <cp:lastModifiedBy>Trần Trung Chiến</cp:lastModifiedBy>
  <cp:lastPrinted>2014-04-11T21:16:05Z</cp:lastPrinted>
  <dcterms:created xsi:type="dcterms:W3CDTF">2011-05-30T15:34:37Z</dcterms:created>
  <dcterms:modified xsi:type="dcterms:W3CDTF">2023-11-04T02:34:04Z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https://www.vertex42.com/ExcelTemplates/income-statement.html</vt:lpwstr>
  </property>
</Properties>
</file>