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AULT" sheetId="1" r:id="rId4"/>
    <sheet state="visible" name="2010" sheetId="2" r:id="rId5"/>
    <sheet state="visible" name="2011" sheetId="3" r:id="rId6"/>
    <sheet state="visible" name="2012" sheetId="4" r:id="rId7"/>
    <sheet state="visible" name="2013" sheetId="5" r:id="rId8"/>
    <sheet state="visible" name="2014" sheetId="6" r:id="rId9"/>
  </sheets>
  <definedNames/>
  <calcPr/>
</workbook>
</file>

<file path=xl/sharedStrings.xml><?xml version="1.0" encoding="utf-8"?>
<sst xmlns="http://schemas.openxmlformats.org/spreadsheetml/2006/main" count="468" uniqueCount="84">
  <si>
    <t>BUDGET PLAN (2009) (DEFAULT CASE)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</si>
  <si>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</si>
  <si>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</si>
  <si>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</si>
  <si>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</si>
  <si>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</si>
  <si>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</si>
  <si>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</si>
  <si>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</si>
  <si>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</si>
  <si>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</si>
  <si>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</si>
  <si>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</si>
  <si>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YEARLY INCOME</t>
  </si>
  <si>
    <t>Harry's salary</t>
  </si>
  <si>
    <t>Belinda's salary</t>
  </si>
  <si>
    <t>Interest</t>
  </si>
  <si>
    <t>Trust</t>
  </si>
  <si>
    <t>TOTAL MONTHLY INCOME</t>
  </si>
  <si>
    <t>EXPENSES</t>
  </si>
  <si>
    <t>FIXED EXPENSES</t>
  </si>
  <si>
    <t>Rent</t>
  </si>
  <si>
    <t>Health insurance</t>
  </si>
  <si>
    <t>Life insurance</t>
  </si>
  <si>
    <t>Home purchased fund</t>
  </si>
  <si>
    <t>Renter's insurance</t>
  </si>
  <si>
    <t>Automobile insurance</t>
  </si>
  <si>
    <t>Auto loan payment</t>
  </si>
  <si>
    <t>Student loan</t>
  </si>
  <si>
    <t>Savings/emergencies</t>
  </si>
  <si>
    <t>Harry's retirement plan</t>
  </si>
  <si>
    <t>Belinda's retirement</t>
  </si>
  <si>
    <t>Healthclub</t>
  </si>
  <si>
    <t>Cable television</t>
  </si>
  <si>
    <t>Federal income taxes</t>
  </si>
  <si>
    <t>State Income taxes</t>
  </si>
  <si>
    <t>Social security</t>
  </si>
  <si>
    <t>TOTAL FIXED EXPENSES</t>
  </si>
  <si>
    <t>VARIABLE EXPENSES</t>
  </si>
  <si>
    <t>Savings/investments</t>
  </si>
  <si>
    <t>Revolving savings fund</t>
  </si>
  <si>
    <t>Food</t>
  </si>
  <si>
    <t>Utilities</t>
  </si>
  <si>
    <t>Telephone</t>
  </si>
  <si>
    <t>Auto expenses</t>
  </si>
  <si>
    <t>Medical</t>
  </si>
  <si>
    <t>Clothing</t>
  </si>
  <si>
    <t>Church and charity</t>
  </si>
  <si>
    <t>Gifts</t>
  </si>
  <si>
    <t>Christmas gifts</t>
  </si>
  <si>
    <t>Public transportation</t>
  </si>
  <si>
    <t>Personal allowances</t>
  </si>
  <si>
    <t>Entertainment/meals</t>
  </si>
  <si>
    <t>Automobile license</t>
  </si>
  <si>
    <t>Vacation (Christmas)</t>
  </si>
  <si>
    <t>Vacation (Summer)</t>
  </si>
  <si>
    <t>Anniversary party</t>
  </si>
  <si>
    <t>Miscellaneous</t>
  </si>
  <si>
    <t>TOTAL VARIABLE EXPENSES</t>
  </si>
  <si>
    <t>TOTAL EXPENSES</t>
  </si>
  <si>
    <t>Differences (available for spending, saving, and investing)</t>
  </si>
  <si>
    <t>Revolving savings fund withdrawals</t>
  </si>
  <si>
    <t>Uncovered shortfall</t>
  </si>
  <si>
    <t>BUDGET PLAN (2010)</t>
  </si>
  <si>
    <t>VN's GNI is 7.5% in 2010</t>
  </si>
  <si>
    <t>Fixed</t>
  </si>
  <si>
    <t>Inflation in 2010 increased by 2.31% (compared with 2009)</t>
  </si>
  <si>
    <t>13.88% of monthly income</t>
  </si>
  <si>
    <t>VN has no state income taxes, fixed</t>
  </si>
  <si>
    <t>Down payment on home</t>
  </si>
  <si>
    <t>Fixed (30 months)</t>
  </si>
  <si>
    <t>Europe vacation</t>
  </si>
  <si>
    <t>Fixed (45 months)</t>
  </si>
  <si>
    <t>Down payment on new auto</t>
  </si>
  <si>
    <t>BUDGET PLAN (2011)</t>
  </si>
  <si>
    <t>VN's GNI is 10.35% in 2011</t>
  </si>
  <si>
    <t>Inflation in 2011 increased by 9.37% (compared with 2010)</t>
  </si>
  <si>
    <t>BUDGET PLAN (2012)</t>
  </si>
  <si>
    <t>Inflation in 2012 decreased by 9.02% (compared with 2011)</t>
  </si>
  <si>
    <t>BUDGET PLAN (2013)</t>
  </si>
  <si>
    <t>VN's GNI is 11.66%% in 2010</t>
  </si>
  <si>
    <t>Inflation in 2013 decreased by 2.50% (compared with 2012)</t>
  </si>
  <si>
    <t>BUDGET PLAN (2014)</t>
  </si>
  <si>
    <t>Inflation in 2014 decreased by 1.95% (compared with 2013)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</si>
</sst>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1">
    <font>
      <sz val="10.0"/>
      <color rgb="FF000000"/>
      <name val="Arial"/>
      <scheme val="minor"/>
    </font>
    <font>
      <b/>
      <sz val="20.0"/>
      <color rgb="FF808080"/>
      <name val="&quot;Century Gothic&quot;"/>
    </font>
    <font>
      <b/>
      <color rgb="FF44546A"/>
      <name val="&quot;Century Gothic&quot;"/>
    </font>
    <font>
      <color rgb="FF000000"/>
      <name val="&quot;Century Gothic&quot;"/>
    </font>
    <font>
      <b/>
      <color rgb="FFFFFFFF"/>
      <name val="&quot;Century Gothic&quot;"/>
    </font>
    <font>
      <sz val="11.0"/>
      <color rgb="FF000000"/>
      <name val="&quot;Century Gothic&quot;"/>
    </font>
    <font>
      <b/>
      <color rgb="FF000000"/>
      <name val="&quot;Century Gothic&quot;"/>
    </font>
    <font>
      <color rgb="FFFFFFFF"/>
      <name val="&quot;Century Gothic&quot;"/>
    </font>
    <font>
      <b/>
      <sz val="11.0"/>
      <color rgb="FF000000"/>
      <name val="&quot;Century Gothic&quot;"/>
    </font>
    <font>
      <color theme="1"/>
      <name val="Century Gothic"/>
    </font>
    <font>
      <b/>
      <color theme="1"/>
      <name val="Century Gothic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44546A"/>
        <bgColor rgb="FF44546A"/>
      </patternFill>
    </fill>
    <fill>
      <patternFill patternType="solid">
        <fgColor rgb="FFD9E1F2"/>
        <bgColor rgb="FFD9E1F2"/>
      </patternFill>
    </fill>
    <fill>
      <patternFill patternType="solid">
        <fgColor rgb="FFA5A5A5"/>
        <bgColor rgb="FFA5A5A5"/>
      </patternFill>
    </fill>
    <fill>
      <patternFill patternType="solid">
        <fgColor rgb="FF8EA9DB"/>
        <bgColor rgb="FF8EA9DB"/>
      </patternFill>
    </fill>
  </fills>
  <borders count="12">
    <border/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</border>
    <border>
      <right style="thin">
        <color rgb="FFBFBFBF"/>
      </right>
    </border>
    <border>
      <left style="thin">
        <color rgb="FFBFBFBF"/>
      </left>
      <bottom style="thin">
        <color rgb="FFBFBFBF"/>
      </bottom>
    </border>
    <border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horizontal="left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left"/>
    </xf>
    <xf borderId="1" fillId="3" fontId="4" numFmtId="0" xfId="0" applyAlignment="1" applyBorder="1" applyFill="1" applyFont="1">
      <alignment horizontal="left" readingOrder="0"/>
    </xf>
    <xf borderId="2" fillId="3" fontId="4" numFmtId="0" xfId="0" applyAlignment="1" applyBorder="1" applyFont="1">
      <alignment horizontal="left" readingOrder="0"/>
    </xf>
    <xf borderId="3" fillId="3" fontId="4" numFmtId="0" xfId="0" applyAlignment="1" applyBorder="1" applyFont="1">
      <alignment horizontal="left" readingOrder="0"/>
    </xf>
    <xf borderId="4" fillId="4" fontId="4" numFmtId="0" xfId="0" applyAlignment="1" applyBorder="1" applyFill="1" applyFont="1">
      <alignment horizontal="left" readingOrder="0"/>
    </xf>
    <xf borderId="5" fillId="4" fontId="4" numFmtId="0" xfId="0" applyAlignment="1" applyBorder="1" applyFont="1">
      <alignment horizontal="left"/>
    </xf>
    <xf borderId="6" fillId="4" fontId="4" numFmtId="0" xfId="0" applyAlignment="1" applyBorder="1" applyFont="1">
      <alignment horizontal="left"/>
    </xf>
    <xf borderId="7" fillId="5" fontId="3" numFmtId="0" xfId="0" applyAlignment="1" applyBorder="1" applyFill="1" applyFont="1">
      <alignment horizontal="left" readingOrder="0"/>
    </xf>
    <xf borderId="0" fillId="2" fontId="3" numFmtId="164" xfId="0" applyAlignment="1" applyFont="1" applyNumberFormat="1">
      <alignment horizontal="left" readingOrder="0"/>
    </xf>
    <xf borderId="0" fillId="2" fontId="5" numFmtId="164" xfId="0" applyAlignment="1" applyFont="1" applyNumberFormat="1">
      <alignment horizontal="left" readingOrder="0"/>
    </xf>
    <xf borderId="8" fillId="5" fontId="3" numFmtId="164" xfId="0" applyAlignment="1" applyBorder="1" applyFont="1" applyNumberFormat="1">
      <alignment horizontal="left" readingOrder="0"/>
    </xf>
    <xf borderId="4" fillId="6" fontId="6" numFmtId="0" xfId="0" applyAlignment="1" applyBorder="1" applyFill="1" applyFont="1">
      <alignment horizontal="left" readingOrder="0"/>
    </xf>
    <xf borderId="5" fillId="6" fontId="6" numFmtId="164" xfId="0" applyAlignment="1" applyBorder="1" applyFont="1" applyNumberFormat="1">
      <alignment horizontal="left" readingOrder="0"/>
    </xf>
    <xf borderId="6" fillId="6" fontId="6" numFmtId="164" xfId="0" applyAlignment="1" applyBorder="1" applyFont="1" applyNumberFormat="1">
      <alignment horizontal="left"/>
    </xf>
    <xf borderId="9" fillId="7" fontId="4" numFmtId="0" xfId="0" applyAlignment="1" applyBorder="1" applyFill="1" applyFont="1">
      <alignment horizontal="left" readingOrder="0"/>
    </xf>
    <xf borderId="10" fillId="7" fontId="7" numFmtId="164" xfId="0" applyAlignment="1" applyBorder="1" applyFont="1" applyNumberFormat="1">
      <alignment horizontal="left"/>
    </xf>
    <xf borderId="11" fillId="7" fontId="7" numFmtId="164" xfId="0" applyAlignment="1" applyBorder="1" applyFont="1" applyNumberFormat="1">
      <alignment horizontal="left"/>
    </xf>
    <xf borderId="7" fillId="5" fontId="6" numFmtId="0" xfId="0" applyAlignment="1" applyBorder="1" applyFont="1">
      <alignment horizontal="left" readingOrder="0"/>
    </xf>
    <xf borderId="0" fillId="5" fontId="3" numFmtId="164" xfId="0" applyAlignment="1" applyFont="1" applyNumberFormat="1">
      <alignment horizontal="left"/>
    </xf>
    <xf borderId="8" fillId="5" fontId="3" numFmtId="164" xfId="0" applyAlignment="1" applyBorder="1" applyFont="1" applyNumberFormat="1">
      <alignment horizontal="left"/>
    </xf>
    <xf borderId="7" fillId="5" fontId="6" numFmtId="0" xfId="0" applyAlignment="1" applyBorder="1" applyFont="1">
      <alignment horizontal="left" readingOrder="0"/>
    </xf>
    <xf borderId="0" fillId="6" fontId="6" numFmtId="164" xfId="0" applyAlignment="1" applyFont="1" applyNumberFormat="1">
      <alignment horizontal="left" readingOrder="0"/>
    </xf>
    <xf borderId="0" fillId="6" fontId="8" numFmtId="164" xfId="0" applyAlignment="1" applyFont="1" applyNumberFormat="1">
      <alignment horizontal="left" readingOrder="0"/>
    </xf>
    <xf borderId="8" fillId="5" fontId="6" numFmtId="164" xfId="0" applyAlignment="1" applyBorder="1" applyFont="1" applyNumberFormat="1">
      <alignment horizontal="left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horizontal="left"/>
    </xf>
    <xf borderId="0" fillId="0" fontId="9" numFmtId="164" xfId="0" applyAlignment="1" applyFont="1" applyNumberFormat="1">
      <alignment horizontal="left" readingOrder="0"/>
    </xf>
    <xf borderId="0" fillId="0" fontId="10" numFmtId="164" xfId="0" applyAlignment="1" applyFont="1" applyNumberFormat="1">
      <alignment horizontal="left"/>
    </xf>
    <xf borderId="0" fillId="0" fontId="6" numFmtId="0" xfId="0" applyAlignment="1" applyFont="1">
      <alignment horizontal="center" readingOrder="0" vertical="center"/>
    </xf>
    <xf borderId="0" fillId="2" fontId="3" numFmtId="165" xfId="0" applyAlignment="1" applyFont="1" applyNumberFormat="1">
      <alignment horizontal="left" readingOrder="0"/>
    </xf>
    <xf borderId="8" fillId="5" fontId="3" numFmtId="165" xfId="0" applyAlignment="1" applyBorder="1" applyFont="1" applyNumberFormat="1">
      <alignment horizontal="left" readingOrder="0"/>
    </xf>
    <xf borderId="0" fillId="2" fontId="5" numFmtId="165" xfId="0" applyAlignment="1" applyFont="1" applyNumberFormat="1">
      <alignment horizontal="left" readingOrder="0"/>
    </xf>
    <xf borderId="5" fillId="6" fontId="6" numFmtId="165" xfId="0" applyAlignment="1" applyBorder="1" applyFont="1" applyNumberFormat="1">
      <alignment horizontal="left" readingOrder="0"/>
    </xf>
    <xf borderId="6" fillId="6" fontId="6" numFmtId="165" xfId="0" applyAlignment="1" applyBorder="1" applyFont="1" applyNumberFormat="1">
      <alignment horizontal="left"/>
    </xf>
    <xf borderId="0" fillId="0" fontId="6" numFmtId="0" xfId="0" applyAlignment="1" applyFont="1">
      <alignment horizontal="center" readingOrder="0" shrinkToFit="0" vertical="center" wrapText="1"/>
    </xf>
    <xf borderId="0" fillId="6" fontId="6" numFmtId="165" xfId="0" applyAlignment="1" applyFont="1" applyNumberFormat="1">
      <alignment horizontal="left" readingOrder="0"/>
    </xf>
    <xf borderId="0" fillId="6" fontId="8" numFmtId="165" xfId="0" applyAlignment="1" applyFont="1" applyNumberFormat="1">
      <alignment horizontal="left" readingOrder="0"/>
    </xf>
    <xf borderId="8" fillId="5" fontId="6" numFmtId="165" xfId="0" applyAlignment="1" applyBorder="1" applyFont="1" applyNumberFormat="1">
      <alignment horizontal="left"/>
    </xf>
    <xf borderId="0" fillId="5" fontId="3" numFmtId="165" xfId="0" applyAlignment="1" applyFont="1" applyNumberFormat="1">
      <alignment horizontal="left"/>
    </xf>
    <xf borderId="8" fillId="5" fontId="3" numFmtId="165" xfId="0" applyAlignment="1" applyBorder="1" applyFont="1" applyNumberFormat="1">
      <alignment horizontal="left"/>
    </xf>
    <xf borderId="0" fillId="0" fontId="6" numFmtId="0" xfId="0" applyAlignment="1" applyFont="1">
      <alignment horizontal="center" readingOrder="0"/>
    </xf>
    <xf borderId="0" fillId="0" fontId="3" numFmtId="165" xfId="0" applyAlignment="1" applyFont="1" applyNumberFormat="1">
      <alignment horizontal="left" readingOrder="0"/>
    </xf>
    <xf borderId="0" fillId="0" fontId="9" numFmtId="165" xfId="0" applyAlignment="1" applyFont="1" applyNumberFormat="1">
      <alignment horizontal="left"/>
    </xf>
    <xf borderId="0" fillId="0" fontId="9" numFmtId="165" xfId="0" applyAlignment="1" applyFont="1" applyNumberFormat="1">
      <alignment horizontal="left" readingOrder="0"/>
    </xf>
    <xf borderId="0" fillId="0" fontId="10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48.13"/>
    <col customWidth="1" min="9" max="9" width="15.13"/>
    <col customWidth="1" min="15" max="15" width="14.13"/>
  </cols>
  <sheetData>
    <row r="1">
      <c r="A1" s="1" t="s">
        <v>0</v>
      </c>
      <c r="E1" s="2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</row>
    <row r="2">
      <c r="A2" s="1"/>
      <c r="B2" s="1"/>
      <c r="C2" s="1"/>
      <c r="D2" s="1"/>
      <c r="E2" s="2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</row>
    <row r="3">
      <c r="A3" s="5"/>
      <c r="B3" s="5"/>
      <c r="C3" s="6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8" t="s">
        <v>13</v>
      </c>
      <c r="P3" s="5"/>
      <c r="Q3" s="5"/>
      <c r="R3" s="5"/>
    </row>
    <row r="4">
      <c r="A4" s="5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5"/>
      <c r="Q4" s="5"/>
      <c r="R4" s="5"/>
    </row>
    <row r="5">
      <c r="A5" s="5"/>
      <c r="B5" s="12" t="s">
        <v>14</v>
      </c>
      <c r="C5" s="13">
        <v>2500.0</v>
      </c>
      <c r="D5" s="13">
        <v>2500.0</v>
      </c>
      <c r="E5" s="13">
        <v>2500.0</v>
      </c>
      <c r="F5" s="13">
        <v>2500.0</v>
      </c>
      <c r="G5" s="13">
        <v>2500.0</v>
      </c>
      <c r="H5" s="13">
        <v>2500.0</v>
      </c>
      <c r="I5" s="13">
        <v>2575.0</v>
      </c>
      <c r="J5" s="13">
        <v>2575.0</v>
      </c>
      <c r="K5" s="13">
        <v>2575.0</v>
      </c>
      <c r="L5" s="14">
        <v>2575.0</v>
      </c>
      <c r="M5" s="13">
        <v>2575.0</v>
      </c>
      <c r="N5" s="14">
        <v>2575.0</v>
      </c>
      <c r="O5" s="15">
        <f>SUM(C5:N5)</f>
        <v>30450</v>
      </c>
      <c r="P5" s="5"/>
      <c r="Q5" s="5"/>
      <c r="R5" s="5"/>
    </row>
    <row r="6">
      <c r="A6" s="5"/>
      <c r="B6" s="12" t="s">
        <v>15</v>
      </c>
      <c r="C6" s="13">
        <v>3000.0</v>
      </c>
      <c r="D6" s="13">
        <v>3000.0</v>
      </c>
      <c r="E6" s="13">
        <v>3300.0</v>
      </c>
      <c r="F6" s="13">
        <v>3300.0</v>
      </c>
      <c r="G6" s="13">
        <v>3300.0</v>
      </c>
      <c r="H6" s="13">
        <v>3300.0</v>
      </c>
      <c r="I6" s="13">
        <v>3300.0</v>
      </c>
      <c r="J6" s="13">
        <v>3300.0</v>
      </c>
      <c r="K6" s="13">
        <v>3300.0</v>
      </c>
      <c r="L6" s="14">
        <v>3300.0</v>
      </c>
      <c r="M6" s="13">
        <v>3300.0</v>
      </c>
      <c r="N6" s="14">
        <v>3300.0</v>
      </c>
      <c r="O6" s="15">
        <f t="shared" ref="O6:O8" si="1">sum(C6:N6)</f>
        <v>39000</v>
      </c>
      <c r="P6" s="5"/>
      <c r="Q6" s="5"/>
      <c r="R6" s="5"/>
    </row>
    <row r="7">
      <c r="A7" s="5"/>
      <c r="B7" s="12" t="s">
        <v>16</v>
      </c>
      <c r="C7" s="13">
        <v>24.0</v>
      </c>
      <c r="D7" s="13">
        <v>24.0</v>
      </c>
      <c r="E7" s="13">
        <v>24.0</v>
      </c>
      <c r="F7" s="13">
        <v>25.0</v>
      </c>
      <c r="G7" s="13">
        <v>26.0</v>
      </c>
      <c r="H7" s="13">
        <v>27.0</v>
      </c>
      <c r="I7" s="13">
        <v>27.0</v>
      </c>
      <c r="J7" s="13">
        <v>28.0</v>
      </c>
      <c r="K7" s="13">
        <v>30.0</v>
      </c>
      <c r="L7" s="14">
        <v>31.0</v>
      </c>
      <c r="M7" s="13">
        <v>33.0</v>
      </c>
      <c r="N7" s="14">
        <v>33.0</v>
      </c>
      <c r="O7" s="15">
        <f t="shared" si="1"/>
        <v>332</v>
      </c>
      <c r="P7" s="5"/>
      <c r="Q7" s="5"/>
      <c r="R7" s="5"/>
    </row>
    <row r="8">
      <c r="A8" s="5"/>
      <c r="B8" s="12" t="s">
        <v>17</v>
      </c>
      <c r="C8" s="13">
        <v>0.0</v>
      </c>
      <c r="D8" s="13">
        <v>0.0</v>
      </c>
      <c r="E8" s="13">
        <v>0.0</v>
      </c>
      <c r="F8" s="13">
        <v>0.0</v>
      </c>
      <c r="G8" s="13">
        <v>0.0</v>
      </c>
      <c r="H8" s="13">
        <v>0.0</v>
      </c>
      <c r="I8" s="13">
        <v>0.0</v>
      </c>
      <c r="J8" s="13">
        <v>0.0</v>
      </c>
      <c r="K8" s="13">
        <v>3000.0</v>
      </c>
      <c r="L8" s="14">
        <v>0.0</v>
      </c>
      <c r="M8" s="13">
        <v>0.0</v>
      </c>
      <c r="N8" s="14">
        <v>0.0</v>
      </c>
      <c r="O8" s="15">
        <f t="shared" si="1"/>
        <v>3000</v>
      </c>
      <c r="P8" s="5"/>
      <c r="Q8" s="5"/>
      <c r="R8" s="5"/>
    </row>
    <row r="9">
      <c r="A9" s="5"/>
      <c r="B9" s="16" t="s">
        <v>18</v>
      </c>
      <c r="C9" s="17">
        <f t="shared" ref="C9:O9" si="2">SUM(C5:C8)</f>
        <v>5524</v>
      </c>
      <c r="D9" s="17">
        <f t="shared" si="2"/>
        <v>5524</v>
      </c>
      <c r="E9" s="17">
        <f t="shared" si="2"/>
        <v>5824</v>
      </c>
      <c r="F9" s="17">
        <f t="shared" si="2"/>
        <v>5825</v>
      </c>
      <c r="G9" s="17">
        <f t="shared" si="2"/>
        <v>5826</v>
      </c>
      <c r="H9" s="17">
        <f t="shared" si="2"/>
        <v>5827</v>
      </c>
      <c r="I9" s="17">
        <f t="shared" si="2"/>
        <v>5902</v>
      </c>
      <c r="J9" s="17">
        <f t="shared" si="2"/>
        <v>5903</v>
      </c>
      <c r="K9" s="17">
        <f t="shared" si="2"/>
        <v>8905</v>
      </c>
      <c r="L9" s="17">
        <f t="shared" si="2"/>
        <v>5906</v>
      </c>
      <c r="M9" s="17">
        <f t="shared" si="2"/>
        <v>5908</v>
      </c>
      <c r="N9" s="17">
        <f t="shared" si="2"/>
        <v>5908</v>
      </c>
      <c r="O9" s="18">
        <f t="shared" si="2"/>
        <v>72782</v>
      </c>
      <c r="P9" s="5"/>
      <c r="Q9" s="5"/>
      <c r="R9" s="5"/>
    </row>
    <row r="10">
      <c r="A10" s="5"/>
      <c r="B10" s="19" t="s">
        <v>19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1"/>
      <c r="P10" s="5"/>
      <c r="Q10" s="5"/>
      <c r="R10" s="5"/>
    </row>
    <row r="11">
      <c r="A11" s="5"/>
      <c r="B11" s="22" t="s">
        <v>20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/>
      <c r="P11" s="5"/>
      <c r="Q11" s="5"/>
      <c r="R11" s="5"/>
    </row>
    <row r="12">
      <c r="A12" s="5"/>
      <c r="B12" s="12" t="s">
        <v>21</v>
      </c>
      <c r="C12" s="13">
        <v>900.0</v>
      </c>
      <c r="D12" s="13">
        <v>900.0</v>
      </c>
      <c r="E12" s="13">
        <v>900.0</v>
      </c>
      <c r="F12" s="13">
        <v>900.0</v>
      </c>
      <c r="G12" s="13">
        <v>900.0</v>
      </c>
      <c r="H12" s="13">
        <v>900.0</v>
      </c>
      <c r="I12" s="13">
        <v>950.0</v>
      </c>
      <c r="J12" s="13">
        <v>950.0</v>
      </c>
      <c r="K12" s="13">
        <v>950.0</v>
      </c>
      <c r="L12" s="14">
        <v>950.0</v>
      </c>
      <c r="M12" s="13">
        <v>950.0</v>
      </c>
      <c r="N12" s="14">
        <v>950.0</v>
      </c>
      <c r="O12" s="15">
        <f t="shared" ref="O12:O27" si="3">SUM(C12:N12)</f>
        <v>11100</v>
      </c>
      <c r="P12" s="5"/>
      <c r="Q12" s="5"/>
      <c r="R12" s="5"/>
    </row>
    <row r="13">
      <c r="A13" s="5"/>
      <c r="B13" s="12" t="s">
        <v>22</v>
      </c>
      <c r="C13" s="13">
        <v>135.0</v>
      </c>
      <c r="D13" s="13">
        <v>135.0</v>
      </c>
      <c r="E13" s="13">
        <v>135.0</v>
      </c>
      <c r="F13" s="13">
        <v>135.0</v>
      </c>
      <c r="G13" s="13">
        <v>135.0</v>
      </c>
      <c r="H13" s="13">
        <v>135.0</v>
      </c>
      <c r="I13" s="13">
        <v>135.0</v>
      </c>
      <c r="J13" s="13">
        <v>135.0</v>
      </c>
      <c r="K13" s="13">
        <v>135.0</v>
      </c>
      <c r="L13" s="14">
        <v>135.0</v>
      </c>
      <c r="M13" s="13">
        <v>135.0</v>
      </c>
      <c r="N13" s="14">
        <v>135.0</v>
      </c>
      <c r="O13" s="15">
        <f t="shared" si="3"/>
        <v>1620</v>
      </c>
      <c r="P13" s="5"/>
      <c r="Q13" s="5"/>
      <c r="R13" s="5"/>
    </row>
    <row r="14">
      <c r="A14" s="5"/>
      <c r="B14" s="12" t="s">
        <v>23</v>
      </c>
      <c r="C14" s="13">
        <v>9.0</v>
      </c>
      <c r="D14" s="13">
        <v>9.0</v>
      </c>
      <c r="E14" s="13">
        <v>9.0</v>
      </c>
      <c r="F14" s="13">
        <v>9.0</v>
      </c>
      <c r="G14" s="13">
        <v>9.0</v>
      </c>
      <c r="H14" s="13">
        <v>9.0</v>
      </c>
      <c r="I14" s="13">
        <v>9.0</v>
      </c>
      <c r="J14" s="13">
        <v>9.0</v>
      </c>
      <c r="K14" s="13">
        <v>9.0</v>
      </c>
      <c r="L14" s="14">
        <v>9.0</v>
      </c>
      <c r="M14" s="13">
        <v>9.0</v>
      </c>
      <c r="N14" s="14">
        <v>9.0</v>
      </c>
      <c r="O14" s="15">
        <f t="shared" si="3"/>
        <v>108</v>
      </c>
      <c r="P14" s="5"/>
      <c r="Q14" s="5"/>
      <c r="R14" s="5"/>
    </row>
    <row r="15">
      <c r="A15" s="5"/>
      <c r="B15" s="12" t="s">
        <v>24</v>
      </c>
      <c r="C15" s="13">
        <v>400.0</v>
      </c>
      <c r="D15" s="13">
        <v>400.0</v>
      </c>
      <c r="E15" s="13">
        <v>400.0</v>
      </c>
      <c r="F15" s="13">
        <v>400.0</v>
      </c>
      <c r="G15" s="13">
        <v>400.0</v>
      </c>
      <c r="H15" s="13">
        <v>400.0</v>
      </c>
      <c r="I15" s="13">
        <v>400.0</v>
      </c>
      <c r="J15" s="13">
        <v>400.0</v>
      </c>
      <c r="K15" s="13">
        <v>400.0</v>
      </c>
      <c r="L15" s="14">
        <v>400.0</v>
      </c>
      <c r="M15" s="13">
        <v>400.0</v>
      </c>
      <c r="N15" s="14">
        <v>400.0</v>
      </c>
      <c r="O15" s="15">
        <f t="shared" si="3"/>
        <v>4800</v>
      </c>
      <c r="P15" s="5"/>
      <c r="Q15" s="5"/>
      <c r="R15" s="5"/>
    </row>
    <row r="16">
      <c r="A16" s="5"/>
      <c r="B16" s="12" t="s">
        <v>25</v>
      </c>
      <c r="C16" s="13">
        <v>0.0</v>
      </c>
      <c r="D16" s="13">
        <v>0.0</v>
      </c>
      <c r="E16" s="13">
        <v>0.0</v>
      </c>
      <c r="F16" s="13">
        <v>0.0</v>
      </c>
      <c r="G16" s="13">
        <v>0.0</v>
      </c>
      <c r="H16" s="13">
        <v>220.0</v>
      </c>
      <c r="I16" s="13">
        <v>0.0</v>
      </c>
      <c r="J16" s="13">
        <v>0.0</v>
      </c>
      <c r="K16" s="13">
        <v>0.0</v>
      </c>
      <c r="L16" s="14">
        <v>0.0</v>
      </c>
      <c r="M16" s="13">
        <v>0.0</v>
      </c>
      <c r="N16" s="14">
        <v>0.0</v>
      </c>
      <c r="O16" s="15">
        <f t="shared" si="3"/>
        <v>220</v>
      </c>
      <c r="P16" s="5"/>
      <c r="Q16" s="5"/>
      <c r="R16" s="5"/>
    </row>
    <row r="17">
      <c r="A17" s="5"/>
      <c r="B17" s="12" t="s">
        <v>26</v>
      </c>
      <c r="C17" s="13">
        <v>0.0</v>
      </c>
      <c r="D17" s="13">
        <v>0.0</v>
      </c>
      <c r="E17" s="13">
        <v>0.0</v>
      </c>
      <c r="F17" s="13">
        <v>0.0</v>
      </c>
      <c r="G17" s="13">
        <v>0.0</v>
      </c>
      <c r="H17" s="13">
        <v>440.0</v>
      </c>
      <c r="I17" s="13">
        <v>0.0</v>
      </c>
      <c r="J17" s="13">
        <v>0.0</v>
      </c>
      <c r="K17" s="13">
        <v>0.0</v>
      </c>
      <c r="L17" s="14">
        <v>0.0</v>
      </c>
      <c r="M17" s="13">
        <v>0.0</v>
      </c>
      <c r="N17" s="14">
        <v>440.0</v>
      </c>
      <c r="O17" s="15">
        <f t="shared" si="3"/>
        <v>880</v>
      </c>
      <c r="P17" s="5"/>
      <c r="Q17" s="5"/>
      <c r="R17" s="5"/>
    </row>
    <row r="18">
      <c r="A18" s="5"/>
      <c r="B18" s="12" t="s">
        <v>27</v>
      </c>
      <c r="C18" s="13">
        <v>285.0</v>
      </c>
      <c r="D18" s="13">
        <v>285.0</v>
      </c>
      <c r="E18" s="13">
        <v>285.0</v>
      </c>
      <c r="F18" s="13">
        <v>285.0</v>
      </c>
      <c r="G18" s="13">
        <v>285.0</v>
      </c>
      <c r="H18" s="13">
        <v>285.0</v>
      </c>
      <c r="I18" s="13">
        <v>285.0</v>
      </c>
      <c r="J18" s="13">
        <v>285.0</v>
      </c>
      <c r="K18" s="13">
        <v>285.0</v>
      </c>
      <c r="L18" s="14">
        <v>285.0</v>
      </c>
      <c r="M18" s="13">
        <v>285.0</v>
      </c>
      <c r="N18" s="14">
        <v>285.0</v>
      </c>
      <c r="O18" s="15">
        <f t="shared" si="3"/>
        <v>3420</v>
      </c>
      <c r="P18" s="5"/>
      <c r="Q18" s="5"/>
      <c r="R18" s="5"/>
    </row>
    <row r="19">
      <c r="A19" s="5"/>
      <c r="B19" s="12" t="s">
        <v>28</v>
      </c>
      <c r="C19" s="13">
        <v>145.0</v>
      </c>
      <c r="D19" s="13">
        <v>145.0</v>
      </c>
      <c r="E19" s="13">
        <v>145.0</v>
      </c>
      <c r="F19" s="13">
        <v>145.0</v>
      </c>
      <c r="G19" s="13">
        <v>145.0</v>
      </c>
      <c r="H19" s="13">
        <v>145.0</v>
      </c>
      <c r="I19" s="13">
        <v>145.0</v>
      </c>
      <c r="J19" s="13">
        <v>145.0</v>
      </c>
      <c r="K19" s="13">
        <v>145.0</v>
      </c>
      <c r="L19" s="14">
        <v>145.0</v>
      </c>
      <c r="M19" s="13">
        <v>145.0</v>
      </c>
      <c r="N19" s="14">
        <v>145.0</v>
      </c>
      <c r="O19" s="15">
        <f t="shared" si="3"/>
        <v>1740</v>
      </c>
      <c r="P19" s="5"/>
      <c r="Q19" s="5"/>
      <c r="R19" s="5"/>
    </row>
    <row r="20">
      <c r="A20" s="5"/>
      <c r="B20" s="12" t="s">
        <v>29</v>
      </c>
      <c r="C20" s="13">
        <v>24.0</v>
      </c>
      <c r="D20" s="13">
        <v>24.0</v>
      </c>
      <c r="E20" s="13">
        <v>70.0</v>
      </c>
      <c r="F20" s="13">
        <v>150.0</v>
      </c>
      <c r="G20" s="13">
        <v>85.0</v>
      </c>
      <c r="H20" s="13">
        <v>150.0</v>
      </c>
      <c r="I20" s="13">
        <v>150.0</v>
      </c>
      <c r="J20" s="13">
        <v>28.0</v>
      </c>
      <c r="K20" s="13">
        <v>150.0</v>
      </c>
      <c r="L20" s="14">
        <v>150.0</v>
      </c>
      <c r="M20" s="13">
        <v>150.0</v>
      </c>
      <c r="N20" s="14">
        <v>150.0</v>
      </c>
      <c r="O20" s="15">
        <f t="shared" si="3"/>
        <v>1281</v>
      </c>
      <c r="P20" s="5"/>
      <c r="Q20" s="5"/>
      <c r="R20" s="5"/>
    </row>
    <row r="21">
      <c r="A21" s="5"/>
      <c r="B21" s="12" t="s">
        <v>30</v>
      </c>
      <c r="C21" s="13">
        <v>150.0</v>
      </c>
      <c r="D21" s="13">
        <v>150.0</v>
      </c>
      <c r="E21" s="13">
        <v>150.0</v>
      </c>
      <c r="F21" s="13">
        <v>150.0</v>
      </c>
      <c r="G21" s="13">
        <v>150.0</v>
      </c>
      <c r="H21" s="13">
        <v>150.0</v>
      </c>
      <c r="I21" s="13">
        <v>154.0</v>
      </c>
      <c r="J21" s="13">
        <v>154.0</v>
      </c>
      <c r="K21" s="13">
        <v>154.0</v>
      </c>
      <c r="L21" s="14">
        <v>154.0</v>
      </c>
      <c r="M21" s="13">
        <v>154.0</v>
      </c>
      <c r="N21" s="14">
        <v>154.0</v>
      </c>
      <c r="O21" s="15">
        <f t="shared" si="3"/>
        <v>1824</v>
      </c>
      <c r="P21" s="5"/>
      <c r="Q21" s="5"/>
      <c r="R21" s="5"/>
    </row>
    <row r="22">
      <c r="A22" s="5"/>
      <c r="B22" s="12" t="s">
        <v>31</v>
      </c>
      <c r="C22" s="13">
        <v>120.0</v>
      </c>
      <c r="D22" s="13">
        <v>120.0</v>
      </c>
      <c r="E22" s="13">
        <v>132.0</v>
      </c>
      <c r="F22" s="13">
        <v>132.0</v>
      </c>
      <c r="G22" s="13">
        <v>132.0</v>
      </c>
      <c r="H22" s="13">
        <v>132.0</v>
      </c>
      <c r="I22" s="13">
        <v>132.0</v>
      </c>
      <c r="J22" s="13">
        <v>132.0</v>
      </c>
      <c r="K22" s="13">
        <v>132.0</v>
      </c>
      <c r="L22" s="14">
        <v>132.0</v>
      </c>
      <c r="M22" s="13">
        <v>132.0</v>
      </c>
      <c r="N22" s="14">
        <v>132.0</v>
      </c>
      <c r="O22" s="15">
        <f t="shared" si="3"/>
        <v>1560</v>
      </c>
      <c r="P22" s="5"/>
      <c r="Q22" s="5"/>
      <c r="R22" s="5"/>
    </row>
    <row r="23">
      <c r="A23" s="5"/>
      <c r="B23" s="12" t="s">
        <v>32</v>
      </c>
      <c r="C23" s="13">
        <v>50.0</v>
      </c>
      <c r="D23" s="13">
        <v>50.0</v>
      </c>
      <c r="E23" s="13">
        <v>50.0</v>
      </c>
      <c r="F23" s="13">
        <v>50.0</v>
      </c>
      <c r="G23" s="13">
        <v>50.0</v>
      </c>
      <c r="H23" s="13">
        <v>50.0</v>
      </c>
      <c r="I23" s="13">
        <v>50.0</v>
      </c>
      <c r="J23" s="13">
        <v>50.0</v>
      </c>
      <c r="K23" s="13">
        <v>50.0</v>
      </c>
      <c r="L23" s="14">
        <v>50.0</v>
      </c>
      <c r="M23" s="13">
        <v>50.0</v>
      </c>
      <c r="N23" s="14">
        <v>50.0</v>
      </c>
      <c r="O23" s="15">
        <f t="shared" si="3"/>
        <v>600</v>
      </c>
      <c r="P23" s="5"/>
      <c r="Q23" s="5"/>
      <c r="R23" s="5"/>
    </row>
    <row r="24">
      <c r="A24" s="5"/>
      <c r="B24" s="12" t="s">
        <v>33</v>
      </c>
      <c r="C24" s="13">
        <v>35.0</v>
      </c>
      <c r="D24" s="13">
        <v>35.0</v>
      </c>
      <c r="E24" s="13">
        <v>35.0</v>
      </c>
      <c r="F24" s="13">
        <v>35.0</v>
      </c>
      <c r="G24" s="13">
        <v>35.0</v>
      </c>
      <c r="H24" s="13">
        <v>35.0</v>
      </c>
      <c r="I24" s="13">
        <v>35.0</v>
      </c>
      <c r="J24" s="13">
        <v>35.0</v>
      </c>
      <c r="K24" s="13">
        <v>35.0</v>
      </c>
      <c r="L24" s="14">
        <v>35.0</v>
      </c>
      <c r="M24" s="13">
        <v>35.0</v>
      </c>
      <c r="N24" s="14">
        <v>35.0</v>
      </c>
      <c r="O24" s="15">
        <f t="shared" si="3"/>
        <v>420</v>
      </c>
      <c r="P24" s="5"/>
      <c r="Q24" s="5"/>
      <c r="R24" s="5"/>
    </row>
    <row r="25">
      <c r="A25" s="5"/>
      <c r="B25" s="12" t="s">
        <v>34</v>
      </c>
      <c r="C25" s="13">
        <v>767.0</v>
      </c>
      <c r="D25" s="13">
        <v>767.0</v>
      </c>
      <c r="E25" s="13">
        <v>848.0</v>
      </c>
      <c r="F25" s="13">
        <v>848.0</v>
      </c>
      <c r="G25" s="13">
        <v>848.0</v>
      </c>
      <c r="H25" s="13">
        <v>848.0</v>
      </c>
      <c r="I25" s="13">
        <v>854.0</v>
      </c>
      <c r="J25" s="13">
        <v>854.0</v>
      </c>
      <c r="K25" s="13">
        <v>854.0</v>
      </c>
      <c r="L25" s="14">
        <v>854.0</v>
      </c>
      <c r="M25" s="13">
        <v>854.0</v>
      </c>
      <c r="N25" s="14">
        <v>854.0</v>
      </c>
      <c r="O25" s="15">
        <f t="shared" si="3"/>
        <v>10050</v>
      </c>
      <c r="P25" s="5"/>
      <c r="Q25" s="5"/>
      <c r="R25" s="5"/>
    </row>
    <row r="26">
      <c r="A26" s="5"/>
      <c r="B26" s="12" t="s">
        <v>35</v>
      </c>
      <c r="C26" s="13">
        <v>266.0</v>
      </c>
      <c r="D26" s="13">
        <v>266.0</v>
      </c>
      <c r="E26" s="13">
        <v>284.0</v>
      </c>
      <c r="F26" s="13">
        <v>284.0</v>
      </c>
      <c r="G26" s="13">
        <v>284.0</v>
      </c>
      <c r="H26" s="13">
        <v>284.0</v>
      </c>
      <c r="I26" s="13">
        <v>289.0</v>
      </c>
      <c r="J26" s="13">
        <v>289.0</v>
      </c>
      <c r="K26" s="13">
        <v>289.0</v>
      </c>
      <c r="L26" s="14">
        <v>289.0</v>
      </c>
      <c r="M26" s="13">
        <v>289.0</v>
      </c>
      <c r="N26" s="14">
        <v>289.0</v>
      </c>
      <c r="O26" s="15">
        <f t="shared" si="3"/>
        <v>3402</v>
      </c>
      <c r="P26" s="5"/>
      <c r="Q26" s="5"/>
      <c r="R26" s="5"/>
    </row>
    <row r="27">
      <c r="A27" s="5"/>
      <c r="B27" s="12" t="s">
        <v>36</v>
      </c>
      <c r="C27" s="13">
        <v>421.0</v>
      </c>
      <c r="D27" s="13">
        <v>421.0</v>
      </c>
      <c r="E27" s="13">
        <v>444.0</v>
      </c>
      <c r="F27" s="13">
        <v>444.0</v>
      </c>
      <c r="G27" s="13">
        <v>444.0</v>
      </c>
      <c r="H27" s="13">
        <v>444.0</v>
      </c>
      <c r="I27" s="13">
        <v>450.0</v>
      </c>
      <c r="J27" s="13">
        <v>450.0</v>
      </c>
      <c r="K27" s="13">
        <v>450.0</v>
      </c>
      <c r="L27" s="14">
        <v>450.0</v>
      </c>
      <c r="M27" s="13">
        <v>450.0</v>
      </c>
      <c r="N27" s="14">
        <v>450.0</v>
      </c>
      <c r="O27" s="15">
        <f t="shared" si="3"/>
        <v>5318</v>
      </c>
      <c r="P27" s="5"/>
      <c r="Q27" s="5"/>
      <c r="R27" s="5"/>
    </row>
    <row r="28">
      <c r="A28" s="5"/>
      <c r="B28" s="25" t="s">
        <v>37</v>
      </c>
      <c r="C28" s="26">
        <f t="shared" ref="C28:M28" si="4">SUM(C12:C27)</f>
        <v>3707</v>
      </c>
      <c r="D28" s="26">
        <f t="shared" si="4"/>
        <v>3707</v>
      </c>
      <c r="E28" s="26">
        <f t="shared" si="4"/>
        <v>3887</v>
      </c>
      <c r="F28" s="26">
        <f t="shared" si="4"/>
        <v>3967</v>
      </c>
      <c r="G28" s="26">
        <f t="shared" si="4"/>
        <v>3902</v>
      </c>
      <c r="H28" s="26">
        <f t="shared" si="4"/>
        <v>4627</v>
      </c>
      <c r="I28" s="26">
        <f t="shared" si="4"/>
        <v>4038</v>
      </c>
      <c r="J28" s="26">
        <f t="shared" si="4"/>
        <v>3916</v>
      </c>
      <c r="K28" s="26">
        <f t="shared" si="4"/>
        <v>4038</v>
      </c>
      <c r="L28" s="26">
        <f t="shared" si="4"/>
        <v>4038</v>
      </c>
      <c r="M28" s="26">
        <f t="shared" si="4"/>
        <v>4038</v>
      </c>
      <c r="N28" s="27">
        <v>4478.0</v>
      </c>
      <c r="O28" s="28">
        <f>SUM(O12:O27)</f>
        <v>48343</v>
      </c>
      <c r="P28" s="5"/>
      <c r="Q28" s="5"/>
      <c r="R28" s="5"/>
    </row>
    <row r="29">
      <c r="A29" s="5"/>
      <c r="B29" s="22" t="s">
        <v>38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4"/>
      <c r="P29" s="5"/>
      <c r="Q29" s="5"/>
      <c r="R29" s="5"/>
    </row>
    <row r="30">
      <c r="A30" s="5"/>
      <c r="B30" s="12" t="s">
        <v>39</v>
      </c>
      <c r="C30" s="13">
        <v>0.0</v>
      </c>
      <c r="D30" s="13">
        <v>0.0</v>
      </c>
      <c r="E30" s="13">
        <v>0.0</v>
      </c>
      <c r="F30" s="13">
        <v>0.0</v>
      </c>
      <c r="G30" s="13">
        <v>0.0</v>
      </c>
      <c r="H30" s="13">
        <v>0.0</v>
      </c>
      <c r="I30" s="13">
        <v>0.0</v>
      </c>
      <c r="J30" s="13">
        <v>0.0</v>
      </c>
      <c r="K30" s="13">
        <v>3000.0</v>
      </c>
      <c r="L30" s="14">
        <v>0.0</v>
      </c>
      <c r="M30" s="13">
        <v>0.0</v>
      </c>
      <c r="N30" s="14">
        <v>0.0</v>
      </c>
      <c r="O30" s="15">
        <f t="shared" ref="O30:O48" si="5">SUM(C30:N30)</f>
        <v>3000</v>
      </c>
      <c r="P30" s="5"/>
      <c r="Q30" s="5"/>
      <c r="R30" s="5"/>
    </row>
    <row r="31">
      <c r="A31" s="5"/>
      <c r="B31" s="12" t="s">
        <v>40</v>
      </c>
      <c r="C31" s="13">
        <v>140.0</v>
      </c>
      <c r="D31" s="13">
        <v>140.0</v>
      </c>
      <c r="E31" s="13">
        <v>140.0</v>
      </c>
      <c r="F31" s="13">
        <v>140.0</v>
      </c>
      <c r="G31" s="13">
        <v>140.0</v>
      </c>
      <c r="H31" s="13">
        <v>0.0</v>
      </c>
      <c r="I31" s="13">
        <v>250.0</v>
      </c>
      <c r="J31" s="13">
        <v>0.0</v>
      </c>
      <c r="K31" s="13">
        <v>215.0</v>
      </c>
      <c r="L31" s="14">
        <v>190.0</v>
      </c>
      <c r="M31" s="13">
        <v>0.0</v>
      </c>
      <c r="N31" s="14">
        <v>0.0</v>
      </c>
      <c r="O31" s="15">
        <f t="shared" si="5"/>
        <v>1355</v>
      </c>
      <c r="P31" s="5"/>
      <c r="Q31" s="5"/>
      <c r="R31" s="5"/>
    </row>
    <row r="32">
      <c r="A32" s="5"/>
      <c r="B32" s="12" t="s">
        <v>41</v>
      </c>
      <c r="C32" s="13">
        <v>350.0</v>
      </c>
      <c r="D32" s="13">
        <v>350.0</v>
      </c>
      <c r="E32" s="13">
        <v>350.0</v>
      </c>
      <c r="F32" s="13">
        <v>350.0</v>
      </c>
      <c r="G32" s="13">
        <v>350.0</v>
      </c>
      <c r="H32" s="13">
        <v>350.0</v>
      </c>
      <c r="I32" s="13">
        <v>350.0</v>
      </c>
      <c r="J32" s="13">
        <v>350.0</v>
      </c>
      <c r="K32" s="13">
        <v>350.0</v>
      </c>
      <c r="L32" s="14">
        <v>350.0</v>
      </c>
      <c r="M32" s="13">
        <v>350.0</v>
      </c>
      <c r="N32" s="14">
        <v>350.0</v>
      </c>
      <c r="O32" s="15">
        <f t="shared" si="5"/>
        <v>4200</v>
      </c>
      <c r="P32" s="5"/>
      <c r="Q32" s="5"/>
      <c r="R32" s="5"/>
    </row>
    <row r="33">
      <c r="A33" s="5"/>
      <c r="B33" s="12" t="s">
        <v>42</v>
      </c>
      <c r="C33" s="13">
        <v>150.0</v>
      </c>
      <c r="D33" s="13">
        <v>150.0</v>
      </c>
      <c r="E33" s="13">
        <v>150.0</v>
      </c>
      <c r="F33" s="13">
        <v>150.0</v>
      </c>
      <c r="G33" s="13">
        <v>100.0</v>
      </c>
      <c r="H33" s="13">
        <v>100.0</v>
      </c>
      <c r="I33" s="13">
        <v>100.0</v>
      </c>
      <c r="J33" s="13">
        <v>100.0</v>
      </c>
      <c r="K33" s="13">
        <v>100.0</v>
      </c>
      <c r="L33" s="14">
        <v>125.0</v>
      </c>
      <c r="M33" s="13">
        <v>125.0</v>
      </c>
      <c r="N33" s="14">
        <v>150.0</v>
      </c>
      <c r="O33" s="15">
        <f t="shared" si="5"/>
        <v>1500</v>
      </c>
      <c r="P33" s="5"/>
      <c r="Q33" s="5"/>
      <c r="R33" s="5"/>
    </row>
    <row r="34">
      <c r="A34" s="5"/>
      <c r="B34" s="12" t="s">
        <v>43</v>
      </c>
      <c r="C34" s="13">
        <v>70.0</v>
      </c>
      <c r="D34" s="13">
        <v>70.0</v>
      </c>
      <c r="E34" s="13">
        <v>70.0</v>
      </c>
      <c r="F34" s="13">
        <v>70.0</v>
      </c>
      <c r="G34" s="13">
        <v>70.0</v>
      </c>
      <c r="H34" s="13">
        <v>70.0</v>
      </c>
      <c r="I34" s="13">
        <v>70.0</v>
      </c>
      <c r="J34" s="13">
        <v>70.0</v>
      </c>
      <c r="K34" s="13">
        <v>70.0</v>
      </c>
      <c r="L34" s="14">
        <v>70.0</v>
      </c>
      <c r="M34" s="13">
        <v>70.0</v>
      </c>
      <c r="N34" s="14">
        <v>90.0</v>
      </c>
      <c r="O34" s="15">
        <f t="shared" si="5"/>
        <v>860</v>
      </c>
      <c r="P34" s="5"/>
      <c r="Q34" s="5"/>
      <c r="R34" s="5"/>
    </row>
    <row r="35">
      <c r="A35" s="5"/>
      <c r="B35" s="12" t="s">
        <v>44</v>
      </c>
      <c r="C35" s="13">
        <v>115.0</v>
      </c>
      <c r="D35" s="13">
        <v>115.0</v>
      </c>
      <c r="E35" s="13">
        <v>115.0</v>
      </c>
      <c r="F35" s="13">
        <v>115.0</v>
      </c>
      <c r="G35" s="13">
        <v>115.0</v>
      </c>
      <c r="H35" s="13">
        <v>115.0</v>
      </c>
      <c r="I35" s="13">
        <v>115.0</v>
      </c>
      <c r="J35" s="13">
        <v>115.0</v>
      </c>
      <c r="K35" s="13">
        <v>115.0</v>
      </c>
      <c r="L35" s="14">
        <v>115.0</v>
      </c>
      <c r="M35" s="13">
        <v>115.0</v>
      </c>
      <c r="N35" s="14">
        <v>115.0</v>
      </c>
      <c r="O35" s="15">
        <f t="shared" si="5"/>
        <v>1380</v>
      </c>
      <c r="P35" s="5"/>
      <c r="Q35" s="5"/>
      <c r="R35" s="5"/>
    </row>
    <row r="36">
      <c r="A36" s="5"/>
      <c r="B36" s="12" t="s">
        <v>45</v>
      </c>
      <c r="C36" s="13">
        <v>100.0</v>
      </c>
      <c r="D36" s="13">
        <v>100.0</v>
      </c>
      <c r="E36" s="13">
        <v>100.0</v>
      </c>
      <c r="F36" s="13">
        <v>100.0</v>
      </c>
      <c r="G36" s="13">
        <v>100.0</v>
      </c>
      <c r="H36" s="13">
        <v>100.0</v>
      </c>
      <c r="I36" s="13">
        <v>100.0</v>
      </c>
      <c r="J36" s="13">
        <v>100.0</v>
      </c>
      <c r="K36" s="13">
        <v>100.0</v>
      </c>
      <c r="L36" s="14">
        <v>100.0</v>
      </c>
      <c r="M36" s="13">
        <v>100.0</v>
      </c>
      <c r="N36" s="14">
        <v>100.0</v>
      </c>
      <c r="O36" s="15">
        <f t="shared" si="5"/>
        <v>1200</v>
      </c>
      <c r="P36" s="5"/>
      <c r="Q36" s="5"/>
      <c r="R36" s="5"/>
    </row>
    <row r="37">
      <c r="A37" s="5"/>
      <c r="B37" s="12" t="s">
        <v>46</v>
      </c>
      <c r="C37" s="13">
        <v>180.0</v>
      </c>
      <c r="D37" s="13">
        <v>180.0</v>
      </c>
      <c r="E37" s="13">
        <v>180.0</v>
      </c>
      <c r="F37" s="13">
        <v>180.0</v>
      </c>
      <c r="G37" s="13">
        <v>180.0</v>
      </c>
      <c r="H37" s="13">
        <v>180.0</v>
      </c>
      <c r="I37" s="13">
        <v>180.0</v>
      </c>
      <c r="J37" s="13">
        <v>180.0</v>
      </c>
      <c r="K37" s="13">
        <v>180.0</v>
      </c>
      <c r="L37" s="14">
        <v>180.0</v>
      </c>
      <c r="M37" s="13">
        <v>180.0</v>
      </c>
      <c r="N37" s="14">
        <v>180.0</v>
      </c>
      <c r="O37" s="15">
        <f t="shared" si="5"/>
        <v>2160</v>
      </c>
      <c r="P37" s="5"/>
      <c r="Q37" s="5"/>
      <c r="R37" s="5"/>
    </row>
    <row r="38">
      <c r="A38" s="5"/>
      <c r="B38" s="12" t="s">
        <v>47</v>
      </c>
      <c r="C38" s="13">
        <v>100.0</v>
      </c>
      <c r="D38" s="13">
        <v>100.0</v>
      </c>
      <c r="E38" s="13">
        <v>100.0</v>
      </c>
      <c r="F38" s="13">
        <v>100.0</v>
      </c>
      <c r="G38" s="13">
        <v>175.0</v>
      </c>
      <c r="H38" s="13">
        <v>100.0</v>
      </c>
      <c r="I38" s="13">
        <v>100.0</v>
      </c>
      <c r="J38" s="13">
        <v>100.0</v>
      </c>
      <c r="K38" s="13">
        <v>100.0</v>
      </c>
      <c r="L38" s="14">
        <v>100.0</v>
      </c>
      <c r="M38" s="13">
        <v>100.0</v>
      </c>
      <c r="N38" s="14">
        <v>100.0</v>
      </c>
      <c r="O38" s="15">
        <f t="shared" si="5"/>
        <v>1275</v>
      </c>
      <c r="P38" s="5"/>
      <c r="Q38" s="5"/>
      <c r="R38" s="5"/>
    </row>
    <row r="39">
      <c r="A39" s="5"/>
      <c r="B39" s="12" t="s">
        <v>48</v>
      </c>
      <c r="C39" s="13">
        <v>80.0</v>
      </c>
      <c r="D39" s="13">
        <v>80.0</v>
      </c>
      <c r="E39" s="13">
        <v>160.0</v>
      </c>
      <c r="F39" s="13">
        <v>75.0</v>
      </c>
      <c r="G39" s="13">
        <v>120.0</v>
      </c>
      <c r="H39" s="13">
        <v>20.0</v>
      </c>
      <c r="I39" s="13">
        <v>20.0</v>
      </c>
      <c r="J39" s="13">
        <v>60.0</v>
      </c>
      <c r="K39" s="13">
        <v>60.0</v>
      </c>
      <c r="L39" s="14">
        <v>60.0</v>
      </c>
      <c r="M39" s="13">
        <v>60.0</v>
      </c>
      <c r="N39" s="14">
        <v>20.0</v>
      </c>
      <c r="O39" s="15">
        <f t="shared" si="5"/>
        <v>815</v>
      </c>
      <c r="P39" s="5"/>
      <c r="Q39" s="5"/>
      <c r="R39" s="5"/>
    </row>
    <row r="40">
      <c r="A40" s="5"/>
      <c r="B40" s="12" t="s">
        <v>49</v>
      </c>
      <c r="C40" s="13">
        <v>0.0</v>
      </c>
      <c r="D40" s="13">
        <v>0.0</v>
      </c>
      <c r="E40" s="13">
        <v>0.0</v>
      </c>
      <c r="F40" s="13">
        <v>0.0</v>
      </c>
      <c r="G40" s="13">
        <v>0.0</v>
      </c>
      <c r="H40" s="13">
        <v>0.0</v>
      </c>
      <c r="I40" s="13">
        <v>0.0</v>
      </c>
      <c r="J40" s="13">
        <v>0.0</v>
      </c>
      <c r="K40" s="13">
        <v>0.0</v>
      </c>
      <c r="L40" s="14">
        <v>0.0</v>
      </c>
      <c r="M40" s="13">
        <v>400.0</v>
      </c>
      <c r="N40" s="14">
        <v>300.0</v>
      </c>
      <c r="O40" s="15">
        <f t="shared" si="5"/>
        <v>700</v>
      </c>
      <c r="P40" s="5"/>
      <c r="Q40" s="5"/>
      <c r="R40" s="5"/>
    </row>
    <row r="41">
      <c r="A41" s="5"/>
      <c r="B41" s="12" t="s">
        <v>50</v>
      </c>
      <c r="C41" s="13">
        <v>60.0</v>
      </c>
      <c r="D41" s="13">
        <v>60.0</v>
      </c>
      <c r="E41" s="13">
        <v>60.0</v>
      </c>
      <c r="F41" s="13">
        <v>60.0</v>
      </c>
      <c r="G41" s="13">
        <v>60.0</v>
      </c>
      <c r="H41" s="13">
        <v>60.0</v>
      </c>
      <c r="I41" s="13">
        <v>60.0</v>
      </c>
      <c r="J41" s="13">
        <v>60.0</v>
      </c>
      <c r="K41" s="13">
        <v>60.0</v>
      </c>
      <c r="L41" s="14">
        <v>60.0</v>
      </c>
      <c r="M41" s="13">
        <v>60.0</v>
      </c>
      <c r="N41" s="14">
        <v>60.0</v>
      </c>
      <c r="O41" s="15">
        <f t="shared" si="5"/>
        <v>720</v>
      </c>
      <c r="P41" s="5"/>
      <c r="Q41" s="5"/>
      <c r="R41" s="5"/>
    </row>
    <row r="42">
      <c r="A42" s="5"/>
      <c r="B42" s="12" t="s">
        <v>51</v>
      </c>
      <c r="C42" s="13">
        <v>200.0</v>
      </c>
      <c r="D42" s="13">
        <v>200.0</v>
      </c>
      <c r="E42" s="13">
        <v>200.0</v>
      </c>
      <c r="F42" s="13">
        <v>200.0</v>
      </c>
      <c r="G42" s="13">
        <v>200.0</v>
      </c>
      <c r="H42" s="13">
        <v>200.0</v>
      </c>
      <c r="I42" s="13">
        <v>200.0</v>
      </c>
      <c r="J42" s="13">
        <v>200.0</v>
      </c>
      <c r="K42" s="13">
        <v>200.0</v>
      </c>
      <c r="L42" s="14">
        <v>200.0</v>
      </c>
      <c r="M42" s="13">
        <v>200.0</v>
      </c>
      <c r="N42" s="14">
        <v>200.0</v>
      </c>
      <c r="O42" s="15">
        <f t="shared" si="5"/>
        <v>2400</v>
      </c>
      <c r="P42" s="5"/>
      <c r="Q42" s="5"/>
      <c r="R42" s="5"/>
    </row>
    <row r="43">
      <c r="A43" s="5"/>
      <c r="B43" s="12" t="s">
        <v>52</v>
      </c>
      <c r="C43" s="13">
        <v>240.0</v>
      </c>
      <c r="D43" s="13">
        <v>240.0</v>
      </c>
      <c r="E43" s="13">
        <v>240.0</v>
      </c>
      <c r="F43" s="13">
        <v>240.0</v>
      </c>
      <c r="G43" s="13">
        <v>240.0</v>
      </c>
      <c r="H43" s="13">
        <v>240.0</v>
      </c>
      <c r="I43" s="13">
        <v>240.0</v>
      </c>
      <c r="J43" s="13">
        <v>240.0</v>
      </c>
      <c r="K43" s="13">
        <v>240.0</v>
      </c>
      <c r="L43" s="14">
        <v>240.0</v>
      </c>
      <c r="M43" s="13">
        <v>240.0</v>
      </c>
      <c r="N43" s="14">
        <v>240.0</v>
      </c>
      <c r="O43" s="15">
        <f t="shared" si="5"/>
        <v>2880</v>
      </c>
      <c r="P43" s="5"/>
      <c r="Q43" s="5"/>
      <c r="R43" s="5"/>
    </row>
    <row r="44">
      <c r="A44" s="5"/>
      <c r="B44" s="12" t="s">
        <v>53</v>
      </c>
      <c r="C44" s="13">
        <v>0.0</v>
      </c>
      <c r="D44" s="13">
        <v>0.0</v>
      </c>
      <c r="E44" s="13">
        <v>0.0</v>
      </c>
      <c r="F44" s="13">
        <v>0.0</v>
      </c>
      <c r="G44" s="13">
        <v>0.0</v>
      </c>
      <c r="H44" s="13">
        <v>40.0</v>
      </c>
      <c r="I44" s="13">
        <v>0.0</v>
      </c>
      <c r="J44" s="13">
        <v>0.0</v>
      </c>
      <c r="K44" s="13">
        <v>0.0</v>
      </c>
      <c r="L44" s="14">
        <v>0.0</v>
      </c>
      <c r="M44" s="13">
        <v>0.0</v>
      </c>
      <c r="N44" s="14">
        <v>0.0</v>
      </c>
      <c r="O44" s="15">
        <f t="shared" si="5"/>
        <v>40</v>
      </c>
      <c r="P44" s="5"/>
      <c r="Q44" s="5"/>
      <c r="R44" s="5"/>
    </row>
    <row r="45">
      <c r="A45" s="5"/>
      <c r="B45" s="12" t="s">
        <v>54</v>
      </c>
      <c r="C45" s="13">
        <v>0.0</v>
      </c>
      <c r="D45" s="13">
        <v>0.0</v>
      </c>
      <c r="E45" s="13">
        <v>0.0</v>
      </c>
      <c r="F45" s="13">
        <v>0.0</v>
      </c>
      <c r="G45" s="13">
        <v>0.0</v>
      </c>
      <c r="H45" s="13">
        <v>0.0</v>
      </c>
      <c r="I45" s="13">
        <v>0.0</v>
      </c>
      <c r="J45" s="13">
        <v>0.0</v>
      </c>
      <c r="K45" s="13">
        <v>0.0</v>
      </c>
      <c r="L45" s="14">
        <v>0.0</v>
      </c>
      <c r="M45" s="13">
        <v>0.0</v>
      </c>
      <c r="N45" s="14">
        <v>700.0</v>
      </c>
      <c r="O45" s="15">
        <f t="shared" si="5"/>
        <v>700</v>
      </c>
      <c r="P45" s="5"/>
      <c r="Q45" s="5"/>
      <c r="R45" s="5"/>
    </row>
    <row r="46">
      <c r="A46" s="5"/>
      <c r="B46" s="12" t="s">
        <v>55</v>
      </c>
      <c r="C46" s="13">
        <v>0.0</v>
      </c>
      <c r="D46" s="13">
        <v>0.0</v>
      </c>
      <c r="E46" s="13">
        <v>0.0</v>
      </c>
      <c r="F46" s="13">
        <v>0.0</v>
      </c>
      <c r="G46" s="13">
        <v>0.0</v>
      </c>
      <c r="H46" s="13">
        <v>0.0</v>
      </c>
      <c r="I46" s="13">
        <v>0.0</v>
      </c>
      <c r="J46" s="13">
        <v>600.0</v>
      </c>
      <c r="K46" s="13">
        <v>0.0</v>
      </c>
      <c r="L46" s="14">
        <v>0.0</v>
      </c>
      <c r="M46" s="13">
        <v>0.0</v>
      </c>
      <c r="N46" s="14">
        <v>0.0</v>
      </c>
      <c r="O46" s="15">
        <f t="shared" si="5"/>
        <v>600</v>
      </c>
      <c r="P46" s="5"/>
      <c r="Q46" s="5"/>
      <c r="R46" s="5"/>
    </row>
    <row r="47">
      <c r="A47" s="5"/>
      <c r="B47" s="12" t="s">
        <v>56</v>
      </c>
      <c r="C47" s="13">
        <v>0.0</v>
      </c>
      <c r="D47" s="13">
        <v>0.0</v>
      </c>
      <c r="E47" s="13">
        <v>0.0</v>
      </c>
      <c r="F47" s="13">
        <v>0.0</v>
      </c>
      <c r="G47" s="13">
        <v>0.0</v>
      </c>
      <c r="H47" s="13">
        <v>250.0</v>
      </c>
      <c r="I47" s="13">
        <v>0.0</v>
      </c>
      <c r="J47" s="13">
        <v>0.0</v>
      </c>
      <c r="K47" s="13">
        <v>0.0</v>
      </c>
      <c r="L47" s="14">
        <v>0.0</v>
      </c>
      <c r="M47" s="13">
        <v>0.0</v>
      </c>
      <c r="N47" s="14">
        <v>0.0</v>
      </c>
      <c r="O47" s="15">
        <f t="shared" si="5"/>
        <v>250</v>
      </c>
      <c r="P47" s="5"/>
      <c r="Q47" s="5"/>
      <c r="R47" s="5"/>
    </row>
    <row r="48">
      <c r="A48" s="5"/>
      <c r="B48" s="12" t="s">
        <v>57</v>
      </c>
      <c r="C48" s="13">
        <v>32.0</v>
      </c>
      <c r="D48" s="13">
        <v>32.0</v>
      </c>
      <c r="E48" s="13">
        <v>72.0</v>
      </c>
      <c r="F48" s="13">
        <v>78.0</v>
      </c>
      <c r="G48" s="13">
        <v>74.0</v>
      </c>
      <c r="H48" s="13">
        <v>75.0</v>
      </c>
      <c r="I48" s="13">
        <v>79.0</v>
      </c>
      <c r="J48" s="13">
        <v>62.0</v>
      </c>
      <c r="K48" s="13">
        <v>77.0</v>
      </c>
      <c r="L48" s="14">
        <v>78.0</v>
      </c>
      <c r="M48" s="13">
        <v>75.0</v>
      </c>
      <c r="N48" s="14">
        <v>75.0</v>
      </c>
      <c r="O48" s="15">
        <f t="shared" si="5"/>
        <v>809</v>
      </c>
      <c r="P48" s="5"/>
      <c r="Q48" s="5"/>
      <c r="R48" s="5"/>
    </row>
    <row r="49">
      <c r="A49" s="5"/>
      <c r="B49" s="25" t="s">
        <v>58</v>
      </c>
      <c r="C49" s="26">
        <f t="shared" ref="C49:O49" si="6">SUM(C30:C48)</f>
        <v>1817</v>
      </c>
      <c r="D49" s="26">
        <f t="shared" si="6"/>
        <v>1817</v>
      </c>
      <c r="E49" s="26">
        <f t="shared" si="6"/>
        <v>1937</v>
      </c>
      <c r="F49" s="26">
        <f t="shared" si="6"/>
        <v>1858</v>
      </c>
      <c r="G49" s="26">
        <f t="shared" si="6"/>
        <v>1924</v>
      </c>
      <c r="H49" s="26">
        <f t="shared" si="6"/>
        <v>1900</v>
      </c>
      <c r="I49" s="26">
        <f t="shared" si="6"/>
        <v>1864</v>
      </c>
      <c r="J49" s="26">
        <f t="shared" si="6"/>
        <v>2237</v>
      </c>
      <c r="K49" s="26">
        <f t="shared" si="6"/>
        <v>4867</v>
      </c>
      <c r="L49" s="26">
        <f t="shared" si="6"/>
        <v>1868</v>
      </c>
      <c r="M49" s="26">
        <f t="shared" si="6"/>
        <v>2075</v>
      </c>
      <c r="N49" s="26">
        <f t="shared" si="6"/>
        <v>2680</v>
      </c>
      <c r="O49" s="24">
        <f t="shared" si="6"/>
        <v>26844</v>
      </c>
      <c r="P49" s="5"/>
      <c r="Q49" s="5"/>
      <c r="R49" s="5"/>
    </row>
    <row r="50">
      <c r="A50" s="5"/>
      <c r="B50" s="25" t="s">
        <v>59</v>
      </c>
      <c r="C50" s="26">
        <f t="shared" ref="C50:O50" si="7">C28+C49</f>
        <v>5524</v>
      </c>
      <c r="D50" s="26">
        <f t="shared" si="7"/>
        <v>5524</v>
      </c>
      <c r="E50" s="26">
        <f t="shared" si="7"/>
        <v>5824</v>
      </c>
      <c r="F50" s="26">
        <f t="shared" si="7"/>
        <v>5825</v>
      </c>
      <c r="G50" s="26">
        <f t="shared" si="7"/>
        <v>5826</v>
      </c>
      <c r="H50" s="26">
        <f t="shared" si="7"/>
        <v>6527</v>
      </c>
      <c r="I50" s="26">
        <f t="shared" si="7"/>
        <v>5902</v>
      </c>
      <c r="J50" s="26">
        <f t="shared" si="7"/>
        <v>6153</v>
      </c>
      <c r="K50" s="26">
        <f t="shared" si="7"/>
        <v>8905</v>
      </c>
      <c r="L50" s="26">
        <f t="shared" si="7"/>
        <v>5906</v>
      </c>
      <c r="M50" s="26">
        <f t="shared" si="7"/>
        <v>6113</v>
      </c>
      <c r="N50" s="26">
        <f t="shared" si="7"/>
        <v>7158</v>
      </c>
      <c r="O50" s="28">
        <f t="shared" si="7"/>
        <v>75187</v>
      </c>
      <c r="P50" s="5"/>
      <c r="Q50" s="5"/>
      <c r="R50" s="5"/>
    </row>
    <row r="51">
      <c r="A51" s="5"/>
      <c r="B51" s="29" t="s">
        <v>60</v>
      </c>
      <c r="C51" s="30">
        <f t="shared" ref="C51:O51" si="8">C9-C50</f>
        <v>0</v>
      </c>
      <c r="D51" s="30">
        <f t="shared" si="8"/>
        <v>0</v>
      </c>
      <c r="E51" s="30">
        <f t="shared" si="8"/>
        <v>0</v>
      </c>
      <c r="F51" s="30">
        <f t="shared" si="8"/>
        <v>0</v>
      </c>
      <c r="G51" s="30">
        <f t="shared" si="8"/>
        <v>0</v>
      </c>
      <c r="H51" s="30">
        <f t="shared" si="8"/>
        <v>-700</v>
      </c>
      <c r="I51" s="30">
        <f t="shared" si="8"/>
        <v>0</v>
      </c>
      <c r="J51" s="30">
        <f t="shared" si="8"/>
        <v>-250</v>
      </c>
      <c r="K51" s="30">
        <f t="shared" si="8"/>
        <v>0</v>
      </c>
      <c r="L51" s="30">
        <f t="shared" si="8"/>
        <v>0</v>
      </c>
      <c r="M51" s="30">
        <f t="shared" si="8"/>
        <v>-205</v>
      </c>
      <c r="N51" s="30">
        <f t="shared" si="8"/>
        <v>-1250</v>
      </c>
      <c r="O51" s="30">
        <f t="shared" si="8"/>
        <v>-2405</v>
      </c>
      <c r="P51" s="5"/>
      <c r="Q51" s="5"/>
      <c r="R51" s="5"/>
    </row>
    <row r="52">
      <c r="B52" s="31" t="s">
        <v>61</v>
      </c>
      <c r="C52" s="32"/>
      <c r="D52" s="32"/>
      <c r="E52" s="32"/>
      <c r="F52" s="32"/>
      <c r="G52" s="32"/>
      <c r="H52" s="33">
        <v>700.0</v>
      </c>
      <c r="I52" s="32"/>
      <c r="J52" s="33">
        <v>250.0</v>
      </c>
      <c r="K52" s="32"/>
      <c r="L52" s="32"/>
      <c r="M52" s="33">
        <v>205.0</v>
      </c>
      <c r="N52" s="33">
        <v>200.0</v>
      </c>
      <c r="O52" s="33">
        <v>1355.0</v>
      </c>
    </row>
    <row r="53">
      <c r="B53" s="31" t="s">
        <v>62</v>
      </c>
      <c r="C53" s="32">
        <f t="shared" ref="C53:O53" si="9">C51+C52</f>
        <v>0</v>
      </c>
      <c r="D53" s="32">
        <f t="shared" si="9"/>
        <v>0</v>
      </c>
      <c r="E53" s="32">
        <f t="shared" si="9"/>
        <v>0</v>
      </c>
      <c r="F53" s="32">
        <f t="shared" si="9"/>
        <v>0</v>
      </c>
      <c r="G53" s="32">
        <f t="shared" si="9"/>
        <v>0</v>
      </c>
      <c r="H53" s="32">
        <f t="shared" si="9"/>
        <v>0</v>
      </c>
      <c r="I53" s="32">
        <f t="shared" si="9"/>
        <v>0</v>
      </c>
      <c r="J53" s="32">
        <f t="shared" si="9"/>
        <v>0</v>
      </c>
      <c r="K53" s="32">
        <f t="shared" si="9"/>
        <v>0</v>
      </c>
      <c r="L53" s="32">
        <f t="shared" si="9"/>
        <v>0</v>
      </c>
      <c r="M53" s="32">
        <f t="shared" si="9"/>
        <v>0</v>
      </c>
      <c r="N53" s="32">
        <f t="shared" si="9"/>
        <v>-1050</v>
      </c>
      <c r="O53" s="34">
        <f t="shared" si="9"/>
        <v>-1050</v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48.13"/>
    <col customWidth="1" min="9" max="9" width="15.13"/>
    <col customWidth="1" min="15" max="15" width="14.13"/>
  </cols>
  <sheetData>
    <row r="1">
      <c r="A1" s="1" t="s">
        <v>63</v>
      </c>
      <c r="E1" s="2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</row>
    <row r="2">
      <c r="A2" s="5"/>
      <c r="B2" s="5"/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8" t="s">
        <v>13</v>
      </c>
      <c r="P2" s="5"/>
      <c r="Q2" s="5"/>
      <c r="R2" s="5"/>
    </row>
    <row r="3">
      <c r="A3" s="5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5"/>
      <c r="Q3" s="5"/>
      <c r="R3" s="5"/>
    </row>
    <row r="4">
      <c r="A4" s="35" t="s">
        <v>64</v>
      </c>
      <c r="B4" s="12" t="s">
        <v>14</v>
      </c>
      <c r="C4" s="36">
        <f>DEFAULT!C5+DEFAULT!C5*0.0075</f>
        <v>2518.75</v>
      </c>
      <c r="D4" s="36">
        <f>DEFAULT!D5+DEFAULT!D5*0.0075</f>
        <v>2518.75</v>
      </c>
      <c r="E4" s="36">
        <f>DEFAULT!E5+DEFAULT!E5*0.0075</f>
        <v>2518.75</v>
      </c>
      <c r="F4" s="36">
        <f>DEFAULT!F5+DEFAULT!F5*0.0075</f>
        <v>2518.75</v>
      </c>
      <c r="G4" s="36">
        <f>DEFAULT!G5+DEFAULT!G5*0.0075</f>
        <v>2518.75</v>
      </c>
      <c r="H4" s="36">
        <f>DEFAULT!H5+DEFAULT!H5*0.0075</f>
        <v>2518.75</v>
      </c>
      <c r="I4" s="36">
        <f>DEFAULT!I5+DEFAULT!I5*0.0075</f>
        <v>2594.3125</v>
      </c>
      <c r="J4" s="36">
        <f>DEFAULT!J5+DEFAULT!J5*0.0075</f>
        <v>2594.3125</v>
      </c>
      <c r="K4" s="36">
        <f>DEFAULT!K5+DEFAULT!K5*0.0075</f>
        <v>2594.3125</v>
      </c>
      <c r="L4" s="36">
        <f>DEFAULT!L5+DEFAULT!L5*0.0075</f>
        <v>2594.3125</v>
      </c>
      <c r="M4" s="36">
        <f>DEFAULT!M5+DEFAULT!M5*0.0075</f>
        <v>2594.3125</v>
      </c>
      <c r="N4" s="36">
        <f>DEFAULT!N5+DEFAULT!N5*0.0075</f>
        <v>2594.3125</v>
      </c>
      <c r="O4" s="37">
        <f>SUM(C4:N4)</f>
        <v>30678.375</v>
      </c>
      <c r="P4" s="5"/>
      <c r="Q4" s="5"/>
      <c r="R4" s="5"/>
    </row>
    <row r="5">
      <c r="B5" s="12" t="s">
        <v>15</v>
      </c>
      <c r="C5" s="36">
        <f>DEFAULT!C6+DEFAULT!C6*0.075</f>
        <v>3225</v>
      </c>
      <c r="D5" s="36">
        <f>DEFAULT!D6+DEFAULT!D6*0.075</f>
        <v>3225</v>
      </c>
      <c r="E5" s="36">
        <f>DEFAULT!E6+DEFAULT!E6*0.075</f>
        <v>3547.5</v>
      </c>
      <c r="F5" s="36">
        <f>DEFAULT!F6+DEFAULT!F6*0.075</f>
        <v>3547.5</v>
      </c>
      <c r="G5" s="36">
        <f>DEFAULT!G6+DEFAULT!G6*0.075</f>
        <v>3547.5</v>
      </c>
      <c r="H5" s="36">
        <f>DEFAULT!H6+DEFAULT!H6*0.075</f>
        <v>3547.5</v>
      </c>
      <c r="I5" s="36">
        <f>DEFAULT!I6+DEFAULT!I6*0.075</f>
        <v>3547.5</v>
      </c>
      <c r="J5" s="36">
        <f>DEFAULT!J6+DEFAULT!J6*0.075</f>
        <v>3547.5</v>
      </c>
      <c r="K5" s="36">
        <f>DEFAULT!K6+DEFAULT!K6*0.075</f>
        <v>3547.5</v>
      </c>
      <c r="L5" s="36">
        <f>DEFAULT!L6+DEFAULT!L6*0.075</f>
        <v>3547.5</v>
      </c>
      <c r="M5" s="36">
        <f>DEFAULT!M6+DEFAULT!M6*0.075</f>
        <v>3547.5</v>
      </c>
      <c r="N5" s="36">
        <f>DEFAULT!N6+DEFAULT!N6*0.075</f>
        <v>3547.5</v>
      </c>
      <c r="O5" s="37">
        <f t="shared" ref="O5:O7" si="1">sum(C5:N5)</f>
        <v>41925</v>
      </c>
      <c r="P5" s="5"/>
      <c r="Q5" s="5"/>
      <c r="R5" s="5"/>
    </row>
    <row r="6">
      <c r="B6" s="12" t="s">
        <v>16</v>
      </c>
      <c r="C6" s="36">
        <f>DEFAULT!C7+DEFAULT!C7*0.075</f>
        <v>25.8</v>
      </c>
      <c r="D6" s="36">
        <f>DEFAULT!D7+DEFAULT!D7*0.075</f>
        <v>25.8</v>
      </c>
      <c r="E6" s="36">
        <f>DEFAULT!E7+DEFAULT!E7*0.075</f>
        <v>25.8</v>
      </c>
      <c r="F6" s="36">
        <f>DEFAULT!F7+DEFAULT!F7*0.075</f>
        <v>26.875</v>
      </c>
      <c r="G6" s="36">
        <f>DEFAULT!G7+DEFAULT!G7*0.075</f>
        <v>27.95</v>
      </c>
      <c r="H6" s="36">
        <f>DEFAULT!H7+DEFAULT!H7*0.075</f>
        <v>29.025</v>
      </c>
      <c r="I6" s="36">
        <f>DEFAULT!I7+DEFAULT!I7*0.075</f>
        <v>29.025</v>
      </c>
      <c r="J6" s="36">
        <f>DEFAULT!J7+DEFAULT!J7*0.075</f>
        <v>30.1</v>
      </c>
      <c r="K6" s="36">
        <f>DEFAULT!K7+DEFAULT!K7*0.075</f>
        <v>32.25</v>
      </c>
      <c r="L6" s="36">
        <f>DEFAULT!L7+DEFAULT!L7*0.075</f>
        <v>33.325</v>
      </c>
      <c r="M6" s="36">
        <f>DEFAULT!M7+DEFAULT!M7*0.075</f>
        <v>35.475</v>
      </c>
      <c r="N6" s="36">
        <f>DEFAULT!N7+DEFAULT!N7*0.075</f>
        <v>35.475</v>
      </c>
      <c r="O6" s="37">
        <f t="shared" si="1"/>
        <v>356.9</v>
      </c>
      <c r="P6" s="5"/>
      <c r="Q6" s="5"/>
      <c r="R6" s="5"/>
    </row>
    <row r="7">
      <c r="B7" s="12" t="s">
        <v>17</v>
      </c>
      <c r="C7" s="36">
        <v>0.0</v>
      </c>
      <c r="D7" s="36">
        <v>0.0</v>
      </c>
      <c r="E7" s="36">
        <v>0.0</v>
      </c>
      <c r="F7" s="36">
        <v>0.0</v>
      </c>
      <c r="G7" s="36">
        <v>0.0</v>
      </c>
      <c r="H7" s="36">
        <v>0.0</v>
      </c>
      <c r="I7" s="36">
        <v>0.0</v>
      </c>
      <c r="J7" s="36">
        <v>0.0</v>
      </c>
      <c r="K7" s="36">
        <f>DEFAULT!K8+DEFAULT!K8*0.075</f>
        <v>3225</v>
      </c>
      <c r="L7" s="38">
        <v>0.0</v>
      </c>
      <c r="M7" s="36">
        <v>0.0</v>
      </c>
      <c r="N7" s="38">
        <v>0.0</v>
      </c>
      <c r="O7" s="37">
        <f t="shared" si="1"/>
        <v>3225</v>
      </c>
      <c r="P7" s="5"/>
      <c r="Q7" s="5"/>
      <c r="R7" s="5"/>
    </row>
    <row r="8">
      <c r="A8" s="5"/>
      <c r="B8" s="16" t="s">
        <v>18</v>
      </c>
      <c r="C8" s="39">
        <f t="shared" ref="C8:O8" si="2">SUM(C4:C7)</f>
        <v>5769.55</v>
      </c>
      <c r="D8" s="39">
        <f t="shared" si="2"/>
        <v>5769.55</v>
      </c>
      <c r="E8" s="39">
        <f t="shared" si="2"/>
        <v>6092.05</v>
      </c>
      <c r="F8" s="39">
        <f t="shared" si="2"/>
        <v>6093.125</v>
      </c>
      <c r="G8" s="39">
        <f t="shared" si="2"/>
        <v>6094.2</v>
      </c>
      <c r="H8" s="39">
        <f t="shared" si="2"/>
        <v>6095.275</v>
      </c>
      <c r="I8" s="39">
        <f t="shared" si="2"/>
        <v>6170.8375</v>
      </c>
      <c r="J8" s="39">
        <f t="shared" si="2"/>
        <v>6171.9125</v>
      </c>
      <c r="K8" s="39">
        <f t="shared" si="2"/>
        <v>9399.0625</v>
      </c>
      <c r="L8" s="39">
        <f t="shared" si="2"/>
        <v>6175.1375</v>
      </c>
      <c r="M8" s="39">
        <f t="shared" si="2"/>
        <v>6177.2875</v>
      </c>
      <c r="N8" s="39">
        <f t="shared" si="2"/>
        <v>6177.2875</v>
      </c>
      <c r="O8" s="40">
        <f t="shared" si="2"/>
        <v>76185.275</v>
      </c>
      <c r="P8" s="5"/>
      <c r="Q8" s="5"/>
      <c r="R8" s="5"/>
    </row>
    <row r="9">
      <c r="A9" s="5"/>
      <c r="B9" s="19" t="s">
        <v>19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1"/>
      <c r="P9" s="5"/>
      <c r="Q9" s="5"/>
      <c r="R9" s="5"/>
    </row>
    <row r="10">
      <c r="A10" s="5"/>
      <c r="B10" s="22" t="s">
        <v>20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  <c r="P10" s="5"/>
      <c r="Q10" s="5"/>
      <c r="R10" s="5"/>
    </row>
    <row r="11">
      <c r="A11" s="35" t="s">
        <v>65</v>
      </c>
      <c r="B11" s="12" t="s">
        <v>21</v>
      </c>
      <c r="C11" s="36">
        <v>900.0</v>
      </c>
      <c r="D11" s="36">
        <v>900.0</v>
      </c>
      <c r="E11" s="36">
        <v>900.0</v>
      </c>
      <c r="F11" s="36">
        <v>900.0</v>
      </c>
      <c r="G11" s="36">
        <v>900.0</v>
      </c>
      <c r="H11" s="36">
        <v>900.0</v>
      </c>
      <c r="I11" s="36">
        <v>950.0</v>
      </c>
      <c r="J11" s="36">
        <v>950.0</v>
      </c>
      <c r="K11" s="36">
        <v>950.0</v>
      </c>
      <c r="L11" s="38">
        <v>950.0</v>
      </c>
      <c r="M11" s="36">
        <v>950.0</v>
      </c>
      <c r="N11" s="38">
        <v>950.0</v>
      </c>
      <c r="O11" s="37">
        <f t="shared" ref="O11:O26" si="3">SUM(C11:N11)</f>
        <v>11100</v>
      </c>
      <c r="P11" s="5"/>
      <c r="Q11" s="5"/>
      <c r="R11" s="5"/>
    </row>
    <row r="12">
      <c r="A12" s="41" t="s">
        <v>66</v>
      </c>
      <c r="B12" s="12" t="s">
        <v>22</v>
      </c>
      <c r="C12" s="36">
        <f>DEFAULT!C13+DEFAULT!C13*0.0231</f>
        <v>138.1185</v>
      </c>
      <c r="D12" s="36">
        <f>DEFAULT!D13+DEFAULT!D13*0.0231</f>
        <v>138.1185</v>
      </c>
      <c r="E12" s="36">
        <f>DEFAULT!E13+DEFAULT!E13*0.0231</f>
        <v>138.1185</v>
      </c>
      <c r="F12" s="36">
        <f>DEFAULT!F13+DEFAULT!F13*0.0231</f>
        <v>138.1185</v>
      </c>
      <c r="G12" s="36">
        <f>DEFAULT!G13+DEFAULT!G13*0.0231</f>
        <v>138.1185</v>
      </c>
      <c r="H12" s="36">
        <f>DEFAULT!H13+DEFAULT!H13*0.0231</f>
        <v>138.1185</v>
      </c>
      <c r="I12" s="36">
        <f>DEFAULT!I13+DEFAULT!I13*0.0231</f>
        <v>138.1185</v>
      </c>
      <c r="J12" s="36">
        <f>DEFAULT!J13+DEFAULT!J13*0.0231</f>
        <v>138.1185</v>
      </c>
      <c r="K12" s="36">
        <f>DEFAULT!K13+DEFAULT!K13*0.0231</f>
        <v>138.1185</v>
      </c>
      <c r="L12" s="36">
        <f>DEFAULT!L13+DEFAULT!L13*0.0231</f>
        <v>138.1185</v>
      </c>
      <c r="M12" s="36">
        <f>DEFAULT!M13+DEFAULT!M13*0.0231</f>
        <v>138.1185</v>
      </c>
      <c r="N12" s="36">
        <f>DEFAULT!N13+DEFAULT!N13*0.0231</f>
        <v>138.1185</v>
      </c>
      <c r="O12" s="37">
        <f t="shared" si="3"/>
        <v>1657.422</v>
      </c>
      <c r="P12" s="5"/>
      <c r="Q12" s="5"/>
      <c r="R12" s="5"/>
    </row>
    <row r="13">
      <c r="B13" s="12" t="s">
        <v>23</v>
      </c>
      <c r="C13" s="36">
        <f>DEFAULT!C14+DEFAULT!C14*0.0231</f>
        <v>9.2079</v>
      </c>
      <c r="D13" s="36">
        <f>DEFAULT!D14+DEFAULT!D14*0.0231</f>
        <v>9.2079</v>
      </c>
      <c r="E13" s="36">
        <f>DEFAULT!E14+DEFAULT!E14*0.0231</f>
        <v>9.2079</v>
      </c>
      <c r="F13" s="36">
        <f>DEFAULT!F14+DEFAULT!F14*0.0231</f>
        <v>9.2079</v>
      </c>
      <c r="G13" s="36">
        <f>DEFAULT!G14+DEFAULT!G14*0.0231</f>
        <v>9.2079</v>
      </c>
      <c r="H13" s="36">
        <f>DEFAULT!H14+DEFAULT!H14*0.0231</f>
        <v>9.2079</v>
      </c>
      <c r="I13" s="36">
        <f>DEFAULT!I14+DEFAULT!I14*0.0231</f>
        <v>9.2079</v>
      </c>
      <c r="J13" s="36">
        <f>DEFAULT!J14+DEFAULT!J14*0.0231</f>
        <v>9.2079</v>
      </c>
      <c r="K13" s="36">
        <f>DEFAULT!K14+DEFAULT!K14*0.0231</f>
        <v>9.2079</v>
      </c>
      <c r="L13" s="36">
        <f>DEFAULT!L14+DEFAULT!L14*0.0231</f>
        <v>9.2079</v>
      </c>
      <c r="M13" s="36">
        <f>DEFAULT!M14+DEFAULT!M14*0.0231</f>
        <v>9.2079</v>
      </c>
      <c r="N13" s="36">
        <f>DEFAULT!N14+DEFAULT!N14*0.0231</f>
        <v>9.2079</v>
      </c>
      <c r="O13" s="37">
        <f t="shared" si="3"/>
        <v>110.4948</v>
      </c>
      <c r="P13" s="5"/>
      <c r="Q13" s="5"/>
      <c r="R13" s="5"/>
    </row>
    <row r="14">
      <c r="B14" s="12" t="s">
        <v>24</v>
      </c>
      <c r="C14" s="36">
        <f>DEFAULT!C15+DEFAULT!C15*0.0231</f>
        <v>409.24</v>
      </c>
      <c r="D14" s="36">
        <f>DEFAULT!D15+DEFAULT!D15*0.0231</f>
        <v>409.24</v>
      </c>
      <c r="E14" s="36">
        <f>DEFAULT!E15+DEFAULT!E15*0.0231</f>
        <v>409.24</v>
      </c>
      <c r="F14" s="36">
        <f>DEFAULT!F15+DEFAULT!F15*0.0231</f>
        <v>409.24</v>
      </c>
      <c r="G14" s="36">
        <f>DEFAULT!G15+DEFAULT!G15*0.0231</f>
        <v>409.24</v>
      </c>
      <c r="H14" s="36">
        <f>DEFAULT!H15+DEFAULT!H15*0.0231</f>
        <v>409.24</v>
      </c>
      <c r="I14" s="36">
        <f>DEFAULT!I15+DEFAULT!I15*0.0231</f>
        <v>409.24</v>
      </c>
      <c r="J14" s="36">
        <f>DEFAULT!J15+DEFAULT!J15*0.0231</f>
        <v>409.24</v>
      </c>
      <c r="K14" s="36">
        <f>DEFAULT!K15+DEFAULT!K15*0.0231</f>
        <v>409.24</v>
      </c>
      <c r="L14" s="36">
        <f>DEFAULT!L15+DEFAULT!L15*0.0231</f>
        <v>409.24</v>
      </c>
      <c r="M14" s="36">
        <f>DEFAULT!M15+DEFAULT!M15*0.0231</f>
        <v>409.24</v>
      </c>
      <c r="N14" s="36">
        <f>DEFAULT!N15+DEFAULT!N15*0.0231</f>
        <v>409.24</v>
      </c>
      <c r="O14" s="37">
        <f t="shared" si="3"/>
        <v>4910.88</v>
      </c>
      <c r="P14" s="5"/>
      <c r="Q14" s="5"/>
      <c r="R14" s="5"/>
    </row>
    <row r="15">
      <c r="B15" s="12" t="s">
        <v>25</v>
      </c>
      <c r="C15" s="36">
        <f>DEFAULT!C16+DEFAULT!C16*0.0231</f>
        <v>0</v>
      </c>
      <c r="D15" s="36">
        <f>DEFAULT!D16+DEFAULT!D16*0.0231</f>
        <v>0</v>
      </c>
      <c r="E15" s="36">
        <f>DEFAULT!E16+DEFAULT!E16*0.0231</f>
        <v>0</v>
      </c>
      <c r="F15" s="36">
        <f>DEFAULT!F16+DEFAULT!F16*0.0231</f>
        <v>0</v>
      </c>
      <c r="G15" s="36">
        <f>DEFAULT!G16+DEFAULT!G16*0.0231</f>
        <v>0</v>
      </c>
      <c r="H15" s="36">
        <f>DEFAULT!H16+DEFAULT!H16*0.0231</f>
        <v>225.082</v>
      </c>
      <c r="I15" s="36">
        <f>DEFAULT!I16+DEFAULT!I16*0.0231</f>
        <v>0</v>
      </c>
      <c r="J15" s="36">
        <f>DEFAULT!J16+DEFAULT!J16*0.0231</f>
        <v>0</v>
      </c>
      <c r="K15" s="36">
        <f>DEFAULT!K16+DEFAULT!K16*0.0231</f>
        <v>0</v>
      </c>
      <c r="L15" s="36">
        <f>DEFAULT!L16+DEFAULT!L16*0.0231</f>
        <v>0</v>
      </c>
      <c r="M15" s="36">
        <f>DEFAULT!M16+DEFAULT!M16*0.0231</f>
        <v>0</v>
      </c>
      <c r="N15" s="36">
        <f>DEFAULT!N16+DEFAULT!N16*0.0231</f>
        <v>0</v>
      </c>
      <c r="O15" s="37">
        <f t="shared" si="3"/>
        <v>225.082</v>
      </c>
      <c r="P15" s="5"/>
      <c r="Q15" s="5"/>
      <c r="R15" s="5"/>
    </row>
    <row r="16">
      <c r="B16" s="12" t="s">
        <v>26</v>
      </c>
      <c r="C16" s="36">
        <f>DEFAULT!C17+DEFAULT!C17*0.0231</f>
        <v>0</v>
      </c>
      <c r="D16" s="36">
        <f>DEFAULT!D17+DEFAULT!D17*0.0231</f>
        <v>0</v>
      </c>
      <c r="E16" s="36">
        <f>DEFAULT!E17+DEFAULT!E17*0.0231</f>
        <v>0</v>
      </c>
      <c r="F16" s="36">
        <f>DEFAULT!F17+DEFAULT!F17*0.0231</f>
        <v>0</v>
      </c>
      <c r="G16" s="36">
        <f>DEFAULT!G17+DEFAULT!G17*0.0231</f>
        <v>0</v>
      </c>
      <c r="H16" s="36">
        <f>DEFAULT!H17+DEFAULT!H17*0.0231</f>
        <v>450.164</v>
      </c>
      <c r="I16" s="36">
        <f>DEFAULT!I17+DEFAULT!I17*0.0231</f>
        <v>0</v>
      </c>
      <c r="J16" s="36">
        <f>DEFAULT!J17+DEFAULT!J17*0.0231</f>
        <v>0</v>
      </c>
      <c r="K16" s="36">
        <f>DEFAULT!K17+DEFAULT!K17*0.0231</f>
        <v>0</v>
      </c>
      <c r="L16" s="36">
        <f>DEFAULT!L17+DEFAULT!L17*0.0231</f>
        <v>0</v>
      </c>
      <c r="M16" s="36">
        <f>DEFAULT!M17+DEFAULT!M17*0.0231</f>
        <v>0</v>
      </c>
      <c r="N16" s="36">
        <f>DEFAULT!N17+DEFAULT!N17*0.0231</f>
        <v>450.164</v>
      </c>
      <c r="O16" s="37">
        <f t="shared" si="3"/>
        <v>900.328</v>
      </c>
      <c r="P16" s="5"/>
      <c r="Q16" s="5"/>
      <c r="R16" s="5"/>
    </row>
    <row r="17">
      <c r="A17" s="35" t="s">
        <v>65</v>
      </c>
      <c r="B17" s="12" t="s">
        <v>27</v>
      </c>
      <c r="C17" s="36">
        <v>285.0</v>
      </c>
      <c r="D17" s="36">
        <v>285.0</v>
      </c>
      <c r="E17" s="36">
        <v>285.0</v>
      </c>
      <c r="F17" s="36">
        <v>285.0</v>
      </c>
      <c r="G17" s="36">
        <v>285.0</v>
      </c>
      <c r="H17" s="36">
        <v>285.0</v>
      </c>
      <c r="I17" s="36">
        <v>285.0</v>
      </c>
      <c r="J17" s="36">
        <v>285.0</v>
      </c>
      <c r="K17" s="36">
        <v>285.0</v>
      </c>
      <c r="L17" s="38">
        <v>285.0</v>
      </c>
      <c r="M17" s="36">
        <v>285.0</v>
      </c>
      <c r="N17" s="38">
        <v>285.0</v>
      </c>
      <c r="O17" s="37">
        <f t="shared" si="3"/>
        <v>3420</v>
      </c>
      <c r="P17" s="5"/>
      <c r="Q17" s="5"/>
      <c r="R17" s="5"/>
    </row>
    <row r="18">
      <c r="B18" s="12" t="s">
        <v>28</v>
      </c>
      <c r="C18" s="36">
        <v>145.0</v>
      </c>
      <c r="D18" s="36">
        <v>145.0</v>
      </c>
      <c r="E18" s="36">
        <v>145.0</v>
      </c>
      <c r="F18" s="36">
        <v>145.0</v>
      </c>
      <c r="G18" s="36">
        <v>145.0</v>
      </c>
      <c r="H18" s="36">
        <v>145.0</v>
      </c>
      <c r="I18" s="36">
        <v>145.0</v>
      </c>
      <c r="J18" s="36">
        <v>145.0</v>
      </c>
      <c r="K18" s="36">
        <v>145.0</v>
      </c>
      <c r="L18" s="38">
        <v>145.0</v>
      </c>
      <c r="M18" s="36">
        <v>145.0</v>
      </c>
      <c r="N18" s="38">
        <v>145.0</v>
      </c>
      <c r="O18" s="37">
        <f t="shared" si="3"/>
        <v>1740</v>
      </c>
      <c r="P18" s="5"/>
      <c r="Q18" s="5"/>
      <c r="R18" s="5"/>
    </row>
    <row r="19">
      <c r="A19" s="41" t="s">
        <v>66</v>
      </c>
      <c r="B19" s="12" t="s">
        <v>29</v>
      </c>
      <c r="C19" s="36">
        <f>DEFAULT!C20+DEFAULT!C20*0.0231</f>
        <v>24.5544</v>
      </c>
      <c r="D19" s="36">
        <f>DEFAULT!D20+DEFAULT!D20*0.0231</f>
        <v>24.5544</v>
      </c>
      <c r="E19" s="36">
        <f>DEFAULT!E20+DEFAULT!E20*0.0231</f>
        <v>71.617</v>
      </c>
      <c r="F19" s="36">
        <f>DEFAULT!F20+DEFAULT!F20*0.0231</f>
        <v>153.465</v>
      </c>
      <c r="G19" s="36">
        <f>DEFAULT!G20+DEFAULT!G20*0.0231</f>
        <v>86.9635</v>
      </c>
      <c r="H19" s="36">
        <f>DEFAULT!H20+DEFAULT!H20*0.0231</f>
        <v>153.465</v>
      </c>
      <c r="I19" s="36">
        <f>DEFAULT!I20+DEFAULT!I20*0.0231</f>
        <v>153.465</v>
      </c>
      <c r="J19" s="36">
        <f>DEFAULT!J20+DEFAULT!J20*0.0231</f>
        <v>28.6468</v>
      </c>
      <c r="K19" s="36">
        <f>DEFAULT!K20+DEFAULT!K20*0.0231</f>
        <v>153.465</v>
      </c>
      <c r="L19" s="36">
        <f>DEFAULT!L20+DEFAULT!L20*0.0231</f>
        <v>153.465</v>
      </c>
      <c r="M19" s="36">
        <f>DEFAULT!M20+DEFAULT!M20*0.0231</f>
        <v>153.465</v>
      </c>
      <c r="N19" s="36">
        <f>DEFAULT!N20+DEFAULT!N20*0.0231</f>
        <v>153.465</v>
      </c>
      <c r="O19" s="37">
        <f t="shared" si="3"/>
        <v>1310.5911</v>
      </c>
      <c r="P19" s="5"/>
      <c r="Q19" s="5"/>
      <c r="R19" s="5"/>
    </row>
    <row r="20">
      <c r="B20" s="12" t="s">
        <v>30</v>
      </c>
      <c r="C20" s="36">
        <f>DEFAULT!C21+DEFAULT!C21*0.0231</f>
        <v>153.465</v>
      </c>
      <c r="D20" s="36">
        <f>DEFAULT!D21+DEFAULT!D21*0.0231</f>
        <v>153.465</v>
      </c>
      <c r="E20" s="36">
        <f>DEFAULT!E21+DEFAULT!E21*0.0231</f>
        <v>153.465</v>
      </c>
      <c r="F20" s="36">
        <f>DEFAULT!F21+DEFAULT!F21*0.0231</f>
        <v>153.465</v>
      </c>
      <c r="G20" s="36">
        <f>DEFAULT!G21+DEFAULT!G21*0.0231</f>
        <v>153.465</v>
      </c>
      <c r="H20" s="36">
        <f>DEFAULT!H21+DEFAULT!H21*0.0231</f>
        <v>153.465</v>
      </c>
      <c r="I20" s="36">
        <f>DEFAULT!I21+DEFAULT!I21*0.0231</f>
        <v>157.5574</v>
      </c>
      <c r="J20" s="36">
        <f>DEFAULT!J21+DEFAULT!J21*0.0231</f>
        <v>157.5574</v>
      </c>
      <c r="K20" s="36">
        <f>DEFAULT!K21+DEFAULT!K21*0.0231</f>
        <v>157.5574</v>
      </c>
      <c r="L20" s="36">
        <f>DEFAULT!L21+DEFAULT!L21*0.0231</f>
        <v>157.5574</v>
      </c>
      <c r="M20" s="36">
        <f>DEFAULT!M21+DEFAULT!M21*0.0231</f>
        <v>157.5574</v>
      </c>
      <c r="N20" s="36">
        <f>DEFAULT!N21+DEFAULT!N21*0.0231</f>
        <v>157.5574</v>
      </c>
      <c r="O20" s="37">
        <f t="shared" si="3"/>
        <v>1866.1344</v>
      </c>
      <c r="P20" s="5"/>
      <c r="Q20" s="5"/>
      <c r="R20" s="5"/>
    </row>
    <row r="21">
      <c r="B21" s="12" t="s">
        <v>31</v>
      </c>
      <c r="C21" s="36">
        <f>DEFAULT!C22+DEFAULT!C22*0.0231</f>
        <v>122.772</v>
      </c>
      <c r="D21" s="36">
        <f>DEFAULT!D22+DEFAULT!D22*0.0231</f>
        <v>122.772</v>
      </c>
      <c r="E21" s="36">
        <f>DEFAULT!E22+DEFAULT!E22*0.0231</f>
        <v>135.0492</v>
      </c>
      <c r="F21" s="36">
        <f>DEFAULT!F22+DEFAULT!F22*0.0231</f>
        <v>135.0492</v>
      </c>
      <c r="G21" s="36">
        <f>DEFAULT!G22+DEFAULT!G22*0.0231</f>
        <v>135.0492</v>
      </c>
      <c r="H21" s="36">
        <f>DEFAULT!H22+DEFAULT!H22*0.0231</f>
        <v>135.0492</v>
      </c>
      <c r="I21" s="36">
        <f>DEFAULT!I22+DEFAULT!I22*0.0231</f>
        <v>135.0492</v>
      </c>
      <c r="J21" s="36">
        <f>DEFAULT!J22+DEFAULT!J22*0.0231</f>
        <v>135.0492</v>
      </c>
      <c r="K21" s="36">
        <f>DEFAULT!K22+DEFAULT!K22*0.0231</f>
        <v>135.0492</v>
      </c>
      <c r="L21" s="36">
        <f>DEFAULT!L22+DEFAULT!L22*0.0231</f>
        <v>135.0492</v>
      </c>
      <c r="M21" s="36">
        <f>DEFAULT!M22+DEFAULT!M22*0.0231</f>
        <v>135.0492</v>
      </c>
      <c r="N21" s="36">
        <f>DEFAULT!N22+DEFAULT!N22*0.0231</f>
        <v>135.0492</v>
      </c>
      <c r="O21" s="37">
        <f t="shared" si="3"/>
        <v>1596.036</v>
      </c>
      <c r="P21" s="5"/>
      <c r="Q21" s="5"/>
      <c r="R21" s="5"/>
    </row>
    <row r="22">
      <c r="A22" s="35" t="s">
        <v>65</v>
      </c>
      <c r="B22" s="12" t="s">
        <v>32</v>
      </c>
      <c r="C22" s="36">
        <v>50.0</v>
      </c>
      <c r="D22" s="36">
        <v>50.0</v>
      </c>
      <c r="E22" s="36">
        <v>50.0</v>
      </c>
      <c r="F22" s="36">
        <v>50.0</v>
      </c>
      <c r="G22" s="36">
        <v>50.0</v>
      </c>
      <c r="H22" s="36">
        <v>50.0</v>
      </c>
      <c r="I22" s="36">
        <v>50.0</v>
      </c>
      <c r="J22" s="36">
        <v>50.0</v>
      </c>
      <c r="K22" s="36">
        <v>50.0</v>
      </c>
      <c r="L22" s="38">
        <v>50.0</v>
      </c>
      <c r="M22" s="36">
        <v>50.0</v>
      </c>
      <c r="N22" s="38">
        <v>50.0</v>
      </c>
      <c r="O22" s="37">
        <f t="shared" si="3"/>
        <v>600</v>
      </c>
      <c r="P22" s="5"/>
      <c r="Q22" s="5"/>
      <c r="R22" s="5"/>
    </row>
    <row r="23">
      <c r="B23" s="12" t="s">
        <v>33</v>
      </c>
      <c r="C23" s="36">
        <v>35.0</v>
      </c>
      <c r="D23" s="36">
        <v>35.0</v>
      </c>
      <c r="E23" s="36">
        <v>35.0</v>
      </c>
      <c r="F23" s="36">
        <v>35.0</v>
      </c>
      <c r="G23" s="36">
        <v>35.0</v>
      </c>
      <c r="H23" s="36">
        <v>35.0</v>
      </c>
      <c r="I23" s="36">
        <v>35.0</v>
      </c>
      <c r="J23" s="36">
        <v>35.0</v>
      </c>
      <c r="K23" s="36">
        <v>35.0</v>
      </c>
      <c r="L23" s="38">
        <v>35.0</v>
      </c>
      <c r="M23" s="36">
        <v>35.0</v>
      </c>
      <c r="N23" s="38">
        <v>35.0</v>
      </c>
      <c r="O23" s="37">
        <f t="shared" si="3"/>
        <v>420</v>
      </c>
      <c r="P23" s="5"/>
      <c r="Q23" s="5"/>
      <c r="R23" s="5"/>
    </row>
    <row r="24">
      <c r="A24" s="35" t="s">
        <v>67</v>
      </c>
      <c r="B24" s="12" t="s">
        <v>34</v>
      </c>
      <c r="C24" s="36">
        <f t="shared" ref="C24:N24" si="4">C8*0.1388</f>
        <v>800.81354</v>
      </c>
      <c r="D24" s="36">
        <f t="shared" si="4"/>
        <v>800.81354</v>
      </c>
      <c r="E24" s="36">
        <f t="shared" si="4"/>
        <v>845.57654</v>
      </c>
      <c r="F24" s="36">
        <f t="shared" si="4"/>
        <v>845.72575</v>
      </c>
      <c r="G24" s="36">
        <f t="shared" si="4"/>
        <v>845.87496</v>
      </c>
      <c r="H24" s="36">
        <f t="shared" si="4"/>
        <v>846.02417</v>
      </c>
      <c r="I24" s="36">
        <f t="shared" si="4"/>
        <v>856.512245</v>
      </c>
      <c r="J24" s="36">
        <f t="shared" si="4"/>
        <v>856.661455</v>
      </c>
      <c r="K24" s="36">
        <f t="shared" si="4"/>
        <v>1304.589875</v>
      </c>
      <c r="L24" s="36">
        <f t="shared" si="4"/>
        <v>857.109085</v>
      </c>
      <c r="M24" s="36">
        <f t="shared" si="4"/>
        <v>857.407505</v>
      </c>
      <c r="N24" s="36">
        <f t="shared" si="4"/>
        <v>857.407505</v>
      </c>
      <c r="O24" s="37">
        <f t="shared" si="3"/>
        <v>10574.51617</v>
      </c>
      <c r="P24" s="5"/>
      <c r="Q24" s="5"/>
      <c r="R24" s="5"/>
    </row>
    <row r="25">
      <c r="A25" s="35" t="s">
        <v>68</v>
      </c>
      <c r="B25" s="12" t="s">
        <v>35</v>
      </c>
      <c r="C25" s="36">
        <v>266.0</v>
      </c>
      <c r="D25" s="36">
        <v>266.0</v>
      </c>
      <c r="E25" s="36">
        <v>284.0</v>
      </c>
      <c r="F25" s="36">
        <v>284.0</v>
      </c>
      <c r="G25" s="36">
        <v>284.0</v>
      </c>
      <c r="H25" s="36">
        <v>284.0</v>
      </c>
      <c r="I25" s="36">
        <v>289.0</v>
      </c>
      <c r="J25" s="36">
        <v>289.0</v>
      </c>
      <c r="K25" s="36">
        <v>289.0</v>
      </c>
      <c r="L25" s="38">
        <v>289.0</v>
      </c>
      <c r="M25" s="36">
        <v>289.0</v>
      </c>
      <c r="N25" s="38">
        <v>289.0</v>
      </c>
      <c r="O25" s="37">
        <f t="shared" si="3"/>
        <v>3402</v>
      </c>
      <c r="P25" s="5"/>
      <c r="Q25" s="5"/>
      <c r="R25" s="5"/>
    </row>
    <row r="26">
      <c r="A26" s="35" t="s">
        <v>65</v>
      </c>
      <c r="B26" s="12" t="s">
        <v>36</v>
      </c>
      <c r="C26" s="36">
        <v>421.0</v>
      </c>
      <c r="D26" s="36">
        <v>421.0</v>
      </c>
      <c r="E26" s="36">
        <v>444.0</v>
      </c>
      <c r="F26" s="36">
        <v>444.0</v>
      </c>
      <c r="G26" s="36">
        <v>444.0</v>
      </c>
      <c r="H26" s="36">
        <v>444.0</v>
      </c>
      <c r="I26" s="36">
        <v>450.0</v>
      </c>
      <c r="J26" s="36">
        <v>450.0</v>
      </c>
      <c r="K26" s="36">
        <v>450.0</v>
      </c>
      <c r="L26" s="38">
        <v>450.0</v>
      </c>
      <c r="M26" s="36">
        <v>450.0</v>
      </c>
      <c r="N26" s="38">
        <v>450.0</v>
      </c>
      <c r="O26" s="37">
        <f t="shared" si="3"/>
        <v>5318</v>
      </c>
      <c r="P26" s="5"/>
      <c r="Q26" s="5"/>
      <c r="R26" s="5"/>
    </row>
    <row r="27">
      <c r="A27" s="5"/>
      <c r="B27" s="25" t="s">
        <v>37</v>
      </c>
      <c r="C27" s="42">
        <f t="shared" ref="C27:M27" si="5">SUM(C11:C26)</f>
        <v>3760.17134</v>
      </c>
      <c r="D27" s="42">
        <f t="shared" si="5"/>
        <v>3760.17134</v>
      </c>
      <c r="E27" s="42">
        <f t="shared" si="5"/>
        <v>3905.27414</v>
      </c>
      <c r="F27" s="42">
        <f t="shared" si="5"/>
        <v>3987.27135</v>
      </c>
      <c r="G27" s="42">
        <f t="shared" si="5"/>
        <v>3920.91906</v>
      </c>
      <c r="H27" s="42">
        <f t="shared" si="5"/>
        <v>4662.81577</v>
      </c>
      <c r="I27" s="42">
        <f t="shared" si="5"/>
        <v>4063.150245</v>
      </c>
      <c r="J27" s="42">
        <f t="shared" si="5"/>
        <v>3938.481255</v>
      </c>
      <c r="K27" s="42">
        <f t="shared" si="5"/>
        <v>4511.227875</v>
      </c>
      <c r="L27" s="42">
        <f t="shared" si="5"/>
        <v>4063.747085</v>
      </c>
      <c r="M27" s="42">
        <f t="shared" si="5"/>
        <v>4064.045505</v>
      </c>
      <c r="N27" s="43">
        <v>4478.0</v>
      </c>
      <c r="O27" s="44">
        <f>SUM(O11:O26)</f>
        <v>49151.48447</v>
      </c>
      <c r="P27" s="5"/>
      <c r="Q27" s="5"/>
      <c r="R27" s="5"/>
    </row>
    <row r="28">
      <c r="A28" s="5"/>
      <c r="B28" s="22" t="s">
        <v>38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6"/>
      <c r="P28" s="5"/>
      <c r="Q28" s="5"/>
      <c r="R28" s="5"/>
    </row>
    <row r="29">
      <c r="A29" s="41" t="s">
        <v>66</v>
      </c>
      <c r="B29" s="12" t="s">
        <v>39</v>
      </c>
      <c r="C29" s="36">
        <f>DEFAULT!C30+DEFAULT!C30*0.0231</f>
        <v>0</v>
      </c>
      <c r="D29" s="36">
        <f>DEFAULT!D30+DEFAULT!D30*0.0231</f>
        <v>0</v>
      </c>
      <c r="E29" s="36">
        <f>DEFAULT!E30+DEFAULT!E30*0.0231</f>
        <v>0</v>
      </c>
      <c r="F29" s="36">
        <f>DEFAULT!F30+DEFAULT!F30*0.0231</f>
        <v>0</v>
      </c>
      <c r="G29" s="36">
        <f>DEFAULT!G30+DEFAULT!G30*0.0231</f>
        <v>0</v>
      </c>
      <c r="H29" s="36">
        <f>DEFAULT!H30+DEFAULT!H30*0.0231</f>
        <v>0</v>
      </c>
      <c r="I29" s="36">
        <f>DEFAULT!I30+DEFAULT!I30*0.0231</f>
        <v>0</v>
      </c>
      <c r="J29" s="36">
        <f>DEFAULT!J30+DEFAULT!J30*0.0231</f>
        <v>0</v>
      </c>
      <c r="K29" s="36">
        <f>DEFAULT!K30+DEFAULT!K30*0.0231</f>
        <v>3069.3</v>
      </c>
      <c r="L29" s="36">
        <f>DEFAULT!L30+DEFAULT!L30*0.0231</f>
        <v>0</v>
      </c>
      <c r="M29" s="36">
        <f>DEFAULT!M30+DEFAULT!M30*0.0231</f>
        <v>0</v>
      </c>
      <c r="N29" s="36">
        <f>DEFAULT!N30+DEFAULT!N30*0.0231</f>
        <v>0</v>
      </c>
      <c r="O29" s="37">
        <f t="shared" ref="O29:O50" si="6">SUM(C29:N29)</f>
        <v>3069.3</v>
      </c>
      <c r="P29" s="5"/>
      <c r="Q29" s="5"/>
      <c r="R29" s="5"/>
    </row>
    <row r="30">
      <c r="B30" s="12" t="s">
        <v>40</v>
      </c>
      <c r="C30" s="36">
        <f>DEFAULT!C31+DEFAULT!C31*0.0231</f>
        <v>143.234</v>
      </c>
      <c r="D30" s="36">
        <f>DEFAULT!D31+DEFAULT!D31*0.0231</f>
        <v>143.234</v>
      </c>
      <c r="E30" s="36">
        <f>DEFAULT!E31+DEFAULT!E31*0.0231</f>
        <v>143.234</v>
      </c>
      <c r="F30" s="36">
        <f>DEFAULT!F31+DEFAULT!F31*0.0231</f>
        <v>143.234</v>
      </c>
      <c r="G30" s="36">
        <f>DEFAULT!G31+DEFAULT!G31*0.0231</f>
        <v>143.234</v>
      </c>
      <c r="H30" s="36">
        <f>DEFAULT!H31+DEFAULT!H31*0.0231</f>
        <v>0</v>
      </c>
      <c r="I30" s="36">
        <f>DEFAULT!I31+DEFAULT!I31*0.0231</f>
        <v>255.775</v>
      </c>
      <c r="J30" s="36">
        <f>DEFAULT!J31+DEFAULT!J31*0.0231</f>
        <v>0</v>
      </c>
      <c r="K30" s="36">
        <f>DEFAULT!K31+DEFAULT!K31*0.0231</f>
        <v>219.9665</v>
      </c>
      <c r="L30" s="36">
        <f>DEFAULT!L31+DEFAULT!L31*0.0231</f>
        <v>194.389</v>
      </c>
      <c r="M30" s="36">
        <f>DEFAULT!M31+DEFAULT!M31*0.0231</f>
        <v>0</v>
      </c>
      <c r="N30" s="36">
        <f>DEFAULT!N31+DEFAULT!N31*0.0231</f>
        <v>0</v>
      </c>
      <c r="O30" s="37">
        <f t="shared" si="6"/>
        <v>1386.3005</v>
      </c>
      <c r="P30" s="5"/>
      <c r="Q30" s="5"/>
      <c r="R30" s="5"/>
    </row>
    <row r="31">
      <c r="B31" s="12" t="s">
        <v>41</v>
      </c>
      <c r="C31" s="36">
        <f>DEFAULT!C32+DEFAULT!C32*0.0231</f>
        <v>358.085</v>
      </c>
      <c r="D31" s="36">
        <f>DEFAULT!D32+DEFAULT!D32*0.0231</f>
        <v>358.085</v>
      </c>
      <c r="E31" s="36">
        <f>DEFAULT!E32+DEFAULT!E32*0.0231</f>
        <v>358.085</v>
      </c>
      <c r="F31" s="36">
        <f>DEFAULT!F32+DEFAULT!F32*0.0231</f>
        <v>358.085</v>
      </c>
      <c r="G31" s="36">
        <f>DEFAULT!G32+DEFAULT!G32*0.0231</f>
        <v>358.085</v>
      </c>
      <c r="H31" s="36">
        <f>DEFAULT!H32+DEFAULT!H32*0.0231</f>
        <v>358.085</v>
      </c>
      <c r="I31" s="36">
        <f>DEFAULT!I32+DEFAULT!I32*0.0231</f>
        <v>358.085</v>
      </c>
      <c r="J31" s="36">
        <f>DEFAULT!J32+DEFAULT!J32*0.0231</f>
        <v>358.085</v>
      </c>
      <c r="K31" s="36">
        <f>DEFAULT!K32+DEFAULT!K32*0.0231</f>
        <v>358.085</v>
      </c>
      <c r="L31" s="36">
        <f>DEFAULT!L32+DEFAULT!L32*0.0231</f>
        <v>358.085</v>
      </c>
      <c r="M31" s="36">
        <f>DEFAULT!M32+DEFAULT!M32*0.0231</f>
        <v>358.085</v>
      </c>
      <c r="N31" s="36">
        <f>DEFAULT!N32+DEFAULT!N32*0.0231</f>
        <v>358.085</v>
      </c>
      <c r="O31" s="37">
        <f t="shared" si="6"/>
        <v>4297.02</v>
      </c>
      <c r="P31" s="5"/>
      <c r="Q31" s="5"/>
      <c r="R31" s="5"/>
    </row>
    <row r="32">
      <c r="B32" s="12" t="s">
        <v>42</v>
      </c>
      <c r="C32" s="36">
        <f>DEFAULT!C33+DEFAULT!C33*0.0231</f>
        <v>153.465</v>
      </c>
      <c r="D32" s="36">
        <f>DEFAULT!D33+DEFAULT!D33*0.0231</f>
        <v>153.465</v>
      </c>
      <c r="E32" s="36">
        <f>DEFAULT!E33+DEFAULT!E33*0.0231</f>
        <v>153.465</v>
      </c>
      <c r="F32" s="36">
        <f>DEFAULT!F33+DEFAULT!F33*0.0231</f>
        <v>153.465</v>
      </c>
      <c r="G32" s="36">
        <f>DEFAULT!G33+DEFAULT!G33*0.0231</f>
        <v>102.31</v>
      </c>
      <c r="H32" s="36">
        <f>DEFAULT!H33+DEFAULT!H33*0.0231</f>
        <v>102.31</v>
      </c>
      <c r="I32" s="36">
        <f>DEFAULT!I33+DEFAULT!I33*0.0231</f>
        <v>102.31</v>
      </c>
      <c r="J32" s="36">
        <f>DEFAULT!J33+DEFAULT!J33*0.0231</f>
        <v>102.31</v>
      </c>
      <c r="K32" s="36">
        <f>DEFAULT!K33+DEFAULT!K33*0.0231</f>
        <v>102.31</v>
      </c>
      <c r="L32" s="36">
        <f>DEFAULT!L33+DEFAULT!L33*0.0231</f>
        <v>127.8875</v>
      </c>
      <c r="M32" s="36">
        <f>DEFAULT!M33+DEFAULT!M33*0.0231</f>
        <v>127.8875</v>
      </c>
      <c r="N32" s="36">
        <f>DEFAULT!N33+DEFAULT!N33*0.0231</f>
        <v>153.465</v>
      </c>
      <c r="O32" s="37">
        <f t="shared" si="6"/>
        <v>1534.65</v>
      </c>
      <c r="P32" s="5"/>
      <c r="Q32" s="5"/>
      <c r="R32" s="5"/>
    </row>
    <row r="33">
      <c r="B33" s="12" t="s">
        <v>43</v>
      </c>
      <c r="C33" s="36">
        <f>DEFAULT!C34+DEFAULT!C34*0.0231</f>
        <v>71.617</v>
      </c>
      <c r="D33" s="36">
        <f>DEFAULT!D34+DEFAULT!D34*0.0231</f>
        <v>71.617</v>
      </c>
      <c r="E33" s="36">
        <f>DEFAULT!E34+DEFAULT!E34*0.0231</f>
        <v>71.617</v>
      </c>
      <c r="F33" s="36">
        <f>DEFAULT!F34+DEFAULT!F34*0.0231</f>
        <v>71.617</v>
      </c>
      <c r="G33" s="36">
        <f>DEFAULT!G34+DEFAULT!G34*0.0231</f>
        <v>71.617</v>
      </c>
      <c r="H33" s="36">
        <f>DEFAULT!H34+DEFAULT!H34*0.0231</f>
        <v>71.617</v>
      </c>
      <c r="I33" s="36">
        <f>DEFAULT!I34+DEFAULT!I34*0.0231</f>
        <v>71.617</v>
      </c>
      <c r="J33" s="36">
        <f>DEFAULT!J34+DEFAULT!J34*0.0231</f>
        <v>71.617</v>
      </c>
      <c r="K33" s="36">
        <f>DEFAULT!K34+DEFAULT!K34*0.0231</f>
        <v>71.617</v>
      </c>
      <c r="L33" s="36">
        <f>DEFAULT!L34+DEFAULT!L34*0.0231</f>
        <v>71.617</v>
      </c>
      <c r="M33" s="36">
        <f>DEFAULT!M34+DEFAULT!M34*0.0231</f>
        <v>71.617</v>
      </c>
      <c r="N33" s="36">
        <f>DEFAULT!N34+DEFAULT!N34*0.0231</f>
        <v>92.079</v>
      </c>
      <c r="O33" s="37">
        <f t="shared" si="6"/>
        <v>879.866</v>
      </c>
      <c r="P33" s="5"/>
      <c r="Q33" s="5"/>
      <c r="R33" s="5"/>
    </row>
    <row r="34">
      <c r="B34" s="12" t="s">
        <v>44</v>
      </c>
      <c r="C34" s="36">
        <f>DEFAULT!C35+DEFAULT!C35*0.0231</f>
        <v>117.6565</v>
      </c>
      <c r="D34" s="36">
        <f>DEFAULT!D35+DEFAULT!D35*0.0231</f>
        <v>117.6565</v>
      </c>
      <c r="E34" s="36">
        <f>DEFAULT!E35+DEFAULT!E35*0.0231</f>
        <v>117.6565</v>
      </c>
      <c r="F34" s="36">
        <f>DEFAULT!F35+DEFAULT!F35*0.0231</f>
        <v>117.6565</v>
      </c>
      <c r="G34" s="36">
        <f>DEFAULT!G35+DEFAULT!G35*0.0231</f>
        <v>117.6565</v>
      </c>
      <c r="H34" s="36">
        <f>DEFAULT!H35+DEFAULT!H35*0.0231</f>
        <v>117.6565</v>
      </c>
      <c r="I34" s="36">
        <f>DEFAULT!I35+DEFAULT!I35*0.0231</f>
        <v>117.6565</v>
      </c>
      <c r="J34" s="36">
        <f>DEFAULT!J35+DEFAULT!J35*0.0231</f>
        <v>117.6565</v>
      </c>
      <c r="K34" s="36">
        <f>DEFAULT!K35+DEFAULT!K35*0.0231</f>
        <v>117.6565</v>
      </c>
      <c r="L34" s="36">
        <f>DEFAULT!L35+DEFAULT!L35*0.0231</f>
        <v>117.6565</v>
      </c>
      <c r="M34" s="36">
        <f>DEFAULT!M35+DEFAULT!M35*0.0231</f>
        <v>117.6565</v>
      </c>
      <c r="N34" s="36">
        <f>DEFAULT!N35+DEFAULT!N35*0.0231</f>
        <v>117.6565</v>
      </c>
      <c r="O34" s="37">
        <f t="shared" si="6"/>
        <v>1411.878</v>
      </c>
      <c r="P34" s="5"/>
      <c r="Q34" s="5"/>
      <c r="R34" s="5"/>
    </row>
    <row r="35">
      <c r="B35" s="12" t="s">
        <v>45</v>
      </c>
      <c r="C35" s="36">
        <f>DEFAULT!C36+DEFAULT!C36*0.0231</f>
        <v>102.31</v>
      </c>
      <c r="D35" s="36">
        <f>DEFAULT!D36+DEFAULT!D36*0.0231</f>
        <v>102.31</v>
      </c>
      <c r="E35" s="36">
        <f>DEFAULT!E36+DEFAULT!E36*0.0231</f>
        <v>102.31</v>
      </c>
      <c r="F35" s="36">
        <f>DEFAULT!F36+DEFAULT!F36*0.0231</f>
        <v>102.31</v>
      </c>
      <c r="G35" s="36">
        <f>DEFAULT!G36+DEFAULT!G36*0.0231</f>
        <v>102.31</v>
      </c>
      <c r="H35" s="36">
        <f>DEFAULT!H36+DEFAULT!H36*0.0231</f>
        <v>102.31</v>
      </c>
      <c r="I35" s="36">
        <f>DEFAULT!I36+DEFAULT!I36*0.0231</f>
        <v>102.31</v>
      </c>
      <c r="J35" s="36">
        <f>DEFAULT!J36+DEFAULT!J36*0.0231</f>
        <v>102.31</v>
      </c>
      <c r="K35" s="36">
        <f>DEFAULT!K36+DEFAULT!K36*0.0231</f>
        <v>102.31</v>
      </c>
      <c r="L35" s="36">
        <f>DEFAULT!L36+DEFAULT!L36*0.0231</f>
        <v>102.31</v>
      </c>
      <c r="M35" s="36">
        <f>DEFAULT!M36+DEFAULT!M36*0.0231</f>
        <v>102.31</v>
      </c>
      <c r="N35" s="36">
        <f>DEFAULT!N36+DEFAULT!N36*0.0231</f>
        <v>102.31</v>
      </c>
      <c r="O35" s="37">
        <f t="shared" si="6"/>
        <v>1227.72</v>
      </c>
      <c r="P35" s="5"/>
      <c r="Q35" s="5"/>
      <c r="R35" s="5"/>
    </row>
    <row r="36">
      <c r="B36" s="12" t="s">
        <v>46</v>
      </c>
      <c r="C36" s="36">
        <f>DEFAULT!C37+DEFAULT!C37*0.0231</f>
        <v>184.158</v>
      </c>
      <c r="D36" s="36">
        <f>DEFAULT!D37+DEFAULT!D37*0.0231</f>
        <v>184.158</v>
      </c>
      <c r="E36" s="36">
        <f>DEFAULT!E37+DEFAULT!E37*0.0231</f>
        <v>184.158</v>
      </c>
      <c r="F36" s="36">
        <f>DEFAULT!F37+DEFAULT!F37*0.0231</f>
        <v>184.158</v>
      </c>
      <c r="G36" s="36">
        <f>DEFAULT!G37+DEFAULT!G37*0.0231</f>
        <v>184.158</v>
      </c>
      <c r="H36" s="36">
        <f>DEFAULT!H37+DEFAULT!H37*0.0231</f>
        <v>184.158</v>
      </c>
      <c r="I36" s="36">
        <f>DEFAULT!I37+DEFAULT!I37*0.0231</f>
        <v>184.158</v>
      </c>
      <c r="J36" s="36">
        <f>DEFAULT!J37+DEFAULT!J37*0.0231</f>
        <v>184.158</v>
      </c>
      <c r="K36" s="36">
        <f>DEFAULT!K37+DEFAULT!K37*0.0231</f>
        <v>184.158</v>
      </c>
      <c r="L36" s="36">
        <f>DEFAULT!L37+DEFAULT!L37*0.0231</f>
        <v>184.158</v>
      </c>
      <c r="M36" s="36">
        <f>DEFAULT!M37+DEFAULT!M37*0.0231</f>
        <v>184.158</v>
      </c>
      <c r="N36" s="36">
        <f>DEFAULT!N37+DEFAULT!N37*0.0231</f>
        <v>184.158</v>
      </c>
      <c r="O36" s="37">
        <f t="shared" si="6"/>
        <v>2209.896</v>
      </c>
      <c r="P36" s="5"/>
      <c r="Q36" s="5"/>
      <c r="R36" s="5"/>
    </row>
    <row r="37">
      <c r="A37" s="35" t="s">
        <v>65</v>
      </c>
      <c r="B37" s="12" t="s">
        <v>47</v>
      </c>
      <c r="C37" s="36">
        <f>DEFAULT!C38+DEFAULT!C38*0.0231</f>
        <v>102.31</v>
      </c>
      <c r="D37" s="36">
        <f>DEFAULT!D38+DEFAULT!D38*0.0231</f>
        <v>102.31</v>
      </c>
      <c r="E37" s="36">
        <f>DEFAULT!E38+DEFAULT!E38*0.0231</f>
        <v>102.31</v>
      </c>
      <c r="F37" s="36">
        <f>DEFAULT!F38+DEFAULT!F38*0.0231</f>
        <v>102.31</v>
      </c>
      <c r="G37" s="36">
        <f>DEFAULT!G38+DEFAULT!G38*0.0231</f>
        <v>179.0425</v>
      </c>
      <c r="H37" s="36">
        <f>DEFAULT!H38+DEFAULT!H38*0.0231</f>
        <v>102.31</v>
      </c>
      <c r="I37" s="36">
        <f>DEFAULT!I38+DEFAULT!I38*0.0231</f>
        <v>102.31</v>
      </c>
      <c r="J37" s="36">
        <f>DEFAULT!J38+DEFAULT!J38*0.0231</f>
        <v>102.31</v>
      </c>
      <c r="K37" s="36">
        <f>DEFAULT!K38+DEFAULT!K38*0.0231</f>
        <v>102.31</v>
      </c>
      <c r="L37" s="36">
        <f>DEFAULT!L38+DEFAULT!L38*0.0231</f>
        <v>102.31</v>
      </c>
      <c r="M37" s="36">
        <f>DEFAULT!M38+DEFAULT!M38*0.0231</f>
        <v>102.31</v>
      </c>
      <c r="N37" s="36">
        <f>DEFAULT!N38+DEFAULT!N38*0.0231</f>
        <v>102.31</v>
      </c>
      <c r="O37" s="37">
        <f t="shared" si="6"/>
        <v>1304.4525</v>
      </c>
      <c r="P37" s="5"/>
      <c r="Q37" s="5"/>
      <c r="R37" s="5"/>
    </row>
    <row r="38">
      <c r="B38" s="12" t="s">
        <v>48</v>
      </c>
      <c r="C38" s="36">
        <f>DEFAULT!C39+DEFAULT!C39*0.0231</f>
        <v>81.848</v>
      </c>
      <c r="D38" s="36">
        <f>DEFAULT!D39+DEFAULT!D39*0.0231</f>
        <v>81.848</v>
      </c>
      <c r="E38" s="36">
        <f>DEFAULT!E39+DEFAULT!E39*0.0231</f>
        <v>163.696</v>
      </c>
      <c r="F38" s="36">
        <f>DEFAULT!F39+DEFAULT!F39*0.0231</f>
        <v>76.7325</v>
      </c>
      <c r="G38" s="36">
        <f>DEFAULT!G39+DEFAULT!G39*0.0231</f>
        <v>122.772</v>
      </c>
      <c r="H38" s="36">
        <f>DEFAULT!H39+DEFAULT!H39*0.0231</f>
        <v>20.462</v>
      </c>
      <c r="I38" s="36">
        <f>DEFAULT!I39+DEFAULT!I39*0.0231</f>
        <v>20.462</v>
      </c>
      <c r="J38" s="36">
        <f>DEFAULT!J39+DEFAULT!J39*0.0231</f>
        <v>61.386</v>
      </c>
      <c r="K38" s="36">
        <f>DEFAULT!K39+DEFAULT!K39*0.0231</f>
        <v>61.386</v>
      </c>
      <c r="L38" s="36">
        <f>DEFAULT!L39+DEFAULT!L39*0.0231</f>
        <v>61.386</v>
      </c>
      <c r="M38" s="36">
        <f>DEFAULT!M39+DEFAULT!M39*0.0231</f>
        <v>61.386</v>
      </c>
      <c r="N38" s="36">
        <f>DEFAULT!N39+DEFAULT!N39*0.0231</f>
        <v>20.462</v>
      </c>
      <c r="O38" s="37">
        <f t="shared" si="6"/>
        <v>833.8265</v>
      </c>
      <c r="P38" s="5"/>
      <c r="Q38" s="5"/>
      <c r="R38" s="5"/>
    </row>
    <row r="39">
      <c r="B39" s="12" t="s">
        <v>49</v>
      </c>
      <c r="C39" s="36">
        <f>DEFAULT!C40+DEFAULT!C40*0.0231</f>
        <v>0</v>
      </c>
      <c r="D39" s="36">
        <f>DEFAULT!D40+DEFAULT!D40*0.0231</f>
        <v>0</v>
      </c>
      <c r="E39" s="36">
        <f>DEFAULT!E40+DEFAULT!E40*0.0231</f>
        <v>0</v>
      </c>
      <c r="F39" s="36">
        <f>DEFAULT!F40+DEFAULT!F40*0.0231</f>
        <v>0</v>
      </c>
      <c r="G39" s="36">
        <f>DEFAULT!G40+DEFAULT!G40*0.0231</f>
        <v>0</v>
      </c>
      <c r="H39" s="36">
        <f>DEFAULT!H40+DEFAULT!H40*0.0231</f>
        <v>0</v>
      </c>
      <c r="I39" s="36">
        <f>DEFAULT!I40+DEFAULT!I40*0.0231</f>
        <v>0</v>
      </c>
      <c r="J39" s="36">
        <f>DEFAULT!J40+DEFAULT!J40*0.0231</f>
        <v>0</v>
      </c>
      <c r="K39" s="36">
        <f>DEFAULT!K40+DEFAULT!K40*0.0231</f>
        <v>0</v>
      </c>
      <c r="L39" s="36">
        <f>DEFAULT!L40+DEFAULT!L40*0.0231</f>
        <v>0</v>
      </c>
      <c r="M39" s="36">
        <f>DEFAULT!M40+DEFAULT!M40*0.0231</f>
        <v>409.24</v>
      </c>
      <c r="N39" s="36">
        <f>DEFAULT!N40+DEFAULT!N40*0.0231</f>
        <v>306.93</v>
      </c>
      <c r="O39" s="37">
        <f t="shared" si="6"/>
        <v>716.17</v>
      </c>
      <c r="P39" s="5"/>
      <c r="Q39" s="5"/>
      <c r="R39" s="5"/>
    </row>
    <row r="40">
      <c r="A40" s="41" t="s">
        <v>66</v>
      </c>
      <c r="B40" s="12" t="s">
        <v>50</v>
      </c>
      <c r="C40" s="36">
        <f>DEFAULT!C41+DEFAULT!C41*0.0231</f>
        <v>61.386</v>
      </c>
      <c r="D40" s="36">
        <f>DEFAULT!D41+DEFAULT!D41*0.0231</f>
        <v>61.386</v>
      </c>
      <c r="E40" s="36">
        <f>DEFAULT!E41+DEFAULT!E41*0.0231</f>
        <v>61.386</v>
      </c>
      <c r="F40" s="36">
        <f>DEFAULT!F41+DEFAULT!F41*0.0231</f>
        <v>61.386</v>
      </c>
      <c r="G40" s="36">
        <f>DEFAULT!G41+DEFAULT!G41*0.0231</f>
        <v>61.386</v>
      </c>
      <c r="H40" s="36">
        <f>DEFAULT!H41+DEFAULT!H41*0.0231</f>
        <v>61.386</v>
      </c>
      <c r="I40" s="36">
        <f>DEFAULT!I41+DEFAULT!I41*0.0231</f>
        <v>61.386</v>
      </c>
      <c r="J40" s="36">
        <f>DEFAULT!J41+DEFAULT!J41*0.0231</f>
        <v>61.386</v>
      </c>
      <c r="K40" s="36">
        <f>DEFAULT!K41+DEFAULT!K41*0.0231</f>
        <v>61.386</v>
      </c>
      <c r="L40" s="36">
        <f>DEFAULT!L41+DEFAULT!L41*0.0231</f>
        <v>61.386</v>
      </c>
      <c r="M40" s="36">
        <f>DEFAULT!M41+DEFAULT!M41*0.0231</f>
        <v>61.386</v>
      </c>
      <c r="N40" s="36">
        <f>DEFAULT!N41+DEFAULT!N41*0.0231</f>
        <v>61.386</v>
      </c>
      <c r="O40" s="37">
        <f t="shared" si="6"/>
        <v>736.632</v>
      </c>
      <c r="P40" s="5"/>
      <c r="Q40" s="5"/>
      <c r="R40" s="5"/>
    </row>
    <row r="41">
      <c r="B41" s="12" t="s">
        <v>51</v>
      </c>
      <c r="C41" s="36">
        <f>DEFAULT!C42+DEFAULT!C42*0.0231</f>
        <v>204.62</v>
      </c>
      <c r="D41" s="36">
        <f>DEFAULT!D42+DEFAULT!D42*0.0231</f>
        <v>204.62</v>
      </c>
      <c r="E41" s="36">
        <f>DEFAULT!E42+DEFAULT!E42*0.0231</f>
        <v>204.62</v>
      </c>
      <c r="F41" s="36">
        <f>DEFAULT!F42+DEFAULT!F42*0.0231</f>
        <v>204.62</v>
      </c>
      <c r="G41" s="36">
        <f>DEFAULT!G42+DEFAULT!G42*0.0231</f>
        <v>204.62</v>
      </c>
      <c r="H41" s="36">
        <f>DEFAULT!H42+DEFAULT!H42*0.0231</f>
        <v>204.62</v>
      </c>
      <c r="I41" s="36">
        <f>DEFAULT!I42+DEFAULT!I42*0.0231</f>
        <v>204.62</v>
      </c>
      <c r="J41" s="36">
        <f>DEFAULT!J42+DEFAULT!J42*0.0231</f>
        <v>204.62</v>
      </c>
      <c r="K41" s="36">
        <f>DEFAULT!K42+DEFAULT!K42*0.0231</f>
        <v>204.62</v>
      </c>
      <c r="L41" s="36">
        <f>DEFAULT!L42+DEFAULT!L42*0.0231</f>
        <v>204.62</v>
      </c>
      <c r="M41" s="36">
        <f>DEFAULT!M42+DEFAULT!M42*0.0231</f>
        <v>204.62</v>
      </c>
      <c r="N41" s="36">
        <f>DEFAULT!N42+DEFAULT!N42*0.0231</f>
        <v>204.62</v>
      </c>
      <c r="O41" s="37">
        <f t="shared" si="6"/>
        <v>2455.44</v>
      </c>
      <c r="P41" s="5"/>
      <c r="Q41" s="5"/>
      <c r="R41" s="5"/>
    </row>
    <row r="42">
      <c r="B42" s="12" t="s">
        <v>52</v>
      </c>
      <c r="C42" s="36">
        <f>DEFAULT!C43+DEFAULT!C43*0.0231</f>
        <v>245.544</v>
      </c>
      <c r="D42" s="36">
        <f>DEFAULT!D43+DEFAULT!D43*0.0231</f>
        <v>245.544</v>
      </c>
      <c r="E42" s="36">
        <f>DEFAULT!E43+DEFAULT!E43*0.0231</f>
        <v>245.544</v>
      </c>
      <c r="F42" s="36">
        <f>DEFAULT!F43+DEFAULT!F43*0.0231</f>
        <v>245.544</v>
      </c>
      <c r="G42" s="36">
        <f>DEFAULT!G43+DEFAULT!G43*0.0231</f>
        <v>245.544</v>
      </c>
      <c r="H42" s="36">
        <f>DEFAULT!H43+DEFAULT!H43*0.0231</f>
        <v>245.544</v>
      </c>
      <c r="I42" s="36">
        <f>DEFAULT!I43+DEFAULT!I43*0.0231</f>
        <v>245.544</v>
      </c>
      <c r="J42" s="36">
        <f>DEFAULT!J43+DEFAULT!J43*0.0231</f>
        <v>245.544</v>
      </c>
      <c r="K42" s="36">
        <f>DEFAULT!K43+DEFAULT!K43*0.0231</f>
        <v>245.544</v>
      </c>
      <c r="L42" s="36">
        <f>DEFAULT!L43+DEFAULT!L43*0.0231</f>
        <v>245.544</v>
      </c>
      <c r="M42" s="36">
        <f>DEFAULT!M43+DEFAULT!M43*0.0231</f>
        <v>245.544</v>
      </c>
      <c r="N42" s="36">
        <f>DEFAULT!N43+DEFAULT!N43*0.0231</f>
        <v>245.544</v>
      </c>
      <c r="O42" s="37">
        <f t="shared" si="6"/>
        <v>2946.528</v>
      </c>
      <c r="P42" s="5"/>
      <c r="Q42" s="5"/>
      <c r="R42" s="5"/>
    </row>
    <row r="43">
      <c r="B43" s="12" t="s">
        <v>53</v>
      </c>
      <c r="C43" s="36">
        <f>DEFAULT!C44+DEFAULT!C44*0.0231</f>
        <v>0</v>
      </c>
      <c r="D43" s="36">
        <f>DEFAULT!D44+DEFAULT!D44*0.0231</f>
        <v>0</v>
      </c>
      <c r="E43" s="36">
        <f>DEFAULT!E44+DEFAULT!E44*0.0231</f>
        <v>0</v>
      </c>
      <c r="F43" s="36">
        <f>DEFAULT!F44+DEFAULT!F44*0.0231</f>
        <v>0</v>
      </c>
      <c r="G43" s="36">
        <f>DEFAULT!G44+DEFAULT!G44*0.0231</f>
        <v>0</v>
      </c>
      <c r="H43" s="36">
        <f>DEFAULT!H44+DEFAULT!H44*0.0231</f>
        <v>40.924</v>
      </c>
      <c r="I43" s="36">
        <f>DEFAULT!I44+DEFAULT!I44*0.0231</f>
        <v>0</v>
      </c>
      <c r="J43" s="36">
        <f>DEFAULT!J44+DEFAULT!J44*0.0231</f>
        <v>0</v>
      </c>
      <c r="K43" s="36">
        <f>DEFAULT!K44+DEFAULT!K44*0.0231</f>
        <v>0</v>
      </c>
      <c r="L43" s="36">
        <f>DEFAULT!L44+DEFAULT!L44*0.0231</f>
        <v>0</v>
      </c>
      <c r="M43" s="36">
        <f>DEFAULT!M44+DEFAULT!M44*0.0231</f>
        <v>0</v>
      </c>
      <c r="N43" s="36">
        <f>DEFAULT!N44+DEFAULT!N44*0.0231</f>
        <v>0</v>
      </c>
      <c r="O43" s="37">
        <f t="shared" si="6"/>
        <v>40.924</v>
      </c>
      <c r="P43" s="5"/>
      <c r="Q43" s="5"/>
      <c r="R43" s="5"/>
    </row>
    <row r="44">
      <c r="B44" s="12" t="s">
        <v>54</v>
      </c>
      <c r="C44" s="36">
        <f>DEFAULT!C45+DEFAULT!C45*0.0231</f>
        <v>0</v>
      </c>
      <c r="D44" s="36">
        <f>DEFAULT!D45+DEFAULT!D45*0.0231</f>
        <v>0</v>
      </c>
      <c r="E44" s="36">
        <f>DEFAULT!E45+DEFAULT!E45*0.0231</f>
        <v>0</v>
      </c>
      <c r="F44" s="36">
        <f>DEFAULT!F45+DEFAULT!F45*0.0231</f>
        <v>0</v>
      </c>
      <c r="G44" s="36">
        <f>DEFAULT!G45+DEFAULT!G45*0.0231</f>
        <v>0</v>
      </c>
      <c r="H44" s="36">
        <f>DEFAULT!H45+DEFAULT!H45*0.0231</f>
        <v>0</v>
      </c>
      <c r="I44" s="36">
        <f>DEFAULT!I45+DEFAULT!I45*0.0231</f>
        <v>0</v>
      </c>
      <c r="J44" s="36">
        <f>DEFAULT!J45+DEFAULT!J45*0.0231</f>
        <v>0</v>
      </c>
      <c r="K44" s="36">
        <f>DEFAULT!K45+DEFAULT!K45*0.0231</f>
        <v>0</v>
      </c>
      <c r="L44" s="36">
        <f>DEFAULT!L45+DEFAULT!L45*0.0231</f>
        <v>0</v>
      </c>
      <c r="M44" s="36">
        <f>DEFAULT!M45+DEFAULT!M45*0.0231</f>
        <v>0</v>
      </c>
      <c r="N44" s="36">
        <f>DEFAULT!N45+DEFAULT!N45*0.0231</f>
        <v>716.17</v>
      </c>
      <c r="O44" s="37">
        <f t="shared" si="6"/>
        <v>716.17</v>
      </c>
      <c r="P44" s="5"/>
      <c r="Q44" s="5"/>
      <c r="R44" s="5"/>
    </row>
    <row r="45">
      <c r="B45" s="12" t="s">
        <v>55</v>
      </c>
      <c r="C45" s="36">
        <f>DEFAULT!C46+DEFAULT!C46*0.0231</f>
        <v>0</v>
      </c>
      <c r="D45" s="36">
        <f>DEFAULT!D46+DEFAULT!D46*0.0231</f>
        <v>0</v>
      </c>
      <c r="E45" s="36">
        <f>DEFAULT!E46+DEFAULT!E46*0.0231</f>
        <v>0</v>
      </c>
      <c r="F45" s="36">
        <f>DEFAULT!F46+DEFAULT!F46*0.0231</f>
        <v>0</v>
      </c>
      <c r="G45" s="36">
        <f>DEFAULT!G46+DEFAULT!G46*0.0231</f>
        <v>0</v>
      </c>
      <c r="H45" s="36">
        <f>DEFAULT!H46+DEFAULT!H46*0.0231</f>
        <v>0</v>
      </c>
      <c r="I45" s="36">
        <f>DEFAULT!I46+DEFAULT!I46*0.0231</f>
        <v>0</v>
      </c>
      <c r="J45" s="36">
        <f>DEFAULT!J46+DEFAULT!J46*0.0231</f>
        <v>613.86</v>
      </c>
      <c r="K45" s="36">
        <f>DEFAULT!K46+DEFAULT!K46*0.0231</f>
        <v>0</v>
      </c>
      <c r="L45" s="36">
        <f>DEFAULT!L46+DEFAULT!L46*0.0231</f>
        <v>0</v>
      </c>
      <c r="M45" s="36">
        <f>DEFAULT!M46+DEFAULT!M46*0.0231</f>
        <v>0</v>
      </c>
      <c r="N45" s="36">
        <f>DEFAULT!N46+DEFAULT!N46*0.0231</f>
        <v>0</v>
      </c>
      <c r="O45" s="37">
        <f t="shared" si="6"/>
        <v>613.86</v>
      </c>
      <c r="P45" s="5"/>
      <c r="Q45" s="5"/>
      <c r="R45" s="5"/>
    </row>
    <row r="46">
      <c r="B46" s="12" t="s">
        <v>56</v>
      </c>
      <c r="C46" s="36">
        <f>DEFAULT!C47+DEFAULT!C47*0.0231</f>
        <v>0</v>
      </c>
      <c r="D46" s="36">
        <f>DEFAULT!D47+DEFAULT!D47*0.0231</f>
        <v>0</v>
      </c>
      <c r="E46" s="36">
        <f>DEFAULT!E47+DEFAULT!E47*0.0231</f>
        <v>0</v>
      </c>
      <c r="F46" s="36">
        <f>DEFAULT!F47+DEFAULT!F47*0.0231</f>
        <v>0</v>
      </c>
      <c r="G46" s="36">
        <f>DEFAULT!G47+DEFAULT!G47*0.0231</f>
        <v>0</v>
      </c>
      <c r="H46" s="36">
        <f>DEFAULT!H47+DEFAULT!H47*0.0231</f>
        <v>255.775</v>
      </c>
      <c r="I46" s="36">
        <f>DEFAULT!I47+DEFAULT!I47*0.0231</f>
        <v>0</v>
      </c>
      <c r="J46" s="36">
        <f>DEFAULT!J47+DEFAULT!J47*0.0231</f>
        <v>0</v>
      </c>
      <c r="K46" s="36">
        <f>DEFAULT!K47+DEFAULT!K47*0.0231</f>
        <v>0</v>
      </c>
      <c r="L46" s="36">
        <f>DEFAULT!L47+DEFAULT!L47*0.0231</f>
        <v>0</v>
      </c>
      <c r="M46" s="36">
        <f>DEFAULT!M47+DEFAULT!M47*0.0231</f>
        <v>0</v>
      </c>
      <c r="N46" s="36">
        <f>DEFAULT!N47+DEFAULT!N47*0.0231</f>
        <v>0</v>
      </c>
      <c r="O46" s="37">
        <f t="shared" si="6"/>
        <v>255.775</v>
      </c>
      <c r="P46" s="5"/>
      <c r="Q46" s="5"/>
      <c r="R46" s="5"/>
    </row>
    <row r="47">
      <c r="B47" s="12" t="s">
        <v>57</v>
      </c>
      <c r="C47" s="36">
        <f>DEFAULT!C48+DEFAULT!C48*0.0231</f>
        <v>32.7392</v>
      </c>
      <c r="D47" s="36">
        <f>DEFAULT!D48+DEFAULT!D48*0.0231</f>
        <v>32.7392</v>
      </c>
      <c r="E47" s="36">
        <f>DEFAULT!E48+DEFAULT!E48*0.0231</f>
        <v>73.6632</v>
      </c>
      <c r="F47" s="36">
        <f>DEFAULT!F48+DEFAULT!F48*0.0231</f>
        <v>79.8018</v>
      </c>
      <c r="G47" s="36">
        <f>DEFAULT!G48+DEFAULT!G48*0.0231</f>
        <v>75.7094</v>
      </c>
      <c r="H47" s="36">
        <f>DEFAULT!H48+DEFAULT!H48*0.0231</f>
        <v>76.7325</v>
      </c>
      <c r="I47" s="36">
        <f>DEFAULT!I48+DEFAULT!I48*0.0231</f>
        <v>80.8249</v>
      </c>
      <c r="J47" s="36">
        <f>DEFAULT!J48+DEFAULT!J48*0.0231</f>
        <v>63.4322</v>
      </c>
      <c r="K47" s="36">
        <f>DEFAULT!K48+DEFAULT!K48*0.0231</f>
        <v>78.7787</v>
      </c>
      <c r="L47" s="36">
        <f>DEFAULT!L48+DEFAULT!L48*0.0231</f>
        <v>79.8018</v>
      </c>
      <c r="M47" s="36">
        <f>DEFAULT!M48+DEFAULT!M48*0.0231</f>
        <v>76.7325</v>
      </c>
      <c r="N47" s="36">
        <f>DEFAULT!N48+DEFAULT!N48*0.0231</f>
        <v>76.7325</v>
      </c>
      <c r="O47" s="37">
        <f t="shared" si="6"/>
        <v>827.6879</v>
      </c>
      <c r="P47" s="5"/>
      <c r="Q47" s="5"/>
      <c r="R47" s="5"/>
    </row>
    <row r="48">
      <c r="A48" s="47" t="s">
        <v>65</v>
      </c>
      <c r="B48" s="12" t="s">
        <v>69</v>
      </c>
      <c r="C48" s="36">
        <v>435.0</v>
      </c>
      <c r="D48" s="36">
        <v>435.0</v>
      </c>
      <c r="E48" s="36">
        <v>435.0</v>
      </c>
      <c r="F48" s="36">
        <v>435.0</v>
      </c>
      <c r="G48" s="36">
        <v>435.0</v>
      </c>
      <c r="H48" s="36">
        <v>435.0</v>
      </c>
      <c r="I48" s="36">
        <v>435.0</v>
      </c>
      <c r="J48" s="36">
        <v>435.0</v>
      </c>
      <c r="K48" s="36">
        <v>435.0</v>
      </c>
      <c r="L48" s="36">
        <v>435.0</v>
      </c>
      <c r="M48" s="36">
        <v>435.0</v>
      </c>
      <c r="N48" s="36">
        <v>435.0</v>
      </c>
      <c r="O48" s="37">
        <f t="shared" si="6"/>
        <v>5220</v>
      </c>
      <c r="P48" s="5"/>
      <c r="Q48" s="5"/>
      <c r="R48" s="5"/>
    </row>
    <row r="49">
      <c r="A49" s="47" t="s">
        <v>70</v>
      </c>
      <c r="B49" s="12" t="s">
        <v>71</v>
      </c>
      <c r="C49" s="36">
        <v>100.0</v>
      </c>
      <c r="D49" s="36">
        <v>100.0</v>
      </c>
      <c r="E49" s="36">
        <v>100.0</v>
      </c>
      <c r="F49" s="36">
        <v>100.0</v>
      </c>
      <c r="G49" s="36">
        <v>100.0</v>
      </c>
      <c r="H49" s="36">
        <v>100.0</v>
      </c>
      <c r="I49" s="36">
        <v>100.0</v>
      </c>
      <c r="J49" s="36">
        <v>100.0</v>
      </c>
      <c r="K49" s="36">
        <v>100.0</v>
      </c>
      <c r="L49" s="36">
        <v>100.0</v>
      </c>
      <c r="M49" s="36">
        <v>100.0</v>
      </c>
      <c r="N49" s="36">
        <v>100.0</v>
      </c>
      <c r="O49" s="37">
        <f t="shared" si="6"/>
        <v>1200</v>
      </c>
      <c r="P49" s="5"/>
      <c r="Q49" s="5"/>
      <c r="R49" s="5"/>
    </row>
    <row r="50">
      <c r="A50" s="47" t="s">
        <v>72</v>
      </c>
      <c r="B50" s="12" t="s">
        <v>73</v>
      </c>
      <c r="C50" s="36">
        <v>111.0</v>
      </c>
      <c r="D50" s="36">
        <v>111.0</v>
      </c>
      <c r="E50" s="36">
        <v>111.0</v>
      </c>
      <c r="F50" s="36">
        <v>111.0</v>
      </c>
      <c r="G50" s="36">
        <v>111.0</v>
      </c>
      <c r="H50" s="36">
        <v>111.0</v>
      </c>
      <c r="I50" s="36">
        <v>111.0</v>
      </c>
      <c r="J50" s="36">
        <v>111.0</v>
      </c>
      <c r="K50" s="36">
        <v>111.0</v>
      </c>
      <c r="L50" s="36">
        <v>111.0</v>
      </c>
      <c r="M50" s="36">
        <v>111.0</v>
      </c>
      <c r="N50" s="36">
        <v>111.0</v>
      </c>
      <c r="O50" s="37">
        <f t="shared" si="6"/>
        <v>1332</v>
      </c>
      <c r="P50" s="5"/>
      <c r="Q50" s="5"/>
      <c r="R50" s="5"/>
    </row>
    <row r="51">
      <c r="A51" s="5"/>
      <c r="B51" s="25" t="s">
        <v>58</v>
      </c>
      <c r="C51" s="42">
        <f t="shared" ref="C51:O51" si="7">SUM(C29:C50)</f>
        <v>2504.9727</v>
      </c>
      <c r="D51" s="42">
        <f t="shared" si="7"/>
        <v>2504.9727</v>
      </c>
      <c r="E51" s="42">
        <f t="shared" si="7"/>
        <v>2627.7447</v>
      </c>
      <c r="F51" s="42">
        <f t="shared" si="7"/>
        <v>2546.9198</v>
      </c>
      <c r="G51" s="42">
        <f t="shared" si="7"/>
        <v>2614.4444</v>
      </c>
      <c r="H51" s="42">
        <f t="shared" si="7"/>
        <v>2589.89</v>
      </c>
      <c r="I51" s="42">
        <f t="shared" si="7"/>
        <v>2553.0584</v>
      </c>
      <c r="J51" s="42">
        <f t="shared" si="7"/>
        <v>2934.6747</v>
      </c>
      <c r="K51" s="42">
        <f t="shared" si="7"/>
        <v>5625.4277</v>
      </c>
      <c r="L51" s="42">
        <f t="shared" si="7"/>
        <v>2557.1508</v>
      </c>
      <c r="M51" s="42">
        <f t="shared" si="7"/>
        <v>2768.9325</v>
      </c>
      <c r="N51" s="42">
        <f t="shared" si="7"/>
        <v>3387.908</v>
      </c>
      <c r="O51" s="46">
        <f t="shared" si="7"/>
        <v>35216.0964</v>
      </c>
      <c r="P51" s="5"/>
      <c r="Q51" s="5"/>
      <c r="R51" s="5"/>
    </row>
    <row r="52">
      <c r="A52" s="5"/>
      <c r="B52" s="25" t="s">
        <v>59</v>
      </c>
      <c r="C52" s="42">
        <f t="shared" ref="C52:O52" si="8">C27+C51</f>
        <v>6265.14404</v>
      </c>
      <c r="D52" s="42">
        <f t="shared" si="8"/>
        <v>6265.14404</v>
      </c>
      <c r="E52" s="42">
        <f t="shared" si="8"/>
        <v>6533.01884</v>
      </c>
      <c r="F52" s="42">
        <f t="shared" si="8"/>
        <v>6534.19115</v>
      </c>
      <c r="G52" s="42">
        <f t="shared" si="8"/>
        <v>6535.36346</v>
      </c>
      <c r="H52" s="42">
        <f t="shared" si="8"/>
        <v>7252.70577</v>
      </c>
      <c r="I52" s="42">
        <f t="shared" si="8"/>
        <v>6616.208645</v>
      </c>
      <c r="J52" s="42">
        <f t="shared" si="8"/>
        <v>6873.155955</v>
      </c>
      <c r="K52" s="42">
        <f t="shared" si="8"/>
        <v>10136.65558</v>
      </c>
      <c r="L52" s="42">
        <f t="shared" si="8"/>
        <v>6620.897885</v>
      </c>
      <c r="M52" s="42">
        <f t="shared" si="8"/>
        <v>6832.978005</v>
      </c>
      <c r="N52" s="42">
        <f t="shared" si="8"/>
        <v>7865.908</v>
      </c>
      <c r="O52" s="44">
        <f t="shared" si="8"/>
        <v>84367.58087</v>
      </c>
      <c r="P52" s="5"/>
      <c r="Q52" s="5"/>
      <c r="R52" s="5"/>
    </row>
    <row r="53">
      <c r="A53" s="5"/>
      <c r="B53" s="29" t="s">
        <v>60</v>
      </c>
      <c r="C53" s="48">
        <f t="shared" ref="C53:O53" si="9">C8-C52</f>
        <v>-495.59404</v>
      </c>
      <c r="D53" s="48">
        <f t="shared" si="9"/>
        <v>-495.59404</v>
      </c>
      <c r="E53" s="48">
        <f t="shared" si="9"/>
        <v>-440.96884</v>
      </c>
      <c r="F53" s="48">
        <f t="shared" si="9"/>
        <v>-441.06615</v>
      </c>
      <c r="G53" s="48">
        <f t="shared" si="9"/>
        <v>-441.16346</v>
      </c>
      <c r="H53" s="48">
        <f t="shared" si="9"/>
        <v>-1157.43077</v>
      </c>
      <c r="I53" s="48">
        <f t="shared" si="9"/>
        <v>-445.371145</v>
      </c>
      <c r="J53" s="48">
        <f t="shared" si="9"/>
        <v>-701.243455</v>
      </c>
      <c r="K53" s="48">
        <f t="shared" si="9"/>
        <v>-737.593075</v>
      </c>
      <c r="L53" s="48">
        <f t="shared" si="9"/>
        <v>-445.760385</v>
      </c>
      <c r="M53" s="48">
        <f t="shared" si="9"/>
        <v>-655.690505</v>
      </c>
      <c r="N53" s="48">
        <f t="shared" si="9"/>
        <v>-1688.6205</v>
      </c>
      <c r="O53" s="48">
        <f t="shared" si="9"/>
        <v>-8182.30587</v>
      </c>
      <c r="P53" s="5"/>
      <c r="Q53" s="5"/>
      <c r="R53" s="5"/>
    </row>
    <row r="54">
      <c r="B54" s="31" t="s">
        <v>61</v>
      </c>
      <c r="C54" s="49">
        <f>DEFAULT!C52+DEFAULT!C52*0.0231</f>
        <v>0</v>
      </c>
      <c r="D54" s="49">
        <f>DEFAULT!D52+DEFAULT!D52*0.0231</f>
        <v>0</v>
      </c>
      <c r="E54" s="49">
        <f>DEFAULT!E52+DEFAULT!E52*0.0231</f>
        <v>0</v>
      </c>
      <c r="F54" s="49">
        <f>DEFAULT!F52+DEFAULT!F52*0.0231</f>
        <v>0</v>
      </c>
      <c r="G54" s="49">
        <f>DEFAULT!G52+DEFAULT!G52*0.0231</f>
        <v>0</v>
      </c>
      <c r="H54" s="49">
        <f>DEFAULT!H52+DEFAULT!H52*0.0231</f>
        <v>716.17</v>
      </c>
      <c r="I54" s="49">
        <f>DEFAULT!I52+DEFAULT!I52*0.0231</f>
        <v>0</v>
      </c>
      <c r="J54" s="49">
        <f>DEFAULT!J52+DEFAULT!J52*0.0231</f>
        <v>255.775</v>
      </c>
      <c r="K54" s="49">
        <f>DEFAULT!K52+DEFAULT!K52*0.0231</f>
        <v>0</v>
      </c>
      <c r="L54" s="49">
        <f>DEFAULT!L52+DEFAULT!L52*0.0231</f>
        <v>0</v>
      </c>
      <c r="M54" s="49">
        <f>DEFAULT!M52+DEFAULT!M52*0.0231</f>
        <v>209.7355</v>
      </c>
      <c r="N54" s="49">
        <f>DEFAULT!N52+DEFAULT!N52*0.0231</f>
        <v>204.62</v>
      </c>
      <c r="O54" s="50">
        <f>O30</f>
        <v>1386.3005</v>
      </c>
    </row>
    <row r="55">
      <c r="B55" s="31" t="s">
        <v>62</v>
      </c>
      <c r="C55" s="49">
        <f t="shared" ref="C55:O55" si="10">C53+C54</f>
        <v>-495.59404</v>
      </c>
      <c r="D55" s="49">
        <f t="shared" si="10"/>
        <v>-495.59404</v>
      </c>
      <c r="E55" s="49">
        <f t="shared" si="10"/>
        <v>-440.96884</v>
      </c>
      <c r="F55" s="49">
        <f t="shared" si="10"/>
        <v>-441.06615</v>
      </c>
      <c r="G55" s="49">
        <f t="shared" si="10"/>
        <v>-441.16346</v>
      </c>
      <c r="H55" s="49">
        <f t="shared" si="10"/>
        <v>-441.26077</v>
      </c>
      <c r="I55" s="49">
        <f t="shared" si="10"/>
        <v>-445.371145</v>
      </c>
      <c r="J55" s="49">
        <f t="shared" si="10"/>
        <v>-445.468455</v>
      </c>
      <c r="K55" s="49">
        <f t="shared" si="10"/>
        <v>-737.593075</v>
      </c>
      <c r="L55" s="49">
        <f t="shared" si="10"/>
        <v>-445.760385</v>
      </c>
      <c r="M55" s="49">
        <f t="shared" si="10"/>
        <v>-445.955005</v>
      </c>
      <c r="N55" s="49">
        <f t="shared" si="10"/>
        <v>-1484.0005</v>
      </c>
      <c r="O55" s="51">
        <f t="shared" si="10"/>
        <v>-6796.00537</v>
      </c>
    </row>
  </sheetData>
  <mergeCells count="9">
    <mergeCell ref="A37:A39"/>
    <mergeCell ref="A40:A47"/>
    <mergeCell ref="A1:D1"/>
    <mergeCell ref="A4:A7"/>
    <mergeCell ref="A12:A16"/>
    <mergeCell ref="A17:A18"/>
    <mergeCell ref="A19:A21"/>
    <mergeCell ref="A22:A23"/>
    <mergeCell ref="A29:A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48.13"/>
    <col customWidth="1" min="9" max="9" width="15.13"/>
    <col customWidth="1" min="15" max="15" width="14.13"/>
  </cols>
  <sheetData>
    <row r="1">
      <c r="A1" s="1" t="s">
        <v>74</v>
      </c>
      <c r="E1" s="2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</row>
    <row r="2">
      <c r="A2" s="5"/>
      <c r="B2" s="5"/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8" t="s">
        <v>13</v>
      </c>
      <c r="P2" s="5"/>
      <c r="Q2" s="5"/>
      <c r="R2" s="5"/>
    </row>
    <row r="3">
      <c r="A3" s="5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5"/>
      <c r="Q3" s="5"/>
      <c r="R3" s="5"/>
    </row>
    <row r="4">
      <c r="A4" s="35" t="s">
        <v>75</v>
      </c>
      <c r="B4" s="12" t="s">
        <v>14</v>
      </c>
      <c r="C4" s="36">
        <f>'2010'!C4*(1+0.1035)</f>
        <v>2779.440625</v>
      </c>
      <c r="D4" s="36">
        <f>'2010'!D4*(1+0.1035)</f>
        <v>2779.440625</v>
      </c>
      <c r="E4" s="36">
        <f>'2010'!E4*(1+0.1035)</f>
        <v>2779.440625</v>
      </c>
      <c r="F4" s="36">
        <f>'2010'!F4*(1+0.1035)</f>
        <v>2779.440625</v>
      </c>
      <c r="G4" s="36">
        <f>'2010'!G4*(1+0.1035)</f>
        <v>2779.440625</v>
      </c>
      <c r="H4" s="36">
        <f>'2010'!H4*(1+0.1035)</f>
        <v>2779.440625</v>
      </c>
      <c r="I4" s="36">
        <f>'2010'!I4*(1+0.1035)</f>
        <v>2862.823844</v>
      </c>
      <c r="J4" s="36">
        <f>'2010'!J4*(1+0.1035)</f>
        <v>2862.823844</v>
      </c>
      <c r="K4" s="36">
        <f>'2010'!K4*(1+0.1035)</f>
        <v>2862.823844</v>
      </c>
      <c r="L4" s="36">
        <f>'2010'!L4*(1+0.1035)</f>
        <v>2862.823844</v>
      </c>
      <c r="M4" s="36">
        <f>'2010'!M4*(1+0.1035)</f>
        <v>2862.823844</v>
      </c>
      <c r="N4" s="36">
        <f>'2010'!N4*(1+0.1035)</f>
        <v>2862.823844</v>
      </c>
      <c r="O4" s="37">
        <f>SUM(C4:N4)</f>
        <v>33853.58681</v>
      </c>
      <c r="P4" s="5"/>
      <c r="Q4" s="5"/>
      <c r="R4" s="5"/>
    </row>
    <row r="5">
      <c r="B5" s="12" t="s">
        <v>15</v>
      </c>
      <c r="C5" s="36">
        <f>'2010'!C5*(1+0.1035)</f>
        <v>3558.7875</v>
      </c>
      <c r="D5" s="36">
        <f>'2010'!D5*(1+0.1035)</f>
        <v>3558.7875</v>
      </c>
      <c r="E5" s="36">
        <f>'2010'!E5*(1+0.1035)</f>
        <v>3914.66625</v>
      </c>
      <c r="F5" s="36">
        <f>'2010'!F5*(1+0.1035)</f>
        <v>3914.66625</v>
      </c>
      <c r="G5" s="36">
        <f>'2010'!G5*(1+0.1035)</f>
        <v>3914.66625</v>
      </c>
      <c r="H5" s="36">
        <f>'2010'!H5*(1+0.1035)</f>
        <v>3914.66625</v>
      </c>
      <c r="I5" s="36">
        <f>'2010'!I5*(1+0.1035)</f>
        <v>3914.66625</v>
      </c>
      <c r="J5" s="36">
        <f>'2010'!J5*(1+0.1035)</f>
        <v>3914.66625</v>
      </c>
      <c r="K5" s="36">
        <f>'2010'!K5*(1+0.1035)</f>
        <v>3914.66625</v>
      </c>
      <c r="L5" s="36">
        <f>'2010'!L5*(1+0.1035)</f>
        <v>3914.66625</v>
      </c>
      <c r="M5" s="36">
        <f>'2010'!M5*(1+0.1035)</f>
        <v>3914.66625</v>
      </c>
      <c r="N5" s="36">
        <f>'2010'!N5*(1+0.1035)</f>
        <v>3914.66625</v>
      </c>
      <c r="O5" s="37">
        <f t="shared" ref="O5:O7" si="1">sum(C5:N5)</f>
        <v>46264.2375</v>
      </c>
      <c r="P5" s="5"/>
      <c r="Q5" s="5"/>
      <c r="R5" s="5"/>
    </row>
    <row r="6">
      <c r="B6" s="12" t="s">
        <v>16</v>
      </c>
      <c r="C6" s="36">
        <f>'2010'!C6*(1+0.1035)</f>
        <v>28.4703</v>
      </c>
      <c r="D6" s="36">
        <f>'2010'!D6*(1+0.1035)</f>
        <v>28.4703</v>
      </c>
      <c r="E6" s="36">
        <f>'2010'!E6*(1+0.1035)</f>
        <v>28.4703</v>
      </c>
      <c r="F6" s="36">
        <f>'2010'!F6*(1+0.1035)</f>
        <v>29.6565625</v>
      </c>
      <c r="G6" s="36">
        <f>'2010'!G6*(1+0.1035)</f>
        <v>30.842825</v>
      </c>
      <c r="H6" s="36">
        <f>'2010'!H6*(1+0.1035)</f>
        <v>32.0290875</v>
      </c>
      <c r="I6" s="36">
        <f>'2010'!I6*(1+0.1035)</f>
        <v>32.0290875</v>
      </c>
      <c r="J6" s="36">
        <f>'2010'!J6*(1+0.1035)</f>
        <v>33.21535</v>
      </c>
      <c r="K6" s="36">
        <f>'2010'!K6*(1+0.1035)</f>
        <v>35.587875</v>
      </c>
      <c r="L6" s="36">
        <f>'2010'!L6*(1+0.1035)</f>
        <v>36.7741375</v>
      </c>
      <c r="M6" s="36">
        <f>'2010'!M6*(1+0.1035)</f>
        <v>39.1466625</v>
      </c>
      <c r="N6" s="36">
        <f>'2010'!N6*(1+0.1035)</f>
        <v>39.1466625</v>
      </c>
      <c r="O6" s="37">
        <f t="shared" si="1"/>
        <v>393.83915</v>
      </c>
      <c r="P6" s="5"/>
      <c r="Q6" s="5"/>
      <c r="R6" s="5"/>
    </row>
    <row r="7">
      <c r="B7" s="12" t="s">
        <v>17</v>
      </c>
      <c r="C7" s="36">
        <v>0.0</v>
      </c>
      <c r="D7" s="36">
        <v>0.0</v>
      </c>
      <c r="E7" s="36">
        <v>0.0</v>
      </c>
      <c r="F7" s="36">
        <v>0.0</v>
      </c>
      <c r="G7" s="36">
        <v>0.0</v>
      </c>
      <c r="H7" s="36">
        <v>0.0</v>
      </c>
      <c r="I7" s="36">
        <v>0.0</v>
      </c>
      <c r="J7" s="36">
        <v>0.0</v>
      </c>
      <c r="K7" s="36">
        <f>'2010'!K7*(1+0.1037)</f>
        <v>3559.4325</v>
      </c>
      <c r="L7" s="38">
        <v>0.0</v>
      </c>
      <c r="M7" s="36">
        <v>0.0</v>
      </c>
      <c r="N7" s="38">
        <v>0.0</v>
      </c>
      <c r="O7" s="37">
        <f t="shared" si="1"/>
        <v>3559.4325</v>
      </c>
      <c r="P7" s="5"/>
      <c r="Q7" s="5"/>
      <c r="R7" s="5"/>
    </row>
    <row r="8">
      <c r="A8" s="5"/>
      <c r="B8" s="16" t="s">
        <v>18</v>
      </c>
      <c r="C8" s="39">
        <f t="shared" ref="C8:O8" si="2">SUM(C4:C7)</f>
        <v>6366.698425</v>
      </c>
      <c r="D8" s="39">
        <f t="shared" si="2"/>
        <v>6366.698425</v>
      </c>
      <c r="E8" s="39">
        <f t="shared" si="2"/>
        <v>6722.577175</v>
      </c>
      <c r="F8" s="39">
        <f t="shared" si="2"/>
        <v>6723.763438</v>
      </c>
      <c r="G8" s="39">
        <f t="shared" si="2"/>
        <v>6724.9497</v>
      </c>
      <c r="H8" s="39">
        <f t="shared" si="2"/>
        <v>6726.135963</v>
      </c>
      <c r="I8" s="39">
        <f t="shared" si="2"/>
        <v>6809.519181</v>
      </c>
      <c r="J8" s="39">
        <f t="shared" si="2"/>
        <v>6810.705444</v>
      </c>
      <c r="K8" s="39">
        <f t="shared" si="2"/>
        <v>10372.51047</v>
      </c>
      <c r="L8" s="39">
        <f t="shared" si="2"/>
        <v>6814.264231</v>
      </c>
      <c r="M8" s="39">
        <f t="shared" si="2"/>
        <v>6816.636756</v>
      </c>
      <c r="N8" s="39">
        <f t="shared" si="2"/>
        <v>6816.636756</v>
      </c>
      <c r="O8" s="40">
        <f t="shared" si="2"/>
        <v>84071.09596</v>
      </c>
      <c r="P8" s="5"/>
      <c r="Q8" s="5"/>
      <c r="R8" s="5"/>
    </row>
    <row r="9">
      <c r="A9" s="5"/>
      <c r="B9" s="19" t="s">
        <v>19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1"/>
      <c r="P9" s="5"/>
      <c r="Q9" s="5"/>
      <c r="R9" s="5"/>
    </row>
    <row r="10">
      <c r="A10" s="5"/>
      <c r="B10" s="22" t="s">
        <v>20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  <c r="P10" s="5"/>
      <c r="Q10" s="5"/>
      <c r="R10" s="5"/>
    </row>
    <row r="11">
      <c r="A11" s="35" t="s">
        <v>65</v>
      </c>
      <c r="B11" s="12" t="s">
        <v>21</v>
      </c>
      <c r="C11" s="36">
        <v>900.0</v>
      </c>
      <c r="D11" s="36">
        <v>900.0</v>
      </c>
      <c r="E11" s="36">
        <v>900.0</v>
      </c>
      <c r="F11" s="36">
        <v>900.0</v>
      </c>
      <c r="G11" s="36">
        <v>900.0</v>
      </c>
      <c r="H11" s="36">
        <v>900.0</v>
      </c>
      <c r="I11" s="36">
        <v>950.0</v>
      </c>
      <c r="J11" s="36">
        <v>950.0</v>
      </c>
      <c r="K11" s="36">
        <v>950.0</v>
      </c>
      <c r="L11" s="38">
        <v>950.0</v>
      </c>
      <c r="M11" s="36">
        <v>950.0</v>
      </c>
      <c r="N11" s="38">
        <v>950.0</v>
      </c>
      <c r="O11" s="37">
        <f t="shared" ref="O11:O26" si="3">SUM(C11:N11)</f>
        <v>11100</v>
      </c>
      <c r="P11" s="5"/>
      <c r="Q11" s="5"/>
      <c r="R11" s="5"/>
    </row>
    <row r="12">
      <c r="A12" s="41" t="s">
        <v>76</v>
      </c>
      <c r="B12" s="12" t="s">
        <v>22</v>
      </c>
      <c r="C12" s="36">
        <f>'2010'!C12*(1+9.37%)</f>
        <v>151.0602035</v>
      </c>
      <c r="D12" s="36">
        <f>'2010'!D12*(1+9.37%)</f>
        <v>151.0602035</v>
      </c>
      <c r="E12" s="36">
        <f>'2010'!E12*(1+9.37%)</f>
        <v>151.0602035</v>
      </c>
      <c r="F12" s="36">
        <f>'2010'!F12*(1+9.37%)</f>
        <v>151.0602035</v>
      </c>
      <c r="G12" s="36">
        <f>'2010'!G12*(1+9.37%)</f>
        <v>151.0602035</v>
      </c>
      <c r="H12" s="36">
        <f>'2010'!H12*(1+9.37%)</f>
        <v>151.0602035</v>
      </c>
      <c r="I12" s="36">
        <f>'2010'!I12*(1+9.37%)</f>
        <v>151.0602035</v>
      </c>
      <c r="J12" s="36">
        <f>'2010'!J12*(1+9.37%)</f>
        <v>151.0602035</v>
      </c>
      <c r="K12" s="36">
        <f>'2010'!K12*(1+9.37%)</f>
        <v>151.0602035</v>
      </c>
      <c r="L12" s="36">
        <f>'2010'!L12*(1+9.37%)</f>
        <v>151.0602035</v>
      </c>
      <c r="M12" s="36">
        <f>'2010'!M12*(1+9.37%)</f>
        <v>151.0602035</v>
      </c>
      <c r="N12" s="36">
        <f>'2010'!N12*(1+9.37%)</f>
        <v>151.0602035</v>
      </c>
      <c r="O12" s="37">
        <f t="shared" si="3"/>
        <v>1812.722441</v>
      </c>
      <c r="P12" s="5"/>
      <c r="Q12" s="5"/>
      <c r="R12" s="5"/>
    </row>
    <row r="13">
      <c r="B13" s="12" t="s">
        <v>23</v>
      </c>
      <c r="C13" s="36">
        <f>'2010'!C13+'2010'!C13*0.0937</f>
        <v>10.07068023</v>
      </c>
      <c r="D13" s="36">
        <f>'2010'!D13+'2010'!D13*0.0937</f>
        <v>10.07068023</v>
      </c>
      <c r="E13" s="36">
        <f>'2010'!E13+'2010'!E13*0.0937</f>
        <v>10.07068023</v>
      </c>
      <c r="F13" s="36">
        <f>'2010'!F13+'2010'!F13*0.0937</f>
        <v>10.07068023</v>
      </c>
      <c r="G13" s="36">
        <f>'2010'!G13+'2010'!G13*0.0937</f>
        <v>10.07068023</v>
      </c>
      <c r="H13" s="36">
        <f>'2010'!H13+'2010'!H13*0.0937</f>
        <v>10.07068023</v>
      </c>
      <c r="I13" s="36">
        <f>'2010'!I13+'2010'!I13*0.0937</f>
        <v>10.07068023</v>
      </c>
      <c r="J13" s="36">
        <f>'2010'!J13+'2010'!J13*0.0937</f>
        <v>10.07068023</v>
      </c>
      <c r="K13" s="36">
        <f>'2010'!K13+'2010'!K13*0.0937</f>
        <v>10.07068023</v>
      </c>
      <c r="L13" s="36">
        <f>'2010'!L13+'2010'!L13*0.0937</f>
        <v>10.07068023</v>
      </c>
      <c r="M13" s="36">
        <f>'2010'!M13+'2010'!M13*0.0937</f>
        <v>10.07068023</v>
      </c>
      <c r="N13" s="36">
        <f>'2010'!N13+'2010'!N13*0.0937</f>
        <v>10.07068023</v>
      </c>
      <c r="O13" s="37">
        <f t="shared" si="3"/>
        <v>120.8481628</v>
      </c>
      <c r="P13" s="5"/>
      <c r="Q13" s="5"/>
      <c r="R13" s="5"/>
    </row>
    <row r="14">
      <c r="B14" s="12" t="s">
        <v>24</v>
      </c>
      <c r="C14" s="36">
        <f>DEFAULT!C15+DEFAULT!C15*0.0231</f>
        <v>409.24</v>
      </c>
      <c r="D14" s="36">
        <f>DEFAULT!D15+DEFAULT!D15*0.0231</f>
        <v>409.24</v>
      </c>
      <c r="E14" s="36">
        <f>DEFAULT!E15+DEFAULT!E15*0.0231</f>
        <v>409.24</v>
      </c>
      <c r="F14" s="36">
        <f>DEFAULT!F15+DEFAULT!F15*0.0231</f>
        <v>409.24</v>
      </c>
      <c r="G14" s="36">
        <f>DEFAULT!G15+DEFAULT!G15*0.0231</f>
        <v>409.24</v>
      </c>
      <c r="H14" s="36">
        <f>DEFAULT!H15+DEFAULT!H15*0.0231</f>
        <v>409.24</v>
      </c>
      <c r="I14" s="36">
        <f>DEFAULT!I15+DEFAULT!I15*0.0231</f>
        <v>409.24</v>
      </c>
      <c r="J14" s="36">
        <f>DEFAULT!J15+DEFAULT!J15*0.0231</f>
        <v>409.24</v>
      </c>
      <c r="K14" s="36">
        <f>DEFAULT!K15+DEFAULT!K15*0.0231</f>
        <v>409.24</v>
      </c>
      <c r="L14" s="36">
        <f>DEFAULT!L15+DEFAULT!L15*0.0231</f>
        <v>409.24</v>
      </c>
      <c r="M14" s="36">
        <f>DEFAULT!M15+DEFAULT!M15*0.0231</f>
        <v>409.24</v>
      </c>
      <c r="N14" s="36">
        <f>DEFAULT!N15+DEFAULT!N15*0.0231</f>
        <v>409.24</v>
      </c>
      <c r="O14" s="37">
        <f t="shared" si="3"/>
        <v>4910.88</v>
      </c>
      <c r="P14" s="5"/>
      <c r="Q14" s="5"/>
      <c r="R14" s="5"/>
    </row>
    <row r="15">
      <c r="B15" s="12" t="s">
        <v>25</v>
      </c>
      <c r="C15" s="36">
        <f>DEFAULT!C16+DEFAULT!C16*0.0231</f>
        <v>0</v>
      </c>
      <c r="D15" s="36">
        <f>DEFAULT!D16+DEFAULT!D16*0.0231</f>
        <v>0</v>
      </c>
      <c r="E15" s="36">
        <f>DEFAULT!E16+DEFAULT!E16*0.0231</f>
        <v>0</v>
      </c>
      <c r="F15" s="36">
        <f>DEFAULT!F16+DEFAULT!F16*0.0231</f>
        <v>0</v>
      </c>
      <c r="G15" s="36">
        <f>DEFAULT!G16+DEFAULT!G16*0.0231</f>
        <v>0</v>
      </c>
      <c r="H15" s="36">
        <f>'2010'!H15+'2010'!H15*0.0937</f>
        <v>246.1721834</v>
      </c>
      <c r="I15" s="36">
        <f>DEFAULT!I16+DEFAULT!I16*0.0231</f>
        <v>0</v>
      </c>
      <c r="J15" s="36">
        <f>DEFAULT!J16+DEFAULT!J16*0.0231</f>
        <v>0</v>
      </c>
      <c r="K15" s="36">
        <f>DEFAULT!K16+DEFAULT!K16*0.0231</f>
        <v>0</v>
      </c>
      <c r="L15" s="36">
        <f>DEFAULT!L16+DEFAULT!L16*0.0231</f>
        <v>0</v>
      </c>
      <c r="M15" s="36">
        <f>DEFAULT!M16+DEFAULT!M16*0.0231</f>
        <v>0</v>
      </c>
      <c r="N15" s="36">
        <f>DEFAULT!N16+DEFAULT!N16*0.0231</f>
        <v>0</v>
      </c>
      <c r="O15" s="37">
        <f t="shared" si="3"/>
        <v>246.1721834</v>
      </c>
      <c r="P15" s="5"/>
      <c r="Q15" s="5"/>
      <c r="R15" s="5"/>
    </row>
    <row r="16">
      <c r="B16" s="12" t="s">
        <v>26</v>
      </c>
      <c r="C16" s="36">
        <f>DEFAULT!C17+DEFAULT!C17*0.0231</f>
        <v>0</v>
      </c>
      <c r="D16" s="36">
        <f>DEFAULT!D17+DEFAULT!D17*0.0231</f>
        <v>0</v>
      </c>
      <c r="E16" s="36">
        <f>DEFAULT!E17+DEFAULT!E17*0.0231</f>
        <v>0</v>
      </c>
      <c r="F16" s="36">
        <f>DEFAULT!F17+DEFAULT!F17*0.0231</f>
        <v>0</v>
      </c>
      <c r="G16" s="36">
        <f>DEFAULT!G17+DEFAULT!G17*0.0231</f>
        <v>0</v>
      </c>
      <c r="H16" s="36">
        <f>'2010'!H16+'2010'!H16*0.0937</f>
        <v>492.3443668</v>
      </c>
      <c r="I16" s="36">
        <f>DEFAULT!I17+DEFAULT!I17*0.0231</f>
        <v>0</v>
      </c>
      <c r="J16" s="36">
        <f>DEFAULT!J17+DEFAULT!J17*0.0231</f>
        <v>0</v>
      </c>
      <c r="K16" s="36">
        <f>DEFAULT!K17+DEFAULT!K17*0.0231</f>
        <v>0</v>
      </c>
      <c r="L16" s="36">
        <f>DEFAULT!L17+DEFAULT!L17*0.0231</f>
        <v>0</v>
      </c>
      <c r="M16" s="36">
        <f>DEFAULT!M17+DEFAULT!M17*0.0231</f>
        <v>0</v>
      </c>
      <c r="N16" s="36">
        <f>'2010'!N16+'2010'!N16*0.0937</f>
        <v>492.3443668</v>
      </c>
      <c r="O16" s="37">
        <f t="shared" si="3"/>
        <v>984.6887336</v>
      </c>
      <c r="P16" s="5"/>
      <c r="Q16" s="5"/>
      <c r="R16" s="5"/>
    </row>
    <row r="17">
      <c r="A17" s="35" t="s">
        <v>65</v>
      </c>
      <c r="B17" s="12" t="s">
        <v>27</v>
      </c>
      <c r="C17" s="36">
        <v>285.0</v>
      </c>
      <c r="D17" s="36">
        <v>285.0</v>
      </c>
      <c r="E17" s="36">
        <v>285.0</v>
      </c>
      <c r="F17" s="36">
        <v>285.0</v>
      </c>
      <c r="G17" s="36">
        <v>285.0</v>
      </c>
      <c r="H17" s="36">
        <v>285.0</v>
      </c>
      <c r="I17" s="36">
        <v>285.0</v>
      </c>
      <c r="J17" s="36">
        <v>285.0</v>
      </c>
      <c r="K17" s="36">
        <v>285.0</v>
      </c>
      <c r="L17" s="38">
        <v>285.0</v>
      </c>
      <c r="M17" s="36">
        <v>285.0</v>
      </c>
      <c r="N17" s="38">
        <v>285.0</v>
      </c>
      <c r="O17" s="37">
        <f t="shared" si="3"/>
        <v>3420</v>
      </c>
      <c r="P17" s="5"/>
      <c r="Q17" s="5"/>
      <c r="R17" s="5"/>
    </row>
    <row r="18">
      <c r="B18" s="12" t="s">
        <v>28</v>
      </c>
      <c r="C18" s="36">
        <v>145.0</v>
      </c>
      <c r="D18" s="36">
        <v>145.0</v>
      </c>
      <c r="E18" s="36">
        <v>145.0</v>
      </c>
      <c r="F18" s="36">
        <v>145.0</v>
      </c>
      <c r="G18" s="36">
        <v>145.0</v>
      </c>
      <c r="H18" s="36">
        <v>145.0</v>
      </c>
      <c r="I18" s="36">
        <v>145.0</v>
      </c>
      <c r="J18" s="36">
        <v>145.0</v>
      </c>
      <c r="K18" s="36">
        <v>145.0</v>
      </c>
      <c r="L18" s="38">
        <v>145.0</v>
      </c>
      <c r="M18" s="36">
        <v>145.0</v>
      </c>
      <c r="N18" s="38">
        <v>145.0</v>
      </c>
      <c r="O18" s="37">
        <f t="shared" si="3"/>
        <v>1740</v>
      </c>
      <c r="P18" s="5"/>
      <c r="Q18" s="5"/>
      <c r="R18" s="5"/>
    </row>
    <row r="19">
      <c r="A19" s="41" t="s">
        <v>76</v>
      </c>
      <c r="B19" s="12" t="s">
        <v>29</v>
      </c>
      <c r="C19" s="36">
        <f>'2010'!C19+'2010'!C19*0.0937</f>
        <v>26.85514728</v>
      </c>
      <c r="D19" s="36">
        <f>'2010'!D19+'2010'!D19*0.0937</f>
        <v>26.85514728</v>
      </c>
      <c r="E19" s="36">
        <f>'2010'!E19+'2010'!E19*0.0937</f>
        <v>78.3275129</v>
      </c>
      <c r="F19" s="36">
        <f>'2010'!F19+'2010'!F19*0.0937</f>
        <v>167.8446705</v>
      </c>
      <c r="G19" s="36">
        <f>'2010'!G19+'2010'!G19*0.0937</f>
        <v>95.11197995</v>
      </c>
      <c r="H19" s="36">
        <f>'2010'!H19+'2010'!H19*0.0937</f>
        <v>167.8446705</v>
      </c>
      <c r="I19" s="36">
        <f>'2010'!I19+'2010'!I19*0.0937</f>
        <v>167.8446705</v>
      </c>
      <c r="J19" s="36">
        <f>'2010'!J19+'2010'!J19*0.0937</f>
        <v>31.33100516</v>
      </c>
      <c r="K19" s="36">
        <f>'2010'!K19+'2010'!K19*0.0937</f>
        <v>167.8446705</v>
      </c>
      <c r="L19" s="36">
        <f>'2010'!L19+'2010'!L19*0.0937</f>
        <v>167.8446705</v>
      </c>
      <c r="M19" s="36">
        <f>'2010'!M19+'2010'!M19*0.0937</f>
        <v>167.8446705</v>
      </c>
      <c r="N19" s="36">
        <f>'2010'!N19+'2010'!N19*0.0937</f>
        <v>167.8446705</v>
      </c>
      <c r="O19" s="37">
        <f t="shared" si="3"/>
        <v>1433.393486</v>
      </c>
      <c r="P19" s="5"/>
      <c r="Q19" s="5"/>
      <c r="R19" s="5"/>
    </row>
    <row r="20">
      <c r="B20" s="12" t="s">
        <v>30</v>
      </c>
      <c r="C20" s="36">
        <f>'2010'!C20+'2010'!C20*0.0937</f>
        <v>167.8446705</v>
      </c>
      <c r="D20" s="36">
        <f>'2010'!D20+'2010'!D20*0.0937</f>
        <v>167.8446705</v>
      </c>
      <c r="E20" s="36">
        <f>'2010'!E20+'2010'!E20*0.0937</f>
        <v>167.8446705</v>
      </c>
      <c r="F20" s="36">
        <f>'2010'!F20+'2010'!F20*0.0937</f>
        <v>167.8446705</v>
      </c>
      <c r="G20" s="36">
        <f>'2010'!G20+'2010'!G20*0.0937</f>
        <v>167.8446705</v>
      </c>
      <c r="H20" s="36">
        <f>'2010'!H20+'2010'!H20*0.0937</f>
        <v>167.8446705</v>
      </c>
      <c r="I20" s="36">
        <f>'2010'!I20+'2010'!I20*0.0937</f>
        <v>172.3205284</v>
      </c>
      <c r="J20" s="36">
        <f>'2010'!J20+'2010'!J20*0.0937</f>
        <v>172.3205284</v>
      </c>
      <c r="K20" s="36">
        <f>'2010'!K20+'2010'!K20*0.0937</f>
        <v>172.3205284</v>
      </c>
      <c r="L20" s="36">
        <f>'2010'!L20+'2010'!L20*0.0937</f>
        <v>172.3205284</v>
      </c>
      <c r="M20" s="36">
        <f>'2010'!M20+'2010'!M20*0.0937</f>
        <v>172.3205284</v>
      </c>
      <c r="N20" s="36">
        <f>'2010'!N20+'2010'!N20*0.0937</f>
        <v>172.3205284</v>
      </c>
      <c r="O20" s="37">
        <f t="shared" si="3"/>
        <v>2040.991193</v>
      </c>
      <c r="P20" s="5"/>
      <c r="Q20" s="5"/>
      <c r="R20" s="5"/>
    </row>
    <row r="21">
      <c r="B21" s="12" t="s">
        <v>31</v>
      </c>
      <c r="C21" s="36">
        <f>'2010'!C21+'2010'!C21*0.0937</f>
        <v>134.2757364</v>
      </c>
      <c r="D21" s="36">
        <f>'2010'!D21+'2010'!D21*0.0937</f>
        <v>134.2757364</v>
      </c>
      <c r="E21" s="36">
        <f>'2010'!E21+'2010'!E21*0.0937</f>
        <v>147.70331</v>
      </c>
      <c r="F21" s="36">
        <f>'2010'!F21+'2010'!F21*0.0937</f>
        <v>147.70331</v>
      </c>
      <c r="G21" s="36">
        <f>'2010'!G21+'2010'!G21*0.0937</f>
        <v>147.70331</v>
      </c>
      <c r="H21" s="36">
        <f>'2010'!H21+'2010'!H21*0.0937</f>
        <v>147.70331</v>
      </c>
      <c r="I21" s="36">
        <f>'2010'!I21+'2010'!I21*0.0937</f>
        <v>147.70331</v>
      </c>
      <c r="J21" s="36">
        <f>'2010'!J21+'2010'!J21*0.0937</f>
        <v>147.70331</v>
      </c>
      <c r="K21" s="36">
        <f>'2010'!K21+'2010'!K21*0.0937</f>
        <v>147.70331</v>
      </c>
      <c r="L21" s="36">
        <f>'2010'!L21+'2010'!L21*0.0937</f>
        <v>147.70331</v>
      </c>
      <c r="M21" s="36">
        <f>'2010'!M21+'2010'!M21*0.0937</f>
        <v>147.70331</v>
      </c>
      <c r="N21" s="36">
        <f>'2010'!N21+'2010'!N21*0.0937</f>
        <v>147.70331</v>
      </c>
      <c r="O21" s="37">
        <f t="shared" si="3"/>
        <v>1745.584573</v>
      </c>
      <c r="P21" s="5"/>
      <c r="Q21" s="5"/>
      <c r="R21" s="5"/>
    </row>
    <row r="22">
      <c r="A22" s="35" t="s">
        <v>65</v>
      </c>
      <c r="B22" s="12" t="s">
        <v>32</v>
      </c>
      <c r="C22" s="36">
        <v>50.0</v>
      </c>
      <c r="D22" s="36">
        <v>50.0</v>
      </c>
      <c r="E22" s="36">
        <v>50.0</v>
      </c>
      <c r="F22" s="36">
        <v>50.0</v>
      </c>
      <c r="G22" s="36">
        <v>50.0</v>
      </c>
      <c r="H22" s="36">
        <v>50.0</v>
      </c>
      <c r="I22" s="36">
        <v>50.0</v>
      </c>
      <c r="J22" s="36">
        <v>50.0</v>
      </c>
      <c r="K22" s="36">
        <v>50.0</v>
      </c>
      <c r="L22" s="38">
        <v>50.0</v>
      </c>
      <c r="M22" s="36">
        <v>50.0</v>
      </c>
      <c r="N22" s="38">
        <v>50.0</v>
      </c>
      <c r="O22" s="37">
        <f t="shared" si="3"/>
        <v>600</v>
      </c>
      <c r="P22" s="5"/>
      <c r="Q22" s="5"/>
      <c r="R22" s="5"/>
    </row>
    <row r="23">
      <c r="B23" s="12" t="s">
        <v>33</v>
      </c>
      <c r="C23" s="36">
        <v>35.0</v>
      </c>
      <c r="D23" s="36">
        <v>35.0</v>
      </c>
      <c r="E23" s="36">
        <v>35.0</v>
      </c>
      <c r="F23" s="36">
        <v>35.0</v>
      </c>
      <c r="G23" s="36">
        <v>35.0</v>
      </c>
      <c r="H23" s="36">
        <v>35.0</v>
      </c>
      <c r="I23" s="36">
        <v>35.0</v>
      </c>
      <c r="J23" s="36">
        <v>35.0</v>
      </c>
      <c r="K23" s="36">
        <v>35.0</v>
      </c>
      <c r="L23" s="38">
        <v>35.0</v>
      </c>
      <c r="M23" s="36">
        <v>35.0</v>
      </c>
      <c r="N23" s="38">
        <v>35.0</v>
      </c>
      <c r="O23" s="37">
        <f t="shared" si="3"/>
        <v>420</v>
      </c>
      <c r="P23" s="5"/>
      <c r="Q23" s="5"/>
      <c r="R23" s="5"/>
    </row>
    <row r="24">
      <c r="A24" s="35" t="s">
        <v>67</v>
      </c>
      <c r="B24" s="12" t="s">
        <v>34</v>
      </c>
      <c r="C24" s="36">
        <f t="shared" ref="C24:N24" si="4">C8*0.1388</f>
        <v>883.6977414</v>
      </c>
      <c r="D24" s="36">
        <f t="shared" si="4"/>
        <v>883.6977414</v>
      </c>
      <c r="E24" s="36">
        <f t="shared" si="4"/>
        <v>933.0937119</v>
      </c>
      <c r="F24" s="36">
        <f t="shared" si="4"/>
        <v>933.2583651</v>
      </c>
      <c r="G24" s="36">
        <f t="shared" si="4"/>
        <v>933.4230184</v>
      </c>
      <c r="H24" s="36">
        <f t="shared" si="4"/>
        <v>933.5876716</v>
      </c>
      <c r="I24" s="36">
        <f t="shared" si="4"/>
        <v>945.1612624</v>
      </c>
      <c r="J24" s="36">
        <f t="shared" si="4"/>
        <v>945.3259156</v>
      </c>
      <c r="K24" s="36">
        <f t="shared" si="4"/>
        <v>1439.704453</v>
      </c>
      <c r="L24" s="36">
        <f t="shared" si="4"/>
        <v>945.8198753</v>
      </c>
      <c r="M24" s="36">
        <f t="shared" si="4"/>
        <v>946.1491818</v>
      </c>
      <c r="N24" s="36">
        <f t="shared" si="4"/>
        <v>946.1491818</v>
      </c>
      <c r="O24" s="37">
        <f t="shared" si="3"/>
        <v>11669.06812</v>
      </c>
      <c r="P24" s="5"/>
      <c r="Q24" s="5"/>
      <c r="R24" s="5"/>
    </row>
    <row r="25">
      <c r="A25" s="35" t="s">
        <v>68</v>
      </c>
      <c r="B25" s="12" t="s">
        <v>35</v>
      </c>
      <c r="C25" s="36">
        <v>266.0</v>
      </c>
      <c r="D25" s="36">
        <v>266.0</v>
      </c>
      <c r="E25" s="36">
        <v>284.0</v>
      </c>
      <c r="F25" s="36">
        <v>284.0</v>
      </c>
      <c r="G25" s="36">
        <v>284.0</v>
      </c>
      <c r="H25" s="36">
        <v>284.0</v>
      </c>
      <c r="I25" s="36">
        <v>289.0</v>
      </c>
      <c r="J25" s="36">
        <v>289.0</v>
      </c>
      <c r="K25" s="36">
        <v>289.0</v>
      </c>
      <c r="L25" s="38">
        <v>289.0</v>
      </c>
      <c r="M25" s="36">
        <v>289.0</v>
      </c>
      <c r="N25" s="38">
        <v>289.0</v>
      </c>
      <c r="O25" s="37">
        <f t="shared" si="3"/>
        <v>3402</v>
      </c>
      <c r="P25" s="5"/>
      <c r="Q25" s="5"/>
      <c r="R25" s="5"/>
    </row>
    <row r="26">
      <c r="A26" s="35" t="s">
        <v>65</v>
      </c>
      <c r="B26" s="12" t="s">
        <v>36</v>
      </c>
      <c r="C26" s="36">
        <v>421.0</v>
      </c>
      <c r="D26" s="36">
        <v>421.0</v>
      </c>
      <c r="E26" s="36">
        <v>444.0</v>
      </c>
      <c r="F26" s="36">
        <v>444.0</v>
      </c>
      <c r="G26" s="36">
        <v>444.0</v>
      </c>
      <c r="H26" s="36">
        <v>444.0</v>
      </c>
      <c r="I26" s="36">
        <v>450.0</v>
      </c>
      <c r="J26" s="36">
        <v>450.0</v>
      </c>
      <c r="K26" s="36">
        <v>450.0</v>
      </c>
      <c r="L26" s="38">
        <v>450.0</v>
      </c>
      <c r="M26" s="36">
        <v>450.0</v>
      </c>
      <c r="N26" s="38">
        <v>450.0</v>
      </c>
      <c r="O26" s="37">
        <f t="shared" si="3"/>
        <v>5318</v>
      </c>
      <c r="P26" s="5"/>
      <c r="Q26" s="5"/>
      <c r="R26" s="5"/>
    </row>
    <row r="27">
      <c r="A27" s="5"/>
      <c r="B27" s="25" t="s">
        <v>37</v>
      </c>
      <c r="C27" s="42">
        <f t="shared" ref="C27:M27" si="5">SUM(C11:C26)</f>
        <v>3885.044179</v>
      </c>
      <c r="D27" s="42">
        <f t="shared" si="5"/>
        <v>3885.044179</v>
      </c>
      <c r="E27" s="42">
        <f t="shared" si="5"/>
        <v>4040.340089</v>
      </c>
      <c r="F27" s="42">
        <f t="shared" si="5"/>
        <v>4130.0219</v>
      </c>
      <c r="G27" s="42">
        <f t="shared" si="5"/>
        <v>4057.453863</v>
      </c>
      <c r="H27" s="42">
        <f t="shared" si="5"/>
        <v>4868.867757</v>
      </c>
      <c r="I27" s="42">
        <f t="shared" si="5"/>
        <v>4207.400655</v>
      </c>
      <c r="J27" s="42">
        <f t="shared" si="5"/>
        <v>4071.051643</v>
      </c>
      <c r="K27" s="42">
        <f t="shared" si="5"/>
        <v>4701.943846</v>
      </c>
      <c r="L27" s="42">
        <f t="shared" si="5"/>
        <v>4208.059268</v>
      </c>
      <c r="M27" s="42">
        <f t="shared" si="5"/>
        <v>4208.388574</v>
      </c>
      <c r="N27" s="43">
        <v>4478.0</v>
      </c>
      <c r="O27" s="44">
        <f>SUM(O11:O26)</f>
        <v>50964.34889</v>
      </c>
      <c r="P27" s="5"/>
      <c r="Q27" s="5"/>
      <c r="R27" s="5"/>
    </row>
    <row r="28">
      <c r="A28" s="5"/>
      <c r="B28" s="22" t="s">
        <v>38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6"/>
      <c r="P28" s="5"/>
      <c r="Q28" s="5"/>
      <c r="R28" s="5"/>
    </row>
    <row r="29">
      <c r="A29" s="41" t="s">
        <v>76</v>
      </c>
      <c r="B29" s="12" t="s">
        <v>39</v>
      </c>
      <c r="C29" s="36">
        <f>'2010'!C29+'2010'!C29*0.0937</f>
        <v>0</v>
      </c>
      <c r="D29" s="36">
        <f>'2010'!D29+'2010'!D29*0.0937</f>
        <v>0</v>
      </c>
      <c r="E29" s="36">
        <f>'2010'!E29+'2010'!E29*0.0937</f>
        <v>0</v>
      </c>
      <c r="F29" s="36">
        <f>'2010'!F29+'2010'!F29*0.0937</f>
        <v>0</v>
      </c>
      <c r="G29" s="36">
        <f>'2010'!G29+'2010'!G29*0.0937</f>
        <v>0</v>
      </c>
      <c r="H29" s="36">
        <f>'2010'!H29+'2010'!H29*0.0937</f>
        <v>0</v>
      </c>
      <c r="I29" s="36">
        <f>'2010'!I29+'2010'!I29*0.0937</f>
        <v>0</v>
      </c>
      <c r="J29" s="36">
        <f>'2010'!J29+'2010'!J29*0.0937</f>
        <v>0</v>
      </c>
      <c r="K29" s="36">
        <f>'2010'!K29+'2010'!K29*0.0937</f>
        <v>3356.89341</v>
      </c>
      <c r="L29" s="36">
        <f>'2010'!L29+'2010'!L29*0.0937</f>
        <v>0</v>
      </c>
      <c r="M29" s="36">
        <f>'2010'!M29+'2010'!M29*0.0937</f>
        <v>0</v>
      </c>
      <c r="N29" s="36">
        <f>'2010'!N29+'2010'!N29*0.0937</f>
        <v>0</v>
      </c>
      <c r="O29" s="37">
        <f t="shared" ref="O29:O50" si="6">SUM(C29:N29)</f>
        <v>3356.89341</v>
      </c>
      <c r="P29" s="5"/>
      <c r="Q29" s="5"/>
      <c r="R29" s="5"/>
    </row>
    <row r="30">
      <c r="B30" s="12" t="s">
        <v>40</v>
      </c>
      <c r="C30" s="36">
        <f>'2010'!C30+'2010'!C30*0.0937</f>
        <v>156.6550258</v>
      </c>
      <c r="D30" s="36">
        <f>'2010'!D30+'2010'!D30*0.0937</f>
        <v>156.6550258</v>
      </c>
      <c r="E30" s="36">
        <f>'2010'!E30+'2010'!E30*0.0937</f>
        <v>156.6550258</v>
      </c>
      <c r="F30" s="36">
        <f>'2010'!F30+'2010'!F30*0.0937</f>
        <v>156.6550258</v>
      </c>
      <c r="G30" s="36">
        <f>'2010'!G30+'2010'!G30*0.0937</f>
        <v>156.6550258</v>
      </c>
      <c r="H30" s="36">
        <f>'2010'!H30+'2010'!H30*0.0937</f>
        <v>0</v>
      </c>
      <c r="I30" s="36">
        <f>'2010'!I30+'2010'!I30*0.0937</f>
        <v>279.7411175</v>
      </c>
      <c r="J30" s="36">
        <f>'2010'!J30+'2010'!J30*0.0937</f>
        <v>0</v>
      </c>
      <c r="K30" s="36">
        <f>'2010'!K30+'2010'!K30*0.0937</f>
        <v>240.5773611</v>
      </c>
      <c r="L30" s="36">
        <f>'2010'!L30+'2010'!L30*0.0937</f>
        <v>212.6032493</v>
      </c>
      <c r="M30" s="36">
        <f>'2010'!M30+'2010'!M30*0.0937</f>
        <v>0</v>
      </c>
      <c r="N30" s="36">
        <f>'2010'!N30+'2010'!N30*0.0937</f>
        <v>0</v>
      </c>
      <c r="O30" s="37">
        <f t="shared" si="6"/>
        <v>1516.196857</v>
      </c>
      <c r="P30" s="5"/>
      <c r="Q30" s="5"/>
      <c r="R30" s="5"/>
    </row>
    <row r="31">
      <c r="B31" s="12" t="s">
        <v>41</v>
      </c>
      <c r="C31" s="36">
        <f>'2010'!C31+'2010'!C31*0.0937</f>
        <v>391.6375645</v>
      </c>
      <c r="D31" s="36">
        <f>'2010'!D31+'2010'!D31*0.0937</f>
        <v>391.6375645</v>
      </c>
      <c r="E31" s="36">
        <f>'2010'!E31+'2010'!E31*0.0937</f>
        <v>391.6375645</v>
      </c>
      <c r="F31" s="36">
        <f>'2010'!F31+'2010'!F31*0.0937</f>
        <v>391.6375645</v>
      </c>
      <c r="G31" s="36">
        <f>'2010'!G31+'2010'!G31*0.0937</f>
        <v>391.6375645</v>
      </c>
      <c r="H31" s="36">
        <f>'2010'!H31+'2010'!H31*0.0937</f>
        <v>391.6375645</v>
      </c>
      <c r="I31" s="36">
        <f>'2010'!I31+'2010'!I31*0.0937</f>
        <v>391.6375645</v>
      </c>
      <c r="J31" s="36">
        <f>'2010'!J31+'2010'!J31*0.0937</f>
        <v>391.6375645</v>
      </c>
      <c r="K31" s="36">
        <f>'2010'!K31+'2010'!K31*0.0937</f>
        <v>391.6375645</v>
      </c>
      <c r="L31" s="36">
        <f>'2010'!L31+'2010'!L31*0.0937</f>
        <v>391.6375645</v>
      </c>
      <c r="M31" s="36">
        <f>'2010'!M31+'2010'!M31*0.0937</f>
        <v>391.6375645</v>
      </c>
      <c r="N31" s="36">
        <f>'2010'!N31+'2010'!N31*0.0937</f>
        <v>391.6375645</v>
      </c>
      <c r="O31" s="37">
        <f t="shared" si="6"/>
        <v>4699.650774</v>
      </c>
      <c r="P31" s="5"/>
      <c r="Q31" s="5"/>
      <c r="R31" s="5"/>
    </row>
    <row r="32">
      <c r="B32" s="12" t="s">
        <v>42</v>
      </c>
      <c r="C32" s="36">
        <f>'2010'!C32+'2010'!C32*0.0937</f>
        <v>167.8446705</v>
      </c>
      <c r="D32" s="36">
        <f>'2010'!D32+'2010'!D32*0.0937</f>
        <v>167.8446705</v>
      </c>
      <c r="E32" s="36">
        <f>'2010'!E32+'2010'!E32*0.0937</f>
        <v>167.8446705</v>
      </c>
      <c r="F32" s="36">
        <f>'2010'!F32+'2010'!F32*0.0937</f>
        <v>167.8446705</v>
      </c>
      <c r="G32" s="36">
        <f>'2010'!G32+'2010'!G32*0.0937</f>
        <v>111.896447</v>
      </c>
      <c r="H32" s="36">
        <f>'2010'!H32+'2010'!H32*0.0937</f>
        <v>111.896447</v>
      </c>
      <c r="I32" s="36">
        <f>'2010'!I32+'2010'!I32*0.0937</f>
        <v>111.896447</v>
      </c>
      <c r="J32" s="36">
        <f>'2010'!J32+'2010'!J32*0.0937</f>
        <v>111.896447</v>
      </c>
      <c r="K32" s="36">
        <f>'2010'!K32+'2010'!K32*0.0937</f>
        <v>111.896447</v>
      </c>
      <c r="L32" s="36">
        <f>'2010'!L32+'2010'!L32*0.0937</f>
        <v>139.8705588</v>
      </c>
      <c r="M32" s="36">
        <f>'2010'!M32+'2010'!M32*0.0937</f>
        <v>139.8705588</v>
      </c>
      <c r="N32" s="36">
        <f>'2010'!N32+'2010'!N32*0.0937</f>
        <v>167.8446705</v>
      </c>
      <c r="O32" s="37">
        <f t="shared" si="6"/>
        <v>1678.446705</v>
      </c>
      <c r="P32" s="5"/>
      <c r="Q32" s="5"/>
      <c r="R32" s="5"/>
    </row>
    <row r="33">
      <c r="B33" s="12" t="s">
        <v>43</v>
      </c>
      <c r="C33" s="36">
        <f>'2010'!C33+'2010'!C33*0.0937</f>
        <v>78.3275129</v>
      </c>
      <c r="D33" s="36">
        <f>'2010'!D33+'2010'!D33*0.0937</f>
        <v>78.3275129</v>
      </c>
      <c r="E33" s="36">
        <f>'2010'!E33+'2010'!E33*0.0937</f>
        <v>78.3275129</v>
      </c>
      <c r="F33" s="36">
        <f>'2010'!F33+'2010'!F33*0.0937</f>
        <v>78.3275129</v>
      </c>
      <c r="G33" s="36">
        <f>'2010'!G33+'2010'!G33*0.0937</f>
        <v>78.3275129</v>
      </c>
      <c r="H33" s="36">
        <f>'2010'!H33+'2010'!H33*0.0937</f>
        <v>78.3275129</v>
      </c>
      <c r="I33" s="36">
        <f>'2010'!I33+'2010'!I33*0.0937</f>
        <v>78.3275129</v>
      </c>
      <c r="J33" s="36">
        <f>'2010'!J33+'2010'!J33*0.0937</f>
        <v>78.3275129</v>
      </c>
      <c r="K33" s="36">
        <f>'2010'!K33+'2010'!K33*0.0937</f>
        <v>78.3275129</v>
      </c>
      <c r="L33" s="36">
        <f>'2010'!L33+'2010'!L33*0.0937</f>
        <v>78.3275129</v>
      </c>
      <c r="M33" s="36">
        <f>'2010'!M33+'2010'!M33*0.0937</f>
        <v>78.3275129</v>
      </c>
      <c r="N33" s="36">
        <f>'2010'!N33+'2010'!N33*0.0937</f>
        <v>100.7068023</v>
      </c>
      <c r="O33" s="37">
        <f t="shared" si="6"/>
        <v>962.3094442</v>
      </c>
      <c r="P33" s="5"/>
      <c r="Q33" s="5"/>
      <c r="R33" s="5"/>
    </row>
    <row r="34">
      <c r="B34" s="12" t="s">
        <v>44</v>
      </c>
      <c r="C34" s="36">
        <f>'2010'!C34+'2010'!C34*0.0937</f>
        <v>128.6809141</v>
      </c>
      <c r="D34" s="36">
        <f>'2010'!D34+'2010'!D34*0.0937</f>
        <v>128.6809141</v>
      </c>
      <c r="E34" s="36">
        <f>'2010'!E34+'2010'!E34*0.0937</f>
        <v>128.6809141</v>
      </c>
      <c r="F34" s="36">
        <f>'2010'!F34+'2010'!F34*0.0937</f>
        <v>128.6809141</v>
      </c>
      <c r="G34" s="36">
        <f>'2010'!G34+'2010'!G34*0.0937</f>
        <v>128.6809141</v>
      </c>
      <c r="H34" s="36">
        <f>'2010'!H34+'2010'!H34*0.0937</f>
        <v>128.6809141</v>
      </c>
      <c r="I34" s="36">
        <f>'2010'!I34+'2010'!I34*0.0937</f>
        <v>128.6809141</v>
      </c>
      <c r="J34" s="36">
        <f>'2010'!J34+'2010'!J34*0.0937</f>
        <v>128.6809141</v>
      </c>
      <c r="K34" s="36">
        <f>'2010'!K34+'2010'!K34*0.0937</f>
        <v>128.6809141</v>
      </c>
      <c r="L34" s="36">
        <f>'2010'!L34+'2010'!L34*0.0937</f>
        <v>128.6809141</v>
      </c>
      <c r="M34" s="36">
        <f>'2010'!M34+'2010'!M34*0.0937</f>
        <v>128.6809141</v>
      </c>
      <c r="N34" s="36">
        <f>'2010'!N34+'2010'!N34*0.0937</f>
        <v>128.6809141</v>
      </c>
      <c r="O34" s="37">
        <f t="shared" si="6"/>
        <v>1544.170969</v>
      </c>
      <c r="P34" s="5"/>
      <c r="Q34" s="5"/>
      <c r="R34" s="5"/>
    </row>
    <row r="35">
      <c r="B35" s="12" t="s">
        <v>45</v>
      </c>
      <c r="C35" s="36">
        <f>'2010'!C35+'2010'!C35*0.0937</f>
        <v>111.896447</v>
      </c>
      <c r="D35" s="36">
        <f>'2010'!D35+'2010'!D35*0.0937</f>
        <v>111.896447</v>
      </c>
      <c r="E35" s="36">
        <f>'2010'!E35+'2010'!E35*0.0937</f>
        <v>111.896447</v>
      </c>
      <c r="F35" s="36">
        <f>'2010'!F35+'2010'!F35*0.0937</f>
        <v>111.896447</v>
      </c>
      <c r="G35" s="36">
        <f>'2010'!G35+'2010'!G35*0.0937</f>
        <v>111.896447</v>
      </c>
      <c r="H35" s="36">
        <f>'2010'!H35+'2010'!H35*0.0937</f>
        <v>111.896447</v>
      </c>
      <c r="I35" s="36">
        <f>'2010'!I35+'2010'!I35*0.0937</f>
        <v>111.896447</v>
      </c>
      <c r="J35" s="36">
        <f>'2010'!J35+'2010'!J35*0.0937</f>
        <v>111.896447</v>
      </c>
      <c r="K35" s="36">
        <f>'2010'!K35+'2010'!K35*0.0937</f>
        <v>111.896447</v>
      </c>
      <c r="L35" s="36">
        <f>'2010'!L35+'2010'!L35*0.0937</f>
        <v>111.896447</v>
      </c>
      <c r="M35" s="36">
        <f>'2010'!M35+'2010'!M35*0.0937</f>
        <v>111.896447</v>
      </c>
      <c r="N35" s="36">
        <f>'2010'!N35+'2010'!N35*0.0937</f>
        <v>111.896447</v>
      </c>
      <c r="O35" s="37">
        <f t="shared" si="6"/>
        <v>1342.757364</v>
      </c>
      <c r="P35" s="5"/>
      <c r="Q35" s="5"/>
      <c r="R35" s="5"/>
    </row>
    <row r="36">
      <c r="B36" s="12" t="s">
        <v>46</v>
      </c>
      <c r="C36" s="36">
        <f>'2010'!C36+'2010'!C36*0.0937</f>
        <v>201.4136046</v>
      </c>
      <c r="D36" s="36">
        <f>'2010'!D36+'2010'!D36*0.0937</f>
        <v>201.4136046</v>
      </c>
      <c r="E36" s="36">
        <f>'2010'!E36+'2010'!E36*0.0937</f>
        <v>201.4136046</v>
      </c>
      <c r="F36" s="36">
        <f>'2010'!F36+'2010'!F36*0.0937</f>
        <v>201.4136046</v>
      </c>
      <c r="G36" s="36">
        <f>'2010'!G36+'2010'!G36*0.0937</f>
        <v>201.4136046</v>
      </c>
      <c r="H36" s="36">
        <f>'2010'!H36+'2010'!H36*0.0937</f>
        <v>201.4136046</v>
      </c>
      <c r="I36" s="36">
        <f>'2010'!I36+'2010'!I36*0.0937</f>
        <v>201.4136046</v>
      </c>
      <c r="J36" s="36">
        <f>'2010'!J36+'2010'!J36*0.0937</f>
        <v>201.4136046</v>
      </c>
      <c r="K36" s="36">
        <f>'2010'!K36+'2010'!K36*0.0937</f>
        <v>201.4136046</v>
      </c>
      <c r="L36" s="36">
        <f>'2010'!L36+'2010'!L36*0.0937</f>
        <v>201.4136046</v>
      </c>
      <c r="M36" s="36">
        <f>'2010'!M36+'2010'!M36*0.0937</f>
        <v>201.4136046</v>
      </c>
      <c r="N36" s="36">
        <f>'2010'!N36+'2010'!N36*0.0937</f>
        <v>201.4136046</v>
      </c>
      <c r="O36" s="37">
        <f t="shared" si="6"/>
        <v>2416.963255</v>
      </c>
      <c r="P36" s="5"/>
      <c r="Q36" s="5"/>
      <c r="R36" s="5"/>
    </row>
    <row r="37">
      <c r="A37" s="35" t="s">
        <v>65</v>
      </c>
      <c r="B37" s="12" t="s">
        <v>47</v>
      </c>
      <c r="C37" s="36">
        <f>DEFAULT!C38+DEFAULT!C38*0.0231</f>
        <v>102.31</v>
      </c>
      <c r="D37" s="36">
        <f>DEFAULT!D38+DEFAULT!D38*0.0231</f>
        <v>102.31</v>
      </c>
      <c r="E37" s="36">
        <f>DEFAULT!E38+DEFAULT!E38*0.0231</f>
        <v>102.31</v>
      </c>
      <c r="F37" s="36">
        <f>DEFAULT!F38+DEFAULT!F38*0.0231</f>
        <v>102.31</v>
      </c>
      <c r="G37" s="36">
        <f>DEFAULT!G38+DEFAULT!G38*0.0231</f>
        <v>179.0425</v>
      </c>
      <c r="H37" s="36">
        <f>DEFAULT!H38+DEFAULT!H38*0.0231</f>
        <v>102.31</v>
      </c>
      <c r="I37" s="36">
        <f>DEFAULT!I38+DEFAULT!I38*0.0231</f>
        <v>102.31</v>
      </c>
      <c r="J37" s="36">
        <f>DEFAULT!J38+DEFAULT!J38*0.0231</f>
        <v>102.31</v>
      </c>
      <c r="K37" s="36">
        <f>DEFAULT!K38+DEFAULT!K38*0.0231</f>
        <v>102.31</v>
      </c>
      <c r="L37" s="36">
        <f>DEFAULT!L38+DEFAULT!L38*0.0231</f>
        <v>102.31</v>
      </c>
      <c r="M37" s="36">
        <f>DEFAULT!M38+DEFAULT!M38*0.0231</f>
        <v>102.31</v>
      </c>
      <c r="N37" s="36">
        <f>DEFAULT!N38+DEFAULT!N38*0.0231</f>
        <v>102.31</v>
      </c>
      <c r="O37" s="37">
        <f t="shared" si="6"/>
        <v>1304.4525</v>
      </c>
      <c r="P37" s="5"/>
      <c r="Q37" s="5"/>
      <c r="R37" s="5"/>
    </row>
    <row r="38">
      <c r="B38" s="12" t="s">
        <v>48</v>
      </c>
      <c r="C38" s="36">
        <f>DEFAULT!C39+DEFAULT!C39*0.0231</f>
        <v>81.848</v>
      </c>
      <c r="D38" s="36">
        <f>DEFAULT!D39+DEFAULT!D39*0.0231</f>
        <v>81.848</v>
      </c>
      <c r="E38" s="36">
        <f>DEFAULT!E39+DEFAULT!E39*0.0231</f>
        <v>163.696</v>
      </c>
      <c r="F38" s="36">
        <f>DEFAULT!F39+DEFAULT!F39*0.0231</f>
        <v>76.7325</v>
      </c>
      <c r="G38" s="36">
        <f>DEFAULT!G39+DEFAULT!G39*0.0231</f>
        <v>122.772</v>
      </c>
      <c r="H38" s="36">
        <f>DEFAULT!H39+DEFAULT!H39*0.0231</f>
        <v>20.462</v>
      </c>
      <c r="I38" s="36">
        <f>DEFAULT!I39+DEFAULT!I39*0.0231</f>
        <v>20.462</v>
      </c>
      <c r="J38" s="36">
        <f>DEFAULT!J39+DEFAULT!J39*0.0231</f>
        <v>61.386</v>
      </c>
      <c r="K38" s="36">
        <f>DEFAULT!K39+DEFAULT!K39*0.0231</f>
        <v>61.386</v>
      </c>
      <c r="L38" s="36">
        <f>DEFAULT!L39+DEFAULT!L39*0.0231</f>
        <v>61.386</v>
      </c>
      <c r="M38" s="36">
        <f>DEFAULT!M39+DEFAULT!M39*0.0231</f>
        <v>61.386</v>
      </c>
      <c r="N38" s="36">
        <f>DEFAULT!N39+DEFAULT!N39*0.0231</f>
        <v>20.462</v>
      </c>
      <c r="O38" s="37">
        <f t="shared" si="6"/>
        <v>833.8265</v>
      </c>
      <c r="P38" s="5"/>
      <c r="Q38" s="5"/>
      <c r="R38" s="5"/>
    </row>
    <row r="39">
      <c r="B39" s="12" t="s">
        <v>49</v>
      </c>
      <c r="C39" s="36">
        <f>DEFAULT!C40+DEFAULT!C40*0.0231</f>
        <v>0</v>
      </c>
      <c r="D39" s="36">
        <f>DEFAULT!D40+DEFAULT!D40*0.0231</f>
        <v>0</v>
      </c>
      <c r="E39" s="36">
        <f>DEFAULT!E40+DEFAULT!E40*0.0231</f>
        <v>0</v>
      </c>
      <c r="F39" s="36">
        <f>DEFAULT!F40+DEFAULT!F40*0.0231</f>
        <v>0</v>
      </c>
      <c r="G39" s="36">
        <f>DEFAULT!G40+DEFAULT!G40*0.0231</f>
        <v>0</v>
      </c>
      <c r="H39" s="36">
        <f>DEFAULT!H40+DEFAULT!H40*0.0231</f>
        <v>0</v>
      </c>
      <c r="I39" s="36">
        <f>DEFAULT!I40+DEFAULT!I40*0.0231</f>
        <v>0</v>
      </c>
      <c r="J39" s="36">
        <f>DEFAULT!J40+DEFAULT!J40*0.0231</f>
        <v>0</v>
      </c>
      <c r="K39" s="36">
        <f>DEFAULT!K40+DEFAULT!K40*0.0231</f>
        <v>0</v>
      </c>
      <c r="L39" s="36">
        <f>DEFAULT!L40+DEFAULT!L40*0.0231</f>
        <v>0</v>
      </c>
      <c r="M39" s="36">
        <f>DEFAULT!M40+DEFAULT!M40*0.0231</f>
        <v>409.24</v>
      </c>
      <c r="N39" s="36">
        <f>DEFAULT!N40+DEFAULT!N40*0.0231</f>
        <v>306.93</v>
      </c>
      <c r="O39" s="37">
        <f t="shared" si="6"/>
        <v>716.17</v>
      </c>
      <c r="P39" s="5"/>
      <c r="Q39" s="5"/>
      <c r="R39" s="5"/>
    </row>
    <row r="40">
      <c r="A40" s="41" t="s">
        <v>76</v>
      </c>
      <c r="B40" s="12" t="s">
        <v>50</v>
      </c>
      <c r="C40" s="36">
        <f>'2010'!C40+'2010'!C40*0.0937</f>
        <v>67.1378682</v>
      </c>
      <c r="D40" s="36">
        <f>'2010'!D40+'2010'!D40*0.0937</f>
        <v>67.1378682</v>
      </c>
      <c r="E40" s="36">
        <f>'2010'!E40+'2010'!E40*0.0937</f>
        <v>67.1378682</v>
      </c>
      <c r="F40" s="36">
        <f>'2010'!F40+'2010'!F40*0.0937</f>
        <v>67.1378682</v>
      </c>
      <c r="G40" s="36">
        <f>'2010'!G40+'2010'!G40*0.0937</f>
        <v>67.1378682</v>
      </c>
      <c r="H40" s="36">
        <f>'2010'!H40+'2010'!H40*0.0937</f>
        <v>67.1378682</v>
      </c>
      <c r="I40" s="36">
        <f>'2010'!I40+'2010'!I40*0.0937</f>
        <v>67.1378682</v>
      </c>
      <c r="J40" s="36">
        <f>'2010'!J40+'2010'!J40*0.0937</f>
        <v>67.1378682</v>
      </c>
      <c r="K40" s="36">
        <f>'2010'!K40+'2010'!K40*0.0937</f>
        <v>67.1378682</v>
      </c>
      <c r="L40" s="36">
        <f>'2010'!L40+'2010'!L40*0.0937</f>
        <v>67.1378682</v>
      </c>
      <c r="M40" s="36">
        <f>'2010'!M40+'2010'!M40*0.0937</f>
        <v>67.1378682</v>
      </c>
      <c r="N40" s="36">
        <f>'2010'!N40+'2010'!N40*0.0937</f>
        <v>67.1378682</v>
      </c>
      <c r="O40" s="37">
        <f t="shared" si="6"/>
        <v>805.6544184</v>
      </c>
      <c r="P40" s="5"/>
      <c r="Q40" s="5"/>
      <c r="R40" s="5"/>
    </row>
    <row r="41">
      <c r="B41" s="12" t="s">
        <v>51</v>
      </c>
      <c r="C41" s="36">
        <f>'2010'!C41+'2010'!C41*0.0937</f>
        <v>223.792894</v>
      </c>
      <c r="D41" s="36">
        <f>'2010'!D41+'2010'!D41*0.0937</f>
        <v>223.792894</v>
      </c>
      <c r="E41" s="36">
        <f>'2010'!E41+'2010'!E41*0.0937</f>
        <v>223.792894</v>
      </c>
      <c r="F41" s="36">
        <f>'2010'!F41+'2010'!F41*0.0937</f>
        <v>223.792894</v>
      </c>
      <c r="G41" s="36">
        <f>'2010'!G41+'2010'!G41*0.0937</f>
        <v>223.792894</v>
      </c>
      <c r="H41" s="36">
        <f>'2010'!H41+'2010'!H41*0.0937</f>
        <v>223.792894</v>
      </c>
      <c r="I41" s="36">
        <f>'2010'!I41+'2010'!I41*0.0937</f>
        <v>223.792894</v>
      </c>
      <c r="J41" s="36">
        <f>'2010'!J41+'2010'!J41*0.0937</f>
        <v>223.792894</v>
      </c>
      <c r="K41" s="36">
        <f>'2010'!K41+'2010'!K41*0.0937</f>
        <v>223.792894</v>
      </c>
      <c r="L41" s="36">
        <f>'2010'!L41+'2010'!L41*0.0937</f>
        <v>223.792894</v>
      </c>
      <c r="M41" s="36">
        <f>'2010'!M41+'2010'!M41*0.0937</f>
        <v>223.792894</v>
      </c>
      <c r="N41" s="36">
        <f>'2010'!N41+'2010'!N41*0.0937</f>
        <v>223.792894</v>
      </c>
      <c r="O41" s="37">
        <f t="shared" si="6"/>
        <v>2685.514728</v>
      </c>
      <c r="P41" s="5"/>
      <c r="Q41" s="5"/>
      <c r="R41" s="5"/>
    </row>
    <row r="42">
      <c r="B42" s="12" t="s">
        <v>52</v>
      </c>
      <c r="C42" s="36">
        <f>'2010'!C42+'2010'!C42*0.0937</f>
        <v>268.5514728</v>
      </c>
      <c r="D42" s="36">
        <f>'2010'!D42+'2010'!D42*0.0937</f>
        <v>268.5514728</v>
      </c>
      <c r="E42" s="36">
        <f>'2010'!E42+'2010'!E42*0.0937</f>
        <v>268.5514728</v>
      </c>
      <c r="F42" s="36">
        <f>'2010'!F42+'2010'!F42*0.0937</f>
        <v>268.5514728</v>
      </c>
      <c r="G42" s="36">
        <f>'2010'!G42+'2010'!G42*0.0937</f>
        <v>268.5514728</v>
      </c>
      <c r="H42" s="36">
        <f>'2010'!H42+'2010'!H42*0.0937</f>
        <v>268.5514728</v>
      </c>
      <c r="I42" s="36">
        <f>'2010'!I42+'2010'!I42*0.0937</f>
        <v>268.5514728</v>
      </c>
      <c r="J42" s="36">
        <f>'2010'!J42+'2010'!J42*0.0937</f>
        <v>268.5514728</v>
      </c>
      <c r="K42" s="36">
        <f>'2010'!K42+'2010'!K42*0.0937</f>
        <v>268.5514728</v>
      </c>
      <c r="L42" s="36">
        <f>'2010'!L42+'2010'!L42*0.0937</f>
        <v>268.5514728</v>
      </c>
      <c r="M42" s="36">
        <f>'2010'!M42+'2010'!M42*0.0937</f>
        <v>268.5514728</v>
      </c>
      <c r="N42" s="36">
        <f>'2010'!N42+'2010'!N42*0.0937</f>
        <v>268.5514728</v>
      </c>
      <c r="O42" s="37">
        <f t="shared" si="6"/>
        <v>3222.617674</v>
      </c>
      <c r="P42" s="5"/>
      <c r="Q42" s="5"/>
      <c r="R42" s="5"/>
    </row>
    <row r="43">
      <c r="B43" s="12" t="s">
        <v>53</v>
      </c>
      <c r="C43" s="36">
        <f>'2010'!C43+'2010'!C43*0.0937</f>
        <v>0</v>
      </c>
      <c r="D43" s="36">
        <f>'2010'!D43+'2010'!D43*0.0937</f>
        <v>0</v>
      </c>
      <c r="E43" s="36">
        <f>'2010'!E43+'2010'!E43*0.0937</f>
        <v>0</v>
      </c>
      <c r="F43" s="36">
        <f>'2010'!F43+'2010'!F43*0.0937</f>
        <v>0</v>
      </c>
      <c r="G43" s="36">
        <f>'2010'!G43+'2010'!G43*0.0937</f>
        <v>0</v>
      </c>
      <c r="H43" s="36">
        <f>'2010'!H43+'2010'!H43*0.0937</f>
        <v>44.7585788</v>
      </c>
      <c r="I43" s="36">
        <f>'2010'!I43+'2010'!I43*0.0937</f>
        <v>0</v>
      </c>
      <c r="J43" s="36">
        <f>'2010'!J43+'2010'!J43*0.0937</f>
        <v>0</v>
      </c>
      <c r="K43" s="36">
        <f>'2010'!K43+'2010'!K43*0.0937</f>
        <v>0</v>
      </c>
      <c r="L43" s="36">
        <f>'2010'!L43+'2010'!L43*0.0937</f>
        <v>0</v>
      </c>
      <c r="M43" s="36">
        <f>'2010'!M43+'2010'!M43*0.0937</f>
        <v>0</v>
      </c>
      <c r="N43" s="36">
        <f>'2010'!N43+'2010'!N43*0.0937</f>
        <v>0</v>
      </c>
      <c r="O43" s="37">
        <f t="shared" si="6"/>
        <v>44.7585788</v>
      </c>
      <c r="P43" s="5"/>
      <c r="Q43" s="5"/>
      <c r="R43" s="5"/>
    </row>
    <row r="44">
      <c r="B44" s="12" t="s">
        <v>54</v>
      </c>
      <c r="C44" s="36">
        <f>'2010'!C44+'2010'!C44*0.0937</f>
        <v>0</v>
      </c>
      <c r="D44" s="36">
        <f>'2010'!D44+'2010'!D44*0.0937</f>
        <v>0</v>
      </c>
      <c r="E44" s="36">
        <f>'2010'!E44+'2010'!E44*0.0937</f>
        <v>0</v>
      </c>
      <c r="F44" s="36">
        <f>'2010'!F44+'2010'!F44*0.0937</f>
        <v>0</v>
      </c>
      <c r="G44" s="36">
        <f>'2010'!G44+'2010'!G44*0.0937</f>
        <v>0</v>
      </c>
      <c r="H44" s="36">
        <f>'2010'!H44+'2010'!H44*0.0937</f>
        <v>0</v>
      </c>
      <c r="I44" s="36">
        <f>'2010'!I44+'2010'!I44*0.0937</f>
        <v>0</v>
      </c>
      <c r="J44" s="36">
        <f>'2010'!J44+'2010'!J44*0.0937</f>
        <v>0</v>
      </c>
      <c r="K44" s="36">
        <f>'2010'!K44+'2010'!K44*0.0937</f>
        <v>0</v>
      </c>
      <c r="L44" s="36">
        <f>'2010'!L44+'2010'!L44*0.0937</f>
        <v>0</v>
      </c>
      <c r="M44" s="36">
        <f>'2010'!M44+'2010'!M44*0.0937</f>
        <v>0</v>
      </c>
      <c r="N44" s="36">
        <f>'2010'!N44+'2010'!N44*0.0937</f>
        <v>783.275129</v>
      </c>
      <c r="O44" s="37">
        <f t="shared" si="6"/>
        <v>783.275129</v>
      </c>
      <c r="P44" s="5"/>
      <c r="Q44" s="5"/>
      <c r="R44" s="5"/>
    </row>
    <row r="45">
      <c r="B45" s="12" t="s">
        <v>55</v>
      </c>
      <c r="C45" s="36">
        <f>'2010'!C45+'2010'!C45*0.0937</f>
        <v>0</v>
      </c>
      <c r="D45" s="36">
        <f>'2010'!D45+'2010'!D45*0.0937</f>
        <v>0</v>
      </c>
      <c r="E45" s="36">
        <f>'2010'!E45+'2010'!E45*0.0937</f>
        <v>0</v>
      </c>
      <c r="F45" s="36">
        <f>'2010'!F45+'2010'!F45*0.0937</f>
        <v>0</v>
      </c>
      <c r="G45" s="36">
        <f>'2010'!G45+'2010'!G45*0.0937</f>
        <v>0</v>
      </c>
      <c r="H45" s="36">
        <f>'2010'!H45+'2010'!H45*0.0937</f>
        <v>0</v>
      </c>
      <c r="I45" s="36">
        <f>'2010'!I45+'2010'!I45*0.0937</f>
        <v>0</v>
      </c>
      <c r="J45" s="36">
        <f>'2010'!J45+'2010'!J45*0.0937</f>
        <v>671.378682</v>
      </c>
      <c r="K45" s="36">
        <f>'2010'!K45+'2010'!K45*0.0937</f>
        <v>0</v>
      </c>
      <c r="L45" s="36">
        <f>'2010'!L45+'2010'!L45*0.0937</f>
        <v>0</v>
      </c>
      <c r="M45" s="36">
        <f>'2010'!M45+'2010'!M45*0.0937</f>
        <v>0</v>
      </c>
      <c r="N45" s="36">
        <f>'2010'!N45+'2010'!N45*0.0937</f>
        <v>0</v>
      </c>
      <c r="O45" s="37">
        <f t="shared" si="6"/>
        <v>671.378682</v>
      </c>
      <c r="P45" s="5"/>
      <c r="Q45" s="5"/>
      <c r="R45" s="5"/>
    </row>
    <row r="46">
      <c r="B46" s="12" t="s">
        <v>56</v>
      </c>
      <c r="C46" s="36">
        <f>'2010'!C46+'2010'!C46*0.0937</f>
        <v>0</v>
      </c>
      <c r="D46" s="36">
        <f>'2010'!D46+'2010'!D46*0.0937</f>
        <v>0</v>
      </c>
      <c r="E46" s="36">
        <f>'2010'!E46+'2010'!E46*0.0937</f>
        <v>0</v>
      </c>
      <c r="F46" s="36">
        <f>'2010'!F46+'2010'!F46*0.0937</f>
        <v>0</v>
      </c>
      <c r="G46" s="36">
        <f>'2010'!G46+'2010'!G46*0.0937</f>
        <v>0</v>
      </c>
      <c r="H46" s="36">
        <f>'2010'!H46+'2010'!H46*0.0937</f>
        <v>279.7411175</v>
      </c>
      <c r="I46" s="36">
        <f>'2010'!I46+'2010'!I46*0.0937</f>
        <v>0</v>
      </c>
      <c r="J46" s="36">
        <f>'2010'!J46+'2010'!J46*0.0937</f>
        <v>0</v>
      </c>
      <c r="K46" s="36">
        <f>'2010'!K46+'2010'!K46*0.0937</f>
        <v>0</v>
      </c>
      <c r="L46" s="36">
        <f>'2010'!L46+'2010'!L46*0.0937</f>
        <v>0</v>
      </c>
      <c r="M46" s="36">
        <f>'2010'!M46+'2010'!M46*0.0937</f>
        <v>0</v>
      </c>
      <c r="N46" s="36">
        <f>'2010'!N46+'2010'!N46*0.0937</f>
        <v>0</v>
      </c>
      <c r="O46" s="37">
        <f t="shared" si="6"/>
        <v>279.7411175</v>
      </c>
      <c r="P46" s="5"/>
      <c r="Q46" s="5"/>
      <c r="R46" s="5"/>
    </row>
    <row r="47">
      <c r="B47" s="12" t="s">
        <v>57</v>
      </c>
      <c r="C47" s="36">
        <f>'2010'!C47+'2010'!C47*0.0937</f>
        <v>35.80686304</v>
      </c>
      <c r="D47" s="36">
        <f>'2010'!D47+'2010'!D47*0.0937</f>
        <v>35.80686304</v>
      </c>
      <c r="E47" s="36">
        <f>'2010'!E47+'2010'!E47*0.0937</f>
        <v>80.56544184</v>
      </c>
      <c r="F47" s="36">
        <f>'2010'!F47+'2010'!F47*0.0937</f>
        <v>87.27922866</v>
      </c>
      <c r="G47" s="36">
        <f>'2010'!G47+'2010'!G47*0.0937</f>
        <v>82.80337078</v>
      </c>
      <c r="H47" s="36">
        <f>'2010'!H47+'2010'!H47*0.0937</f>
        <v>83.92233525</v>
      </c>
      <c r="I47" s="36">
        <f>'2010'!I47+'2010'!I47*0.0937</f>
        <v>88.39819313</v>
      </c>
      <c r="J47" s="36">
        <f>'2010'!J47+'2010'!J47*0.0937</f>
        <v>69.37579714</v>
      </c>
      <c r="K47" s="36">
        <f>'2010'!K47+'2010'!K47*0.0937</f>
        <v>86.16026419</v>
      </c>
      <c r="L47" s="36">
        <f>'2010'!L47+'2010'!L47*0.0937</f>
        <v>87.27922866</v>
      </c>
      <c r="M47" s="36">
        <f>'2010'!M47+'2010'!M47*0.0937</f>
        <v>83.92233525</v>
      </c>
      <c r="N47" s="36">
        <f>'2010'!N47+'2010'!N47*0.0937</f>
        <v>83.92233525</v>
      </c>
      <c r="O47" s="37">
        <f t="shared" si="6"/>
        <v>905.2422562</v>
      </c>
      <c r="P47" s="5"/>
      <c r="Q47" s="5"/>
      <c r="R47" s="5"/>
    </row>
    <row r="48">
      <c r="A48" s="47" t="s">
        <v>65</v>
      </c>
      <c r="B48" s="12" t="s">
        <v>69</v>
      </c>
      <c r="C48" s="36">
        <v>435.0</v>
      </c>
      <c r="D48" s="36">
        <v>435.0</v>
      </c>
      <c r="E48" s="36">
        <v>435.0</v>
      </c>
      <c r="F48" s="36">
        <v>435.0</v>
      </c>
      <c r="G48" s="36">
        <v>435.0</v>
      </c>
      <c r="H48" s="36">
        <v>435.0</v>
      </c>
      <c r="I48" s="36">
        <v>435.0</v>
      </c>
      <c r="J48" s="36">
        <v>435.0</v>
      </c>
      <c r="K48" s="36">
        <v>435.0</v>
      </c>
      <c r="L48" s="36">
        <v>435.0</v>
      </c>
      <c r="M48" s="36">
        <v>435.0</v>
      </c>
      <c r="N48" s="36">
        <v>435.0</v>
      </c>
      <c r="O48" s="37">
        <f t="shared" si="6"/>
        <v>5220</v>
      </c>
      <c r="P48" s="5"/>
      <c r="Q48" s="5"/>
      <c r="R48" s="5"/>
    </row>
    <row r="49">
      <c r="A49" s="47" t="s">
        <v>70</v>
      </c>
      <c r="B49" s="12" t="s">
        <v>71</v>
      </c>
      <c r="C49" s="36">
        <v>100.0</v>
      </c>
      <c r="D49" s="36">
        <v>100.0</v>
      </c>
      <c r="E49" s="36">
        <v>100.0</v>
      </c>
      <c r="F49" s="36">
        <v>100.0</v>
      </c>
      <c r="G49" s="36">
        <v>100.0</v>
      </c>
      <c r="H49" s="36">
        <v>100.0</v>
      </c>
      <c r="I49" s="36">
        <v>100.0</v>
      </c>
      <c r="J49" s="36">
        <v>100.0</v>
      </c>
      <c r="K49" s="36">
        <v>100.0</v>
      </c>
      <c r="L49" s="36">
        <v>100.0</v>
      </c>
      <c r="M49" s="36">
        <v>100.0</v>
      </c>
      <c r="N49" s="36">
        <v>100.0</v>
      </c>
      <c r="O49" s="37">
        <f t="shared" si="6"/>
        <v>1200</v>
      </c>
      <c r="P49" s="5"/>
      <c r="Q49" s="5"/>
      <c r="R49" s="5"/>
    </row>
    <row r="50">
      <c r="A50" s="47" t="s">
        <v>72</v>
      </c>
      <c r="B50" s="12" t="s">
        <v>73</v>
      </c>
      <c r="C50" s="36">
        <v>111.0</v>
      </c>
      <c r="D50" s="36">
        <v>111.0</v>
      </c>
      <c r="E50" s="36">
        <v>111.0</v>
      </c>
      <c r="F50" s="36">
        <v>111.0</v>
      </c>
      <c r="G50" s="36">
        <v>111.0</v>
      </c>
      <c r="H50" s="36">
        <v>111.0</v>
      </c>
      <c r="I50" s="36">
        <v>111.0</v>
      </c>
      <c r="J50" s="36">
        <v>111.0</v>
      </c>
      <c r="K50" s="36">
        <v>111.0</v>
      </c>
      <c r="L50" s="36">
        <v>111.0</v>
      </c>
      <c r="M50" s="36">
        <v>111.0</v>
      </c>
      <c r="N50" s="36">
        <v>111.0</v>
      </c>
      <c r="O50" s="37">
        <f t="shared" si="6"/>
        <v>1332</v>
      </c>
      <c r="P50" s="5"/>
      <c r="Q50" s="5"/>
      <c r="R50" s="5"/>
    </row>
    <row r="51">
      <c r="A51" s="5"/>
      <c r="B51" s="25" t="s">
        <v>58</v>
      </c>
      <c r="C51" s="42">
        <f t="shared" ref="C51:O51" si="7">SUM(C29:C50)</f>
        <v>2661.902837</v>
      </c>
      <c r="D51" s="42">
        <f t="shared" si="7"/>
        <v>2661.902837</v>
      </c>
      <c r="E51" s="42">
        <f t="shared" si="7"/>
        <v>2788.509416</v>
      </c>
      <c r="F51" s="42">
        <f t="shared" si="7"/>
        <v>2708.259703</v>
      </c>
      <c r="G51" s="42">
        <f t="shared" si="7"/>
        <v>2770.607622</v>
      </c>
      <c r="H51" s="42">
        <f t="shared" si="7"/>
        <v>2760.528757</v>
      </c>
      <c r="I51" s="42">
        <f t="shared" si="7"/>
        <v>2720.246036</v>
      </c>
      <c r="J51" s="42">
        <f t="shared" si="7"/>
        <v>3133.785204</v>
      </c>
      <c r="K51" s="42">
        <f t="shared" si="7"/>
        <v>6076.66176</v>
      </c>
      <c r="L51" s="42">
        <f t="shared" si="7"/>
        <v>2720.887315</v>
      </c>
      <c r="M51" s="42">
        <f t="shared" si="7"/>
        <v>2914.167172</v>
      </c>
      <c r="N51" s="42">
        <f t="shared" si="7"/>
        <v>3604.561702</v>
      </c>
      <c r="O51" s="46">
        <f t="shared" si="7"/>
        <v>37522.02036</v>
      </c>
      <c r="P51" s="5"/>
      <c r="Q51" s="5"/>
      <c r="R51" s="5"/>
    </row>
    <row r="52">
      <c r="A52" s="5"/>
      <c r="B52" s="25" t="s">
        <v>59</v>
      </c>
      <c r="C52" s="42">
        <f t="shared" ref="C52:O52" si="8">C27+C51</f>
        <v>6546.947017</v>
      </c>
      <c r="D52" s="42">
        <f t="shared" si="8"/>
        <v>6546.947017</v>
      </c>
      <c r="E52" s="42">
        <f t="shared" si="8"/>
        <v>6828.849505</v>
      </c>
      <c r="F52" s="42">
        <f t="shared" si="8"/>
        <v>6838.281603</v>
      </c>
      <c r="G52" s="42">
        <f t="shared" si="8"/>
        <v>6828.061484</v>
      </c>
      <c r="H52" s="42">
        <f t="shared" si="8"/>
        <v>7629.396513</v>
      </c>
      <c r="I52" s="42">
        <f t="shared" si="8"/>
        <v>6927.646691</v>
      </c>
      <c r="J52" s="42">
        <f t="shared" si="8"/>
        <v>7204.836847</v>
      </c>
      <c r="K52" s="42">
        <f t="shared" si="8"/>
        <v>10778.60561</v>
      </c>
      <c r="L52" s="42">
        <f t="shared" si="8"/>
        <v>6928.946583</v>
      </c>
      <c r="M52" s="42">
        <f t="shared" si="8"/>
        <v>7122.555746</v>
      </c>
      <c r="N52" s="42">
        <f t="shared" si="8"/>
        <v>8082.561702</v>
      </c>
      <c r="O52" s="44">
        <f t="shared" si="8"/>
        <v>88486.36925</v>
      </c>
      <c r="P52" s="5"/>
      <c r="Q52" s="5"/>
      <c r="R52" s="5"/>
    </row>
    <row r="53">
      <c r="A53" s="5"/>
      <c r="B53" s="29" t="s">
        <v>60</v>
      </c>
      <c r="C53" s="48">
        <f t="shared" ref="C53:O53" si="9">C8-C52</f>
        <v>-180.2485916</v>
      </c>
      <c r="D53" s="48">
        <f t="shared" si="9"/>
        <v>-180.2485916</v>
      </c>
      <c r="E53" s="48">
        <f t="shared" si="9"/>
        <v>-106.2723302</v>
      </c>
      <c r="F53" s="48">
        <f t="shared" si="9"/>
        <v>-114.5181654</v>
      </c>
      <c r="G53" s="48">
        <f t="shared" si="9"/>
        <v>-103.1117842</v>
      </c>
      <c r="H53" s="48">
        <f t="shared" si="9"/>
        <v>-903.2605506</v>
      </c>
      <c r="I53" s="48">
        <f t="shared" si="9"/>
        <v>-118.1275094</v>
      </c>
      <c r="J53" s="48">
        <f t="shared" si="9"/>
        <v>-394.1314033</v>
      </c>
      <c r="K53" s="48">
        <f t="shared" si="9"/>
        <v>-406.0951372</v>
      </c>
      <c r="L53" s="48">
        <f t="shared" si="9"/>
        <v>-114.6823514</v>
      </c>
      <c r="M53" s="48">
        <f t="shared" si="9"/>
        <v>-305.9189902</v>
      </c>
      <c r="N53" s="48">
        <f t="shared" si="9"/>
        <v>-1265.924946</v>
      </c>
      <c r="O53" s="48">
        <f t="shared" si="9"/>
        <v>-4415.273292</v>
      </c>
      <c r="P53" s="5"/>
      <c r="Q53" s="5"/>
      <c r="R53" s="5"/>
    </row>
    <row r="54">
      <c r="B54" s="31" t="s">
        <v>61</v>
      </c>
      <c r="C54" s="49">
        <f>'2010'!C54+'2010'!C54*0.0937</f>
        <v>0</v>
      </c>
      <c r="D54" s="49">
        <f>'2010'!D54+'2010'!D54*0.0937</f>
        <v>0</v>
      </c>
      <c r="E54" s="49">
        <f>'2010'!E54+'2010'!E54*0.0937</f>
        <v>0</v>
      </c>
      <c r="F54" s="49">
        <f>'2010'!F54+'2010'!F54*0.0937</f>
        <v>0</v>
      </c>
      <c r="G54" s="49">
        <f>'2010'!G54+'2010'!G54*0.0937</f>
        <v>0</v>
      </c>
      <c r="H54" s="49">
        <f>'2010'!H54+'2010'!H54*0.0937</f>
        <v>783.275129</v>
      </c>
      <c r="I54" s="49">
        <f>'2010'!I54+'2010'!I54*0.0937</f>
        <v>0</v>
      </c>
      <c r="J54" s="49">
        <f>'2010'!J54+'2010'!J54*0.0937</f>
        <v>279.7411175</v>
      </c>
      <c r="K54" s="49">
        <f>'2010'!K54+'2010'!K54*0.0937</f>
        <v>0</v>
      </c>
      <c r="L54" s="49">
        <f>'2010'!L54+'2010'!L54*0.0937</f>
        <v>0</v>
      </c>
      <c r="M54" s="49">
        <f>'2010'!M54+'2010'!M54*0.0937</f>
        <v>229.3877164</v>
      </c>
      <c r="N54" s="49">
        <f>'2010'!N54+'2010'!N54*0.0937</f>
        <v>223.792894</v>
      </c>
      <c r="O54" s="50">
        <f>O30</f>
        <v>1516.196857</v>
      </c>
    </row>
    <row r="55">
      <c r="B55" s="31" t="s">
        <v>62</v>
      </c>
      <c r="C55" s="49">
        <f t="shared" ref="C55:O55" si="10">C53+C54</f>
        <v>-180.2485916</v>
      </c>
      <c r="D55" s="49">
        <f t="shared" si="10"/>
        <v>-180.2485916</v>
      </c>
      <c r="E55" s="49">
        <f t="shared" si="10"/>
        <v>-106.2723302</v>
      </c>
      <c r="F55" s="49">
        <f t="shared" si="10"/>
        <v>-114.5181654</v>
      </c>
      <c r="G55" s="49">
        <f t="shared" si="10"/>
        <v>-103.1117842</v>
      </c>
      <c r="H55" s="49">
        <f t="shared" si="10"/>
        <v>-119.9854216</v>
      </c>
      <c r="I55" s="49">
        <f t="shared" si="10"/>
        <v>-118.1275094</v>
      </c>
      <c r="J55" s="49">
        <f t="shared" si="10"/>
        <v>-114.3902858</v>
      </c>
      <c r="K55" s="49">
        <f t="shared" si="10"/>
        <v>-406.0951372</v>
      </c>
      <c r="L55" s="49">
        <f t="shared" si="10"/>
        <v>-114.6823514</v>
      </c>
      <c r="M55" s="49">
        <f t="shared" si="10"/>
        <v>-76.53127382</v>
      </c>
      <c r="N55" s="49">
        <f t="shared" si="10"/>
        <v>-1042.132052</v>
      </c>
      <c r="O55" s="51">
        <f t="shared" si="10"/>
        <v>-2899.076435</v>
      </c>
    </row>
  </sheetData>
  <mergeCells count="9">
    <mergeCell ref="A37:A39"/>
    <mergeCell ref="A40:A47"/>
    <mergeCell ref="A1:D1"/>
    <mergeCell ref="A4:A7"/>
    <mergeCell ref="A12:A16"/>
    <mergeCell ref="A17:A18"/>
    <mergeCell ref="A19:A21"/>
    <mergeCell ref="A22:A23"/>
    <mergeCell ref="A29:A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48.13"/>
    <col customWidth="1" min="9" max="9" width="15.13"/>
    <col customWidth="1" min="15" max="15" width="14.13"/>
  </cols>
  <sheetData>
    <row r="1">
      <c r="A1" s="1" t="s">
        <v>77</v>
      </c>
      <c r="E1" s="2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</row>
    <row r="2">
      <c r="A2" s="5"/>
      <c r="B2" s="5"/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8" t="s">
        <v>13</v>
      </c>
      <c r="P2" s="5"/>
      <c r="Q2" s="5"/>
      <c r="R2" s="5"/>
    </row>
    <row r="3">
      <c r="A3" s="5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5"/>
      <c r="Q3" s="5"/>
      <c r="R3" s="5"/>
    </row>
    <row r="4">
      <c r="A4" s="35" t="s">
        <v>64</v>
      </c>
      <c r="B4" s="12" t="s">
        <v>14</v>
      </c>
      <c r="C4" s="36">
        <f>'2011'!C4-'2011'!C4*0.0902</f>
        <v>2528.735081</v>
      </c>
      <c r="D4" s="36">
        <f>'2011'!D4-'2011'!D4*0.0902</f>
        <v>2528.735081</v>
      </c>
      <c r="E4" s="36">
        <f>'2011'!E4-'2011'!E4*0.0902</f>
        <v>2528.735081</v>
      </c>
      <c r="F4" s="36">
        <f>'2011'!F4-'2011'!F4*0.0902</f>
        <v>2528.735081</v>
      </c>
      <c r="G4" s="36">
        <f>'2011'!G4-'2011'!G4*0.0902</f>
        <v>2528.735081</v>
      </c>
      <c r="H4" s="36">
        <f>'2011'!H4-'2011'!H4*0.0902</f>
        <v>2528.735081</v>
      </c>
      <c r="I4" s="36">
        <f>'2011'!I4-'2011'!I4*0.0902</f>
        <v>2604.597133</v>
      </c>
      <c r="J4" s="36">
        <f>'2011'!J4-'2011'!J4*0.0902</f>
        <v>2604.597133</v>
      </c>
      <c r="K4" s="36">
        <f>'2011'!K4-'2011'!K4*0.0902</f>
        <v>2604.597133</v>
      </c>
      <c r="L4" s="36">
        <f>'2011'!L4-'2011'!L4*0.0902</f>
        <v>2604.597133</v>
      </c>
      <c r="M4" s="36">
        <f>'2011'!M4-'2011'!M4*0.0902</f>
        <v>2604.597133</v>
      </c>
      <c r="N4" s="36">
        <f>'2011'!N4-'2011'!N4*0.0902</f>
        <v>2604.597133</v>
      </c>
      <c r="O4" s="37">
        <f>SUM(C4:N4)</f>
        <v>30799.99328</v>
      </c>
      <c r="P4" s="5"/>
      <c r="Q4" s="5"/>
      <c r="R4" s="5"/>
    </row>
    <row r="5">
      <c r="B5" s="12" t="s">
        <v>15</v>
      </c>
      <c r="C5" s="36">
        <f>'2011'!C5-'2011'!C5*0.0902</f>
        <v>3237.784868</v>
      </c>
      <c r="D5" s="36">
        <f>'2011'!D5-'2011'!D5*0.0902</f>
        <v>3237.784868</v>
      </c>
      <c r="E5" s="36">
        <f>'2011'!E5-'2011'!E5*0.0902</f>
        <v>3561.563354</v>
      </c>
      <c r="F5" s="36">
        <f>'2011'!F5-'2011'!F5*0.0902</f>
        <v>3561.563354</v>
      </c>
      <c r="G5" s="36">
        <f>'2011'!G5-'2011'!G5*0.0902</f>
        <v>3561.563354</v>
      </c>
      <c r="H5" s="36">
        <f>'2011'!H5-'2011'!H5*0.0902</f>
        <v>3561.563354</v>
      </c>
      <c r="I5" s="36">
        <f>'2011'!I5-'2011'!I5*0.0902</f>
        <v>3561.563354</v>
      </c>
      <c r="J5" s="36">
        <f>'2011'!J5-'2011'!J5*0.0902</f>
        <v>3561.563354</v>
      </c>
      <c r="K5" s="36">
        <f>'2011'!K5-'2011'!K5*0.0902</f>
        <v>3561.563354</v>
      </c>
      <c r="L5" s="36">
        <f>'2011'!L5-'2011'!L5*0.0902</f>
        <v>3561.563354</v>
      </c>
      <c r="M5" s="36">
        <f>'2011'!M5-'2011'!M5*0.0902</f>
        <v>3561.563354</v>
      </c>
      <c r="N5" s="36">
        <f>'2011'!N5-'2011'!N5*0.0902</f>
        <v>3561.563354</v>
      </c>
      <c r="O5" s="37">
        <f t="shared" ref="O5:O7" si="1">sum(C5:N5)</f>
        <v>42091.20328</v>
      </c>
      <c r="P5" s="5"/>
      <c r="Q5" s="5"/>
      <c r="R5" s="5"/>
    </row>
    <row r="6">
      <c r="B6" s="12" t="s">
        <v>16</v>
      </c>
      <c r="C6" s="36">
        <f>'2011'!C6-'2011'!C6*0.0902</f>
        <v>25.90227894</v>
      </c>
      <c r="D6" s="36">
        <f>'2011'!D6-'2011'!D6*0.0902</f>
        <v>25.90227894</v>
      </c>
      <c r="E6" s="36">
        <f>'2011'!E6-'2011'!E6*0.0902</f>
        <v>25.90227894</v>
      </c>
      <c r="F6" s="36">
        <f>'2011'!F6-'2011'!F6*0.0902</f>
        <v>26.98154056</v>
      </c>
      <c r="G6" s="36">
        <f>'2011'!G6-'2011'!G6*0.0902</f>
        <v>28.06080219</v>
      </c>
      <c r="H6" s="36">
        <f>'2011'!H6-'2011'!H6*0.0902</f>
        <v>29.14006381</v>
      </c>
      <c r="I6" s="36">
        <f>'2011'!I6-'2011'!I6*0.0902</f>
        <v>29.14006381</v>
      </c>
      <c r="J6" s="36">
        <f>'2011'!J6-'2011'!J6*0.0902</f>
        <v>30.21932543</v>
      </c>
      <c r="K6" s="36">
        <f>'2011'!K6-'2011'!K6*0.0902</f>
        <v>32.37784868</v>
      </c>
      <c r="L6" s="36">
        <f>'2011'!L6-'2011'!L6*0.0902</f>
        <v>33.4571103</v>
      </c>
      <c r="M6" s="36">
        <f>'2011'!M6-'2011'!M6*0.0902</f>
        <v>35.61563354</v>
      </c>
      <c r="N6" s="36">
        <f>'2011'!N6-'2011'!N6*0.0902</f>
        <v>35.61563354</v>
      </c>
      <c r="O6" s="37">
        <f t="shared" si="1"/>
        <v>358.3148587</v>
      </c>
      <c r="P6" s="5"/>
      <c r="Q6" s="5"/>
      <c r="R6" s="5"/>
    </row>
    <row r="7">
      <c r="B7" s="12" t="s">
        <v>17</v>
      </c>
      <c r="C7" s="36">
        <f>'2011'!C7-'2011'!C7*0.0902</f>
        <v>0</v>
      </c>
      <c r="D7" s="36">
        <f>'2011'!D7-'2011'!D7*0.0902</f>
        <v>0</v>
      </c>
      <c r="E7" s="36">
        <f>'2011'!E7-'2011'!E7*0.0902</f>
        <v>0</v>
      </c>
      <c r="F7" s="36">
        <f>'2011'!F7-'2011'!F7*0.0902</f>
        <v>0</v>
      </c>
      <c r="G7" s="36">
        <f>'2011'!G7-'2011'!G7*0.0902</f>
        <v>0</v>
      </c>
      <c r="H7" s="36">
        <f>'2011'!H7-'2011'!H7*0.0902</f>
        <v>0</v>
      </c>
      <c r="I7" s="36">
        <f>'2011'!I7-'2011'!I7*0.0902</f>
        <v>0</v>
      </c>
      <c r="J7" s="36">
        <f>'2011'!J7-'2011'!J7*0.0902</f>
        <v>0</v>
      </c>
      <c r="K7" s="36">
        <f>'2011'!K7-'2011'!K7*0.0902</f>
        <v>3238.371689</v>
      </c>
      <c r="L7" s="36">
        <f>'2011'!L7-'2011'!L7*0.0902</f>
        <v>0</v>
      </c>
      <c r="M7" s="36">
        <f>'2011'!M7-'2011'!M7*0.0902</f>
        <v>0</v>
      </c>
      <c r="N7" s="36">
        <f>'2011'!N7-'2011'!N7*0.0902</f>
        <v>0</v>
      </c>
      <c r="O7" s="37">
        <f t="shared" si="1"/>
        <v>3238.371689</v>
      </c>
      <c r="P7" s="5"/>
      <c r="Q7" s="5"/>
      <c r="R7" s="5"/>
    </row>
    <row r="8">
      <c r="A8" s="5"/>
      <c r="B8" s="16" t="s">
        <v>18</v>
      </c>
      <c r="C8" s="39">
        <f t="shared" ref="C8:O8" si="2">SUM(C4:C7)</f>
        <v>5792.422227</v>
      </c>
      <c r="D8" s="39">
        <f t="shared" si="2"/>
        <v>5792.422227</v>
      </c>
      <c r="E8" s="39">
        <f t="shared" si="2"/>
        <v>6116.200714</v>
      </c>
      <c r="F8" s="39">
        <f t="shared" si="2"/>
        <v>6117.279975</v>
      </c>
      <c r="G8" s="39">
        <f t="shared" si="2"/>
        <v>6118.359237</v>
      </c>
      <c r="H8" s="39">
        <f t="shared" si="2"/>
        <v>6119.438499</v>
      </c>
      <c r="I8" s="39">
        <f t="shared" si="2"/>
        <v>6195.300551</v>
      </c>
      <c r="J8" s="39">
        <f t="shared" si="2"/>
        <v>6196.379813</v>
      </c>
      <c r="K8" s="39">
        <f t="shared" si="2"/>
        <v>9436.910024</v>
      </c>
      <c r="L8" s="39">
        <f t="shared" si="2"/>
        <v>6199.617598</v>
      </c>
      <c r="M8" s="39">
        <f t="shared" si="2"/>
        <v>6201.776121</v>
      </c>
      <c r="N8" s="39">
        <f t="shared" si="2"/>
        <v>6201.776121</v>
      </c>
      <c r="O8" s="40">
        <f t="shared" si="2"/>
        <v>76487.88311</v>
      </c>
      <c r="P8" s="5"/>
      <c r="Q8" s="5"/>
      <c r="R8" s="5"/>
    </row>
    <row r="9">
      <c r="A9" s="5"/>
      <c r="B9" s="19" t="s">
        <v>19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1"/>
      <c r="P9" s="5"/>
      <c r="Q9" s="5"/>
      <c r="R9" s="5"/>
    </row>
    <row r="10">
      <c r="A10" s="5"/>
      <c r="B10" s="22" t="s">
        <v>20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  <c r="P10" s="5"/>
      <c r="Q10" s="5"/>
      <c r="R10" s="5"/>
    </row>
    <row r="11">
      <c r="A11" s="35" t="s">
        <v>65</v>
      </c>
      <c r="B11" s="12" t="s">
        <v>21</v>
      </c>
      <c r="C11" s="36">
        <v>900.0</v>
      </c>
      <c r="D11" s="36">
        <v>900.0</v>
      </c>
      <c r="E11" s="36">
        <v>900.0</v>
      </c>
      <c r="F11" s="36">
        <v>900.0</v>
      </c>
      <c r="G11" s="36">
        <v>900.0</v>
      </c>
      <c r="H11" s="36">
        <v>900.0</v>
      </c>
      <c r="I11" s="36">
        <v>950.0</v>
      </c>
      <c r="J11" s="36">
        <v>950.0</v>
      </c>
      <c r="K11" s="36">
        <v>950.0</v>
      </c>
      <c r="L11" s="38">
        <v>950.0</v>
      </c>
      <c r="M11" s="36">
        <v>950.0</v>
      </c>
      <c r="N11" s="38">
        <v>950.0</v>
      </c>
      <c r="O11" s="37">
        <f t="shared" ref="O11:O26" si="3">SUM(C11:N11)</f>
        <v>11100</v>
      </c>
      <c r="P11" s="5"/>
      <c r="Q11" s="5"/>
      <c r="R11" s="5"/>
    </row>
    <row r="12">
      <c r="A12" s="41" t="s">
        <v>78</v>
      </c>
      <c r="B12" s="12" t="s">
        <v>22</v>
      </c>
      <c r="C12" s="36">
        <f>'2011'!C12-'2011'!C12*0.0902</f>
        <v>137.4345731</v>
      </c>
      <c r="D12" s="36">
        <f>'2011'!D12-'2011'!D12*0.0902</f>
        <v>137.4345731</v>
      </c>
      <c r="E12" s="36">
        <f>'2011'!E12-'2011'!E12*0.0902</f>
        <v>137.4345731</v>
      </c>
      <c r="F12" s="36">
        <f>'2011'!F12-'2011'!F12*0.0902</f>
        <v>137.4345731</v>
      </c>
      <c r="G12" s="36">
        <f>'2011'!G12-'2011'!G12*0.0902</f>
        <v>137.4345731</v>
      </c>
      <c r="H12" s="36">
        <f>'2011'!H12-'2011'!H12*0.0902</f>
        <v>137.4345731</v>
      </c>
      <c r="I12" s="36">
        <f>'2011'!I12-'2011'!I12*0.0902</f>
        <v>137.4345731</v>
      </c>
      <c r="J12" s="36">
        <f>'2011'!J12-'2011'!J12*0.0902</f>
        <v>137.4345731</v>
      </c>
      <c r="K12" s="36">
        <f>'2011'!K12-'2011'!K12*0.0902</f>
        <v>137.4345731</v>
      </c>
      <c r="L12" s="36">
        <f>'2011'!L12-'2011'!L12*0.0902</f>
        <v>137.4345731</v>
      </c>
      <c r="M12" s="36">
        <f>'2011'!M12-'2011'!M12*0.0902</f>
        <v>137.4345731</v>
      </c>
      <c r="N12" s="36">
        <f>'2011'!N12-'2011'!N12*0.0902</f>
        <v>137.4345731</v>
      </c>
      <c r="O12" s="37">
        <f t="shared" si="3"/>
        <v>1649.214877</v>
      </c>
      <c r="P12" s="5"/>
      <c r="Q12" s="5"/>
      <c r="R12" s="5"/>
    </row>
    <row r="13">
      <c r="B13" s="12" t="s">
        <v>23</v>
      </c>
      <c r="C13" s="36">
        <f>'2011'!C13-'2011'!C13*0.0902</f>
        <v>9.162304873</v>
      </c>
      <c r="D13" s="36">
        <f>'2011'!D13-'2011'!D13*0.0902</f>
        <v>9.162304873</v>
      </c>
      <c r="E13" s="36">
        <f>'2011'!E13-'2011'!E13*0.0902</f>
        <v>9.162304873</v>
      </c>
      <c r="F13" s="36">
        <f>'2011'!F13-'2011'!F13*0.0902</f>
        <v>9.162304873</v>
      </c>
      <c r="G13" s="36">
        <f>'2011'!G13-'2011'!G13*0.0902</f>
        <v>9.162304873</v>
      </c>
      <c r="H13" s="36">
        <f>'2011'!H13-'2011'!H13*0.0902</f>
        <v>9.162304873</v>
      </c>
      <c r="I13" s="36">
        <f>'2011'!I13-'2011'!I13*0.0902</f>
        <v>9.162304873</v>
      </c>
      <c r="J13" s="36">
        <f>'2011'!J13-'2011'!J13*0.0902</f>
        <v>9.162304873</v>
      </c>
      <c r="K13" s="36">
        <f>'2011'!K13-'2011'!K13*0.0902</f>
        <v>9.162304873</v>
      </c>
      <c r="L13" s="36">
        <f>'2011'!L13-'2011'!L13*0.0902</f>
        <v>9.162304873</v>
      </c>
      <c r="M13" s="36">
        <f>'2011'!M13-'2011'!M13*0.0902</f>
        <v>9.162304873</v>
      </c>
      <c r="N13" s="36">
        <f>'2011'!N13-'2011'!N13*0.0902</f>
        <v>9.162304873</v>
      </c>
      <c r="O13" s="37">
        <f t="shared" si="3"/>
        <v>109.9476585</v>
      </c>
      <c r="P13" s="5"/>
      <c r="Q13" s="5"/>
      <c r="R13" s="5"/>
    </row>
    <row r="14">
      <c r="B14" s="12" t="s">
        <v>24</v>
      </c>
      <c r="C14" s="36">
        <f>'2011'!C14-'2011'!C14*0.0902</f>
        <v>372.326552</v>
      </c>
      <c r="D14" s="36">
        <f>'2011'!D14-'2011'!D14*0.0902</f>
        <v>372.326552</v>
      </c>
      <c r="E14" s="36">
        <f>'2011'!E14-'2011'!E14*0.0902</f>
        <v>372.326552</v>
      </c>
      <c r="F14" s="36">
        <f>'2011'!F14-'2011'!F14*0.0902</f>
        <v>372.326552</v>
      </c>
      <c r="G14" s="36">
        <f>'2011'!G14-'2011'!G14*0.0902</f>
        <v>372.326552</v>
      </c>
      <c r="H14" s="36">
        <f>'2011'!H14-'2011'!H14*0.0902</f>
        <v>372.326552</v>
      </c>
      <c r="I14" s="36">
        <f>'2011'!I14-'2011'!I14*0.0902</f>
        <v>372.326552</v>
      </c>
      <c r="J14" s="36">
        <f>'2011'!J14-'2011'!J14*0.0902</f>
        <v>372.326552</v>
      </c>
      <c r="K14" s="36">
        <f>'2011'!K14-'2011'!K14*0.0902</f>
        <v>372.326552</v>
      </c>
      <c r="L14" s="36">
        <f>'2011'!L14-'2011'!L14*0.0902</f>
        <v>372.326552</v>
      </c>
      <c r="M14" s="36">
        <f>'2011'!M14-'2011'!M14*0.0902</f>
        <v>372.326552</v>
      </c>
      <c r="N14" s="36">
        <f>'2011'!N14-'2011'!N14*0.0902</f>
        <v>372.326552</v>
      </c>
      <c r="O14" s="37">
        <f t="shared" si="3"/>
        <v>4467.918624</v>
      </c>
      <c r="P14" s="5"/>
      <c r="Q14" s="5"/>
      <c r="R14" s="5"/>
    </row>
    <row r="15">
      <c r="B15" s="12" t="s">
        <v>25</v>
      </c>
      <c r="C15" s="36">
        <f>'2011'!C15-'2011'!C15*0.0902</f>
        <v>0</v>
      </c>
      <c r="D15" s="36">
        <f>'2011'!D15-'2011'!D15*0.0902</f>
        <v>0</v>
      </c>
      <c r="E15" s="36">
        <f>'2011'!E15-'2011'!E15*0.0902</f>
        <v>0</v>
      </c>
      <c r="F15" s="36">
        <f>'2011'!F15-'2011'!F15*0.0902</f>
        <v>0</v>
      </c>
      <c r="G15" s="36">
        <f>'2011'!G15-'2011'!G15*0.0902</f>
        <v>0</v>
      </c>
      <c r="H15" s="36">
        <f>'2011'!H15-'2011'!H15*0.0902</f>
        <v>223.9674525</v>
      </c>
      <c r="I15" s="36">
        <f>'2011'!I15-'2011'!I15*0.0902</f>
        <v>0</v>
      </c>
      <c r="J15" s="36">
        <f>'2011'!J15-'2011'!J15*0.0902</f>
        <v>0</v>
      </c>
      <c r="K15" s="36">
        <f>'2011'!K15-'2011'!K15*0.0902</f>
        <v>0</v>
      </c>
      <c r="L15" s="36">
        <f>'2011'!L15-'2011'!L15*0.0902</f>
        <v>0</v>
      </c>
      <c r="M15" s="36">
        <f>'2011'!M15-'2011'!M15*0.0902</f>
        <v>0</v>
      </c>
      <c r="N15" s="36">
        <f>'2011'!N15-'2011'!N15*0.0902</f>
        <v>0</v>
      </c>
      <c r="O15" s="37">
        <f t="shared" si="3"/>
        <v>223.9674525</v>
      </c>
      <c r="P15" s="5"/>
      <c r="Q15" s="5"/>
      <c r="R15" s="5"/>
    </row>
    <row r="16">
      <c r="B16" s="12" t="s">
        <v>26</v>
      </c>
      <c r="C16" s="36">
        <f>'2011'!C16-'2011'!C16*0.0902</f>
        <v>0</v>
      </c>
      <c r="D16" s="36">
        <f>'2011'!D16-'2011'!D16*0.0902</f>
        <v>0</v>
      </c>
      <c r="E16" s="36">
        <f>'2011'!E16-'2011'!E16*0.0902</f>
        <v>0</v>
      </c>
      <c r="F16" s="36">
        <f>'2011'!F16-'2011'!F16*0.0902</f>
        <v>0</v>
      </c>
      <c r="G16" s="36">
        <f>'2011'!G16-'2011'!G16*0.0902</f>
        <v>0</v>
      </c>
      <c r="H16" s="36">
        <f>'2011'!H16-'2011'!H16*0.0902</f>
        <v>447.9349049</v>
      </c>
      <c r="I16" s="36">
        <f>'2011'!I16-'2011'!I16*0.0902</f>
        <v>0</v>
      </c>
      <c r="J16" s="36">
        <f>'2011'!J16-'2011'!J16*0.0902</f>
        <v>0</v>
      </c>
      <c r="K16" s="36">
        <f>'2011'!K16-'2011'!K16*0.0902</f>
        <v>0</v>
      </c>
      <c r="L16" s="36">
        <f>'2011'!L16-'2011'!L16*0.0902</f>
        <v>0</v>
      </c>
      <c r="M16" s="36">
        <f>'2011'!M16-'2011'!M16*0.0902</f>
        <v>0</v>
      </c>
      <c r="N16" s="36">
        <f>'2011'!N16-'2011'!N16*0.0902</f>
        <v>447.9349049</v>
      </c>
      <c r="O16" s="37">
        <f t="shared" si="3"/>
        <v>895.8698098</v>
      </c>
      <c r="P16" s="5"/>
      <c r="Q16" s="5"/>
      <c r="R16" s="5"/>
    </row>
    <row r="17">
      <c r="A17" s="35" t="s">
        <v>65</v>
      </c>
      <c r="B17" s="12" t="s">
        <v>27</v>
      </c>
      <c r="C17" s="36">
        <v>285.0</v>
      </c>
      <c r="D17" s="36">
        <v>285.0</v>
      </c>
      <c r="E17" s="36">
        <v>285.0</v>
      </c>
      <c r="F17" s="36">
        <v>285.0</v>
      </c>
      <c r="G17" s="36">
        <v>285.0</v>
      </c>
      <c r="H17" s="36">
        <v>285.0</v>
      </c>
      <c r="I17" s="36">
        <v>285.0</v>
      </c>
      <c r="J17" s="36">
        <v>285.0</v>
      </c>
      <c r="K17" s="36">
        <v>285.0</v>
      </c>
      <c r="L17" s="38">
        <v>285.0</v>
      </c>
      <c r="M17" s="36">
        <v>285.0</v>
      </c>
      <c r="N17" s="38">
        <v>285.0</v>
      </c>
      <c r="O17" s="37">
        <f t="shared" si="3"/>
        <v>3420</v>
      </c>
      <c r="P17" s="5"/>
      <c r="Q17" s="5"/>
      <c r="R17" s="5"/>
    </row>
    <row r="18">
      <c r="B18" s="12" t="s">
        <v>28</v>
      </c>
      <c r="C18" s="36">
        <v>145.0</v>
      </c>
      <c r="D18" s="36">
        <v>145.0</v>
      </c>
      <c r="E18" s="36">
        <v>145.0</v>
      </c>
      <c r="F18" s="36">
        <v>145.0</v>
      </c>
      <c r="G18" s="36">
        <v>145.0</v>
      </c>
      <c r="H18" s="36">
        <v>145.0</v>
      </c>
      <c r="I18" s="36">
        <v>145.0</v>
      </c>
      <c r="J18" s="36">
        <v>145.0</v>
      </c>
      <c r="K18" s="36">
        <v>145.0</v>
      </c>
      <c r="L18" s="38">
        <v>145.0</v>
      </c>
      <c r="M18" s="36">
        <v>145.0</v>
      </c>
      <c r="N18" s="38">
        <v>145.0</v>
      </c>
      <c r="O18" s="37">
        <f t="shared" si="3"/>
        <v>1740</v>
      </c>
      <c r="P18" s="5"/>
      <c r="Q18" s="5"/>
      <c r="R18" s="5"/>
    </row>
    <row r="19">
      <c r="A19" s="41" t="s">
        <v>78</v>
      </c>
      <c r="B19" s="12" t="s">
        <v>29</v>
      </c>
      <c r="C19" s="36">
        <f>'2011'!C19-'2011'!C19*0.0902</f>
        <v>24.432813</v>
      </c>
      <c r="D19" s="36">
        <f>'2011'!D19-'2011'!D19*0.0902</f>
        <v>24.432813</v>
      </c>
      <c r="E19" s="36">
        <f>'2011'!E19-'2011'!E19*0.0902</f>
        <v>71.26237124</v>
      </c>
      <c r="F19" s="36">
        <f>'2011'!F19-'2011'!F19*0.0902</f>
        <v>152.7050812</v>
      </c>
      <c r="G19" s="36">
        <f>'2011'!G19-'2011'!G19*0.0902</f>
        <v>86.53287936</v>
      </c>
      <c r="H19" s="36">
        <f>'2011'!H19-'2011'!H19*0.0902</f>
        <v>152.7050812</v>
      </c>
      <c r="I19" s="36">
        <f>'2011'!I19-'2011'!I19*0.0902</f>
        <v>152.7050812</v>
      </c>
      <c r="J19" s="36">
        <f>'2011'!J19-'2011'!J19*0.0902</f>
        <v>28.50494849</v>
      </c>
      <c r="K19" s="36">
        <f>'2011'!K19-'2011'!K19*0.0902</f>
        <v>152.7050812</v>
      </c>
      <c r="L19" s="36">
        <f>'2011'!L19-'2011'!L19*0.0902</f>
        <v>152.7050812</v>
      </c>
      <c r="M19" s="36">
        <f>'2011'!M19-'2011'!M19*0.0902</f>
        <v>152.7050812</v>
      </c>
      <c r="N19" s="36">
        <f>'2011'!N19-'2011'!N19*0.0902</f>
        <v>152.7050812</v>
      </c>
      <c r="O19" s="37">
        <f t="shared" si="3"/>
        <v>1304.101394</v>
      </c>
      <c r="P19" s="5"/>
      <c r="Q19" s="5"/>
      <c r="R19" s="5"/>
    </row>
    <row r="20">
      <c r="B20" s="12" t="s">
        <v>30</v>
      </c>
      <c r="C20" s="36">
        <f>'2011'!C20-'2011'!C20*0.0902</f>
        <v>152.7050812</v>
      </c>
      <c r="D20" s="36">
        <f>'2011'!D20-'2011'!D20*0.0902</f>
        <v>152.7050812</v>
      </c>
      <c r="E20" s="36">
        <f>'2011'!E20-'2011'!E20*0.0902</f>
        <v>152.7050812</v>
      </c>
      <c r="F20" s="36">
        <f>'2011'!F20-'2011'!F20*0.0902</f>
        <v>152.7050812</v>
      </c>
      <c r="G20" s="36">
        <f>'2011'!G20-'2011'!G20*0.0902</f>
        <v>152.7050812</v>
      </c>
      <c r="H20" s="36">
        <f>'2011'!H20-'2011'!H20*0.0902</f>
        <v>152.7050812</v>
      </c>
      <c r="I20" s="36">
        <f>'2011'!I20-'2011'!I20*0.0902</f>
        <v>156.7772167</v>
      </c>
      <c r="J20" s="36">
        <f>'2011'!J20-'2011'!J20*0.0902</f>
        <v>156.7772167</v>
      </c>
      <c r="K20" s="36">
        <f>'2011'!K20-'2011'!K20*0.0902</f>
        <v>156.7772167</v>
      </c>
      <c r="L20" s="36">
        <f>'2011'!L20-'2011'!L20*0.0902</f>
        <v>156.7772167</v>
      </c>
      <c r="M20" s="36">
        <f>'2011'!M20-'2011'!M20*0.0902</f>
        <v>156.7772167</v>
      </c>
      <c r="N20" s="36">
        <f>'2011'!N20-'2011'!N20*0.0902</f>
        <v>156.7772167</v>
      </c>
      <c r="O20" s="37">
        <f t="shared" si="3"/>
        <v>1856.893788</v>
      </c>
      <c r="P20" s="5"/>
      <c r="Q20" s="5"/>
      <c r="R20" s="5"/>
    </row>
    <row r="21">
      <c r="B21" s="12" t="s">
        <v>31</v>
      </c>
      <c r="C21" s="36">
        <f>'2011'!C21-'2011'!C21*0.0902</f>
        <v>122.164065</v>
      </c>
      <c r="D21" s="36">
        <f>'2011'!D21-'2011'!D21*0.0902</f>
        <v>122.164065</v>
      </c>
      <c r="E21" s="36">
        <f>'2011'!E21-'2011'!E21*0.0902</f>
        <v>134.3804715</v>
      </c>
      <c r="F21" s="36">
        <f>'2011'!F21-'2011'!F21*0.0902</f>
        <v>134.3804715</v>
      </c>
      <c r="G21" s="36">
        <f>'2011'!G21-'2011'!G21*0.0902</f>
        <v>134.3804715</v>
      </c>
      <c r="H21" s="36">
        <f>'2011'!H21-'2011'!H21*0.0902</f>
        <v>134.3804715</v>
      </c>
      <c r="I21" s="36">
        <f>'2011'!I21-'2011'!I21*0.0902</f>
        <v>134.3804715</v>
      </c>
      <c r="J21" s="36">
        <f>'2011'!J21-'2011'!J21*0.0902</f>
        <v>134.3804715</v>
      </c>
      <c r="K21" s="36">
        <f>'2011'!K21-'2011'!K21*0.0902</f>
        <v>134.3804715</v>
      </c>
      <c r="L21" s="36">
        <f>'2011'!L21-'2011'!L21*0.0902</f>
        <v>134.3804715</v>
      </c>
      <c r="M21" s="36">
        <f>'2011'!M21-'2011'!M21*0.0902</f>
        <v>134.3804715</v>
      </c>
      <c r="N21" s="36">
        <f>'2011'!N21-'2011'!N21*0.0902</f>
        <v>134.3804715</v>
      </c>
      <c r="O21" s="37">
        <f t="shared" si="3"/>
        <v>1588.132845</v>
      </c>
      <c r="P21" s="5"/>
      <c r="Q21" s="5"/>
      <c r="R21" s="5"/>
    </row>
    <row r="22">
      <c r="A22" s="35" t="s">
        <v>65</v>
      </c>
      <c r="B22" s="12" t="s">
        <v>32</v>
      </c>
      <c r="C22" s="36">
        <v>50.0</v>
      </c>
      <c r="D22" s="36">
        <v>50.0</v>
      </c>
      <c r="E22" s="36">
        <v>50.0</v>
      </c>
      <c r="F22" s="36">
        <v>50.0</v>
      </c>
      <c r="G22" s="36">
        <v>50.0</v>
      </c>
      <c r="H22" s="36">
        <v>50.0</v>
      </c>
      <c r="I22" s="36">
        <v>50.0</v>
      </c>
      <c r="J22" s="36">
        <v>50.0</v>
      </c>
      <c r="K22" s="36">
        <v>50.0</v>
      </c>
      <c r="L22" s="38">
        <v>50.0</v>
      </c>
      <c r="M22" s="36">
        <v>50.0</v>
      </c>
      <c r="N22" s="38">
        <v>50.0</v>
      </c>
      <c r="O22" s="37">
        <f t="shared" si="3"/>
        <v>600</v>
      </c>
      <c r="P22" s="5"/>
      <c r="Q22" s="5"/>
      <c r="R22" s="5"/>
    </row>
    <row r="23">
      <c r="B23" s="12" t="s">
        <v>33</v>
      </c>
      <c r="C23" s="36">
        <v>35.0</v>
      </c>
      <c r="D23" s="36">
        <v>35.0</v>
      </c>
      <c r="E23" s="36">
        <v>35.0</v>
      </c>
      <c r="F23" s="36">
        <v>35.0</v>
      </c>
      <c r="G23" s="36">
        <v>35.0</v>
      </c>
      <c r="H23" s="36">
        <v>35.0</v>
      </c>
      <c r="I23" s="36">
        <v>35.0</v>
      </c>
      <c r="J23" s="36">
        <v>35.0</v>
      </c>
      <c r="K23" s="36">
        <v>35.0</v>
      </c>
      <c r="L23" s="38">
        <v>35.0</v>
      </c>
      <c r="M23" s="36">
        <v>35.0</v>
      </c>
      <c r="N23" s="38">
        <v>35.0</v>
      </c>
      <c r="O23" s="37">
        <f t="shared" si="3"/>
        <v>420</v>
      </c>
      <c r="P23" s="5"/>
      <c r="Q23" s="5"/>
      <c r="R23" s="5"/>
    </row>
    <row r="24">
      <c r="A24" s="35" t="s">
        <v>67</v>
      </c>
      <c r="B24" s="12" t="s">
        <v>34</v>
      </c>
      <c r="C24" s="36">
        <f t="shared" ref="C24:N24" si="4">C8*0.1388</f>
        <v>803.9882051</v>
      </c>
      <c r="D24" s="36">
        <f t="shared" si="4"/>
        <v>803.9882051</v>
      </c>
      <c r="E24" s="36">
        <f t="shared" si="4"/>
        <v>848.9286591</v>
      </c>
      <c r="F24" s="36">
        <f t="shared" si="4"/>
        <v>849.0784606</v>
      </c>
      <c r="G24" s="36">
        <f t="shared" si="4"/>
        <v>849.2282621</v>
      </c>
      <c r="H24" s="36">
        <f t="shared" si="4"/>
        <v>849.3780636</v>
      </c>
      <c r="I24" s="36">
        <f t="shared" si="4"/>
        <v>859.9077165</v>
      </c>
      <c r="J24" s="36">
        <f t="shared" si="4"/>
        <v>860.057518</v>
      </c>
      <c r="K24" s="36">
        <f t="shared" si="4"/>
        <v>1309.843111</v>
      </c>
      <c r="L24" s="36">
        <f t="shared" si="4"/>
        <v>860.5069225</v>
      </c>
      <c r="M24" s="36">
        <f t="shared" si="4"/>
        <v>860.8065256</v>
      </c>
      <c r="N24" s="36">
        <f t="shared" si="4"/>
        <v>860.8065256</v>
      </c>
      <c r="O24" s="37">
        <f t="shared" si="3"/>
        <v>10616.51818</v>
      </c>
      <c r="P24" s="5"/>
      <c r="Q24" s="5"/>
      <c r="R24" s="5"/>
    </row>
    <row r="25">
      <c r="A25" s="35" t="s">
        <v>68</v>
      </c>
      <c r="B25" s="12" t="s">
        <v>35</v>
      </c>
      <c r="C25" s="36">
        <v>266.0</v>
      </c>
      <c r="D25" s="36">
        <v>266.0</v>
      </c>
      <c r="E25" s="36">
        <v>284.0</v>
      </c>
      <c r="F25" s="36">
        <v>284.0</v>
      </c>
      <c r="G25" s="36">
        <v>284.0</v>
      </c>
      <c r="H25" s="36">
        <v>284.0</v>
      </c>
      <c r="I25" s="36">
        <v>289.0</v>
      </c>
      <c r="J25" s="36">
        <v>289.0</v>
      </c>
      <c r="K25" s="36">
        <v>289.0</v>
      </c>
      <c r="L25" s="38">
        <v>289.0</v>
      </c>
      <c r="M25" s="36">
        <v>289.0</v>
      </c>
      <c r="N25" s="38">
        <v>289.0</v>
      </c>
      <c r="O25" s="37">
        <f t="shared" si="3"/>
        <v>3402</v>
      </c>
      <c r="P25" s="5"/>
      <c r="Q25" s="5"/>
      <c r="R25" s="5"/>
    </row>
    <row r="26">
      <c r="A26" s="35" t="s">
        <v>65</v>
      </c>
      <c r="B26" s="12" t="s">
        <v>36</v>
      </c>
      <c r="C26" s="36">
        <v>421.0</v>
      </c>
      <c r="D26" s="36">
        <v>421.0</v>
      </c>
      <c r="E26" s="36">
        <v>444.0</v>
      </c>
      <c r="F26" s="36">
        <v>444.0</v>
      </c>
      <c r="G26" s="36">
        <v>444.0</v>
      </c>
      <c r="H26" s="36">
        <v>444.0</v>
      </c>
      <c r="I26" s="36">
        <v>450.0</v>
      </c>
      <c r="J26" s="36">
        <v>450.0</v>
      </c>
      <c r="K26" s="36">
        <v>450.0</v>
      </c>
      <c r="L26" s="38">
        <v>450.0</v>
      </c>
      <c r="M26" s="36">
        <v>450.0</v>
      </c>
      <c r="N26" s="38">
        <v>450.0</v>
      </c>
      <c r="O26" s="37">
        <f t="shared" si="3"/>
        <v>5318</v>
      </c>
      <c r="P26" s="5"/>
      <c r="Q26" s="5"/>
      <c r="R26" s="5"/>
    </row>
    <row r="27">
      <c r="A27" s="5"/>
      <c r="B27" s="25" t="s">
        <v>37</v>
      </c>
      <c r="C27" s="42">
        <f t="shared" ref="C27:M27" si="5">SUM(C11:C26)</f>
        <v>3724.213594</v>
      </c>
      <c r="D27" s="42">
        <f t="shared" si="5"/>
        <v>3724.213594</v>
      </c>
      <c r="E27" s="42">
        <f t="shared" si="5"/>
        <v>3869.200013</v>
      </c>
      <c r="F27" s="42">
        <f t="shared" si="5"/>
        <v>3950.792524</v>
      </c>
      <c r="G27" s="42">
        <f t="shared" si="5"/>
        <v>3884.770124</v>
      </c>
      <c r="H27" s="42">
        <f t="shared" si="5"/>
        <v>4622.994485</v>
      </c>
      <c r="I27" s="42">
        <f t="shared" si="5"/>
        <v>4026.693916</v>
      </c>
      <c r="J27" s="42">
        <f t="shared" si="5"/>
        <v>3902.643585</v>
      </c>
      <c r="K27" s="42">
        <f t="shared" si="5"/>
        <v>4476.629311</v>
      </c>
      <c r="L27" s="42">
        <f t="shared" si="5"/>
        <v>4027.293122</v>
      </c>
      <c r="M27" s="42">
        <f t="shared" si="5"/>
        <v>4027.592725</v>
      </c>
      <c r="N27" s="43">
        <v>4478.0</v>
      </c>
      <c r="O27" s="44">
        <f>SUM(O11:O26)</f>
        <v>48712.56462</v>
      </c>
      <c r="P27" s="5"/>
      <c r="Q27" s="5"/>
      <c r="R27" s="5"/>
    </row>
    <row r="28">
      <c r="A28" s="5"/>
      <c r="B28" s="22" t="s">
        <v>38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6"/>
      <c r="P28" s="5"/>
      <c r="Q28" s="5"/>
      <c r="R28" s="5"/>
    </row>
    <row r="29">
      <c r="A29" s="41" t="s">
        <v>78</v>
      </c>
      <c r="B29" s="12" t="s">
        <v>39</v>
      </c>
      <c r="C29" s="36">
        <f>'2011'!C29-'2011'!C29*0.0902</f>
        <v>0</v>
      </c>
      <c r="D29" s="36">
        <f>'2011'!D29-'2011'!D29*0.0902</f>
        <v>0</v>
      </c>
      <c r="E29" s="36">
        <f>'2011'!E29-'2011'!E29*0.0902</f>
        <v>0</v>
      </c>
      <c r="F29" s="36">
        <f>'2011'!F29-'2011'!F29*0.0902</f>
        <v>0</v>
      </c>
      <c r="G29" s="36">
        <f>'2011'!G29-'2011'!G29*0.0902</f>
        <v>0</v>
      </c>
      <c r="H29" s="36">
        <f>'2011'!H29-'2011'!H29*0.0902</f>
        <v>0</v>
      </c>
      <c r="I29" s="36">
        <f>'2011'!I29-'2011'!I29*0.0902</f>
        <v>0</v>
      </c>
      <c r="J29" s="36">
        <f>'2011'!J29-'2011'!J29*0.0902</f>
        <v>0</v>
      </c>
      <c r="K29" s="36">
        <f>'2011'!K29-'2011'!K29*0.0902</f>
        <v>3054.101624</v>
      </c>
      <c r="L29" s="36">
        <f>'2011'!L29-'2011'!L29*0.0902</f>
        <v>0</v>
      </c>
      <c r="M29" s="36">
        <f>'2011'!M29-'2011'!M29*0.0902</f>
        <v>0</v>
      </c>
      <c r="N29" s="36">
        <f>'2011'!N29-'2011'!N29*0.0902</f>
        <v>0</v>
      </c>
      <c r="O29" s="37">
        <f t="shared" ref="O29:O50" si="6">SUM(C29:N29)</f>
        <v>3054.101624</v>
      </c>
      <c r="P29" s="5"/>
      <c r="Q29" s="5"/>
      <c r="R29" s="5"/>
    </row>
    <row r="30">
      <c r="B30" s="12" t="s">
        <v>40</v>
      </c>
      <c r="C30" s="36">
        <f>'2011'!C30-'2011'!C30*0.0902</f>
        <v>142.5247425</v>
      </c>
      <c r="D30" s="36">
        <f>'2011'!D30-'2011'!D30*0.0902</f>
        <v>142.5247425</v>
      </c>
      <c r="E30" s="36">
        <f>'2011'!E30-'2011'!E30*0.0902</f>
        <v>142.5247425</v>
      </c>
      <c r="F30" s="36">
        <f>'2011'!F30-'2011'!F30*0.0902</f>
        <v>142.5247425</v>
      </c>
      <c r="G30" s="36">
        <f>'2011'!G30-'2011'!G30*0.0902</f>
        <v>142.5247425</v>
      </c>
      <c r="H30" s="36">
        <f>'2011'!H30-'2011'!H30*0.0902</f>
        <v>0</v>
      </c>
      <c r="I30" s="36">
        <f>'2011'!I30-'2011'!I30*0.0902</f>
        <v>254.5084687</v>
      </c>
      <c r="J30" s="36">
        <f>'2011'!J30-'2011'!J30*0.0902</f>
        <v>0</v>
      </c>
      <c r="K30" s="36">
        <f>'2011'!K30-'2011'!K30*0.0902</f>
        <v>218.8772831</v>
      </c>
      <c r="L30" s="36">
        <f>'2011'!L30-'2011'!L30*0.0902</f>
        <v>193.4264362</v>
      </c>
      <c r="M30" s="36">
        <f>'2011'!M30-'2011'!M30*0.0902</f>
        <v>0</v>
      </c>
      <c r="N30" s="36">
        <f>'2011'!N30-'2011'!N30*0.0902</f>
        <v>0</v>
      </c>
      <c r="O30" s="37">
        <f t="shared" si="6"/>
        <v>1379.4359</v>
      </c>
      <c r="P30" s="5"/>
      <c r="Q30" s="5"/>
      <c r="R30" s="5"/>
    </row>
    <row r="31">
      <c r="B31" s="12" t="s">
        <v>41</v>
      </c>
      <c r="C31" s="36">
        <f>'2011'!C31-'2011'!C31*0.0902</f>
        <v>356.3118562</v>
      </c>
      <c r="D31" s="36">
        <f>'2011'!D31-'2011'!D31*0.0902</f>
        <v>356.3118562</v>
      </c>
      <c r="E31" s="36">
        <f>'2011'!E31-'2011'!E31*0.0902</f>
        <v>356.3118562</v>
      </c>
      <c r="F31" s="36">
        <f>'2011'!F31-'2011'!F31*0.0902</f>
        <v>356.3118562</v>
      </c>
      <c r="G31" s="36">
        <f>'2011'!G31-'2011'!G31*0.0902</f>
        <v>356.3118562</v>
      </c>
      <c r="H31" s="36">
        <f>'2011'!H31-'2011'!H31*0.0902</f>
        <v>356.3118562</v>
      </c>
      <c r="I31" s="36">
        <f>'2011'!I31-'2011'!I31*0.0902</f>
        <v>356.3118562</v>
      </c>
      <c r="J31" s="36">
        <f>'2011'!J31-'2011'!J31*0.0902</f>
        <v>356.3118562</v>
      </c>
      <c r="K31" s="36">
        <f>'2011'!K31-'2011'!K31*0.0902</f>
        <v>356.3118562</v>
      </c>
      <c r="L31" s="36">
        <f>'2011'!L31-'2011'!L31*0.0902</f>
        <v>356.3118562</v>
      </c>
      <c r="M31" s="36">
        <f>'2011'!M31-'2011'!M31*0.0902</f>
        <v>356.3118562</v>
      </c>
      <c r="N31" s="36">
        <f>'2011'!N31-'2011'!N31*0.0902</f>
        <v>356.3118562</v>
      </c>
      <c r="O31" s="37">
        <f t="shared" si="6"/>
        <v>4275.742274</v>
      </c>
      <c r="P31" s="5"/>
      <c r="Q31" s="5"/>
      <c r="R31" s="5"/>
    </row>
    <row r="32">
      <c r="B32" s="12" t="s">
        <v>42</v>
      </c>
      <c r="C32" s="36">
        <f>'2011'!C32-'2011'!C32*0.0902</f>
        <v>152.7050812</v>
      </c>
      <c r="D32" s="36">
        <f>'2011'!D32-'2011'!D32*0.0902</f>
        <v>152.7050812</v>
      </c>
      <c r="E32" s="36">
        <f>'2011'!E32-'2011'!E32*0.0902</f>
        <v>152.7050812</v>
      </c>
      <c r="F32" s="36">
        <f>'2011'!F32-'2011'!F32*0.0902</f>
        <v>152.7050812</v>
      </c>
      <c r="G32" s="36">
        <f>'2011'!G32-'2011'!G32*0.0902</f>
        <v>101.8033875</v>
      </c>
      <c r="H32" s="36">
        <f>'2011'!H32-'2011'!H32*0.0902</f>
        <v>101.8033875</v>
      </c>
      <c r="I32" s="36">
        <f>'2011'!I32-'2011'!I32*0.0902</f>
        <v>101.8033875</v>
      </c>
      <c r="J32" s="36">
        <f>'2011'!J32-'2011'!J32*0.0902</f>
        <v>101.8033875</v>
      </c>
      <c r="K32" s="36">
        <f>'2011'!K32-'2011'!K32*0.0902</f>
        <v>101.8033875</v>
      </c>
      <c r="L32" s="36">
        <f>'2011'!L32-'2011'!L32*0.0902</f>
        <v>127.2542344</v>
      </c>
      <c r="M32" s="36">
        <f>'2011'!M32-'2011'!M32*0.0902</f>
        <v>127.2542344</v>
      </c>
      <c r="N32" s="36">
        <f>'2011'!N32-'2011'!N32*0.0902</f>
        <v>152.7050812</v>
      </c>
      <c r="O32" s="37">
        <f t="shared" si="6"/>
        <v>1527.050812</v>
      </c>
      <c r="P32" s="5"/>
      <c r="Q32" s="5"/>
      <c r="R32" s="5"/>
    </row>
    <row r="33">
      <c r="B33" s="12" t="s">
        <v>43</v>
      </c>
      <c r="C33" s="36">
        <f>'2011'!C33-'2011'!C33*0.0902</f>
        <v>71.26237124</v>
      </c>
      <c r="D33" s="36">
        <f>'2011'!D33-'2011'!D33*0.0902</f>
        <v>71.26237124</v>
      </c>
      <c r="E33" s="36">
        <f>'2011'!E33-'2011'!E33*0.0902</f>
        <v>71.26237124</v>
      </c>
      <c r="F33" s="36">
        <f>'2011'!F33-'2011'!F33*0.0902</f>
        <v>71.26237124</v>
      </c>
      <c r="G33" s="36">
        <f>'2011'!G33-'2011'!G33*0.0902</f>
        <v>71.26237124</v>
      </c>
      <c r="H33" s="36">
        <f>'2011'!H33-'2011'!H33*0.0902</f>
        <v>71.26237124</v>
      </c>
      <c r="I33" s="36">
        <f>'2011'!I33-'2011'!I33*0.0902</f>
        <v>71.26237124</v>
      </c>
      <c r="J33" s="36">
        <f>'2011'!J33-'2011'!J33*0.0902</f>
        <v>71.26237124</v>
      </c>
      <c r="K33" s="36">
        <f>'2011'!K33-'2011'!K33*0.0902</f>
        <v>71.26237124</v>
      </c>
      <c r="L33" s="36">
        <f>'2011'!L33-'2011'!L33*0.0902</f>
        <v>71.26237124</v>
      </c>
      <c r="M33" s="36">
        <f>'2011'!M33-'2011'!M33*0.0902</f>
        <v>71.26237124</v>
      </c>
      <c r="N33" s="36">
        <f>'2011'!N33-'2011'!N33*0.0902</f>
        <v>91.62304873</v>
      </c>
      <c r="O33" s="37">
        <f t="shared" si="6"/>
        <v>875.5091323</v>
      </c>
      <c r="P33" s="5"/>
      <c r="Q33" s="5"/>
      <c r="R33" s="5"/>
    </row>
    <row r="34">
      <c r="B34" s="12" t="s">
        <v>44</v>
      </c>
      <c r="C34" s="36">
        <f>'2011'!C34-'2011'!C34*0.0902</f>
        <v>117.0738956</v>
      </c>
      <c r="D34" s="36">
        <f>'2011'!D34-'2011'!D34*0.0902</f>
        <v>117.0738956</v>
      </c>
      <c r="E34" s="36">
        <f>'2011'!E34-'2011'!E34*0.0902</f>
        <v>117.0738956</v>
      </c>
      <c r="F34" s="36">
        <f>'2011'!F34-'2011'!F34*0.0902</f>
        <v>117.0738956</v>
      </c>
      <c r="G34" s="36">
        <f>'2011'!G34-'2011'!G34*0.0902</f>
        <v>117.0738956</v>
      </c>
      <c r="H34" s="36">
        <f>'2011'!H34-'2011'!H34*0.0902</f>
        <v>117.0738956</v>
      </c>
      <c r="I34" s="36">
        <f>'2011'!I34-'2011'!I34*0.0902</f>
        <v>117.0738956</v>
      </c>
      <c r="J34" s="36">
        <f>'2011'!J34-'2011'!J34*0.0902</f>
        <v>117.0738956</v>
      </c>
      <c r="K34" s="36">
        <f>'2011'!K34-'2011'!K34*0.0902</f>
        <v>117.0738956</v>
      </c>
      <c r="L34" s="36">
        <f>'2011'!L34-'2011'!L34*0.0902</f>
        <v>117.0738956</v>
      </c>
      <c r="M34" s="36">
        <f>'2011'!M34-'2011'!M34*0.0902</f>
        <v>117.0738956</v>
      </c>
      <c r="N34" s="36">
        <f>'2011'!N34-'2011'!N34*0.0902</f>
        <v>117.0738956</v>
      </c>
      <c r="O34" s="37">
        <f t="shared" si="6"/>
        <v>1404.886747</v>
      </c>
      <c r="P34" s="5"/>
      <c r="Q34" s="5"/>
      <c r="R34" s="5"/>
    </row>
    <row r="35">
      <c r="B35" s="12" t="s">
        <v>45</v>
      </c>
      <c r="C35" s="36">
        <f>'2011'!C35-'2011'!C35*0.0902</f>
        <v>101.8033875</v>
      </c>
      <c r="D35" s="36">
        <f>'2011'!D35-'2011'!D35*0.0902</f>
        <v>101.8033875</v>
      </c>
      <c r="E35" s="36">
        <f>'2011'!E35-'2011'!E35*0.0902</f>
        <v>101.8033875</v>
      </c>
      <c r="F35" s="36">
        <f>'2011'!F35-'2011'!F35*0.0902</f>
        <v>101.8033875</v>
      </c>
      <c r="G35" s="36">
        <f>'2011'!G35-'2011'!G35*0.0902</f>
        <v>101.8033875</v>
      </c>
      <c r="H35" s="36">
        <f>'2011'!H35-'2011'!H35*0.0902</f>
        <v>101.8033875</v>
      </c>
      <c r="I35" s="36">
        <f>'2011'!I35-'2011'!I35*0.0902</f>
        <v>101.8033875</v>
      </c>
      <c r="J35" s="36">
        <f>'2011'!J35-'2011'!J35*0.0902</f>
        <v>101.8033875</v>
      </c>
      <c r="K35" s="36">
        <f>'2011'!K35-'2011'!K35*0.0902</f>
        <v>101.8033875</v>
      </c>
      <c r="L35" s="36">
        <f>'2011'!L35-'2011'!L35*0.0902</f>
        <v>101.8033875</v>
      </c>
      <c r="M35" s="36">
        <f>'2011'!M35-'2011'!M35*0.0902</f>
        <v>101.8033875</v>
      </c>
      <c r="N35" s="36">
        <f>'2011'!N35-'2011'!N35*0.0902</f>
        <v>101.8033875</v>
      </c>
      <c r="O35" s="37">
        <f t="shared" si="6"/>
        <v>1221.64065</v>
      </c>
      <c r="P35" s="5"/>
      <c r="Q35" s="5"/>
      <c r="R35" s="5"/>
    </row>
    <row r="36">
      <c r="B36" s="12" t="s">
        <v>46</v>
      </c>
      <c r="C36" s="36">
        <f>'2011'!C36-'2011'!C36*0.0902</f>
        <v>183.2460975</v>
      </c>
      <c r="D36" s="36">
        <f>'2011'!D36-'2011'!D36*0.0902</f>
        <v>183.2460975</v>
      </c>
      <c r="E36" s="36">
        <f>'2011'!E36-'2011'!E36*0.0902</f>
        <v>183.2460975</v>
      </c>
      <c r="F36" s="36">
        <f>'2011'!F36-'2011'!F36*0.0902</f>
        <v>183.2460975</v>
      </c>
      <c r="G36" s="36">
        <f>'2011'!G36-'2011'!G36*0.0902</f>
        <v>183.2460975</v>
      </c>
      <c r="H36" s="36">
        <f>'2011'!H36-'2011'!H36*0.0902</f>
        <v>183.2460975</v>
      </c>
      <c r="I36" s="36">
        <f>'2011'!I36-'2011'!I36*0.0902</f>
        <v>183.2460975</v>
      </c>
      <c r="J36" s="36">
        <f>'2011'!J36-'2011'!J36*0.0902</f>
        <v>183.2460975</v>
      </c>
      <c r="K36" s="36">
        <f>'2011'!K36-'2011'!K36*0.0902</f>
        <v>183.2460975</v>
      </c>
      <c r="L36" s="36">
        <f>'2011'!L36-'2011'!L36*0.0902</f>
        <v>183.2460975</v>
      </c>
      <c r="M36" s="36">
        <f>'2011'!M36-'2011'!M36*0.0902</f>
        <v>183.2460975</v>
      </c>
      <c r="N36" s="36">
        <f>'2011'!N36-'2011'!N36*0.0902</f>
        <v>183.2460975</v>
      </c>
      <c r="O36" s="37">
        <f t="shared" si="6"/>
        <v>2198.95317</v>
      </c>
      <c r="P36" s="5"/>
      <c r="Q36" s="5"/>
      <c r="R36" s="5"/>
    </row>
    <row r="37">
      <c r="A37" s="35" t="s">
        <v>65</v>
      </c>
      <c r="B37" s="12" t="s">
        <v>47</v>
      </c>
      <c r="C37" s="36">
        <f>DEFAULT!C38+DEFAULT!C38*0.0231</f>
        <v>102.31</v>
      </c>
      <c r="D37" s="36">
        <f>DEFAULT!D38+DEFAULT!D38*0.0231</f>
        <v>102.31</v>
      </c>
      <c r="E37" s="36">
        <f>DEFAULT!E38+DEFAULT!E38*0.0231</f>
        <v>102.31</v>
      </c>
      <c r="F37" s="36">
        <f>DEFAULT!F38+DEFAULT!F38*0.0231</f>
        <v>102.31</v>
      </c>
      <c r="G37" s="36">
        <f>DEFAULT!G38+DEFAULT!G38*0.0231</f>
        <v>179.0425</v>
      </c>
      <c r="H37" s="36">
        <f>DEFAULT!H38+DEFAULT!H38*0.0231</f>
        <v>102.31</v>
      </c>
      <c r="I37" s="36">
        <f>DEFAULT!I38+DEFAULT!I38*0.0231</f>
        <v>102.31</v>
      </c>
      <c r="J37" s="36">
        <f>DEFAULT!J38+DEFAULT!J38*0.0231</f>
        <v>102.31</v>
      </c>
      <c r="K37" s="36">
        <f>DEFAULT!K38+DEFAULT!K38*0.0231</f>
        <v>102.31</v>
      </c>
      <c r="L37" s="36">
        <f>DEFAULT!L38+DEFAULT!L38*0.0231</f>
        <v>102.31</v>
      </c>
      <c r="M37" s="36">
        <f>DEFAULT!M38+DEFAULT!M38*0.0231</f>
        <v>102.31</v>
      </c>
      <c r="N37" s="36">
        <f>DEFAULT!N38+DEFAULT!N38*0.0231</f>
        <v>102.31</v>
      </c>
      <c r="O37" s="37">
        <f t="shared" si="6"/>
        <v>1304.4525</v>
      </c>
      <c r="P37" s="5"/>
      <c r="Q37" s="5"/>
      <c r="R37" s="5"/>
    </row>
    <row r="38">
      <c r="B38" s="12" t="s">
        <v>48</v>
      </c>
      <c r="C38" s="36">
        <f>DEFAULT!C39+DEFAULT!C39*0.0231</f>
        <v>81.848</v>
      </c>
      <c r="D38" s="36">
        <f>DEFAULT!D39+DEFAULT!D39*0.0231</f>
        <v>81.848</v>
      </c>
      <c r="E38" s="36">
        <f>DEFAULT!E39+DEFAULT!E39*0.0231</f>
        <v>163.696</v>
      </c>
      <c r="F38" s="36">
        <f>DEFAULT!F39+DEFAULT!F39*0.0231</f>
        <v>76.7325</v>
      </c>
      <c r="G38" s="36">
        <f>DEFAULT!G39+DEFAULT!G39*0.0231</f>
        <v>122.772</v>
      </c>
      <c r="H38" s="36">
        <f>DEFAULT!H39+DEFAULT!H39*0.0231</f>
        <v>20.462</v>
      </c>
      <c r="I38" s="36">
        <f>DEFAULT!I39+DEFAULT!I39*0.0231</f>
        <v>20.462</v>
      </c>
      <c r="J38" s="36">
        <f>DEFAULT!J39+DEFAULT!J39*0.0231</f>
        <v>61.386</v>
      </c>
      <c r="K38" s="36">
        <f>DEFAULT!K39+DEFAULT!K39*0.0231</f>
        <v>61.386</v>
      </c>
      <c r="L38" s="36">
        <f>DEFAULT!L39+DEFAULT!L39*0.0231</f>
        <v>61.386</v>
      </c>
      <c r="M38" s="36">
        <f>DEFAULT!M39+DEFAULT!M39*0.0231</f>
        <v>61.386</v>
      </c>
      <c r="N38" s="36">
        <f>DEFAULT!N39+DEFAULT!N39*0.0231</f>
        <v>20.462</v>
      </c>
      <c r="O38" s="37">
        <f t="shared" si="6"/>
        <v>833.8265</v>
      </c>
      <c r="P38" s="5"/>
      <c r="Q38" s="5"/>
      <c r="R38" s="5"/>
    </row>
    <row r="39">
      <c r="B39" s="12" t="s">
        <v>49</v>
      </c>
      <c r="C39" s="36">
        <f>DEFAULT!C40+DEFAULT!C40*0.0231</f>
        <v>0</v>
      </c>
      <c r="D39" s="36">
        <f>DEFAULT!D40+DEFAULT!D40*0.0231</f>
        <v>0</v>
      </c>
      <c r="E39" s="36">
        <f>DEFAULT!E40+DEFAULT!E40*0.0231</f>
        <v>0</v>
      </c>
      <c r="F39" s="36">
        <f>DEFAULT!F40+DEFAULT!F40*0.0231</f>
        <v>0</v>
      </c>
      <c r="G39" s="36">
        <f>DEFAULT!G40+DEFAULT!G40*0.0231</f>
        <v>0</v>
      </c>
      <c r="H39" s="36">
        <f>DEFAULT!H40+DEFAULT!H40*0.0231</f>
        <v>0</v>
      </c>
      <c r="I39" s="36">
        <f>DEFAULT!I40+DEFAULT!I40*0.0231</f>
        <v>0</v>
      </c>
      <c r="J39" s="36">
        <f>DEFAULT!J40+DEFAULT!J40*0.0231</f>
        <v>0</v>
      </c>
      <c r="K39" s="36">
        <f>DEFAULT!K40+DEFAULT!K40*0.0231</f>
        <v>0</v>
      </c>
      <c r="L39" s="36">
        <f>DEFAULT!L40+DEFAULT!L40*0.0231</f>
        <v>0</v>
      </c>
      <c r="M39" s="36">
        <f>DEFAULT!M40+DEFAULT!M40*0.0231</f>
        <v>409.24</v>
      </c>
      <c r="N39" s="36">
        <f>DEFAULT!N40+DEFAULT!N40*0.0231</f>
        <v>306.93</v>
      </c>
      <c r="O39" s="37">
        <f t="shared" si="6"/>
        <v>716.17</v>
      </c>
      <c r="P39" s="5"/>
      <c r="Q39" s="5"/>
      <c r="R39" s="5"/>
    </row>
    <row r="40">
      <c r="A40" s="41" t="s">
        <v>78</v>
      </c>
      <c r="B40" s="12" t="s">
        <v>50</v>
      </c>
      <c r="C40" s="36">
        <f>'2011'!C40-'2011'!C40*0.0902</f>
        <v>61.08203249</v>
      </c>
      <c r="D40" s="36">
        <f>'2011'!D40-'2011'!D40*0.0902</f>
        <v>61.08203249</v>
      </c>
      <c r="E40" s="36">
        <f>'2011'!E40-'2011'!E40*0.0902</f>
        <v>61.08203249</v>
      </c>
      <c r="F40" s="36">
        <f>'2011'!F40-'2011'!F40*0.0902</f>
        <v>61.08203249</v>
      </c>
      <c r="G40" s="36">
        <f>'2011'!G40-'2011'!G40*0.0902</f>
        <v>61.08203249</v>
      </c>
      <c r="H40" s="36">
        <f>'2011'!H40-'2011'!H40*0.0902</f>
        <v>61.08203249</v>
      </c>
      <c r="I40" s="36">
        <f>'2011'!I40-'2011'!I40*0.0902</f>
        <v>61.08203249</v>
      </c>
      <c r="J40" s="36">
        <f>'2011'!J40-'2011'!J40*0.0902</f>
        <v>61.08203249</v>
      </c>
      <c r="K40" s="36">
        <f>'2011'!K40-'2011'!K40*0.0902</f>
        <v>61.08203249</v>
      </c>
      <c r="L40" s="36">
        <f>'2011'!L40-'2011'!L40*0.0902</f>
        <v>61.08203249</v>
      </c>
      <c r="M40" s="36">
        <f>'2011'!M40-'2011'!M40*0.0902</f>
        <v>61.08203249</v>
      </c>
      <c r="N40" s="36">
        <f>'2011'!N40-'2011'!N40*0.0902</f>
        <v>61.08203249</v>
      </c>
      <c r="O40" s="37">
        <f t="shared" si="6"/>
        <v>732.9843899</v>
      </c>
      <c r="P40" s="5"/>
      <c r="Q40" s="5"/>
      <c r="R40" s="5"/>
    </row>
    <row r="41">
      <c r="B41" s="12" t="s">
        <v>51</v>
      </c>
      <c r="C41" s="36">
        <f>'2011'!C41-'2011'!C41*0.0902</f>
        <v>203.606775</v>
      </c>
      <c r="D41" s="36">
        <f>'2011'!D41-'2011'!D41*0.0902</f>
        <v>203.606775</v>
      </c>
      <c r="E41" s="36">
        <f>'2011'!E41-'2011'!E41*0.0902</f>
        <v>203.606775</v>
      </c>
      <c r="F41" s="36">
        <f>'2011'!F41-'2011'!F41*0.0902</f>
        <v>203.606775</v>
      </c>
      <c r="G41" s="36">
        <f>'2011'!G41-'2011'!G41*0.0902</f>
        <v>203.606775</v>
      </c>
      <c r="H41" s="36">
        <f>'2011'!H41-'2011'!H41*0.0902</f>
        <v>203.606775</v>
      </c>
      <c r="I41" s="36">
        <f>'2011'!I41-'2011'!I41*0.0902</f>
        <v>203.606775</v>
      </c>
      <c r="J41" s="36">
        <f>'2011'!J41-'2011'!J41*0.0902</f>
        <v>203.606775</v>
      </c>
      <c r="K41" s="36">
        <f>'2011'!K41-'2011'!K41*0.0902</f>
        <v>203.606775</v>
      </c>
      <c r="L41" s="36">
        <f>'2011'!L41-'2011'!L41*0.0902</f>
        <v>203.606775</v>
      </c>
      <c r="M41" s="36">
        <f>'2011'!M41-'2011'!M41*0.0902</f>
        <v>203.606775</v>
      </c>
      <c r="N41" s="36">
        <f>'2011'!N41-'2011'!N41*0.0902</f>
        <v>203.606775</v>
      </c>
      <c r="O41" s="37">
        <f t="shared" si="6"/>
        <v>2443.2813</v>
      </c>
      <c r="P41" s="5"/>
      <c r="Q41" s="5"/>
      <c r="R41" s="5"/>
    </row>
    <row r="42">
      <c r="B42" s="12" t="s">
        <v>52</v>
      </c>
      <c r="C42" s="36">
        <f>'2011'!C42-'2011'!C42*0.0902</f>
        <v>244.32813</v>
      </c>
      <c r="D42" s="36">
        <f>'2011'!D42-'2011'!D42*0.0902</f>
        <v>244.32813</v>
      </c>
      <c r="E42" s="36">
        <f>'2011'!E42-'2011'!E42*0.0902</f>
        <v>244.32813</v>
      </c>
      <c r="F42" s="36">
        <f>'2011'!F42-'2011'!F42*0.0902</f>
        <v>244.32813</v>
      </c>
      <c r="G42" s="36">
        <f>'2011'!G42-'2011'!G42*0.0902</f>
        <v>244.32813</v>
      </c>
      <c r="H42" s="36">
        <f>'2011'!H42-'2011'!H42*0.0902</f>
        <v>244.32813</v>
      </c>
      <c r="I42" s="36">
        <f>'2011'!I42-'2011'!I42*0.0902</f>
        <v>244.32813</v>
      </c>
      <c r="J42" s="36">
        <f>'2011'!J42-'2011'!J42*0.0902</f>
        <v>244.32813</v>
      </c>
      <c r="K42" s="36">
        <f>'2011'!K42-'2011'!K42*0.0902</f>
        <v>244.32813</v>
      </c>
      <c r="L42" s="36">
        <f>'2011'!L42-'2011'!L42*0.0902</f>
        <v>244.32813</v>
      </c>
      <c r="M42" s="36">
        <f>'2011'!M42-'2011'!M42*0.0902</f>
        <v>244.32813</v>
      </c>
      <c r="N42" s="36">
        <f>'2011'!N42-'2011'!N42*0.0902</f>
        <v>244.32813</v>
      </c>
      <c r="O42" s="37">
        <f t="shared" si="6"/>
        <v>2931.937559</v>
      </c>
      <c r="P42" s="5"/>
      <c r="Q42" s="5"/>
      <c r="R42" s="5"/>
    </row>
    <row r="43">
      <c r="B43" s="12" t="s">
        <v>53</v>
      </c>
      <c r="C43" s="36">
        <f>'2011'!C43-'2011'!C43*0.0902</f>
        <v>0</v>
      </c>
      <c r="D43" s="36">
        <f>'2011'!D43-'2011'!D43*0.0902</f>
        <v>0</v>
      </c>
      <c r="E43" s="36">
        <f>'2011'!E43-'2011'!E43*0.0902</f>
        <v>0</v>
      </c>
      <c r="F43" s="36">
        <f>'2011'!F43-'2011'!F43*0.0902</f>
        <v>0</v>
      </c>
      <c r="G43" s="36">
        <f>'2011'!G43-'2011'!G43*0.0902</f>
        <v>0</v>
      </c>
      <c r="H43" s="36">
        <f>'2011'!H43-'2011'!H43*0.0902</f>
        <v>40.72135499</v>
      </c>
      <c r="I43" s="36">
        <f>'2011'!I43-'2011'!I43*0.0902</f>
        <v>0</v>
      </c>
      <c r="J43" s="36">
        <f>'2011'!J43-'2011'!J43*0.0902</f>
        <v>0</v>
      </c>
      <c r="K43" s="36">
        <f>'2011'!K43-'2011'!K43*0.0902</f>
        <v>0</v>
      </c>
      <c r="L43" s="36">
        <f>'2011'!L43-'2011'!L43*0.0902</f>
        <v>0</v>
      </c>
      <c r="M43" s="36">
        <f>'2011'!M43-'2011'!M43*0.0902</f>
        <v>0</v>
      </c>
      <c r="N43" s="36">
        <f>'2011'!N43-'2011'!N43*0.0902</f>
        <v>0</v>
      </c>
      <c r="O43" s="37">
        <f t="shared" si="6"/>
        <v>40.72135499</v>
      </c>
      <c r="P43" s="5"/>
      <c r="Q43" s="5"/>
      <c r="R43" s="5"/>
    </row>
    <row r="44">
      <c r="B44" s="12" t="s">
        <v>54</v>
      </c>
      <c r="C44" s="36">
        <f>'2011'!C44-'2011'!C44*0.0902</f>
        <v>0</v>
      </c>
      <c r="D44" s="36">
        <f>'2011'!D44-'2011'!D44*0.0902</f>
        <v>0</v>
      </c>
      <c r="E44" s="36">
        <f>'2011'!E44-'2011'!E44*0.0902</f>
        <v>0</v>
      </c>
      <c r="F44" s="36">
        <f>'2011'!F44-'2011'!F44*0.0902</f>
        <v>0</v>
      </c>
      <c r="G44" s="36">
        <f>'2011'!G44-'2011'!G44*0.0902</f>
        <v>0</v>
      </c>
      <c r="H44" s="36">
        <f>'2011'!H44-'2011'!H44*0.0902</f>
        <v>0</v>
      </c>
      <c r="I44" s="36">
        <f>'2011'!I44-'2011'!I44*0.0902</f>
        <v>0</v>
      </c>
      <c r="J44" s="36">
        <f>'2011'!J44-'2011'!J44*0.0902</f>
        <v>0</v>
      </c>
      <c r="K44" s="36">
        <f>'2011'!K44-'2011'!K44*0.0902</f>
        <v>0</v>
      </c>
      <c r="L44" s="36">
        <f>'2011'!L44-'2011'!L44*0.0902</f>
        <v>0</v>
      </c>
      <c r="M44" s="36">
        <f>'2011'!M44-'2011'!M44*0.0902</f>
        <v>0</v>
      </c>
      <c r="N44" s="36">
        <f>'2011'!N44-'2011'!N44*0.0902</f>
        <v>712.6237124</v>
      </c>
      <c r="O44" s="37">
        <f t="shared" si="6"/>
        <v>712.6237124</v>
      </c>
      <c r="P44" s="5"/>
      <c r="Q44" s="5"/>
      <c r="R44" s="5"/>
    </row>
    <row r="45">
      <c r="B45" s="12" t="s">
        <v>55</v>
      </c>
      <c r="C45" s="36">
        <f>'2011'!C45-'2011'!C45*0.0902</f>
        <v>0</v>
      </c>
      <c r="D45" s="36">
        <f>'2011'!D45-'2011'!D45*0.0902</f>
        <v>0</v>
      </c>
      <c r="E45" s="36">
        <f>'2011'!E45-'2011'!E45*0.0902</f>
        <v>0</v>
      </c>
      <c r="F45" s="36">
        <f>'2011'!F45-'2011'!F45*0.0902</f>
        <v>0</v>
      </c>
      <c r="G45" s="36">
        <f>'2011'!G45-'2011'!G45*0.0902</f>
        <v>0</v>
      </c>
      <c r="H45" s="36">
        <f>'2011'!H45-'2011'!H45*0.0902</f>
        <v>0</v>
      </c>
      <c r="I45" s="36">
        <f>'2011'!I45-'2011'!I45*0.0902</f>
        <v>0</v>
      </c>
      <c r="J45" s="36">
        <f>'2011'!J45-'2011'!J45*0.0902</f>
        <v>610.8203249</v>
      </c>
      <c r="K45" s="36">
        <f>'2011'!K45-'2011'!K45*0.0902</f>
        <v>0</v>
      </c>
      <c r="L45" s="36">
        <f>'2011'!L45-'2011'!L45*0.0902</f>
        <v>0</v>
      </c>
      <c r="M45" s="36">
        <f>'2011'!M45-'2011'!M45*0.0902</f>
        <v>0</v>
      </c>
      <c r="N45" s="36">
        <f>'2011'!N45-'2011'!N45*0.0902</f>
        <v>0</v>
      </c>
      <c r="O45" s="37">
        <f t="shared" si="6"/>
        <v>610.8203249</v>
      </c>
      <c r="P45" s="5"/>
      <c r="Q45" s="5"/>
      <c r="R45" s="5"/>
    </row>
    <row r="46">
      <c r="B46" s="12" t="s">
        <v>56</v>
      </c>
      <c r="C46" s="36">
        <f>'2011'!C46-'2011'!C46*0.0902</f>
        <v>0</v>
      </c>
      <c r="D46" s="36">
        <f>'2011'!D46-'2011'!D46*0.0902</f>
        <v>0</v>
      </c>
      <c r="E46" s="36">
        <f>'2011'!E46-'2011'!E46*0.0902</f>
        <v>0</v>
      </c>
      <c r="F46" s="36">
        <f>'2011'!F46-'2011'!F46*0.0902</f>
        <v>0</v>
      </c>
      <c r="G46" s="36">
        <f>'2011'!G46-'2011'!G46*0.0902</f>
        <v>0</v>
      </c>
      <c r="H46" s="36">
        <f>'2011'!H46-'2011'!H46*0.0902</f>
        <v>254.5084687</v>
      </c>
      <c r="I46" s="36">
        <f>'2011'!I46-'2011'!I46*0.0902</f>
        <v>0</v>
      </c>
      <c r="J46" s="36">
        <f>'2011'!J46-'2011'!J46*0.0902</f>
        <v>0</v>
      </c>
      <c r="K46" s="36">
        <f>'2011'!K46-'2011'!K46*0.0902</f>
        <v>0</v>
      </c>
      <c r="L46" s="36">
        <f>'2011'!L46-'2011'!L46*0.0902</f>
        <v>0</v>
      </c>
      <c r="M46" s="36">
        <f>'2011'!M46-'2011'!M46*0.0902</f>
        <v>0</v>
      </c>
      <c r="N46" s="36">
        <f>'2011'!N46-'2011'!N46*0.0902</f>
        <v>0</v>
      </c>
      <c r="O46" s="37">
        <f t="shared" si="6"/>
        <v>254.5084687</v>
      </c>
      <c r="P46" s="5"/>
      <c r="Q46" s="5"/>
      <c r="R46" s="5"/>
    </row>
    <row r="47">
      <c r="B47" s="12" t="s">
        <v>57</v>
      </c>
      <c r="C47" s="36">
        <f>'2011'!C47-'2011'!C47*0.0902</f>
        <v>32.57708399</v>
      </c>
      <c r="D47" s="36">
        <f>'2011'!D47-'2011'!D47*0.0902</f>
        <v>32.57708399</v>
      </c>
      <c r="E47" s="36">
        <f>'2011'!E47-'2011'!E47*0.0902</f>
        <v>73.29843899</v>
      </c>
      <c r="F47" s="36">
        <f>'2011'!F47-'2011'!F47*0.0902</f>
        <v>79.40664223</v>
      </c>
      <c r="G47" s="36">
        <f>'2011'!G47-'2011'!G47*0.0902</f>
        <v>75.33450674</v>
      </c>
      <c r="H47" s="36">
        <f>'2011'!H47-'2011'!H47*0.0902</f>
        <v>76.35254061</v>
      </c>
      <c r="I47" s="36">
        <f>'2011'!I47-'2011'!I47*0.0902</f>
        <v>80.42467611</v>
      </c>
      <c r="J47" s="36">
        <f>'2011'!J47-'2011'!J47*0.0902</f>
        <v>63.11810024</v>
      </c>
      <c r="K47" s="36">
        <f>'2011'!K47-'2011'!K47*0.0902</f>
        <v>78.38860836</v>
      </c>
      <c r="L47" s="36">
        <f>'2011'!L47-'2011'!L47*0.0902</f>
        <v>79.40664223</v>
      </c>
      <c r="M47" s="36">
        <f>'2011'!M47-'2011'!M47*0.0902</f>
        <v>76.35254061</v>
      </c>
      <c r="N47" s="36">
        <f>'2011'!N47-'2011'!N47*0.0902</f>
        <v>76.35254061</v>
      </c>
      <c r="O47" s="37">
        <f t="shared" si="6"/>
        <v>823.5894047</v>
      </c>
      <c r="P47" s="5"/>
      <c r="Q47" s="5"/>
      <c r="R47" s="5"/>
    </row>
    <row r="48">
      <c r="A48" s="47" t="s">
        <v>65</v>
      </c>
      <c r="B48" s="12" t="s">
        <v>69</v>
      </c>
      <c r="C48" s="36">
        <v>435.0</v>
      </c>
      <c r="D48" s="36">
        <v>435.0</v>
      </c>
      <c r="E48" s="36">
        <v>435.0</v>
      </c>
      <c r="F48" s="36">
        <v>435.0</v>
      </c>
      <c r="G48" s="36">
        <v>435.0</v>
      </c>
      <c r="H48" s="36">
        <v>435.0</v>
      </c>
      <c r="I48" s="36">
        <v>435.0</v>
      </c>
      <c r="J48" s="36">
        <v>435.0</v>
      </c>
      <c r="K48" s="36">
        <v>435.0</v>
      </c>
      <c r="L48" s="36">
        <v>435.0</v>
      </c>
      <c r="M48" s="36">
        <v>435.0</v>
      </c>
      <c r="N48" s="36">
        <v>435.0</v>
      </c>
      <c r="O48" s="37">
        <f t="shared" si="6"/>
        <v>5220</v>
      </c>
      <c r="P48" s="5"/>
      <c r="Q48" s="5"/>
      <c r="R48" s="5"/>
    </row>
    <row r="49">
      <c r="A49" s="47" t="s">
        <v>70</v>
      </c>
      <c r="B49" s="12" t="s">
        <v>71</v>
      </c>
      <c r="C49" s="36">
        <v>100.0</v>
      </c>
      <c r="D49" s="36">
        <v>100.0</v>
      </c>
      <c r="E49" s="36">
        <v>100.0</v>
      </c>
      <c r="F49" s="36">
        <v>100.0</v>
      </c>
      <c r="G49" s="36">
        <v>100.0</v>
      </c>
      <c r="H49" s="36">
        <v>100.0</v>
      </c>
      <c r="I49" s="36">
        <v>0.0</v>
      </c>
      <c r="J49" s="36">
        <v>0.0</v>
      </c>
      <c r="K49" s="36">
        <v>0.0</v>
      </c>
      <c r="L49" s="36">
        <v>0.0</v>
      </c>
      <c r="M49" s="36">
        <v>0.0</v>
      </c>
      <c r="N49" s="36">
        <v>0.0</v>
      </c>
      <c r="O49" s="37">
        <f t="shared" si="6"/>
        <v>600</v>
      </c>
      <c r="P49" s="5"/>
      <c r="Q49" s="5"/>
      <c r="R49" s="5"/>
    </row>
    <row r="50">
      <c r="A50" s="47" t="s">
        <v>72</v>
      </c>
      <c r="B50" s="12" t="s">
        <v>73</v>
      </c>
      <c r="C50" s="36">
        <v>111.0</v>
      </c>
      <c r="D50" s="36">
        <v>111.0</v>
      </c>
      <c r="E50" s="36">
        <v>111.0</v>
      </c>
      <c r="F50" s="36">
        <v>111.0</v>
      </c>
      <c r="G50" s="36">
        <v>111.0</v>
      </c>
      <c r="H50" s="36">
        <v>111.0</v>
      </c>
      <c r="I50" s="36">
        <v>111.0</v>
      </c>
      <c r="J50" s="36">
        <v>111.0</v>
      </c>
      <c r="K50" s="36">
        <v>111.0</v>
      </c>
      <c r="L50" s="36">
        <v>111.0</v>
      </c>
      <c r="M50" s="36">
        <v>111.0</v>
      </c>
      <c r="N50" s="36">
        <v>111.0</v>
      </c>
      <c r="O50" s="37">
        <f t="shared" si="6"/>
        <v>1332</v>
      </c>
      <c r="P50" s="5"/>
      <c r="Q50" s="5"/>
      <c r="R50" s="5"/>
    </row>
    <row r="51">
      <c r="A51" s="5"/>
      <c r="B51" s="25" t="s">
        <v>58</v>
      </c>
      <c r="C51" s="42">
        <f t="shared" ref="C51:O51" si="7">SUM(C29:C50)</f>
        <v>2496.679453</v>
      </c>
      <c r="D51" s="42">
        <f t="shared" si="7"/>
        <v>2496.679453</v>
      </c>
      <c r="E51" s="42">
        <f t="shared" si="7"/>
        <v>2619.248808</v>
      </c>
      <c r="F51" s="42">
        <f t="shared" si="7"/>
        <v>2538.393511</v>
      </c>
      <c r="G51" s="42">
        <f t="shared" si="7"/>
        <v>2606.191682</v>
      </c>
      <c r="H51" s="42">
        <f t="shared" si="7"/>
        <v>2580.872297</v>
      </c>
      <c r="I51" s="42">
        <f t="shared" si="7"/>
        <v>2444.223078</v>
      </c>
      <c r="J51" s="42">
        <f t="shared" si="7"/>
        <v>2824.152358</v>
      </c>
      <c r="K51" s="42">
        <f t="shared" si="7"/>
        <v>5501.581449</v>
      </c>
      <c r="L51" s="42">
        <f t="shared" si="7"/>
        <v>2448.497858</v>
      </c>
      <c r="M51" s="42">
        <f t="shared" si="7"/>
        <v>2661.25732</v>
      </c>
      <c r="N51" s="42">
        <f t="shared" si="7"/>
        <v>3276.458557</v>
      </c>
      <c r="O51" s="46">
        <f t="shared" si="7"/>
        <v>34494.23582</v>
      </c>
      <c r="P51" s="5"/>
      <c r="Q51" s="5"/>
      <c r="R51" s="5"/>
    </row>
    <row r="52">
      <c r="A52" s="5"/>
      <c r="B52" s="25" t="s">
        <v>59</v>
      </c>
      <c r="C52" s="42">
        <f t="shared" ref="C52:O52" si="8">C27+C51</f>
        <v>6220.893047</v>
      </c>
      <c r="D52" s="42">
        <f t="shared" si="8"/>
        <v>6220.893047</v>
      </c>
      <c r="E52" s="42">
        <f t="shared" si="8"/>
        <v>6488.448821</v>
      </c>
      <c r="F52" s="42">
        <f t="shared" si="8"/>
        <v>6489.186036</v>
      </c>
      <c r="G52" s="42">
        <f t="shared" si="8"/>
        <v>6490.961806</v>
      </c>
      <c r="H52" s="42">
        <f t="shared" si="8"/>
        <v>7203.866782</v>
      </c>
      <c r="I52" s="42">
        <f t="shared" si="8"/>
        <v>6470.916994</v>
      </c>
      <c r="J52" s="42">
        <f t="shared" si="8"/>
        <v>6726.795943</v>
      </c>
      <c r="K52" s="42">
        <f t="shared" si="8"/>
        <v>9978.210759</v>
      </c>
      <c r="L52" s="42">
        <f t="shared" si="8"/>
        <v>6475.79098</v>
      </c>
      <c r="M52" s="42">
        <f t="shared" si="8"/>
        <v>6688.850045</v>
      </c>
      <c r="N52" s="42">
        <f t="shared" si="8"/>
        <v>7754.458557</v>
      </c>
      <c r="O52" s="44">
        <f t="shared" si="8"/>
        <v>83206.80045</v>
      </c>
      <c r="P52" s="5"/>
      <c r="Q52" s="5"/>
      <c r="R52" s="5"/>
    </row>
    <row r="53">
      <c r="A53" s="5"/>
      <c r="B53" s="29" t="s">
        <v>60</v>
      </c>
      <c r="C53" s="48">
        <f t="shared" ref="C53:O53" si="9">C8-C52</f>
        <v>-428.4708203</v>
      </c>
      <c r="D53" s="48">
        <f t="shared" si="9"/>
        <v>-428.4708203</v>
      </c>
      <c r="E53" s="48">
        <f t="shared" si="9"/>
        <v>-372.2481072</v>
      </c>
      <c r="F53" s="48">
        <f t="shared" si="9"/>
        <v>-371.9060603</v>
      </c>
      <c r="G53" s="48">
        <f t="shared" si="9"/>
        <v>-372.6025691</v>
      </c>
      <c r="H53" s="48">
        <f t="shared" si="9"/>
        <v>-1084.428283</v>
      </c>
      <c r="I53" s="48">
        <f t="shared" si="9"/>
        <v>-275.6164424</v>
      </c>
      <c r="J53" s="48">
        <f t="shared" si="9"/>
        <v>-530.4161299</v>
      </c>
      <c r="K53" s="48">
        <f t="shared" si="9"/>
        <v>-541.300735</v>
      </c>
      <c r="L53" s="48">
        <f t="shared" si="9"/>
        <v>-276.1733825</v>
      </c>
      <c r="M53" s="48">
        <f t="shared" si="9"/>
        <v>-487.0739245</v>
      </c>
      <c r="N53" s="48">
        <f t="shared" si="9"/>
        <v>-1552.682436</v>
      </c>
      <c r="O53" s="48">
        <f t="shared" si="9"/>
        <v>-6718.917341</v>
      </c>
      <c r="P53" s="5"/>
      <c r="Q53" s="5"/>
      <c r="R53" s="5"/>
    </row>
    <row r="54">
      <c r="B54" s="31" t="s">
        <v>61</v>
      </c>
      <c r="C54" s="49">
        <f>'2011'!C54-'2011'!C54*0.0902</f>
        <v>0</v>
      </c>
      <c r="D54" s="49">
        <f>'2011'!D54-'2011'!D54*0.0902</f>
        <v>0</v>
      </c>
      <c r="E54" s="49">
        <f>'2011'!E54-'2011'!E54*0.0902</f>
        <v>0</v>
      </c>
      <c r="F54" s="49">
        <f>'2011'!F54-'2011'!F54*0.0902</f>
        <v>0</v>
      </c>
      <c r="G54" s="49">
        <f>'2011'!G54-'2011'!G54*0.0902</f>
        <v>0</v>
      </c>
      <c r="H54" s="49">
        <f>'2011'!H54-'2011'!H54*0.0902</f>
        <v>712.6237124</v>
      </c>
      <c r="I54" s="49">
        <f>'2011'!I54-'2011'!I54*0.0902</f>
        <v>0</v>
      </c>
      <c r="J54" s="49">
        <f>'2011'!J54-'2011'!J54*0.0902</f>
        <v>254.5084687</v>
      </c>
      <c r="K54" s="49">
        <f>'2011'!K54-'2011'!K54*0.0902</f>
        <v>0</v>
      </c>
      <c r="L54" s="49">
        <f>'2011'!L54-'2011'!L54*0.0902</f>
        <v>0</v>
      </c>
      <c r="M54" s="49">
        <f>'2011'!M54-'2011'!M54*0.0902</f>
        <v>208.6969443</v>
      </c>
      <c r="N54" s="49">
        <f>'2011'!N54-'2011'!N54*0.0902</f>
        <v>203.606775</v>
      </c>
      <c r="O54" s="50">
        <f>O30</f>
        <v>1379.4359</v>
      </c>
    </row>
    <row r="55">
      <c r="B55" s="31" t="s">
        <v>62</v>
      </c>
      <c r="C55" s="49">
        <f t="shared" ref="C55:O55" si="10">C53+C54</f>
        <v>-428.4708203</v>
      </c>
      <c r="D55" s="49">
        <f t="shared" si="10"/>
        <v>-428.4708203</v>
      </c>
      <c r="E55" s="49">
        <f t="shared" si="10"/>
        <v>-372.2481072</v>
      </c>
      <c r="F55" s="49">
        <f t="shared" si="10"/>
        <v>-371.9060603</v>
      </c>
      <c r="G55" s="49">
        <f t="shared" si="10"/>
        <v>-372.6025691</v>
      </c>
      <c r="H55" s="49">
        <f t="shared" si="10"/>
        <v>-371.804571</v>
      </c>
      <c r="I55" s="49">
        <f t="shared" si="10"/>
        <v>-275.6164424</v>
      </c>
      <c r="J55" s="49">
        <f t="shared" si="10"/>
        <v>-275.9076612</v>
      </c>
      <c r="K55" s="49">
        <f t="shared" si="10"/>
        <v>-541.300735</v>
      </c>
      <c r="L55" s="49">
        <f t="shared" si="10"/>
        <v>-276.1733825</v>
      </c>
      <c r="M55" s="49">
        <f t="shared" si="10"/>
        <v>-278.3769801</v>
      </c>
      <c r="N55" s="49">
        <f t="shared" si="10"/>
        <v>-1349.075661</v>
      </c>
      <c r="O55" s="51">
        <f t="shared" si="10"/>
        <v>-5339.481441</v>
      </c>
    </row>
  </sheetData>
  <mergeCells count="9">
    <mergeCell ref="A37:A39"/>
    <mergeCell ref="A40:A47"/>
    <mergeCell ref="A1:D1"/>
    <mergeCell ref="A4:A7"/>
    <mergeCell ref="A12:A16"/>
    <mergeCell ref="A17:A18"/>
    <mergeCell ref="A19:A21"/>
    <mergeCell ref="A22:A23"/>
    <mergeCell ref="A29:A3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48.13"/>
    <col customWidth="1" min="9" max="9" width="15.13"/>
    <col customWidth="1" min="15" max="15" width="14.13"/>
  </cols>
  <sheetData>
    <row r="1">
      <c r="A1" s="1" t="s">
        <v>79</v>
      </c>
      <c r="E1" s="2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</row>
    <row r="2">
      <c r="A2" s="5"/>
      <c r="B2" s="5"/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8" t="s">
        <v>13</v>
      </c>
      <c r="P2" s="5"/>
      <c r="Q2" s="5"/>
      <c r="R2" s="5"/>
    </row>
    <row r="3">
      <c r="A3" s="5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5"/>
      <c r="Q3" s="5"/>
      <c r="R3" s="5"/>
    </row>
    <row r="4">
      <c r="A4" s="35" t="s">
        <v>80</v>
      </c>
      <c r="B4" s="12" t="s">
        <v>14</v>
      </c>
      <c r="C4" s="36">
        <f>'2012'!C4+'2012'!C4*0.1166</f>
        <v>2823.585591</v>
      </c>
      <c r="D4" s="36">
        <f>'2012'!D4+'2012'!D4*0.1166</f>
        <v>2823.585591</v>
      </c>
      <c r="E4" s="36">
        <f>'2012'!E4+'2012'!E4*0.1166</f>
        <v>2823.585591</v>
      </c>
      <c r="F4" s="36">
        <f>'2012'!F4+'2012'!F4*0.1166</f>
        <v>2823.585591</v>
      </c>
      <c r="G4" s="36">
        <f>'2012'!G4+'2012'!G4*0.1166</f>
        <v>2823.585591</v>
      </c>
      <c r="H4" s="36">
        <f>'2012'!H4+'2012'!H4*0.1166</f>
        <v>2823.585591</v>
      </c>
      <c r="I4" s="36">
        <f>'2012'!I4+'2012'!I4*0.1166</f>
        <v>2908.293159</v>
      </c>
      <c r="J4" s="36">
        <f>'2012'!J4+'2012'!J4*0.1166</f>
        <v>2908.293159</v>
      </c>
      <c r="K4" s="36">
        <f>'2012'!K4+'2012'!K4*0.1166</f>
        <v>2908.293159</v>
      </c>
      <c r="L4" s="36">
        <f>'2012'!L4+'2012'!L4*0.1166</f>
        <v>2908.293159</v>
      </c>
      <c r="M4" s="36">
        <f>'2012'!M4+'2012'!M4*0.1166</f>
        <v>2908.293159</v>
      </c>
      <c r="N4" s="36">
        <f>'2012'!N4+'2012'!N4*0.1166</f>
        <v>2908.293159</v>
      </c>
      <c r="O4" s="37">
        <f>SUM(C4:N4)</f>
        <v>34391.2725</v>
      </c>
      <c r="P4" s="5"/>
      <c r="Q4" s="5"/>
      <c r="R4" s="5"/>
    </row>
    <row r="5">
      <c r="B5" s="12" t="s">
        <v>15</v>
      </c>
      <c r="C5" s="36">
        <f>'2012'!C5*(1+0.1166)</f>
        <v>3615.310583</v>
      </c>
      <c r="D5" s="36">
        <f>'2012'!D5*(1+0.1166)</f>
        <v>3615.310583</v>
      </c>
      <c r="E5" s="36">
        <f>'2012'!E5*(1+0.1166)</f>
        <v>3976.841641</v>
      </c>
      <c r="F5" s="36">
        <f>'2012'!F5*(1+0.1166)</f>
        <v>3976.841641</v>
      </c>
      <c r="G5" s="36">
        <f>'2012'!G5*(1+0.1166)</f>
        <v>3976.841641</v>
      </c>
      <c r="H5" s="36">
        <f>'2012'!H5*(1+0.1166)</f>
        <v>3976.841641</v>
      </c>
      <c r="I5" s="36">
        <f>'2012'!I5*(1+0.1166)</f>
        <v>3976.841641</v>
      </c>
      <c r="J5" s="36">
        <f>'2012'!J5*(1+0.1166)</f>
        <v>3976.841641</v>
      </c>
      <c r="K5" s="36">
        <f>'2012'!K5*(1+0.1166)</f>
        <v>3976.841641</v>
      </c>
      <c r="L5" s="36">
        <f>'2012'!L5*(1+0.1166)</f>
        <v>3976.841641</v>
      </c>
      <c r="M5" s="36">
        <f>'2012'!M5*(1+0.1166)</f>
        <v>3976.841641</v>
      </c>
      <c r="N5" s="36">
        <f>'2012'!N5*(1+0.1166)</f>
        <v>3976.841641</v>
      </c>
      <c r="O5" s="37">
        <f t="shared" ref="O5:O7" si="1">sum(C5:N5)</f>
        <v>46999.03758</v>
      </c>
      <c r="P5" s="5"/>
      <c r="Q5" s="5"/>
      <c r="R5" s="5"/>
    </row>
    <row r="6">
      <c r="B6" s="12" t="s">
        <v>16</v>
      </c>
      <c r="C6" s="36">
        <f>'2012'!C6+'2012'!C6*0.1166</f>
        <v>28.92248466</v>
      </c>
      <c r="D6" s="36">
        <f>'2012'!D6+'2012'!D6*0.1166</f>
        <v>28.92248466</v>
      </c>
      <c r="E6" s="36">
        <f>'2012'!E6+'2012'!E6*0.1166</f>
        <v>28.92248466</v>
      </c>
      <c r="F6" s="36">
        <f>'2012'!F6+'2012'!F6*0.1166</f>
        <v>30.12758819</v>
      </c>
      <c r="G6" s="36">
        <f>'2012'!G6+'2012'!G6*0.1166</f>
        <v>31.33269172</v>
      </c>
      <c r="H6" s="36">
        <f>'2012'!H6+'2012'!H6*0.1166</f>
        <v>32.53779525</v>
      </c>
      <c r="I6" s="36">
        <f>'2012'!I6+'2012'!I6*0.1166</f>
        <v>32.53779525</v>
      </c>
      <c r="J6" s="36">
        <f>'2012'!J6+'2012'!J6*0.1166</f>
        <v>33.74289878</v>
      </c>
      <c r="K6" s="36">
        <f>'2012'!K6+'2012'!K6*0.1166</f>
        <v>36.15310583</v>
      </c>
      <c r="L6" s="36">
        <f>'2012'!L6+'2012'!L6*0.1166</f>
        <v>37.35820936</v>
      </c>
      <c r="M6" s="36">
        <f>'2012'!M6+'2012'!M6*0.1166</f>
        <v>39.76841641</v>
      </c>
      <c r="N6" s="36">
        <f>'2012'!N6+'2012'!N6*0.1166</f>
        <v>39.76841641</v>
      </c>
      <c r="O6" s="37">
        <f t="shared" si="1"/>
        <v>400.0943712</v>
      </c>
      <c r="P6" s="5"/>
      <c r="Q6" s="5"/>
      <c r="R6" s="5"/>
    </row>
    <row r="7">
      <c r="B7" s="12" t="s">
        <v>17</v>
      </c>
      <c r="C7" s="36">
        <v>0.0</v>
      </c>
      <c r="D7" s="36">
        <v>0.0</v>
      </c>
      <c r="E7" s="36">
        <v>0.0</v>
      </c>
      <c r="F7" s="36">
        <v>0.0</v>
      </c>
      <c r="G7" s="36">
        <v>0.0</v>
      </c>
      <c r="H7" s="36">
        <v>0.0</v>
      </c>
      <c r="I7" s="36">
        <v>0.0</v>
      </c>
      <c r="J7" s="36">
        <v>0.0</v>
      </c>
      <c r="K7" s="36">
        <f>DEFAULT!K8+DEFAULT!K8*0.075</f>
        <v>3225</v>
      </c>
      <c r="L7" s="38">
        <v>0.0</v>
      </c>
      <c r="M7" s="36">
        <v>0.0</v>
      </c>
      <c r="N7" s="38">
        <v>0.0</v>
      </c>
      <c r="O7" s="37">
        <f t="shared" si="1"/>
        <v>3225</v>
      </c>
      <c r="P7" s="5"/>
      <c r="Q7" s="5"/>
      <c r="R7" s="5"/>
    </row>
    <row r="8">
      <c r="A8" s="5"/>
      <c r="B8" s="16" t="s">
        <v>18</v>
      </c>
      <c r="C8" s="39">
        <f t="shared" ref="C8:O8" si="2">SUM(C4:C7)</f>
        <v>6467.818659</v>
      </c>
      <c r="D8" s="39">
        <f t="shared" si="2"/>
        <v>6467.818659</v>
      </c>
      <c r="E8" s="39">
        <f t="shared" si="2"/>
        <v>6829.349717</v>
      </c>
      <c r="F8" s="39">
        <f t="shared" si="2"/>
        <v>6830.554821</v>
      </c>
      <c r="G8" s="39">
        <f t="shared" si="2"/>
        <v>6831.759924</v>
      </c>
      <c r="H8" s="39">
        <f t="shared" si="2"/>
        <v>6832.965028</v>
      </c>
      <c r="I8" s="39">
        <f t="shared" si="2"/>
        <v>6917.672595</v>
      </c>
      <c r="J8" s="39">
        <f t="shared" si="2"/>
        <v>6918.877699</v>
      </c>
      <c r="K8" s="39">
        <f t="shared" si="2"/>
        <v>10146.28791</v>
      </c>
      <c r="L8" s="39">
        <f t="shared" si="2"/>
        <v>6922.493009</v>
      </c>
      <c r="M8" s="39">
        <f t="shared" si="2"/>
        <v>6924.903217</v>
      </c>
      <c r="N8" s="39">
        <f t="shared" si="2"/>
        <v>6924.903217</v>
      </c>
      <c r="O8" s="40">
        <f t="shared" si="2"/>
        <v>85015.40445</v>
      </c>
      <c r="P8" s="5"/>
      <c r="Q8" s="5"/>
      <c r="R8" s="5"/>
    </row>
    <row r="9">
      <c r="A9" s="5"/>
      <c r="B9" s="19" t="s">
        <v>19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1"/>
      <c r="P9" s="5"/>
      <c r="Q9" s="5"/>
      <c r="R9" s="5"/>
    </row>
    <row r="10">
      <c r="A10" s="5"/>
      <c r="B10" s="22" t="s">
        <v>20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  <c r="P10" s="5"/>
      <c r="Q10" s="5"/>
      <c r="R10" s="5"/>
    </row>
    <row r="11">
      <c r="A11" s="35" t="s">
        <v>65</v>
      </c>
      <c r="B11" s="12" t="s">
        <v>21</v>
      </c>
      <c r="C11" s="36">
        <v>900.0</v>
      </c>
      <c r="D11" s="36">
        <v>900.0</v>
      </c>
      <c r="E11" s="36">
        <v>900.0</v>
      </c>
      <c r="F11" s="36">
        <v>900.0</v>
      </c>
      <c r="G11" s="36">
        <v>900.0</v>
      </c>
      <c r="H11" s="36">
        <v>900.0</v>
      </c>
      <c r="I11" s="36">
        <v>950.0</v>
      </c>
      <c r="J11" s="36">
        <v>950.0</v>
      </c>
      <c r="K11" s="36">
        <v>950.0</v>
      </c>
      <c r="L11" s="38">
        <v>950.0</v>
      </c>
      <c r="M11" s="36">
        <v>950.0</v>
      </c>
      <c r="N11" s="38">
        <v>950.0</v>
      </c>
      <c r="O11" s="37">
        <f t="shared" ref="O11:O26" si="3">SUM(C11:N11)</f>
        <v>11100</v>
      </c>
      <c r="P11" s="5"/>
      <c r="Q11" s="5"/>
      <c r="R11" s="5"/>
    </row>
    <row r="12">
      <c r="A12" s="41" t="s">
        <v>81</v>
      </c>
      <c r="B12" s="12" t="s">
        <v>22</v>
      </c>
      <c r="C12" s="36">
        <f>'2012'!C12-'2012'!C12*0.025</f>
        <v>133.9987088</v>
      </c>
      <c r="D12" s="36">
        <f>'2012'!D12-'2012'!D12*0.025</f>
        <v>133.9987088</v>
      </c>
      <c r="E12" s="36">
        <f>'2012'!E12-'2012'!E12*0.025</f>
        <v>133.9987088</v>
      </c>
      <c r="F12" s="36">
        <f>'2012'!F12-'2012'!F12*0.025</f>
        <v>133.9987088</v>
      </c>
      <c r="G12" s="36">
        <f>'2012'!G12-'2012'!G12*0.025</f>
        <v>133.9987088</v>
      </c>
      <c r="H12" s="36">
        <f>'2012'!H12-'2012'!H12*0.025</f>
        <v>133.9987088</v>
      </c>
      <c r="I12" s="36">
        <f>'2012'!I12-'2012'!I12*0.025</f>
        <v>133.9987088</v>
      </c>
      <c r="J12" s="36">
        <f>'2012'!J12-'2012'!J12*0.025</f>
        <v>133.9987088</v>
      </c>
      <c r="K12" s="36">
        <f>'2012'!K12-'2012'!K12*0.025</f>
        <v>133.9987088</v>
      </c>
      <c r="L12" s="36">
        <f>'2012'!L12-'2012'!L12*0.025</f>
        <v>133.9987088</v>
      </c>
      <c r="M12" s="36">
        <f>'2012'!M12-'2012'!M12*0.025</f>
        <v>133.9987088</v>
      </c>
      <c r="N12" s="36">
        <f>'2012'!N12-'2012'!N12*0.025</f>
        <v>133.9987088</v>
      </c>
      <c r="O12" s="37">
        <f t="shared" si="3"/>
        <v>1607.984505</v>
      </c>
      <c r="P12" s="5"/>
      <c r="Q12" s="5"/>
      <c r="R12" s="5"/>
    </row>
    <row r="13">
      <c r="B13" s="12" t="s">
        <v>23</v>
      </c>
      <c r="C13" s="36">
        <f>'2012'!C13-'2012'!C13*0.025</f>
        <v>8.933247251</v>
      </c>
      <c r="D13" s="36">
        <f>'2012'!D13-'2012'!D13*0.025</f>
        <v>8.933247251</v>
      </c>
      <c r="E13" s="36">
        <f>'2012'!E13-'2012'!E13*0.025</f>
        <v>8.933247251</v>
      </c>
      <c r="F13" s="36">
        <f>'2012'!F13-'2012'!F13*0.025</f>
        <v>8.933247251</v>
      </c>
      <c r="G13" s="36">
        <f>'2012'!G13-'2012'!G13*0.025</f>
        <v>8.933247251</v>
      </c>
      <c r="H13" s="36">
        <f>'2012'!H13-'2012'!H13*0.025</f>
        <v>8.933247251</v>
      </c>
      <c r="I13" s="36">
        <f>'2012'!I13-'2012'!I13*0.025</f>
        <v>8.933247251</v>
      </c>
      <c r="J13" s="36">
        <f>'2012'!J13-'2012'!J13*0.025</f>
        <v>8.933247251</v>
      </c>
      <c r="K13" s="36">
        <f>'2012'!K13-'2012'!K13*0.025</f>
        <v>8.933247251</v>
      </c>
      <c r="L13" s="36">
        <f>'2012'!L13-'2012'!L13*0.025</f>
        <v>8.933247251</v>
      </c>
      <c r="M13" s="36">
        <f>'2012'!M13-'2012'!M13*0.025</f>
        <v>8.933247251</v>
      </c>
      <c r="N13" s="36">
        <f>'2012'!N13-'2012'!N13*0.025</f>
        <v>8.933247251</v>
      </c>
      <c r="O13" s="37">
        <f t="shared" si="3"/>
        <v>107.198967</v>
      </c>
      <c r="P13" s="5"/>
      <c r="Q13" s="5"/>
      <c r="R13" s="5"/>
    </row>
    <row r="14">
      <c r="B14" s="12" t="s">
        <v>24</v>
      </c>
      <c r="C14" s="36">
        <f>'2012'!C14-'2012'!C14*0.025</f>
        <v>363.0183882</v>
      </c>
      <c r="D14" s="36">
        <f>'2012'!D14-'2012'!D14*0.025</f>
        <v>363.0183882</v>
      </c>
      <c r="E14" s="36">
        <f>'2012'!E14-'2012'!E14*0.025</f>
        <v>363.0183882</v>
      </c>
      <c r="F14" s="36">
        <f>'2012'!F14-'2012'!F14*0.025</f>
        <v>363.0183882</v>
      </c>
      <c r="G14" s="36">
        <f>'2012'!G14-'2012'!G14*0.025</f>
        <v>363.0183882</v>
      </c>
      <c r="H14" s="36">
        <f>'2012'!H14-'2012'!H14*0.025</f>
        <v>363.0183882</v>
      </c>
      <c r="I14" s="36">
        <f>'2012'!I14-'2012'!I14*0.025</f>
        <v>363.0183882</v>
      </c>
      <c r="J14" s="36">
        <f>'2012'!J14-'2012'!J14*0.025</f>
        <v>363.0183882</v>
      </c>
      <c r="K14" s="36">
        <f>'2012'!K14-'2012'!K14*0.025</f>
        <v>363.0183882</v>
      </c>
      <c r="L14" s="36">
        <f>'2012'!L14-'2012'!L14*0.025</f>
        <v>363.0183882</v>
      </c>
      <c r="M14" s="36">
        <f>'2012'!M14-'2012'!M14*0.025</f>
        <v>363.0183882</v>
      </c>
      <c r="N14" s="36">
        <f>'2012'!N14-'2012'!N14*0.025</f>
        <v>363.0183882</v>
      </c>
      <c r="O14" s="37">
        <f t="shared" si="3"/>
        <v>4356.220658</v>
      </c>
      <c r="P14" s="5"/>
      <c r="Q14" s="5"/>
      <c r="R14" s="5"/>
    </row>
    <row r="15">
      <c r="B15" s="12" t="s">
        <v>25</v>
      </c>
      <c r="C15" s="36">
        <f>'2012'!C15-'2012'!C15*0.025</f>
        <v>0</v>
      </c>
      <c r="D15" s="36">
        <f>'2012'!D15-'2012'!D15*0.025</f>
        <v>0</v>
      </c>
      <c r="E15" s="36">
        <f>'2012'!E15-'2012'!E15*0.025</f>
        <v>0</v>
      </c>
      <c r="F15" s="36">
        <f>'2012'!F15-'2012'!F15*0.025</f>
        <v>0</v>
      </c>
      <c r="G15" s="36">
        <f>'2012'!G15-'2012'!G15*0.025</f>
        <v>0</v>
      </c>
      <c r="H15" s="36">
        <f>'2012'!H15-'2012'!H15*0.025</f>
        <v>218.3682661</v>
      </c>
      <c r="I15" s="36">
        <f>'2012'!I15-'2012'!I15*0.025</f>
        <v>0</v>
      </c>
      <c r="J15" s="36">
        <f>'2012'!J15-'2012'!J15*0.025</f>
        <v>0</v>
      </c>
      <c r="K15" s="36">
        <f>'2012'!K15-'2012'!K15*0.025</f>
        <v>0</v>
      </c>
      <c r="L15" s="36">
        <f>'2012'!L15-'2012'!L15*0.025</f>
        <v>0</v>
      </c>
      <c r="M15" s="36">
        <f>'2012'!M15-'2012'!M15*0.025</f>
        <v>0</v>
      </c>
      <c r="N15" s="36">
        <f>'2012'!N15-'2012'!N15*0.025</f>
        <v>0</v>
      </c>
      <c r="O15" s="37">
        <f t="shared" si="3"/>
        <v>218.3682661</v>
      </c>
      <c r="P15" s="5"/>
      <c r="Q15" s="5"/>
      <c r="R15" s="5"/>
    </row>
    <row r="16">
      <c r="B16" s="12" t="s">
        <v>26</v>
      </c>
      <c r="C16" s="36">
        <f>'2012'!C16-'2012'!C16*0.025</f>
        <v>0</v>
      </c>
      <c r="D16" s="36">
        <f>'2012'!D16-'2012'!D16*0.025</f>
        <v>0</v>
      </c>
      <c r="E16" s="36">
        <f>'2012'!E16-'2012'!E16*0.025</f>
        <v>0</v>
      </c>
      <c r="F16" s="36">
        <f>'2012'!F16-'2012'!F16*0.025</f>
        <v>0</v>
      </c>
      <c r="G16" s="36">
        <f>'2012'!G16-'2012'!G16*0.025</f>
        <v>0</v>
      </c>
      <c r="H16" s="36">
        <f>'2012'!H16-'2012'!H16*0.025</f>
        <v>436.7365323</v>
      </c>
      <c r="I16" s="36">
        <f>'2012'!I16-'2012'!I16*0.025</f>
        <v>0</v>
      </c>
      <c r="J16" s="36">
        <f>'2012'!J16-'2012'!J16*0.025</f>
        <v>0</v>
      </c>
      <c r="K16" s="36">
        <f>'2012'!K16-'2012'!K16*0.025</f>
        <v>0</v>
      </c>
      <c r="L16" s="36">
        <f>'2012'!L16-'2012'!L16*0.025</f>
        <v>0</v>
      </c>
      <c r="M16" s="36">
        <f>'2012'!M16-'2012'!M16*0.025</f>
        <v>0</v>
      </c>
      <c r="N16" s="36">
        <f>'2012'!N16-'2012'!N16*0.025</f>
        <v>436.7365323</v>
      </c>
      <c r="O16" s="37">
        <f t="shared" si="3"/>
        <v>873.4730646</v>
      </c>
      <c r="P16" s="5"/>
      <c r="Q16" s="5"/>
      <c r="R16" s="5"/>
    </row>
    <row r="17">
      <c r="A17" s="35" t="s">
        <v>65</v>
      </c>
      <c r="B17" s="12" t="s">
        <v>27</v>
      </c>
      <c r="C17" s="36">
        <v>285.0</v>
      </c>
      <c r="D17" s="36">
        <v>285.0</v>
      </c>
      <c r="E17" s="36">
        <v>285.0</v>
      </c>
      <c r="F17" s="36">
        <v>285.0</v>
      </c>
      <c r="G17" s="36">
        <v>285.0</v>
      </c>
      <c r="H17" s="36">
        <v>285.0</v>
      </c>
      <c r="I17" s="36">
        <v>285.0</v>
      </c>
      <c r="J17" s="36">
        <v>285.0</v>
      </c>
      <c r="K17" s="36">
        <v>285.0</v>
      </c>
      <c r="L17" s="38">
        <v>285.0</v>
      </c>
      <c r="M17" s="36">
        <v>285.0</v>
      </c>
      <c r="N17" s="38">
        <v>285.0</v>
      </c>
      <c r="O17" s="37">
        <f t="shared" si="3"/>
        <v>3420</v>
      </c>
      <c r="P17" s="5"/>
      <c r="Q17" s="5"/>
      <c r="R17" s="5"/>
    </row>
    <row r="18">
      <c r="B18" s="12" t="s">
        <v>28</v>
      </c>
      <c r="C18" s="36">
        <v>145.0</v>
      </c>
      <c r="D18" s="36">
        <v>145.0</v>
      </c>
      <c r="E18" s="36">
        <v>145.0</v>
      </c>
      <c r="F18" s="36">
        <v>145.0</v>
      </c>
      <c r="G18" s="36">
        <v>145.0</v>
      </c>
      <c r="H18" s="36">
        <v>145.0</v>
      </c>
      <c r="I18" s="36">
        <v>145.0</v>
      </c>
      <c r="J18" s="36">
        <v>145.0</v>
      </c>
      <c r="K18" s="36">
        <v>145.0</v>
      </c>
      <c r="L18" s="38">
        <v>145.0</v>
      </c>
      <c r="M18" s="36">
        <v>145.0</v>
      </c>
      <c r="N18" s="38">
        <v>145.0</v>
      </c>
      <c r="O18" s="37">
        <f t="shared" si="3"/>
        <v>1740</v>
      </c>
      <c r="P18" s="5"/>
      <c r="Q18" s="5"/>
      <c r="R18" s="5"/>
    </row>
    <row r="19">
      <c r="A19" s="41" t="s">
        <v>81</v>
      </c>
      <c r="B19" s="12" t="s">
        <v>29</v>
      </c>
      <c r="C19" s="36">
        <f>'2012'!C19-'2012'!C19*0.025</f>
        <v>23.82199267</v>
      </c>
      <c r="D19" s="36">
        <f>'2012'!D19-'2012'!D19*0.025</f>
        <v>23.82199267</v>
      </c>
      <c r="E19" s="36">
        <f>'2012'!E19-'2012'!E19*0.025</f>
        <v>69.48081196</v>
      </c>
      <c r="F19" s="36">
        <f>'2012'!F19-'2012'!F19*0.025</f>
        <v>148.8874542</v>
      </c>
      <c r="G19" s="36">
        <f>'2012'!G19-'2012'!G19*0.025</f>
        <v>84.36955737</v>
      </c>
      <c r="H19" s="36">
        <f>'2012'!H19-'2012'!H19*0.025</f>
        <v>148.8874542</v>
      </c>
      <c r="I19" s="36">
        <f>'2012'!I19-'2012'!I19*0.025</f>
        <v>148.8874542</v>
      </c>
      <c r="J19" s="36">
        <f>'2012'!J19-'2012'!J19*0.025</f>
        <v>27.79232478</v>
      </c>
      <c r="K19" s="36">
        <f>'2012'!K19-'2012'!K19*0.025</f>
        <v>148.8874542</v>
      </c>
      <c r="L19" s="36">
        <f>'2012'!L19-'2012'!L19*0.025</f>
        <v>148.8874542</v>
      </c>
      <c r="M19" s="36">
        <f>'2012'!M19-'2012'!M19*0.025</f>
        <v>148.8874542</v>
      </c>
      <c r="N19" s="36">
        <f>'2012'!N19-'2012'!N19*0.025</f>
        <v>148.8874542</v>
      </c>
      <c r="O19" s="37">
        <f t="shared" si="3"/>
        <v>1271.498859</v>
      </c>
      <c r="P19" s="5"/>
      <c r="Q19" s="5"/>
      <c r="R19" s="5"/>
    </row>
    <row r="20">
      <c r="B20" s="12" t="s">
        <v>30</v>
      </c>
      <c r="C20" s="36">
        <f>'2012'!C20-'2012'!C20*0.025</f>
        <v>148.8874542</v>
      </c>
      <c r="D20" s="36">
        <f>'2012'!D20-'2012'!D20*0.025</f>
        <v>148.8874542</v>
      </c>
      <c r="E20" s="36">
        <f>'2012'!E20-'2012'!E20*0.025</f>
        <v>148.8874542</v>
      </c>
      <c r="F20" s="36">
        <f>'2012'!F20-'2012'!F20*0.025</f>
        <v>148.8874542</v>
      </c>
      <c r="G20" s="36">
        <f>'2012'!G20-'2012'!G20*0.025</f>
        <v>148.8874542</v>
      </c>
      <c r="H20" s="36">
        <f>'2012'!H20-'2012'!H20*0.025</f>
        <v>148.8874542</v>
      </c>
      <c r="I20" s="36">
        <f>'2012'!I20-'2012'!I20*0.025</f>
        <v>152.8577863</v>
      </c>
      <c r="J20" s="36">
        <f>'2012'!J20-'2012'!J20*0.025</f>
        <v>152.8577863</v>
      </c>
      <c r="K20" s="36">
        <f>'2012'!K20-'2012'!K20*0.025</f>
        <v>152.8577863</v>
      </c>
      <c r="L20" s="36">
        <f>'2012'!L20-'2012'!L20*0.025</f>
        <v>152.8577863</v>
      </c>
      <c r="M20" s="36">
        <f>'2012'!M20-'2012'!M20*0.025</f>
        <v>152.8577863</v>
      </c>
      <c r="N20" s="36">
        <f>'2012'!N20-'2012'!N20*0.025</f>
        <v>152.8577863</v>
      </c>
      <c r="O20" s="37">
        <f t="shared" si="3"/>
        <v>1810.471443</v>
      </c>
      <c r="P20" s="5"/>
      <c r="Q20" s="5"/>
      <c r="R20" s="5"/>
    </row>
    <row r="21">
      <c r="B21" s="12" t="s">
        <v>31</v>
      </c>
      <c r="C21" s="36">
        <f>'2012'!C21-'2012'!C21*0.025</f>
        <v>119.1099634</v>
      </c>
      <c r="D21" s="36">
        <f>'2012'!D21-'2012'!D21*0.025</f>
        <v>119.1099634</v>
      </c>
      <c r="E21" s="36">
        <f>'2012'!E21-'2012'!E21*0.025</f>
        <v>131.0209597</v>
      </c>
      <c r="F21" s="36">
        <f>'2012'!F21-'2012'!F21*0.025</f>
        <v>131.0209597</v>
      </c>
      <c r="G21" s="36">
        <f>'2012'!G21-'2012'!G21*0.025</f>
        <v>131.0209597</v>
      </c>
      <c r="H21" s="36">
        <f>'2012'!H21-'2012'!H21*0.025</f>
        <v>131.0209597</v>
      </c>
      <c r="I21" s="36">
        <f>'2012'!I21-'2012'!I21*0.025</f>
        <v>131.0209597</v>
      </c>
      <c r="J21" s="36">
        <f>'2012'!J21-'2012'!J21*0.025</f>
        <v>131.0209597</v>
      </c>
      <c r="K21" s="36">
        <f>'2012'!K21-'2012'!K21*0.025</f>
        <v>131.0209597</v>
      </c>
      <c r="L21" s="36">
        <f>'2012'!L21-'2012'!L21*0.025</f>
        <v>131.0209597</v>
      </c>
      <c r="M21" s="36">
        <f>'2012'!M21-'2012'!M21*0.025</f>
        <v>131.0209597</v>
      </c>
      <c r="N21" s="36">
        <f>'2012'!N21-'2012'!N21*0.025</f>
        <v>131.0209597</v>
      </c>
      <c r="O21" s="37">
        <f t="shared" si="3"/>
        <v>1548.429524</v>
      </c>
      <c r="P21" s="5"/>
      <c r="Q21" s="5"/>
      <c r="R21" s="5"/>
    </row>
    <row r="22">
      <c r="A22" s="35" t="s">
        <v>65</v>
      </c>
      <c r="B22" s="12" t="s">
        <v>32</v>
      </c>
      <c r="C22" s="36">
        <v>50.0</v>
      </c>
      <c r="D22" s="36">
        <v>50.0</v>
      </c>
      <c r="E22" s="36">
        <v>50.0</v>
      </c>
      <c r="F22" s="36">
        <v>50.0</v>
      </c>
      <c r="G22" s="36">
        <v>50.0</v>
      </c>
      <c r="H22" s="36">
        <v>50.0</v>
      </c>
      <c r="I22" s="36">
        <v>50.0</v>
      </c>
      <c r="J22" s="36">
        <v>50.0</v>
      </c>
      <c r="K22" s="36">
        <v>50.0</v>
      </c>
      <c r="L22" s="38">
        <v>50.0</v>
      </c>
      <c r="M22" s="36">
        <v>50.0</v>
      </c>
      <c r="N22" s="38">
        <v>50.0</v>
      </c>
      <c r="O22" s="37">
        <f t="shared" si="3"/>
        <v>600</v>
      </c>
      <c r="P22" s="5"/>
      <c r="Q22" s="5"/>
      <c r="R22" s="5"/>
    </row>
    <row r="23">
      <c r="B23" s="12" t="s">
        <v>33</v>
      </c>
      <c r="C23" s="36">
        <v>35.0</v>
      </c>
      <c r="D23" s="36">
        <v>35.0</v>
      </c>
      <c r="E23" s="36">
        <v>35.0</v>
      </c>
      <c r="F23" s="36">
        <v>35.0</v>
      </c>
      <c r="G23" s="36">
        <v>35.0</v>
      </c>
      <c r="H23" s="36">
        <v>35.0</v>
      </c>
      <c r="I23" s="36">
        <v>35.0</v>
      </c>
      <c r="J23" s="36">
        <v>35.0</v>
      </c>
      <c r="K23" s="36">
        <v>35.0</v>
      </c>
      <c r="L23" s="38">
        <v>35.0</v>
      </c>
      <c r="M23" s="36">
        <v>35.0</v>
      </c>
      <c r="N23" s="38">
        <v>35.0</v>
      </c>
      <c r="O23" s="37">
        <f t="shared" si="3"/>
        <v>420</v>
      </c>
      <c r="P23" s="5"/>
      <c r="Q23" s="5"/>
      <c r="R23" s="5"/>
    </row>
    <row r="24">
      <c r="A24" s="35" t="s">
        <v>67</v>
      </c>
      <c r="B24" s="12" t="s">
        <v>34</v>
      </c>
      <c r="C24" s="36">
        <f t="shared" ref="C24:N24" si="4">C8*0.1388</f>
        <v>897.7332298</v>
      </c>
      <c r="D24" s="36">
        <f t="shared" si="4"/>
        <v>897.7332298</v>
      </c>
      <c r="E24" s="36">
        <f t="shared" si="4"/>
        <v>947.9137407</v>
      </c>
      <c r="F24" s="36">
        <f t="shared" si="4"/>
        <v>948.0810091</v>
      </c>
      <c r="G24" s="36">
        <f t="shared" si="4"/>
        <v>948.2482775</v>
      </c>
      <c r="H24" s="36">
        <f t="shared" si="4"/>
        <v>948.4155458</v>
      </c>
      <c r="I24" s="36">
        <f t="shared" si="4"/>
        <v>960.1729562</v>
      </c>
      <c r="J24" s="36">
        <f t="shared" si="4"/>
        <v>960.3402246</v>
      </c>
      <c r="K24" s="36">
        <f t="shared" si="4"/>
        <v>1408.304761</v>
      </c>
      <c r="L24" s="36">
        <f t="shared" si="4"/>
        <v>960.8420297</v>
      </c>
      <c r="M24" s="36">
        <f t="shared" si="4"/>
        <v>961.1765665</v>
      </c>
      <c r="N24" s="36">
        <f t="shared" si="4"/>
        <v>961.1765665</v>
      </c>
      <c r="O24" s="37">
        <f t="shared" si="3"/>
        <v>11800.13814</v>
      </c>
      <c r="P24" s="5"/>
      <c r="Q24" s="5"/>
      <c r="R24" s="5"/>
    </row>
    <row r="25">
      <c r="A25" s="35" t="s">
        <v>68</v>
      </c>
      <c r="B25" s="12" t="s">
        <v>35</v>
      </c>
      <c r="C25" s="36">
        <v>266.0</v>
      </c>
      <c r="D25" s="36">
        <v>266.0</v>
      </c>
      <c r="E25" s="36">
        <v>284.0</v>
      </c>
      <c r="F25" s="36">
        <v>284.0</v>
      </c>
      <c r="G25" s="36">
        <v>284.0</v>
      </c>
      <c r="H25" s="36">
        <v>284.0</v>
      </c>
      <c r="I25" s="36">
        <v>289.0</v>
      </c>
      <c r="J25" s="36">
        <v>289.0</v>
      </c>
      <c r="K25" s="36">
        <v>289.0</v>
      </c>
      <c r="L25" s="38">
        <v>289.0</v>
      </c>
      <c r="M25" s="36">
        <v>289.0</v>
      </c>
      <c r="N25" s="38">
        <v>289.0</v>
      </c>
      <c r="O25" s="37">
        <f t="shared" si="3"/>
        <v>3402</v>
      </c>
      <c r="P25" s="5"/>
      <c r="Q25" s="5"/>
      <c r="R25" s="5"/>
    </row>
    <row r="26">
      <c r="A26" s="35" t="s">
        <v>65</v>
      </c>
      <c r="B26" s="12" t="s">
        <v>36</v>
      </c>
      <c r="C26" s="36">
        <v>421.0</v>
      </c>
      <c r="D26" s="36">
        <v>421.0</v>
      </c>
      <c r="E26" s="36">
        <v>444.0</v>
      </c>
      <c r="F26" s="36">
        <v>444.0</v>
      </c>
      <c r="G26" s="36">
        <v>444.0</v>
      </c>
      <c r="H26" s="36">
        <v>444.0</v>
      </c>
      <c r="I26" s="36">
        <v>450.0</v>
      </c>
      <c r="J26" s="36">
        <v>450.0</v>
      </c>
      <c r="K26" s="36">
        <v>450.0</v>
      </c>
      <c r="L26" s="38">
        <v>450.0</v>
      </c>
      <c r="M26" s="36">
        <v>450.0</v>
      </c>
      <c r="N26" s="38">
        <v>450.0</v>
      </c>
      <c r="O26" s="37">
        <f t="shared" si="3"/>
        <v>5318</v>
      </c>
      <c r="P26" s="5"/>
      <c r="Q26" s="5"/>
      <c r="R26" s="5"/>
    </row>
    <row r="27">
      <c r="A27" s="5"/>
      <c r="B27" s="25" t="s">
        <v>37</v>
      </c>
      <c r="C27" s="42">
        <f t="shared" ref="C27:M27" si="5">SUM(C11:C26)</f>
        <v>3797.502984</v>
      </c>
      <c r="D27" s="42">
        <f t="shared" si="5"/>
        <v>3797.502984</v>
      </c>
      <c r="E27" s="42">
        <f t="shared" si="5"/>
        <v>3946.253311</v>
      </c>
      <c r="F27" s="42">
        <f t="shared" si="5"/>
        <v>4025.827221</v>
      </c>
      <c r="G27" s="42">
        <f t="shared" si="5"/>
        <v>3961.476593</v>
      </c>
      <c r="H27" s="42">
        <f t="shared" si="5"/>
        <v>4681.266557</v>
      </c>
      <c r="I27" s="42">
        <f t="shared" si="5"/>
        <v>4102.889501</v>
      </c>
      <c r="J27" s="42">
        <f t="shared" si="5"/>
        <v>3981.96164</v>
      </c>
      <c r="K27" s="42">
        <f t="shared" si="5"/>
        <v>4551.021306</v>
      </c>
      <c r="L27" s="42">
        <f t="shared" si="5"/>
        <v>4103.558574</v>
      </c>
      <c r="M27" s="42">
        <f t="shared" si="5"/>
        <v>4103.893111</v>
      </c>
      <c r="N27" s="43">
        <v>4478.0</v>
      </c>
      <c r="O27" s="44">
        <f>SUM(O11:O26)</f>
        <v>49593.78342</v>
      </c>
      <c r="P27" s="5"/>
      <c r="Q27" s="5"/>
      <c r="R27" s="5"/>
    </row>
    <row r="28">
      <c r="A28" s="5"/>
      <c r="B28" s="22" t="s">
        <v>38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6"/>
      <c r="P28" s="5"/>
      <c r="Q28" s="5"/>
      <c r="R28" s="5"/>
    </row>
    <row r="29">
      <c r="A29" s="41" t="s">
        <v>81</v>
      </c>
      <c r="B29" s="12" t="s">
        <v>39</v>
      </c>
      <c r="C29" s="36">
        <f>'2012'!C29-'2012'!C29*0.025</f>
        <v>0</v>
      </c>
      <c r="D29" s="36">
        <f>'2012'!D29-'2012'!D29*0.025</f>
        <v>0</v>
      </c>
      <c r="E29" s="36">
        <f>'2012'!E29-'2012'!E29*0.025</f>
        <v>0</v>
      </c>
      <c r="F29" s="36">
        <f>'2012'!F29-'2012'!F29*0.025</f>
        <v>0</v>
      </c>
      <c r="G29" s="36">
        <f>'2012'!G29-'2012'!G29*0.025</f>
        <v>0</v>
      </c>
      <c r="H29" s="36">
        <f>'2012'!H29-'2012'!H29*0.025</f>
        <v>0</v>
      </c>
      <c r="I29" s="36">
        <f>'2012'!I29-'2012'!I29*0.025</f>
        <v>0</v>
      </c>
      <c r="J29" s="36">
        <f>'2012'!J29-'2012'!J29*0.025</f>
        <v>0</v>
      </c>
      <c r="K29" s="36">
        <f>'2012'!K29-'2012'!K29*0.025</f>
        <v>2977.749084</v>
      </c>
      <c r="L29" s="36">
        <f>'2012'!L29-'2012'!L29*0.025</f>
        <v>0</v>
      </c>
      <c r="M29" s="36">
        <f>'2012'!M29-'2012'!M29*0.025</f>
        <v>0</v>
      </c>
      <c r="N29" s="36">
        <f>'2012'!N29-'2012'!N29*0.025</f>
        <v>0</v>
      </c>
      <c r="O29" s="37">
        <f t="shared" ref="O29:O50" si="6">SUM(C29:N29)</f>
        <v>2977.749084</v>
      </c>
      <c r="P29" s="5"/>
      <c r="Q29" s="5"/>
      <c r="R29" s="5"/>
    </row>
    <row r="30">
      <c r="B30" s="12" t="s">
        <v>40</v>
      </c>
      <c r="C30" s="36">
        <f>'2012'!C30-'2012'!C30*0.025</f>
        <v>138.9616239</v>
      </c>
      <c r="D30" s="36">
        <f>'2012'!D30-'2012'!D30*0.025</f>
        <v>138.9616239</v>
      </c>
      <c r="E30" s="36">
        <f>'2012'!E30-'2012'!E30*0.025</f>
        <v>138.9616239</v>
      </c>
      <c r="F30" s="36">
        <f>'2012'!F30-'2012'!F30*0.025</f>
        <v>138.9616239</v>
      </c>
      <c r="G30" s="36">
        <f>'2012'!G30-'2012'!G30*0.025</f>
        <v>138.9616239</v>
      </c>
      <c r="H30" s="36">
        <f>'2012'!H30-'2012'!H30*0.025</f>
        <v>0</v>
      </c>
      <c r="I30" s="36">
        <f>'2012'!I30-'2012'!I30*0.025</f>
        <v>248.145757</v>
      </c>
      <c r="J30" s="36">
        <f>'2012'!J30-'2012'!J30*0.025</f>
        <v>0</v>
      </c>
      <c r="K30" s="36">
        <f>'2012'!K30-'2012'!K30*0.025</f>
        <v>213.405351</v>
      </c>
      <c r="L30" s="36">
        <f>'2012'!L30-'2012'!L30*0.025</f>
        <v>188.5907753</v>
      </c>
      <c r="M30" s="36">
        <f>'2012'!M30-'2012'!M30*0.025</f>
        <v>0</v>
      </c>
      <c r="N30" s="36">
        <f>'2012'!N30-'2012'!N30*0.025</f>
        <v>0</v>
      </c>
      <c r="O30" s="37">
        <f t="shared" si="6"/>
        <v>1344.950003</v>
      </c>
      <c r="P30" s="5"/>
      <c r="Q30" s="5"/>
      <c r="R30" s="5"/>
    </row>
    <row r="31">
      <c r="B31" s="12" t="s">
        <v>41</v>
      </c>
      <c r="C31" s="36">
        <f>'2012'!C31-'2012'!C31*0.025</f>
        <v>347.4040598</v>
      </c>
      <c r="D31" s="36">
        <f>'2012'!D31-'2012'!D31*0.025</f>
        <v>347.4040598</v>
      </c>
      <c r="E31" s="36">
        <f>'2012'!E31-'2012'!E31*0.025</f>
        <v>347.4040598</v>
      </c>
      <c r="F31" s="36">
        <f>'2012'!F31-'2012'!F31*0.025</f>
        <v>347.4040598</v>
      </c>
      <c r="G31" s="36">
        <f>'2012'!G31-'2012'!G31*0.025</f>
        <v>347.4040598</v>
      </c>
      <c r="H31" s="36">
        <f>'2012'!H31-'2012'!H31*0.025</f>
        <v>347.4040598</v>
      </c>
      <c r="I31" s="36">
        <f>'2012'!I31-'2012'!I31*0.025</f>
        <v>347.4040598</v>
      </c>
      <c r="J31" s="36">
        <f>'2012'!J31-'2012'!J31*0.025</f>
        <v>347.4040598</v>
      </c>
      <c r="K31" s="36">
        <f>'2012'!K31-'2012'!K31*0.025</f>
        <v>347.4040598</v>
      </c>
      <c r="L31" s="36">
        <f>'2012'!L31-'2012'!L31*0.025</f>
        <v>347.4040598</v>
      </c>
      <c r="M31" s="36">
        <f>'2012'!M31-'2012'!M31*0.025</f>
        <v>347.4040598</v>
      </c>
      <c r="N31" s="36">
        <f>'2012'!N31-'2012'!N31*0.025</f>
        <v>347.4040598</v>
      </c>
      <c r="O31" s="37">
        <f t="shared" si="6"/>
        <v>4168.848717</v>
      </c>
      <c r="P31" s="5"/>
      <c r="Q31" s="5"/>
      <c r="R31" s="5"/>
    </row>
    <row r="32">
      <c r="B32" s="12" t="s">
        <v>42</v>
      </c>
      <c r="C32" s="36">
        <f>'2012'!C32-'2012'!C32*0.025</f>
        <v>148.8874542</v>
      </c>
      <c r="D32" s="36">
        <f>'2012'!D32-'2012'!D32*0.025</f>
        <v>148.8874542</v>
      </c>
      <c r="E32" s="36">
        <f>'2012'!E32-'2012'!E32*0.025</f>
        <v>148.8874542</v>
      </c>
      <c r="F32" s="36">
        <f>'2012'!F32-'2012'!F32*0.025</f>
        <v>148.8874542</v>
      </c>
      <c r="G32" s="36">
        <f>'2012'!G32-'2012'!G32*0.025</f>
        <v>99.25830279</v>
      </c>
      <c r="H32" s="36">
        <f>'2012'!H32-'2012'!H32*0.025</f>
        <v>99.25830279</v>
      </c>
      <c r="I32" s="36">
        <f>'2012'!I32-'2012'!I32*0.025</f>
        <v>99.25830279</v>
      </c>
      <c r="J32" s="36">
        <f>'2012'!J32-'2012'!J32*0.025</f>
        <v>99.25830279</v>
      </c>
      <c r="K32" s="36">
        <f>'2012'!K32-'2012'!K32*0.025</f>
        <v>99.25830279</v>
      </c>
      <c r="L32" s="36">
        <f>'2012'!L32-'2012'!L32*0.025</f>
        <v>124.0728785</v>
      </c>
      <c r="M32" s="36">
        <f>'2012'!M32-'2012'!M32*0.025</f>
        <v>124.0728785</v>
      </c>
      <c r="N32" s="36">
        <f>'2012'!N32-'2012'!N32*0.025</f>
        <v>148.8874542</v>
      </c>
      <c r="O32" s="37">
        <f t="shared" si="6"/>
        <v>1488.874542</v>
      </c>
      <c r="P32" s="5"/>
      <c r="Q32" s="5"/>
      <c r="R32" s="5"/>
    </row>
    <row r="33">
      <c r="B33" s="12" t="s">
        <v>43</v>
      </c>
      <c r="C33" s="36">
        <f>'2012'!C33-'2012'!C33*0.025</f>
        <v>69.48081196</v>
      </c>
      <c r="D33" s="36">
        <f>'2012'!D33-'2012'!D33*0.025</f>
        <v>69.48081196</v>
      </c>
      <c r="E33" s="36">
        <f>'2012'!E33-'2012'!E33*0.025</f>
        <v>69.48081196</v>
      </c>
      <c r="F33" s="36">
        <f>'2012'!F33-'2012'!F33*0.025</f>
        <v>69.48081196</v>
      </c>
      <c r="G33" s="36">
        <f>'2012'!G33-'2012'!G33*0.025</f>
        <v>69.48081196</v>
      </c>
      <c r="H33" s="36">
        <f>'2012'!H33-'2012'!H33*0.025</f>
        <v>69.48081196</v>
      </c>
      <c r="I33" s="36">
        <f>'2012'!I33-'2012'!I33*0.025</f>
        <v>69.48081196</v>
      </c>
      <c r="J33" s="36">
        <f>'2012'!J33-'2012'!J33*0.025</f>
        <v>69.48081196</v>
      </c>
      <c r="K33" s="36">
        <f>'2012'!K33-'2012'!K33*0.025</f>
        <v>69.48081196</v>
      </c>
      <c r="L33" s="36">
        <f>'2012'!L33-'2012'!L33*0.025</f>
        <v>69.48081196</v>
      </c>
      <c r="M33" s="36">
        <f>'2012'!M33-'2012'!M33*0.025</f>
        <v>69.48081196</v>
      </c>
      <c r="N33" s="36">
        <f>'2012'!N33-'2012'!N33*0.025</f>
        <v>89.33247251</v>
      </c>
      <c r="O33" s="37">
        <f t="shared" si="6"/>
        <v>853.621404</v>
      </c>
      <c r="P33" s="5"/>
      <c r="Q33" s="5"/>
      <c r="R33" s="5"/>
    </row>
    <row r="34">
      <c r="B34" s="12" t="s">
        <v>44</v>
      </c>
      <c r="C34" s="36">
        <f>'2012'!C34-'2012'!C34*0.025</f>
        <v>114.1470482</v>
      </c>
      <c r="D34" s="36">
        <f>'2012'!D34-'2012'!D34*0.025</f>
        <v>114.1470482</v>
      </c>
      <c r="E34" s="36">
        <f>'2012'!E34-'2012'!E34*0.025</f>
        <v>114.1470482</v>
      </c>
      <c r="F34" s="36">
        <f>'2012'!F34-'2012'!F34*0.025</f>
        <v>114.1470482</v>
      </c>
      <c r="G34" s="36">
        <f>'2012'!G34-'2012'!G34*0.025</f>
        <v>114.1470482</v>
      </c>
      <c r="H34" s="36">
        <f>'2012'!H34-'2012'!H34*0.025</f>
        <v>114.1470482</v>
      </c>
      <c r="I34" s="36">
        <f>'2012'!I34-'2012'!I34*0.025</f>
        <v>114.1470482</v>
      </c>
      <c r="J34" s="36">
        <f>'2012'!J34-'2012'!J34*0.025</f>
        <v>114.1470482</v>
      </c>
      <c r="K34" s="36">
        <f>'2012'!K34-'2012'!K34*0.025</f>
        <v>114.1470482</v>
      </c>
      <c r="L34" s="36">
        <f>'2012'!L34-'2012'!L34*0.025</f>
        <v>114.1470482</v>
      </c>
      <c r="M34" s="36">
        <f>'2012'!M34-'2012'!M34*0.025</f>
        <v>114.1470482</v>
      </c>
      <c r="N34" s="36">
        <f>'2012'!N34-'2012'!N34*0.025</f>
        <v>114.1470482</v>
      </c>
      <c r="O34" s="37">
        <f t="shared" si="6"/>
        <v>1369.764579</v>
      </c>
      <c r="P34" s="5"/>
      <c r="Q34" s="5"/>
      <c r="R34" s="5"/>
    </row>
    <row r="35">
      <c r="B35" s="12" t="s">
        <v>45</v>
      </c>
      <c r="C35" s="36">
        <f>'2012'!C35-'2012'!C35*0.025</f>
        <v>99.25830279</v>
      </c>
      <c r="D35" s="36">
        <f>'2012'!D35-'2012'!D35*0.025</f>
        <v>99.25830279</v>
      </c>
      <c r="E35" s="36">
        <f>'2012'!E35-'2012'!E35*0.025</f>
        <v>99.25830279</v>
      </c>
      <c r="F35" s="36">
        <f>'2012'!F35-'2012'!F35*0.025</f>
        <v>99.25830279</v>
      </c>
      <c r="G35" s="36">
        <f>'2012'!G35-'2012'!G35*0.025</f>
        <v>99.25830279</v>
      </c>
      <c r="H35" s="36">
        <f>'2012'!H35-'2012'!H35*0.025</f>
        <v>99.25830279</v>
      </c>
      <c r="I35" s="36">
        <f>'2012'!I35-'2012'!I35*0.025</f>
        <v>99.25830279</v>
      </c>
      <c r="J35" s="36">
        <f>'2012'!J35-'2012'!J35*0.025</f>
        <v>99.25830279</v>
      </c>
      <c r="K35" s="36">
        <f>'2012'!K35-'2012'!K35*0.025</f>
        <v>99.25830279</v>
      </c>
      <c r="L35" s="36">
        <f>'2012'!L35-'2012'!L35*0.025</f>
        <v>99.25830279</v>
      </c>
      <c r="M35" s="36">
        <f>'2012'!M35-'2012'!M35*0.025</f>
        <v>99.25830279</v>
      </c>
      <c r="N35" s="36">
        <f>'2012'!N35-'2012'!N35*0.025</f>
        <v>99.25830279</v>
      </c>
      <c r="O35" s="37">
        <f t="shared" si="6"/>
        <v>1191.099634</v>
      </c>
      <c r="P35" s="5"/>
      <c r="Q35" s="5"/>
      <c r="R35" s="5"/>
    </row>
    <row r="36">
      <c r="B36" s="12" t="s">
        <v>46</v>
      </c>
      <c r="C36" s="36">
        <f>'2012'!C36-'2012'!C36*0.025</f>
        <v>178.664945</v>
      </c>
      <c r="D36" s="36">
        <f>'2012'!D36-'2012'!D36*0.025</f>
        <v>178.664945</v>
      </c>
      <c r="E36" s="36">
        <f>'2012'!E36-'2012'!E36*0.025</f>
        <v>178.664945</v>
      </c>
      <c r="F36" s="36">
        <f>'2012'!F36-'2012'!F36*0.025</f>
        <v>178.664945</v>
      </c>
      <c r="G36" s="36">
        <f>'2012'!G36-'2012'!G36*0.025</f>
        <v>178.664945</v>
      </c>
      <c r="H36" s="36">
        <f>'2012'!H36-'2012'!H36*0.025</f>
        <v>178.664945</v>
      </c>
      <c r="I36" s="36">
        <f>'2012'!I36-'2012'!I36*0.025</f>
        <v>178.664945</v>
      </c>
      <c r="J36" s="36">
        <f>'2012'!J36-'2012'!J36*0.025</f>
        <v>178.664945</v>
      </c>
      <c r="K36" s="36">
        <f>'2012'!K36-'2012'!K36*0.025</f>
        <v>178.664945</v>
      </c>
      <c r="L36" s="36">
        <f>'2012'!L36-'2012'!L36*0.025</f>
        <v>178.664945</v>
      </c>
      <c r="M36" s="36">
        <f>'2012'!M36-'2012'!M36*0.025</f>
        <v>178.664945</v>
      </c>
      <c r="N36" s="36">
        <f>'2012'!N36-'2012'!N36*0.025</f>
        <v>178.664945</v>
      </c>
      <c r="O36" s="37">
        <f t="shared" si="6"/>
        <v>2143.97934</v>
      </c>
      <c r="P36" s="5"/>
      <c r="Q36" s="5"/>
      <c r="R36" s="5"/>
    </row>
    <row r="37">
      <c r="A37" s="35" t="s">
        <v>65</v>
      </c>
      <c r="B37" s="12" t="s">
        <v>47</v>
      </c>
      <c r="C37" s="36">
        <f>DEFAULT!C38+DEFAULT!C38*0.0231</f>
        <v>102.31</v>
      </c>
      <c r="D37" s="36">
        <f>DEFAULT!D38+DEFAULT!D38*0.0231</f>
        <v>102.31</v>
      </c>
      <c r="E37" s="36">
        <f>DEFAULT!E38+DEFAULT!E38*0.0231</f>
        <v>102.31</v>
      </c>
      <c r="F37" s="36">
        <f>DEFAULT!F38+DEFAULT!F38*0.0231</f>
        <v>102.31</v>
      </c>
      <c r="G37" s="36">
        <f>DEFAULT!G38+DEFAULT!G38*0.0231</f>
        <v>179.0425</v>
      </c>
      <c r="H37" s="36">
        <f>DEFAULT!H38+DEFAULT!H38*0.0231</f>
        <v>102.31</v>
      </c>
      <c r="I37" s="36">
        <f>DEFAULT!I38+DEFAULT!I38*0.0231</f>
        <v>102.31</v>
      </c>
      <c r="J37" s="36">
        <f>DEFAULT!J38+DEFAULT!J38*0.0231</f>
        <v>102.31</v>
      </c>
      <c r="K37" s="36">
        <f>DEFAULT!K38+DEFAULT!K38*0.0231</f>
        <v>102.31</v>
      </c>
      <c r="L37" s="36">
        <f>DEFAULT!L38+DEFAULT!L38*0.0231</f>
        <v>102.31</v>
      </c>
      <c r="M37" s="36">
        <f>DEFAULT!M38+DEFAULT!M38*0.0231</f>
        <v>102.31</v>
      </c>
      <c r="N37" s="36">
        <f>DEFAULT!N38+DEFAULT!N38*0.0231</f>
        <v>102.31</v>
      </c>
      <c r="O37" s="37">
        <f t="shared" si="6"/>
        <v>1304.4525</v>
      </c>
      <c r="P37" s="5"/>
      <c r="Q37" s="5"/>
      <c r="R37" s="5"/>
    </row>
    <row r="38">
      <c r="B38" s="12" t="s">
        <v>48</v>
      </c>
      <c r="C38" s="36">
        <f>DEFAULT!C39+DEFAULT!C39*0.0231</f>
        <v>81.848</v>
      </c>
      <c r="D38" s="36">
        <f>DEFAULT!D39+DEFAULT!D39*0.0231</f>
        <v>81.848</v>
      </c>
      <c r="E38" s="36">
        <f>DEFAULT!E39+DEFAULT!E39*0.0231</f>
        <v>163.696</v>
      </c>
      <c r="F38" s="36">
        <f>DEFAULT!F39+DEFAULT!F39*0.0231</f>
        <v>76.7325</v>
      </c>
      <c r="G38" s="36">
        <f>DEFAULT!G39+DEFAULT!G39*0.0231</f>
        <v>122.772</v>
      </c>
      <c r="H38" s="36">
        <f>DEFAULT!H39+DEFAULT!H39*0.0231</f>
        <v>20.462</v>
      </c>
      <c r="I38" s="36">
        <f>DEFAULT!I39+DEFAULT!I39*0.0231</f>
        <v>20.462</v>
      </c>
      <c r="J38" s="36">
        <f>DEFAULT!J39+DEFAULT!J39*0.0231</f>
        <v>61.386</v>
      </c>
      <c r="K38" s="36">
        <f>DEFAULT!K39+DEFAULT!K39*0.0231</f>
        <v>61.386</v>
      </c>
      <c r="L38" s="36">
        <f>DEFAULT!L39+DEFAULT!L39*0.0231</f>
        <v>61.386</v>
      </c>
      <c r="M38" s="36">
        <f>DEFAULT!M39+DEFAULT!M39*0.0231</f>
        <v>61.386</v>
      </c>
      <c r="N38" s="36">
        <f>DEFAULT!N39+DEFAULT!N39*0.0231</f>
        <v>20.462</v>
      </c>
      <c r="O38" s="37">
        <f t="shared" si="6"/>
        <v>833.8265</v>
      </c>
      <c r="P38" s="5"/>
      <c r="Q38" s="5"/>
      <c r="R38" s="5"/>
    </row>
    <row r="39">
      <c r="B39" s="12" t="s">
        <v>49</v>
      </c>
      <c r="C39" s="36">
        <f>DEFAULT!C40+DEFAULT!C40*0.0231</f>
        <v>0</v>
      </c>
      <c r="D39" s="36">
        <f>DEFAULT!D40+DEFAULT!D40*0.0231</f>
        <v>0</v>
      </c>
      <c r="E39" s="36">
        <f>DEFAULT!E40+DEFAULT!E40*0.0231</f>
        <v>0</v>
      </c>
      <c r="F39" s="36">
        <f>DEFAULT!F40+DEFAULT!F40*0.0231</f>
        <v>0</v>
      </c>
      <c r="G39" s="36">
        <f>DEFAULT!G40+DEFAULT!G40*0.0231</f>
        <v>0</v>
      </c>
      <c r="H39" s="36">
        <f>DEFAULT!H40+DEFAULT!H40*0.0231</f>
        <v>0</v>
      </c>
      <c r="I39" s="36">
        <f>DEFAULT!I40+DEFAULT!I40*0.0231</f>
        <v>0</v>
      </c>
      <c r="J39" s="36">
        <f>DEFAULT!J40+DEFAULT!J40*0.0231</f>
        <v>0</v>
      </c>
      <c r="K39" s="36">
        <f>DEFAULT!K40+DEFAULT!K40*0.0231</f>
        <v>0</v>
      </c>
      <c r="L39" s="36">
        <f>DEFAULT!L40+DEFAULT!L40*0.0231</f>
        <v>0</v>
      </c>
      <c r="M39" s="36">
        <f>DEFAULT!M40+DEFAULT!M40*0.0231</f>
        <v>409.24</v>
      </c>
      <c r="N39" s="36">
        <f>DEFAULT!N40+DEFAULT!N40*0.0231</f>
        <v>306.93</v>
      </c>
      <c r="O39" s="37">
        <f t="shared" si="6"/>
        <v>716.17</v>
      </c>
      <c r="P39" s="5"/>
      <c r="Q39" s="5"/>
      <c r="R39" s="5"/>
    </row>
    <row r="40">
      <c r="A40" s="41" t="s">
        <v>81</v>
      </c>
      <c r="B40" s="12" t="s">
        <v>50</v>
      </c>
      <c r="C40" s="36">
        <f>'2012'!C40-'2012'!C40*0.025</f>
        <v>59.55498168</v>
      </c>
      <c r="D40" s="36">
        <f>'2012'!D40-'2012'!D40*0.025</f>
        <v>59.55498168</v>
      </c>
      <c r="E40" s="36">
        <f>'2012'!E40-'2012'!E40*0.025</f>
        <v>59.55498168</v>
      </c>
      <c r="F40" s="36">
        <f>'2012'!F40-'2012'!F40*0.025</f>
        <v>59.55498168</v>
      </c>
      <c r="G40" s="36">
        <f>'2012'!G40-'2012'!G40*0.025</f>
        <v>59.55498168</v>
      </c>
      <c r="H40" s="36">
        <f>'2012'!H40-'2012'!H40*0.025</f>
        <v>59.55498168</v>
      </c>
      <c r="I40" s="36">
        <f>'2012'!I40-'2012'!I40*0.025</f>
        <v>59.55498168</v>
      </c>
      <c r="J40" s="36">
        <f>'2012'!J40-'2012'!J40*0.025</f>
        <v>59.55498168</v>
      </c>
      <c r="K40" s="36">
        <f>'2012'!K40-'2012'!K40*0.025</f>
        <v>59.55498168</v>
      </c>
      <c r="L40" s="36">
        <f>'2012'!L40-'2012'!L40*0.025</f>
        <v>59.55498168</v>
      </c>
      <c r="M40" s="36">
        <f>'2012'!M40-'2012'!M40*0.025</f>
        <v>59.55498168</v>
      </c>
      <c r="N40" s="36">
        <f>'2012'!N40-'2012'!N40*0.025</f>
        <v>59.55498168</v>
      </c>
      <c r="O40" s="37">
        <f t="shared" si="6"/>
        <v>714.6597801</v>
      </c>
      <c r="P40" s="5"/>
      <c r="Q40" s="5"/>
      <c r="R40" s="5"/>
    </row>
    <row r="41">
      <c r="B41" s="12" t="s">
        <v>51</v>
      </c>
      <c r="C41" s="36">
        <f>'2012'!C41-'2012'!C41*0.025</f>
        <v>198.5166056</v>
      </c>
      <c r="D41" s="36">
        <f>'2012'!D41-'2012'!D41*0.025</f>
        <v>198.5166056</v>
      </c>
      <c r="E41" s="36">
        <f>'2012'!E41-'2012'!E41*0.025</f>
        <v>198.5166056</v>
      </c>
      <c r="F41" s="36">
        <f>'2012'!F41-'2012'!F41*0.025</f>
        <v>198.5166056</v>
      </c>
      <c r="G41" s="36">
        <f>'2012'!G41-'2012'!G41*0.025</f>
        <v>198.5166056</v>
      </c>
      <c r="H41" s="36">
        <f>'2012'!H41-'2012'!H41*0.025</f>
        <v>198.5166056</v>
      </c>
      <c r="I41" s="36">
        <f>'2012'!I41-'2012'!I41*0.025</f>
        <v>198.5166056</v>
      </c>
      <c r="J41" s="36">
        <f>'2012'!J41-'2012'!J41*0.025</f>
        <v>198.5166056</v>
      </c>
      <c r="K41" s="36">
        <f>'2012'!K41-'2012'!K41*0.025</f>
        <v>198.5166056</v>
      </c>
      <c r="L41" s="36">
        <f>'2012'!L41-'2012'!L41*0.025</f>
        <v>198.5166056</v>
      </c>
      <c r="M41" s="36">
        <f>'2012'!M41-'2012'!M41*0.025</f>
        <v>198.5166056</v>
      </c>
      <c r="N41" s="36">
        <f>'2012'!N41-'2012'!N41*0.025</f>
        <v>198.5166056</v>
      </c>
      <c r="O41" s="37">
        <f t="shared" si="6"/>
        <v>2382.199267</v>
      </c>
      <c r="P41" s="5"/>
      <c r="Q41" s="5"/>
      <c r="R41" s="5"/>
    </row>
    <row r="42">
      <c r="B42" s="12" t="s">
        <v>52</v>
      </c>
      <c r="C42" s="36">
        <f>'2012'!C42-'2012'!C42*0.025</f>
        <v>238.2199267</v>
      </c>
      <c r="D42" s="36">
        <f>'2012'!D42-'2012'!D42*0.025</f>
        <v>238.2199267</v>
      </c>
      <c r="E42" s="36">
        <f>'2012'!E42-'2012'!E42*0.025</f>
        <v>238.2199267</v>
      </c>
      <c r="F42" s="36">
        <f>'2012'!F42-'2012'!F42*0.025</f>
        <v>238.2199267</v>
      </c>
      <c r="G42" s="36">
        <f>'2012'!G42-'2012'!G42*0.025</f>
        <v>238.2199267</v>
      </c>
      <c r="H42" s="36">
        <f>'2012'!H42-'2012'!H42*0.025</f>
        <v>238.2199267</v>
      </c>
      <c r="I42" s="36">
        <f>'2012'!I42-'2012'!I42*0.025</f>
        <v>238.2199267</v>
      </c>
      <c r="J42" s="36">
        <f>'2012'!J42-'2012'!J42*0.025</f>
        <v>238.2199267</v>
      </c>
      <c r="K42" s="36">
        <f>'2012'!K42-'2012'!K42*0.025</f>
        <v>238.2199267</v>
      </c>
      <c r="L42" s="36">
        <f>'2012'!L42-'2012'!L42*0.025</f>
        <v>238.2199267</v>
      </c>
      <c r="M42" s="36">
        <f>'2012'!M42-'2012'!M42*0.025</f>
        <v>238.2199267</v>
      </c>
      <c r="N42" s="36">
        <f>'2012'!N42-'2012'!N42*0.025</f>
        <v>238.2199267</v>
      </c>
      <c r="O42" s="37">
        <f t="shared" si="6"/>
        <v>2858.63912</v>
      </c>
      <c r="P42" s="5"/>
      <c r="Q42" s="5"/>
      <c r="R42" s="5"/>
    </row>
    <row r="43">
      <c r="B43" s="12" t="s">
        <v>53</v>
      </c>
      <c r="C43" s="36">
        <f>'2012'!C43-'2012'!C43*0.025</f>
        <v>0</v>
      </c>
      <c r="D43" s="36">
        <f>'2012'!D43-'2012'!D43*0.025</f>
        <v>0</v>
      </c>
      <c r="E43" s="36">
        <f>'2012'!E43-'2012'!E43*0.025</f>
        <v>0</v>
      </c>
      <c r="F43" s="36">
        <f>'2012'!F43-'2012'!F43*0.025</f>
        <v>0</v>
      </c>
      <c r="G43" s="36">
        <f>'2012'!G43-'2012'!G43*0.025</f>
        <v>0</v>
      </c>
      <c r="H43" s="36">
        <f>'2012'!H43-'2012'!H43*0.025</f>
        <v>39.70332112</v>
      </c>
      <c r="I43" s="36">
        <f>'2012'!I43-'2012'!I43*0.025</f>
        <v>0</v>
      </c>
      <c r="J43" s="36">
        <f>'2012'!J43-'2012'!J43*0.025</f>
        <v>0</v>
      </c>
      <c r="K43" s="36">
        <f>'2012'!K43-'2012'!K43*0.025</f>
        <v>0</v>
      </c>
      <c r="L43" s="36">
        <f>'2012'!L43-'2012'!L43*0.025</f>
        <v>0</v>
      </c>
      <c r="M43" s="36">
        <f>'2012'!M43-'2012'!M43*0.025</f>
        <v>0</v>
      </c>
      <c r="N43" s="36">
        <f>'2012'!N43-'2012'!N43*0.025</f>
        <v>0</v>
      </c>
      <c r="O43" s="37">
        <f t="shared" si="6"/>
        <v>39.70332112</v>
      </c>
      <c r="P43" s="5"/>
      <c r="Q43" s="5"/>
      <c r="R43" s="5"/>
    </row>
    <row r="44">
      <c r="B44" s="12" t="s">
        <v>54</v>
      </c>
      <c r="C44" s="36">
        <f>'2012'!C44-'2012'!C44*0.025</f>
        <v>0</v>
      </c>
      <c r="D44" s="36">
        <f>'2012'!D44-'2012'!D44*0.025</f>
        <v>0</v>
      </c>
      <c r="E44" s="36">
        <f>'2012'!E44-'2012'!E44*0.025</f>
        <v>0</v>
      </c>
      <c r="F44" s="36">
        <f>'2012'!F44-'2012'!F44*0.025</f>
        <v>0</v>
      </c>
      <c r="G44" s="36">
        <f>'2012'!G44-'2012'!G44*0.025</f>
        <v>0</v>
      </c>
      <c r="H44" s="36">
        <f>'2012'!H44-'2012'!H44*0.025</f>
        <v>0</v>
      </c>
      <c r="I44" s="36">
        <f>'2012'!I44-'2012'!I44*0.025</f>
        <v>0</v>
      </c>
      <c r="J44" s="36">
        <f>'2012'!J44-'2012'!J44*0.025</f>
        <v>0</v>
      </c>
      <c r="K44" s="36">
        <f>'2012'!K44-'2012'!K44*0.025</f>
        <v>0</v>
      </c>
      <c r="L44" s="36">
        <f>'2012'!L44-'2012'!L44*0.025</f>
        <v>0</v>
      </c>
      <c r="M44" s="36">
        <f>'2012'!M44-'2012'!M44*0.025</f>
        <v>0</v>
      </c>
      <c r="N44" s="36">
        <f>'2012'!N44-'2012'!N44*0.025</f>
        <v>694.8081196</v>
      </c>
      <c r="O44" s="37">
        <f t="shared" si="6"/>
        <v>694.8081196</v>
      </c>
      <c r="P44" s="5"/>
      <c r="Q44" s="5"/>
      <c r="R44" s="5"/>
    </row>
    <row r="45">
      <c r="B45" s="12" t="s">
        <v>55</v>
      </c>
      <c r="C45" s="36">
        <f>'2012'!C45-'2012'!C45*0.025</f>
        <v>0</v>
      </c>
      <c r="D45" s="36">
        <f>'2012'!D45-'2012'!D45*0.025</f>
        <v>0</v>
      </c>
      <c r="E45" s="36">
        <f>'2012'!E45-'2012'!E45*0.025</f>
        <v>0</v>
      </c>
      <c r="F45" s="36">
        <f>'2012'!F45-'2012'!F45*0.025</f>
        <v>0</v>
      </c>
      <c r="G45" s="36">
        <f>'2012'!G45-'2012'!G45*0.025</f>
        <v>0</v>
      </c>
      <c r="H45" s="36">
        <f>'2012'!H45-'2012'!H45*0.025</f>
        <v>0</v>
      </c>
      <c r="I45" s="36">
        <f>'2012'!I45-'2012'!I45*0.025</f>
        <v>0</v>
      </c>
      <c r="J45" s="36">
        <f>'2012'!J45-'2012'!J45*0.025</f>
        <v>595.5498168</v>
      </c>
      <c r="K45" s="36">
        <f>'2012'!K45-'2012'!K45*0.025</f>
        <v>0</v>
      </c>
      <c r="L45" s="36">
        <f>'2012'!L45-'2012'!L45*0.025</f>
        <v>0</v>
      </c>
      <c r="M45" s="36">
        <f>'2012'!M45-'2012'!M45*0.025</f>
        <v>0</v>
      </c>
      <c r="N45" s="36">
        <f>'2012'!N45-'2012'!N45*0.025</f>
        <v>0</v>
      </c>
      <c r="O45" s="37">
        <f t="shared" si="6"/>
        <v>595.5498168</v>
      </c>
      <c r="P45" s="5"/>
      <c r="Q45" s="5"/>
      <c r="R45" s="5"/>
    </row>
    <row r="46">
      <c r="B46" s="12" t="s">
        <v>56</v>
      </c>
      <c r="C46" s="36">
        <f>'2012'!C46-'2012'!C46*0.025</f>
        <v>0</v>
      </c>
      <c r="D46" s="36">
        <f>'2012'!D46-'2012'!D46*0.025</f>
        <v>0</v>
      </c>
      <c r="E46" s="36">
        <f>'2012'!E46-'2012'!E46*0.025</f>
        <v>0</v>
      </c>
      <c r="F46" s="36">
        <f>'2012'!F46-'2012'!F46*0.025</f>
        <v>0</v>
      </c>
      <c r="G46" s="36">
        <f>'2012'!G46-'2012'!G46*0.025</f>
        <v>0</v>
      </c>
      <c r="H46" s="36">
        <f>'2012'!H46-'2012'!H46*0.025</f>
        <v>248.145757</v>
      </c>
      <c r="I46" s="36">
        <f>'2012'!I46-'2012'!I46*0.025</f>
        <v>0</v>
      </c>
      <c r="J46" s="36">
        <f>'2012'!J46-'2012'!J46*0.025</f>
        <v>0</v>
      </c>
      <c r="K46" s="36">
        <f>'2012'!K46-'2012'!K46*0.025</f>
        <v>0</v>
      </c>
      <c r="L46" s="36">
        <f>'2012'!L46-'2012'!L46*0.025</f>
        <v>0</v>
      </c>
      <c r="M46" s="36">
        <f>'2012'!M46-'2012'!M46*0.025</f>
        <v>0</v>
      </c>
      <c r="N46" s="36">
        <f>'2012'!N46-'2012'!N46*0.025</f>
        <v>0</v>
      </c>
      <c r="O46" s="37">
        <f t="shared" si="6"/>
        <v>248.145757</v>
      </c>
      <c r="P46" s="5"/>
      <c r="Q46" s="5"/>
      <c r="R46" s="5"/>
    </row>
    <row r="47">
      <c r="B47" s="12" t="s">
        <v>57</v>
      </c>
      <c r="C47" s="36">
        <f>'2012'!C47-'2012'!C47*0.025</f>
        <v>31.76265689</v>
      </c>
      <c r="D47" s="36">
        <f>'2012'!D47-'2012'!D47*0.025</f>
        <v>31.76265689</v>
      </c>
      <c r="E47" s="36">
        <f>'2012'!E47-'2012'!E47*0.025</f>
        <v>71.46597801</v>
      </c>
      <c r="F47" s="36">
        <f>'2012'!F47-'2012'!F47*0.025</f>
        <v>77.42147618</v>
      </c>
      <c r="G47" s="36">
        <f>'2012'!G47-'2012'!G47*0.025</f>
        <v>73.45114407</v>
      </c>
      <c r="H47" s="36">
        <f>'2012'!H47-'2012'!H47*0.025</f>
        <v>74.4437271</v>
      </c>
      <c r="I47" s="36">
        <f>'2012'!I47-'2012'!I47*0.025</f>
        <v>78.41405921</v>
      </c>
      <c r="J47" s="36">
        <f>'2012'!J47-'2012'!J47*0.025</f>
        <v>61.54014773</v>
      </c>
      <c r="K47" s="36">
        <f>'2012'!K47-'2012'!K47*0.025</f>
        <v>76.42889315</v>
      </c>
      <c r="L47" s="36">
        <f>'2012'!L47-'2012'!L47*0.025</f>
        <v>77.42147618</v>
      </c>
      <c r="M47" s="36">
        <f>'2012'!M47-'2012'!M47*0.025</f>
        <v>74.4437271</v>
      </c>
      <c r="N47" s="36">
        <f>'2012'!N47-'2012'!N47*0.025</f>
        <v>74.4437271</v>
      </c>
      <c r="O47" s="37">
        <f t="shared" si="6"/>
        <v>802.9996696</v>
      </c>
      <c r="P47" s="5"/>
      <c r="Q47" s="5"/>
      <c r="R47" s="5"/>
    </row>
    <row r="48">
      <c r="A48" s="47" t="s">
        <v>65</v>
      </c>
      <c r="B48" s="12" t="s">
        <v>69</v>
      </c>
      <c r="C48" s="36">
        <v>435.0</v>
      </c>
      <c r="D48" s="36">
        <v>435.0</v>
      </c>
      <c r="E48" s="36">
        <v>435.0</v>
      </c>
      <c r="F48" s="36">
        <v>435.0</v>
      </c>
      <c r="G48" s="36">
        <v>435.0</v>
      </c>
      <c r="H48" s="36">
        <v>435.0</v>
      </c>
      <c r="I48" s="36">
        <v>435.0</v>
      </c>
      <c r="J48" s="36">
        <v>435.0</v>
      </c>
      <c r="K48" s="36">
        <v>435.0</v>
      </c>
      <c r="L48" s="36">
        <v>435.0</v>
      </c>
      <c r="M48" s="36">
        <v>435.0</v>
      </c>
      <c r="N48" s="36">
        <v>435.0</v>
      </c>
      <c r="O48" s="37">
        <f t="shared" si="6"/>
        <v>5220</v>
      </c>
      <c r="P48" s="5"/>
      <c r="Q48" s="5"/>
      <c r="R48" s="5"/>
    </row>
    <row r="49">
      <c r="A49" s="47" t="s">
        <v>70</v>
      </c>
      <c r="B49" s="12" t="s">
        <v>71</v>
      </c>
      <c r="C49" s="36">
        <v>0.0</v>
      </c>
      <c r="D49" s="36">
        <v>0.0</v>
      </c>
      <c r="E49" s="36">
        <v>0.0</v>
      </c>
      <c r="F49" s="36">
        <v>0.0</v>
      </c>
      <c r="G49" s="36">
        <v>0.0</v>
      </c>
      <c r="H49" s="36">
        <v>0.0</v>
      </c>
      <c r="I49" s="36">
        <v>0.0</v>
      </c>
      <c r="J49" s="36">
        <v>0.0</v>
      </c>
      <c r="K49" s="36">
        <v>0.0</v>
      </c>
      <c r="L49" s="36">
        <v>0.0</v>
      </c>
      <c r="M49" s="36">
        <v>0.0</v>
      </c>
      <c r="N49" s="36">
        <v>0.0</v>
      </c>
      <c r="O49" s="37">
        <f t="shared" si="6"/>
        <v>0</v>
      </c>
      <c r="P49" s="5"/>
      <c r="Q49" s="5"/>
      <c r="R49" s="5"/>
    </row>
    <row r="50">
      <c r="A50" s="47" t="s">
        <v>72</v>
      </c>
      <c r="B50" s="12" t="s">
        <v>73</v>
      </c>
      <c r="C50" s="36">
        <v>111.0</v>
      </c>
      <c r="D50" s="36">
        <v>111.0</v>
      </c>
      <c r="E50" s="36">
        <v>111.0</v>
      </c>
      <c r="F50" s="36">
        <v>111.0</v>
      </c>
      <c r="G50" s="36">
        <v>111.0</v>
      </c>
      <c r="H50" s="36">
        <v>111.0</v>
      </c>
      <c r="I50" s="36">
        <v>111.0</v>
      </c>
      <c r="J50" s="36">
        <v>111.0</v>
      </c>
      <c r="K50" s="36">
        <v>111.0</v>
      </c>
      <c r="L50" s="36">
        <v>0.0</v>
      </c>
      <c r="M50" s="36">
        <v>0.0</v>
      </c>
      <c r="N50" s="36">
        <v>0.0</v>
      </c>
      <c r="O50" s="37">
        <f t="shared" si="6"/>
        <v>999</v>
      </c>
      <c r="P50" s="5"/>
      <c r="Q50" s="5"/>
      <c r="R50" s="5"/>
    </row>
    <row r="51">
      <c r="A51" s="5"/>
      <c r="B51" s="25" t="s">
        <v>58</v>
      </c>
      <c r="C51" s="42">
        <f t="shared" ref="C51:O51" si="7">SUM(C29:C50)</f>
        <v>2355.016417</v>
      </c>
      <c r="D51" s="42">
        <f t="shared" si="7"/>
        <v>2355.016417</v>
      </c>
      <c r="E51" s="42">
        <f t="shared" si="7"/>
        <v>2476.567738</v>
      </c>
      <c r="F51" s="42">
        <f t="shared" si="7"/>
        <v>2395.559736</v>
      </c>
      <c r="G51" s="42">
        <f t="shared" si="7"/>
        <v>2464.732253</v>
      </c>
      <c r="H51" s="42">
        <f t="shared" si="7"/>
        <v>2435.56979</v>
      </c>
      <c r="I51" s="42">
        <f t="shared" si="7"/>
        <v>2399.836801</v>
      </c>
      <c r="J51" s="42">
        <f t="shared" si="7"/>
        <v>2771.290949</v>
      </c>
      <c r="K51" s="42">
        <f t="shared" si="7"/>
        <v>5381.784312</v>
      </c>
      <c r="L51" s="42">
        <f t="shared" si="7"/>
        <v>2294.027812</v>
      </c>
      <c r="M51" s="42">
        <f t="shared" si="7"/>
        <v>2511.699287</v>
      </c>
      <c r="N51" s="42">
        <f t="shared" si="7"/>
        <v>3107.939643</v>
      </c>
      <c r="O51" s="46">
        <f t="shared" si="7"/>
        <v>32949.04115</v>
      </c>
      <c r="P51" s="5"/>
      <c r="Q51" s="5"/>
      <c r="R51" s="5"/>
    </row>
    <row r="52">
      <c r="A52" s="5"/>
      <c r="B52" s="25" t="s">
        <v>59</v>
      </c>
      <c r="C52" s="42">
        <f t="shared" ref="C52:O52" si="8">C27+C51</f>
        <v>6152.519401</v>
      </c>
      <c r="D52" s="42">
        <f t="shared" si="8"/>
        <v>6152.519401</v>
      </c>
      <c r="E52" s="42">
        <f t="shared" si="8"/>
        <v>6422.821049</v>
      </c>
      <c r="F52" s="42">
        <f t="shared" si="8"/>
        <v>6421.386957</v>
      </c>
      <c r="G52" s="42">
        <f t="shared" si="8"/>
        <v>6426.208845</v>
      </c>
      <c r="H52" s="42">
        <f t="shared" si="8"/>
        <v>7116.836346</v>
      </c>
      <c r="I52" s="42">
        <f t="shared" si="8"/>
        <v>6502.726301</v>
      </c>
      <c r="J52" s="42">
        <f t="shared" si="8"/>
        <v>6753.252589</v>
      </c>
      <c r="K52" s="42">
        <f t="shared" si="8"/>
        <v>9932.805618</v>
      </c>
      <c r="L52" s="42">
        <f t="shared" si="8"/>
        <v>6397.586386</v>
      </c>
      <c r="M52" s="42">
        <f t="shared" si="8"/>
        <v>6615.592398</v>
      </c>
      <c r="N52" s="42">
        <f t="shared" si="8"/>
        <v>7585.939643</v>
      </c>
      <c r="O52" s="44">
        <f t="shared" si="8"/>
        <v>82542.82458</v>
      </c>
      <c r="P52" s="5"/>
      <c r="Q52" s="5"/>
      <c r="R52" s="5"/>
    </row>
    <row r="53">
      <c r="A53" s="5"/>
      <c r="B53" s="29" t="s">
        <v>60</v>
      </c>
      <c r="C53" s="48">
        <f t="shared" ref="C53:O53" si="9">C8-C52</f>
        <v>315.2992577</v>
      </c>
      <c r="D53" s="48">
        <f t="shared" si="9"/>
        <v>315.2992577</v>
      </c>
      <c r="E53" s="48">
        <f t="shared" si="9"/>
        <v>406.5286684</v>
      </c>
      <c r="F53" s="48">
        <f t="shared" si="9"/>
        <v>409.1678632</v>
      </c>
      <c r="G53" s="48">
        <f t="shared" si="9"/>
        <v>405.5510787</v>
      </c>
      <c r="H53" s="48">
        <f t="shared" si="9"/>
        <v>-283.8713187</v>
      </c>
      <c r="I53" s="48">
        <f t="shared" si="9"/>
        <v>414.946294</v>
      </c>
      <c r="J53" s="48">
        <f t="shared" si="9"/>
        <v>165.6251103</v>
      </c>
      <c r="K53" s="48">
        <f t="shared" si="9"/>
        <v>213.4822877</v>
      </c>
      <c r="L53" s="48">
        <f t="shared" si="9"/>
        <v>524.9066236</v>
      </c>
      <c r="M53" s="48">
        <f t="shared" si="9"/>
        <v>309.3108183</v>
      </c>
      <c r="N53" s="48">
        <f t="shared" si="9"/>
        <v>-661.0364266</v>
      </c>
      <c r="O53" s="48">
        <f t="shared" si="9"/>
        <v>2472.579871</v>
      </c>
      <c r="P53" s="5"/>
      <c r="Q53" s="5"/>
      <c r="R53" s="5"/>
    </row>
    <row r="54">
      <c r="B54" s="31" t="s">
        <v>61</v>
      </c>
      <c r="C54" s="49">
        <f>'2012'!C54-'2012'!C54*0.025</f>
        <v>0</v>
      </c>
      <c r="D54" s="49">
        <f>'2012'!D54-'2012'!D54*0.025</f>
        <v>0</v>
      </c>
      <c r="E54" s="49">
        <f>'2012'!E54-'2012'!E54*0.025</f>
        <v>0</v>
      </c>
      <c r="F54" s="49">
        <f>'2012'!F54-'2012'!F54*0.025</f>
        <v>0</v>
      </c>
      <c r="G54" s="49">
        <f>'2012'!G54-'2012'!G54*0.025</f>
        <v>0</v>
      </c>
      <c r="H54" s="49">
        <f>'2012'!H54-'2012'!H54*0.025</f>
        <v>694.8081196</v>
      </c>
      <c r="I54" s="49">
        <f>'2012'!I54-'2012'!I54*0.025</f>
        <v>0</v>
      </c>
      <c r="J54" s="49">
        <f>'2012'!J54-'2012'!J54*0.025</f>
        <v>248.145757</v>
      </c>
      <c r="K54" s="49">
        <f>'2012'!K54-'2012'!K54*0.025</f>
        <v>0</v>
      </c>
      <c r="L54" s="49">
        <f>'2012'!L54-'2012'!L54*0.025</f>
        <v>0</v>
      </c>
      <c r="M54" s="49">
        <f>'2012'!M54-'2012'!M54*0.025</f>
        <v>203.4795207</v>
      </c>
      <c r="N54" s="49">
        <f>'2012'!N54-'2012'!N54*0.025</f>
        <v>198.5166056</v>
      </c>
      <c r="O54" s="50">
        <f>O30</f>
        <v>1344.950003</v>
      </c>
    </row>
    <row r="55">
      <c r="B55" s="31" t="s">
        <v>62</v>
      </c>
      <c r="C55" s="49">
        <f t="shared" ref="C55:O55" si="10">C53+C54</f>
        <v>315.2992577</v>
      </c>
      <c r="D55" s="49">
        <f t="shared" si="10"/>
        <v>315.2992577</v>
      </c>
      <c r="E55" s="49">
        <f t="shared" si="10"/>
        <v>406.5286684</v>
      </c>
      <c r="F55" s="49">
        <f t="shared" si="10"/>
        <v>409.1678632</v>
      </c>
      <c r="G55" s="49">
        <f t="shared" si="10"/>
        <v>405.5510787</v>
      </c>
      <c r="H55" s="49">
        <f t="shared" si="10"/>
        <v>410.9368009</v>
      </c>
      <c r="I55" s="49">
        <f t="shared" si="10"/>
        <v>414.946294</v>
      </c>
      <c r="J55" s="49">
        <f t="shared" si="10"/>
        <v>413.7708672</v>
      </c>
      <c r="K55" s="49">
        <f t="shared" si="10"/>
        <v>213.4822877</v>
      </c>
      <c r="L55" s="49">
        <f t="shared" si="10"/>
        <v>524.9066236</v>
      </c>
      <c r="M55" s="49">
        <f t="shared" si="10"/>
        <v>512.7903391</v>
      </c>
      <c r="N55" s="49">
        <f t="shared" si="10"/>
        <v>-462.519821</v>
      </c>
      <c r="O55" s="51">
        <f t="shared" si="10"/>
        <v>3817.529874</v>
      </c>
    </row>
  </sheetData>
  <mergeCells count="9">
    <mergeCell ref="A37:A39"/>
    <mergeCell ref="A40:A47"/>
    <mergeCell ref="A1:D1"/>
    <mergeCell ref="A4:A7"/>
    <mergeCell ref="A12:A16"/>
    <mergeCell ref="A17:A18"/>
    <mergeCell ref="A19:A21"/>
    <mergeCell ref="A22:A23"/>
    <mergeCell ref="A29:A3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48.13"/>
    <col customWidth="1" min="9" max="9" width="15.13"/>
    <col customWidth="1" min="15" max="15" width="14.13"/>
  </cols>
  <sheetData>
    <row r="1">
      <c r="A1" s="1" t="s">
        <v>82</v>
      </c>
      <c r="E1" s="2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</row>
    <row r="2">
      <c r="A2" s="5"/>
      <c r="B2" s="5"/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8" t="s">
        <v>13</v>
      </c>
      <c r="P2" s="5"/>
      <c r="Q2" s="5"/>
      <c r="R2" s="5"/>
    </row>
    <row r="3">
      <c r="A3" s="5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5"/>
      <c r="Q3" s="5"/>
      <c r="R3" s="5"/>
    </row>
    <row r="4">
      <c r="A4" s="35" t="s">
        <v>64</v>
      </c>
      <c r="B4" s="12" t="s">
        <v>14</v>
      </c>
      <c r="C4" s="36">
        <f>'2013'!C4-'2013'!C4*0.0195</f>
        <v>2768.525672</v>
      </c>
      <c r="D4" s="36">
        <f>'2013'!D4-'2013'!D4*0.0195</f>
        <v>2768.525672</v>
      </c>
      <c r="E4" s="36">
        <f>'2013'!E4-'2013'!E4*0.0195</f>
        <v>2768.525672</v>
      </c>
      <c r="F4" s="36">
        <f>'2013'!F4-'2013'!F4*0.0195</f>
        <v>2768.525672</v>
      </c>
      <c r="G4" s="36">
        <f>'2013'!G4-'2013'!G4*0.0195</f>
        <v>2768.525672</v>
      </c>
      <c r="H4" s="36">
        <f>'2013'!H4-'2013'!H4*0.0195</f>
        <v>2768.525672</v>
      </c>
      <c r="I4" s="36">
        <f>'2013'!I4-'2013'!I4*0.0195</f>
        <v>2851.581442</v>
      </c>
      <c r="J4" s="36">
        <f>'2013'!J4-'2013'!J4*0.0195</f>
        <v>2851.581442</v>
      </c>
      <c r="K4" s="36">
        <f>'2013'!K4-'2013'!K4*0.0195</f>
        <v>2851.581442</v>
      </c>
      <c r="L4" s="36">
        <f>'2013'!L4-'2013'!L4*0.0195</f>
        <v>2851.581442</v>
      </c>
      <c r="M4" s="36">
        <f>'2013'!M4-'2013'!M4*0.0195</f>
        <v>2851.581442</v>
      </c>
      <c r="N4" s="36">
        <f>'2013'!N4-'2013'!N4*0.0195</f>
        <v>2851.581442</v>
      </c>
      <c r="O4" s="37">
        <f>SUM(C4:N4)</f>
        <v>33720.64268</v>
      </c>
      <c r="P4" s="5"/>
      <c r="Q4" s="5"/>
      <c r="R4" s="5"/>
    </row>
    <row r="5">
      <c r="B5" s="12" t="s">
        <v>15</v>
      </c>
      <c r="C5" s="36">
        <f>'2013'!C5-'2013'!C5*0.0195</f>
        <v>3544.812027</v>
      </c>
      <c r="D5" s="36">
        <f>'2013'!D5-'2013'!D5*0.0195</f>
        <v>3544.812027</v>
      </c>
      <c r="E5" s="36">
        <f>'2013'!E5-'2013'!E5*0.0195</f>
        <v>3899.293229</v>
      </c>
      <c r="F5" s="36">
        <f>'2013'!F5-'2013'!F5*0.0195</f>
        <v>3899.293229</v>
      </c>
      <c r="G5" s="36">
        <f>'2013'!G5-'2013'!G5*0.0195</f>
        <v>3899.293229</v>
      </c>
      <c r="H5" s="36">
        <f>'2013'!H5-'2013'!H5*0.0195</f>
        <v>3899.293229</v>
      </c>
      <c r="I5" s="36">
        <f>'2013'!I5-'2013'!I5*0.0195</f>
        <v>3899.293229</v>
      </c>
      <c r="J5" s="36">
        <f>'2013'!J5-'2013'!J5*0.0195</f>
        <v>3899.293229</v>
      </c>
      <c r="K5" s="36">
        <f>'2013'!K5-'2013'!K5*0.0195</f>
        <v>3899.293229</v>
      </c>
      <c r="L5" s="36">
        <f>'2013'!L5-'2013'!L5*0.0195</f>
        <v>3899.293229</v>
      </c>
      <c r="M5" s="36">
        <f>'2013'!M5-'2013'!M5*0.0195</f>
        <v>3899.293229</v>
      </c>
      <c r="N5" s="36">
        <f>'2013'!N5-'2013'!N5*0.0195</f>
        <v>3899.293229</v>
      </c>
      <c r="O5" s="37">
        <f t="shared" ref="O5:O7" si="1">sum(C5:N5)</f>
        <v>46082.55635</v>
      </c>
      <c r="P5" s="5"/>
      <c r="Q5" s="5"/>
      <c r="R5" s="5"/>
    </row>
    <row r="6">
      <c r="B6" s="12" t="s">
        <v>16</v>
      </c>
      <c r="C6" s="36">
        <f>'2013'!C6-'2013'!C6*0.0195</f>
        <v>28.35849621</v>
      </c>
      <c r="D6" s="36">
        <f>'2013'!D6-'2013'!D6*0.0195</f>
        <v>28.35849621</v>
      </c>
      <c r="E6" s="36">
        <f>'2013'!E6-'2013'!E6*0.0195</f>
        <v>28.35849621</v>
      </c>
      <c r="F6" s="36">
        <f>'2013'!F6-'2013'!F6*0.0195</f>
        <v>29.54010022</v>
      </c>
      <c r="G6" s="36">
        <f>'2013'!G6-'2013'!G6*0.0195</f>
        <v>30.72170423</v>
      </c>
      <c r="H6" s="36">
        <f>'2013'!H6-'2013'!H6*0.0195</f>
        <v>31.90330824</v>
      </c>
      <c r="I6" s="36">
        <f>'2013'!I6-'2013'!I6*0.0195</f>
        <v>31.90330824</v>
      </c>
      <c r="J6" s="36">
        <f>'2013'!J6-'2013'!J6*0.0195</f>
        <v>33.08491225</v>
      </c>
      <c r="K6" s="36">
        <f>'2013'!K6-'2013'!K6*0.0195</f>
        <v>35.44812027</v>
      </c>
      <c r="L6" s="36">
        <f>'2013'!L6-'2013'!L6*0.0195</f>
        <v>36.62972428</v>
      </c>
      <c r="M6" s="36">
        <f>'2013'!M6-'2013'!M6*0.0195</f>
        <v>38.99293229</v>
      </c>
      <c r="N6" s="36">
        <f>'2013'!N6-'2013'!N6*0.0195</f>
        <v>38.99293229</v>
      </c>
      <c r="O6" s="37">
        <f t="shared" si="1"/>
        <v>392.292531</v>
      </c>
      <c r="P6" s="5"/>
      <c r="Q6" s="5"/>
      <c r="R6" s="5"/>
    </row>
    <row r="7">
      <c r="B7" s="12" t="s">
        <v>17</v>
      </c>
      <c r="C7" s="36">
        <f>'2013'!C7-'2013'!C7*0.0195</f>
        <v>0</v>
      </c>
      <c r="D7" s="36">
        <f>'2013'!D7-'2013'!D7*0.0195</f>
        <v>0</v>
      </c>
      <c r="E7" s="36">
        <f>'2013'!E7-'2013'!E7*0.0195</f>
        <v>0</v>
      </c>
      <c r="F7" s="36">
        <f>'2013'!F7-'2013'!F7*0.0195</f>
        <v>0</v>
      </c>
      <c r="G7" s="36">
        <f>'2013'!G7-'2013'!G7*0.0195</f>
        <v>0</v>
      </c>
      <c r="H7" s="36">
        <f>'2013'!H7-'2013'!H7*0.0195</f>
        <v>0</v>
      </c>
      <c r="I7" s="36">
        <f>'2013'!I7-'2013'!I7*0.0195</f>
        <v>0</v>
      </c>
      <c r="J7" s="36">
        <f>'2013'!J7-'2013'!J7*0.0195</f>
        <v>0</v>
      </c>
      <c r="K7" s="36">
        <f>'2013'!K7-'2013'!K7*0.0195</f>
        <v>3162.1125</v>
      </c>
      <c r="L7" s="36">
        <f>'2013'!L7-'2013'!L7*0.0195</f>
        <v>0</v>
      </c>
      <c r="M7" s="36">
        <f>'2013'!M7-'2013'!M7*0.0195</f>
        <v>0</v>
      </c>
      <c r="N7" s="36">
        <f>'2013'!N7-'2013'!N7*0.0195</f>
        <v>0</v>
      </c>
      <c r="O7" s="37">
        <f t="shared" si="1"/>
        <v>3162.1125</v>
      </c>
      <c r="P7" s="5"/>
      <c r="Q7" s="5"/>
      <c r="R7" s="5"/>
    </row>
    <row r="8">
      <c r="A8" s="5"/>
      <c r="B8" s="16" t="s">
        <v>18</v>
      </c>
      <c r="C8" s="39">
        <f t="shared" ref="C8:O8" si="2">SUM(C4:C7)</f>
        <v>6341.696195</v>
      </c>
      <c r="D8" s="39">
        <f t="shared" si="2"/>
        <v>6341.696195</v>
      </c>
      <c r="E8" s="39">
        <f t="shared" si="2"/>
        <v>6696.177398</v>
      </c>
      <c r="F8" s="39">
        <f t="shared" si="2"/>
        <v>6697.359002</v>
      </c>
      <c r="G8" s="39">
        <f t="shared" si="2"/>
        <v>6698.540606</v>
      </c>
      <c r="H8" s="39">
        <f t="shared" si="2"/>
        <v>6699.72221</v>
      </c>
      <c r="I8" s="39">
        <f t="shared" si="2"/>
        <v>6782.77798</v>
      </c>
      <c r="J8" s="39">
        <f t="shared" si="2"/>
        <v>6783.959584</v>
      </c>
      <c r="K8" s="39">
        <f t="shared" si="2"/>
        <v>9948.435292</v>
      </c>
      <c r="L8" s="39">
        <f t="shared" si="2"/>
        <v>6787.504396</v>
      </c>
      <c r="M8" s="39">
        <f t="shared" si="2"/>
        <v>6789.867604</v>
      </c>
      <c r="N8" s="39">
        <f t="shared" si="2"/>
        <v>6789.867604</v>
      </c>
      <c r="O8" s="40">
        <f t="shared" si="2"/>
        <v>83357.60406</v>
      </c>
      <c r="P8" s="5"/>
      <c r="Q8" s="5"/>
      <c r="R8" s="5"/>
    </row>
    <row r="9">
      <c r="A9" s="5"/>
      <c r="B9" s="19" t="s">
        <v>19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1"/>
      <c r="P9" s="5"/>
      <c r="Q9" s="5"/>
      <c r="R9" s="5"/>
    </row>
    <row r="10">
      <c r="A10" s="5"/>
      <c r="B10" s="22" t="s">
        <v>20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  <c r="P10" s="5"/>
      <c r="Q10" s="5"/>
      <c r="R10" s="5"/>
    </row>
    <row r="11">
      <c r="A11" s="35" t="s">
        <v>65</v>
      </c>
      <c r="B11" s="12" t="s">
        <v>21</v>
      </c>
      <c r="C11" s="36">
        <v>900.0</v>
      </c>
      <c r="D11" s="36">
        <v>900.0</v>
      </c>
      <c r="E11" s="36">
        <v>900.0</v>
      </c>
      <c r="F11" s="36">
        <v>900.0</v>
      </c>
      <c r="G11" s="36">
        <v>900.0</v>
      </c>
      <c r="H11" s="36">
        <v>900.0</v>
      </c>
      <c r="I11" s="36">
        <v>950.0</v>
      </c>
      <c r="J11" s="36">
        <v>950.0</v>
      </c>
      <c r="K11" s="36">
        <v>950.0</v>
      </c>
      <c r="L11" s="38">
        <v>950.0</v>
      </c>
      <c r="M11" s="36">
        <v>950.0</v>
      </c>
      <c r="N11" s="38">
        <v>950.0</v>
      </c>
      <c r="O11" s="37">
        <f t="shared" ref="O11:O26" si="3">SUM(C11:N11)</f>
        <v>11100</v>
      </c>
      <c r="P11" s="5"/>
      <c r="Q11" s="5"/>
      <c r="R11" s="5"/>
    </row>
    <row r="12">
      <c r="A12" s="41" t="s">
        <v>83</v>
      </c>
      <c r="B12" s="12" t="s">
        <v>22</v>
      </c>
      <c r="C12" s="36">
        <f>'2013'!C12-'2013'!C12*0.0195</f>
        <v>131.385734</v>
      </c>
      <c r="D12" s="36">
        <f>'2013'!D12-'2013'!D12*0.0195</f>
        <v>131.385734</v>
      </c>
      <c r="E12" s="36">
        <f>'2013'!E12-'2013'!E12*0.0195</f>
        <v>131.385734</v>
      </c>
      <c r="F12" s="36">
        <f>'2013'!F12-'2013'!F12*0.0195</f>
        <v>131.385734</v>
      </c>
      <c r="G12" s="36">
        <f>'2013'!G12-'2013'!G12*0.0195</f>
        <v>131.385734</v>
      </c>
      <c r="H12" s="36">
        <f>'2013'!H12-'2013'!H12*0.0195</f>
        <v>131.385734</v>
      </c>
      <c r="I12" s="36">
        <f>'2013'!I12-'2013'!I12*0.0195</f>
        <v>131.385734</v>
      </c>
      <c r="J12" s="36">
        <f>'2013'!J12-'2013'!J12*0.0195</f>
        <v>131.385734</v>
      </c>
      <c r="K12" s="36">
        <f>'2013'!K12-'2013'!K12*0.0195</f>
        <v>131.385734</v>
      </c>
      <c r="L12" s="36">
        <f>'2013'!L12-'2013'!L12*0.0195</f>
        <v>131.385734</v>
      </c>
      <c r="M12" s="36">
        <f>'2013'!M12-'2013'!M12*0.0195</f>
        <v>131.385734</v>
      </c>
      <c r="N12" s="36">
        <f>'2013'!N12-'2013'!N12*0.0195</f>
        <v>131.385734</v>
      </c>
      <c r="O12" s="37">
        <f t="shared" si="3"/>
        <v>1576.628807</v>
      </c>
      <c r="P12" s="5"/>
      <c r="Q12" s="5"/>
      <c r="R12" s="5"/>
    </row>
    <row r="13">
      <c r="B13" s="12" t="s">
        <v>23</v>
      </c>
      <c r="C13" s="36">
        <f>'2013'!C13-'2013'!C13*0.0195</f>
        <v>8.75904893</v>
      </c>
      <c r="D13" s="36">
        <f>'2013'!D13-'2013'!D13*0.0195</f>
        <v>8.75904893</v>
      </c>
      <c r="E13" s="36">
        <f>'2013'!E13-'2013'!E13*0.0195</f>
        <v>8.75904893</v>
      </c>
      <c r="F13" s="36">
        <f>'2013'!F13-'2013'!F13*0.0195</f>
        <v>8.75904893</v>
      </c>
      <c r="G13" s="36">
        <f>'2013'!G13-'2013'!G13*0.0195</f>
        <v>8.75904893</v>
      </c>
      <c r="H13" s="36">
        <f>'2013'!H13-'2013'!H13*0.0195</f>
        <v>8.75904893</v>
      </c>
      <c r="I13" s="36">
        <f>'2013'!I13-'2013'!I13*0.0195</f>
        <v>8.75904893</v>
      </c>
      <c r="J13" s="36">
        <f>'2013'!J13-'2013'!J13*0.0195</f>
        <v>8.75904893</v>
      </c>
      <c r="K13" s="36">
        <f>'2013'!K13-'2013'!K13*0.0195</f>
        <v>8.75904893</v>
      </c>
      <c r="L13" s="36">
        <f>'2013'!L13-'2013'!L13*0.0195</f>
        <v>8.75904893</v>
      </c>
      <c r="M13" s="36">
        <f>'2013'!M13-'2013'!M13*0.0195</f>
        <v>8.75904893</v>
      </c>
      <c r="N13" s="36">
        <f>'2013'!N13-'2013'!N13*0.0195</f>
        <v>8.75904893</v>
      </c>
      <c r="O13" s="37">
        <f t="shared" si="3"/>
        <v>105.1085872</v>
      </c>
      <c r="P13" s="5"/>
      <c r="Q13" s="5"/>
      <c r="R13" s="5"/>
    </row>
    <row r="14">
      <c r="B14" s="12" t="s">
        <v>24</v>
      </c>
      <c r="C14" s="36">
        <f>'2013'!C14-'2013'!C14*0.0195</f>
        <v>355.9395296</v>
      </c>
      <c r="D14" s="36">
        <f>'2013'!D14-'2013'!D14*0.0195</f>
        <v>355.9395296</v>
      </c>
      <c r="E14" s="36">
        <f>'2013'!E14-'2013'!E14*0.0195</f>
        <v>355.9395296</v>
      </c>
      <c r="F14" s="36">
        <f>'2013'!F14-'2013'!F14*0.0195</f>
        <v>355.9395296</v>
      </c>
      <c r="G14" s="36">
        <f>'2013'!G14-'2013'!G14*0.0195</f>
        <v>355.9395296</v>
      </c>
      <c r="H14" s="36">
        <f>'2013'!H14-'2013'!H14*0.0195</f>
        <v>355.9395296</v>
      </c>
      <c r="I14" s="36">
        <f>'2013'!I14-'2013'!I14*0.0195</f>
        <v>355.9395296</v>
      </c>
      <c r="J14" s="36">
        <f>'2013'!J14-'2013'!J14*0.0195</f>
        <v>355.9395296</v>
      </c>
      <c r="K14" s="36">
        <f>'2013'!K14-'2013'!K14*0.0195</f>
        <v>355.9395296</v>
      </c>
      <c r="L14" s="36">
        <f>'2013'!L14-'2013'!L14*0.0195</f>
        <v>355.9395296</v>
      </c>
      <c r="M14" s="36">
        <f>'2013'!M14-'2013'!M14*0.0195</f>
        <v>355.9395296</v>
      </c>
      <c r="N14" s="36">
        <f>'2013'!N14-'2013'!N14*0.0195</f>
        <v>355.9395296</v>
      </c>
      <c r="O14" s="37">
        <f t="shared" si="3"/>
        <v>4271.274356</v>
      </c>
      <c r="P14" s="5"/>
      <c r="Q14" s="5"/>
      <c r="R14" s="5"/>
    </row>
    <row r="15">
      <c r="B15" s="12" t="s">
        <v>25</v>
      </c>
      <c r="C15" s="36">
        <f>'2013'!C15-'2013'!C15*0.0195</f>
        <v>0</v>
      </c>
      <c r="D15" s="36">
        <f>'2013'!D15-'2013'!D15*0.0195</f>
        <v>0</v>
      </c>
      <c r="E15" s="36">
        <f>'2013'!E15-'2013'!E15*0.0195</f>
        <v>0</v>
      </c>
      <c r="F15" s="36">
        <f>'2013'!F15-'2013'!F15*0.0195</f>
        <v>0</v>
      </c>
      <c r="G15" s="36">
        <f>'2013'!G15-'2013'!G15*0.0195</f>
        <v>0</v>
      </c>
      <c r="H15" s="36">
        <f>'2013'!H15-'2013'!H15*0.0195</f>
        <v>214.110085</v>
      </c>
      <c r="I15" s="36">
        <f>'2013'!I15-'2013'!I15*0.0195</f>
        <v>0</v>
      </c>
      <c r="J15" s="36">
        <f>'2013'!J15-'2013'!J15*0.0195</f>
        <v>0</v>
      </c>
      <c r="K15" s="36">
        <f>'2013'!K15-'2013'!K15*0.0195</f>
        <v>0</v>
      </c>
      <c r="L15" s="36">
        <f>'2013'!L15-'2013'!L15*0.0195</f>
        <v>0</v>
      </c>
      <c r="M15" s="36">
        <f>'2013'!M15-'2013'!M15*0.0195</f>
        <v>0</v>
      </c>
      <c r="N15" s="36">
        <f>'2013'!N15-'2013'!N15*0.0195</f>
        <v>0</v>
      </c>
      <c r="O15" s="37">
        <f t="shared" si="3"/>
        <v>214.110085</v>
      </c>
      <c r="P15" s="5"/>
      <c r="Q15" s="5"/>
      <c r="R15" s="5"/>
    </row>
    <row r="16">
      <c r="B16" s="12" t="s">
        <v>26</v>
      </c>
      <c r="C16" s="36">
        <f>'2013'!C16-'2013'!C16*0.0195</f>
        <v>0</v>
      </c>
      <c r="D16" s="36">
        <f>'2013'!D16-'2013'!D16*0.0195</f>
        <v>0</v>
      </c>
      <c r="E16" s="36">
        <f>'2013'!E16-'2013'!E16*0.0195</f>
        <v>0</v>
      </c>
      <c r="F16" s="36">
        <f>'2013'!F16-'2013'!F16*0.0195</f>
        <v>0</v>
      </c>
      <c r="G16" s="36">
        <f>'2013'!G16-'2013'!G16*0.0195</f>
        <v>0</v>
      </c>
      <c r="H16" s="36">
        <f>'2013'!H16-'2013'!H16*0.0195</f>
        <v>428.2201699</v>
      </c>
      <c r="I16" s="36">
        <f>'2013'!I16-'2013'!I16*0.0195</f>
        <v>0</v>
      </c>
      <c r="J16" s="36">
        <f>'2013'!J16-'2013'!J16*0.0195</f>
        <v>0</v>
      </c>
      <c r="K16" s="36">
        <f>'2013'!K16-'2013'!K16*0.0195</f>
        <v>0</v>
      </c>
      <c r="L16" s="36">
        <f>'2013'!L16-'2013'!L16*0.0195</f>
        <v>0</v>
      </c>
      <c r="M16" s="36">
        <f>'2013'!M16-'2013'!M16*0.0195</f>
        <v>0</v>
      </c>
      <c r="N16" s="36">
        <f>'2013'!N16-'2013'!N16*0.0195</f>
        <v>428.2201699</v>
      </c>
      <c r="O16" s="37">
        <f t="shared" si="3"/>
        <v>856.4403398</v>
      </c>
      <c r="P16" s="5"/>
      <c r="Q16" s="5"/>
      <c r="R16" s="5"/>
    </row>
    <row r="17">
      <c r="A17" s="35" t="s">
        <v>65</v>
      </c>
      <c r="B17" s="12" t="s">
        <v>27</v>
      </c>
      <c r="C17" s="36">
        <v>285.0</v>
      </c>
      <c r="D17" s="36">
        <v>285.0</v>
      </c>
      <c r="E17" s="36">
        <v>285.0</v>
      </c>
      <c r="F17" s="36">
        <v>285.0</v>
      </c>
      <c r="G17" s="36">
        <v>285.0</v>
      </c>
      <c r="H17" s="36">
        <v>285.0</v>
      </c>
      <c r="I17" s="36">
        <v>285.0</v>
      </c>
      <c r="J17" s="36">
        <v>285.0</v>
      </c>
      <c r="K17" s="36">
        <v>285.0</v>
      </c>
      <c r="L17" s="38">
        <v>285.0</v>
      </c>
      <c r="M17" s="36">
        <v>285.0</v>
      </c>
      <c r="N17" s="38">
        <v>285.0</v>
      </c>
      <c r="O17" s="37">
        <f t="shared" si="3"/>
        <v>3420</v>
      </c>
      <c r="P17" s="5"/>
      <c r="Q17" s="5"/>
      <c r="R17" s="5"/>
    </row>
    <row r="18">
      <c r="B18" s="12" t="s">
        <v>28</v>
      </c>
      <c r="C18" s="36">
        <v>145.0</v>
      </c>
      <c r="D18" s="36">
        <v>145.0</v>
      </c>
      <c r="E18" s="36">
        <v>145.0</v>
      </c>
      <c r="F18" s="36">
        <v>145.0</v>
      </c>
      <c r="G18" s="36">
        <v>145.0</v>
      </c>
      <c r="H18" s="36">
        <v>145.0</v>
      </c>
      <c r="I18" s="36">
        <v>145.0</v>
      </c>
      <c r="J18" s="36">
        <v>145.0</v>
      </c>
      <c r="K18" s="36">
        <v>145.0</v>
      </c>
      <c r="L18" s="38">
        <v>145.0</v>
      </c>
      <c r="M18" s="36">
        <v>145.0</v>
      </c>
      <c r="N18" s="38">
        <v>145.0</v>
      </c>
      <c r="O18" s="37">
        <f t="shared" si="3"/>
        <v>1740</v>
      </c>
      <c r="P18" s="5"/>
      <c r="Q18" s="5"/>
      <c r="R18" s="5"/>
    </row>
    <row r="19">
      <c r="A19" s="41" t="s">
        <v>83</v>
      </c>
      <c r="B19" s="12" t="s">
        <v>29</v>
      </c>
      <c r="C19" s="36">
        <f>'2013'!C19-'2013'!C19*0.0195</f>
        <v>23.35746381</v>
      </c>
      <c r="D19" s="36">
        <f>'2013'!D19-'2013'!D19*0.0195</f>
        <v>23.35746381</v>
      </c>
      <c r="E19" s="36">
        <f>'2013'!E19-'2013'!E19*0.0195</f>
        <v>68.12593612</v>
      </c>
      <c r="F19" s="36">
        <f>'2013'!F19-'2013'!F19*0.0195</f>
        <v>145.9841488</v>
      </c>
      <c r="G19" s="36">
        <f>'2013'!G19-'2013'!G19*0.0195</f>
        <v>82.72435101</v>
      </c>
      <c r="H19" s="36">
        <f>'2013'!H19-'2013'!H19*0.0195</f>
        <v>145.9841488</v>
      </c>
      <c r="I19" s="36">
        <f>'2013'!I19-'2013'!I19*0.0195</f>
        <v>145.9841488</v>
      </c>
      <c r="J19" s="36">
        <f>'2013'!J19-'2013'!J19*0.0195</f>
        <v>27.25037445</v>
      </c>
      <c r="K19" s="36">
        <f>'2013'!K19-'2013'!K19*0.0195</f>
        <v>145.9841488</v>
      </c>
      <c r="L19" s="36">
        <f>'2013'!L19-'2013'!L19*0.0195</f>
        <v>145.9841488</v>
      </c>
      <c r="M19" s="36">
        <f>'2013'!M19-'2013'!M19*0.0195</f>
        <v>145.9841488</v>
      </c>
      <c r="N19" s="36">
        <f>'2013'!N19-'2013'!N19*0.0195</f>
        <v>145.9841488</v>
      </c>
      <c r="O19" s="37">
        <f t="shared" si="3"/>
        <v>1246.704631</v>
      </c>
      <c r="P19" s="5"/>
      <c r="Q19" s="5"/>
      <c r="R19" s="5"/>
    </row>
    <row r="20">
      <c r="B20" s="12" t="s">
        <v>30</v>
      </c>
      <c r="C20" s="36">
        <f>'2013'!C20-'2013'!C20*0.0195</f>
        <v>145.9841488</v>
      </c>
      <c r="D20" s="36">
        <f>'2013'!D20-'2013'!D20*0.0195</f>
        <v>145.9841488</v>
      </c>
      <c r="E20" s="36">
        <f>'2013'!E20-'2013'!E20*0.0195</f>
        <v>145.9841488</v>
      </c>
      <c r="F20" s="36">
        <f>'2013'!F20-'2013'!F20*0.0195</f>
        <v>145.9841488</v>
      </c>
      <c r="G20" s="36">
        <f>'2013'!G20-'2013'!G20*0.0195</f>
        <v>145.9841488</v>
      </c>
      <c r="H20" s="36">
        <f>'2013'!H20-'2013'!H20*0.0195</f>
        <v>145.9841488</v>
      </c>
      <c r="I20" s="36">
        <f>'2013'!I20-'2013'!I20*0.0195</f>
        <v>149.8770595</v>
      </c>
      <c r="J20" s="36">
        <f>'2013'!J20-'2013'!J20*0.0195</f>
        <v>149.8770595</v>
      </c>
      <c r="K20" s="36">
        <f>'2013'!K20-'2013'!K20*0.0195</f>
        <v>149.8770595</v>
      </c>
      <c r="L20" s="36">
        <f>'2013'!L20-'2013'!L20*0.0195</f>
        <v>149.8770595</v>
      </c>
      <c r="M20" s="36">
        <f>'2013'!M20-'2013'!M20*0.0195</f>
        <v>149.8770595</v>
      </c>
      <c r="N20" s="36">
        <f>'2013'!N20-'2013'!N20*0.0195</f>
        <v>149.8770595</v>
      </c>
      <c r="O20" s="37">
        <f t="shared" si="3"/>
        <v>1775.16725</v>
      </c>
      <c r="P20" s="5"/>
      <c r="Q20" s="5"/>
      <c r="R20" s="5"/>
    </row>
    <row r="21">
      <c r="B21" s="12" t="s">
        <v>31</v>
      </c>
      <c r="C21" s="36">
        <f>'2013'!C21-'2013'!C21*0.0195</f>
        <v>116.7873191</v>
      </c>
      <c r="D21" s="36">
        <f>'2013'!D21-'2013'!D21*0.0195</f>
        <v>116.7873191</v>
      </c>
      <c r="E21" s="36">
        <f>'2013'!E21-'2013'!E21*0.0195</f>
        <v>128.466051</v>
      </c>
      <c r="F21" s="36">
        <f>'2013'!F21-'2013'!F21*0.0195</f>
        <v>128.466051</v>
      </c>
      <c r="G21" s="36">
        <f>'2013'!G21-'2013'!G21*0.0195</f>
        <v>128.466051</v>
      </c>
      <c r="H21" s="36">
        <f>'2013'!H21-'2013'!H21*0.0195</f>
        <v>128.466051</v>
      </c>
      <c r="I21" s="36">
        <f>'2013'!I21-'2013'!I21*0.0195</f>
        <v>128.466051</v>
      </c>
      <c r="J21" s="36">
        <f>'2013'!J21-'2013'!J21*0.0195</f>
        <v>128.466051</v>
      </c>
      <c r="K21" s="36">
        <f>'2013'!K21-'2013'!K21*0.0195</f>
        <v>128.466051</v>
      </c>
      <c r="L21" s="36">
        <f>'2013'!L21-'2013'!L21*0.0195</f>
        <v>128.466051</v>
      </c>
      <c r="M21" s="36">
        <f>'2013'!M21-'2013'!M21*0.0195</f>
        <v>128.466051</v>
      </c>
      <c r="N21" s="36">
        <f>'2013'!N21-'2013'!N21*0.0195</f>
        <v>128.466051</v>
      </c>
      <c r="O21" s="37">
        <f t="shared" si="3"/>
        <v>1518.235148</v>
      </c>
      <c r="P21" s="5"/>
      <c r="Q21" s="5"/>
      <c r="R21" s="5"/>
    </row>
    <row r="22">
      <c r="A22" s="35" t="s">
        <v>65</v>
      </c>
      <c r="B22" s="12" t="s">
        <v>32</v>
      </c>
      <c r="C22" s="36">
        <v>50.0</v>
      </c>
      <c r="D22" s="36">
        <v>50.0</v>
      </c>
      <c r="E22" s="36">
        <v>50.0</v>
      </c>
      <c r="F22" s="36">
        <v>50.0</v>
      </c>
      <c r="G22" s="36">
        <v>50.0</v>
      </c>
      <c r="H22" s="36">
        <v>50.0</v>
      </c>
      <c r="I22" s="36">
        <v>50.0</v>
      </c>
      <c r="J22" s="36">
        <v>50.0</v>
      </c>
      <c r="K22" s="36">
        <v>50.0</v>
      </c>
      <c r="L22" s="38">
        <v>50.0</v>
      </c>
      <c r="M22" s="36">
        <v>50.0</v>
      </c>
      <c r="N22" s="38">
        <v>50.0</v>
      </c>
      <c r="O22" s="37">
        <f t="shared" si="3"/>
        <v>600</v>
      </c>
      <c r="P22" s="5"/>
      <c r="Q22" s="5"/>
      <c r="R22" s="5"/>
    </row>
    <row r="23">
      <c r="B23" s="12" t="s">
        <v>33</v>
      </c>
      <c r="C23" s="36">
        <v>35.0</v>
      </c>
      <c r="D23" s="36">
        <v>35.0</v>
      </c>
      <c r="E23" s="36">
        <v>35.0</v>
      </c>
      <c r="F23" s="36">
        <v>35.0</v>
      </c>
      <c r="G23" s="36">
        <v>35.0</v>
      </c>
      <c r="H23" s="36">
        <v>35.0</v>
      </c>
      <c r="I23" s="36">
        <v>35.0</v>
      </c>
      <c r="J23" s="36">
        <v>35.0</v>
      </c>
      <c r="K23" s="36">
        <v>35.0</v>
      </c>
      <c r="L23" s="38">
        <v>35.0</v>
      </c>
      <c r="M23" s="36">
        <v>35.0</v>
      </c>
      <c r="N23" s="38">
        <v>35.0</v>
      </c>
      <c r="O23" s="37">
        <f t="shared" si="3"/>
        <v>420</v>
      </c>
      <c r="P23" s="5"/>
      <c r="Q23" s="5"/>
      <c r="R23" s="5"/>
    </row>
    <row r="24">
      <c r="A24" s="35" t="s">
        <v>67</v>
      </c>
      <c r="B24" s="12" t="s">
        <v>34</v>
      </c>
      <c r="C24" s="36">
        <f t="shared" ref="C24:N24" si="4">C8*0.1388</f>
        <v>880.2274319</v>
      </c>
      <c r="D24" s="36">
        <f t="shared" si="4"/>
        <v>880.2274319</v>
      </c>
      <c r="E24" s="36">
        <f t="shared" si="4"/>
        <v>929.4294228</v>
      </c>
      <c r="F24" s="36">
        <f t="shared" si="4"/>
        <v>929.5934294</v>
      </c>
      <c r="G24" s="36">
        <f t="shared" si="4"/>
        <v>929.7574361</v>
      </c>
      <c r="H24" s="36">
        <f t="shared" si="4"/>
        <v>929.9214427</v>
      </c>
      <c r="I24" s="36">
        <f t="shared" si="4"/>
        <v>941.4495836</v>
      </c>
      <c r="J24" s="36">
        <f t="shared" si="4"/>
        <v>941.6135902</v>
      </c>
      <c r="K24" s="36">
        <f t="shared" si="4"/>
        <v>1380.842818</v>
      </c>
      <c r="L24" s="36">
        <f t="shared" si="4"/>
        <v>942.1056101</v>
      </c>
      <c r="M24" s="36">
        <f t="shared" si="4"/>
        <v>942.4336234</v>
      </c>
      <c r="N24" s="36">
        <f t="shared" si="4"/>
        <v>942.4336234</v>
      </c>
      <c r="O24" s="37">
        <f t="shared" si="3"/>
        <v>11570.03544</v>
      </c>
      <c r="P24" s="5"/>
      <c r="Q24" s="5"/>
      <c r="R24" s="5"/>
    </row>
    <row r="25">
      <c r="A25" s="35" t="s">
        <v>68</v>
      </c>
      <c r="B25" s="12" t="s">
        <v>35</v>
      </c>
      <c r="C25" s="36">
        <v>266.0</v>
      </c>
      <c r="D25" s="36">
        <v>266.0</v>
      </c>
      <c r="E25" s="36">
        <v>284.0</v>
      </c>
      <c r="F25" s="36">
        <v>284.0</v>
      </c>
      <c r="G25" s="36">
        <v>284.0</v>
      </c>
      <c r="H25" s="36">
        <v>284.0</v>
      </c>
      <c r="I25" s="36">
        <v>289.0</v>
      </c>
      <c r="J25" s="36">
        <v>289.0</v>
      </c>
      <c r="K25" s="36">
        <v>289.0</v>
      </c>
      <c r="L25" s="38">
        <v>289.0</v>
      </c>
      <c r="M25" s="36">
        <v>289.0</v>
      </c>
      <c r="N25" s="38">
        <v>289.0</v>
      </c>
      <c r="O25" s="37">
        <f t="shared" si="3"/>
        <v>3402</v>
      </c>
      <c r="P25" s="5"/>
      <c r="Q25" s="5"/>
      <c r="R25" s="5"/>
    </row>
    <row r="26">
      <c r="A26" s="35" t="s">
        <v>65</v>
      </c>
      <c r="B26" s="12" t="s">
        <v>36</v>
      </c>
      <c r="C26" s="36">
        <v>421.0</v>
      </c>
      <c r="D26" s="36">
        <v>421.0</v>
      </c>
      <c r="E26" s="36">
        <v>444.0</v>
      </c>
      <c r="F26" s="36">
        <v>444.0</v>
      </c>
      <c r="G26" s="36">
        <v>444.0</v>
      </c>
      <c r="H26" s="36">
        <v>444.0</v>
      </c>
      <c r="I26" s="36">
        <v>450.0</v>
      </c>
      <c r="J26" s="36">
        <v>450.0</v>
      </c>
      <c r="K26" s="36">
        <v>450.0</v>
      </c>
      <c r="L26" s="38">
        <v>450.0</v>
      </c>
      <c r="M26" s="36">
        <v>450.0</v>
      </c>
      <c r="N26" s="38">
        <v>450.0</v>
      </c>
      <c r="O26" s="37">
        <f t="shared" si="3"/>
        <v>5318</v>
      </c>
      <c r="P26" s="5"/>
      <c r="Q26" s="5"/>
      <c r="R26" s="5"/>
    </row>
    <row r="27">
      <c r="A27" s="5"/>
      <c r="B27" s="25" t="s">
        <v>37</v>
      </c>
      <c r="C27" s="42">
        <f t="shared" ref="C27:M27" si="5">SUM(C11:C26)</f>
        <v>3764.440676</v>
      </c>
      <c r="D27" s="42">
        <f t="shared" si="5"/>
        <v>3764.440676</v>
      </c>
      <c r="E27" s="42">
        <f t="shared" si="5"/>
        <v>3911.089871</v>
      </c>
      <c r="F27" s="42">
        <f t="shared" si="5"/>
        <v>3989.112091</v>
      </c>
      <c r="G27" s="42">
        <f t="shared" si="5"/>
        <v>3926.016299</v>
      </c>
      <c r="H27" s="42">
        <f t="shared" si="5"/>
        <v>4631.770359</v>
      </c>
      <c r="I27" s="42">
        <f t="shared" si="5"/>
        <v>4065.861155</v>
      </c>
      <c r="J27" s="42">
        <f t="shared" si="5"/>
        <v>3947.291388</v>
      </c>
      <c r="K27" s="42">
        <f t="shared" si="5"/>
        <v>4505.25439</v>
      </c>
      <c r="L27" s="42">
        <f t="shared" si="5"/>
        <v>4066.517182</v>
      </c>
      <c r="M27" s="42">
        <f t="shared" si="5"/>
        <v>4066.845195</v>
      </c>
      <c r="N27" s="43">
        <v>4478.0</v>
      </c>
      <c r="O27" s="44">
        <f>SUM(O11:O26)</f>
        <v>49133.70465</v>
      </c>
      <c r="P27" s="5"/>
      <c r="Q27" s="5"/>
      <c r="R27" s="5"/>
    </row>
    <row r="28">
      <c r="A28" s="5"/>
      <c r="B28" s="22" t="s">
        <v>38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6"/>
      <c r="P28" s="5"/>
      <c r="Q28" s="5"/>
      <c r="R28" s="5"/>
    </row>
    <row r="29">
      <c r="A29" s="41" t="s">
        <v>83</v>
      </c>
      <c r="B29" s="12" t="s">
        <v>39</v>
      </c>
      <c r="C29" s="36">
        <f>'2013'!C29-'2013'!C29*0.0195</f>
        <v>0</v>
      </c>
      <c r="D29" s="36">
        <f>'2013'!D29-'2013'!D29*0.0195</f>
        <v>0</v>
      </c>
      <c r="E29" s="36">
        <f>'2013'!E29-'2013'!E29*0.0195</f>
        <v>0</v>
      </c>
      <c r="F29" s="36">
        <f>'2013'!F29-'2013'!F29*0.0195</f>
        <v>0</v>
      </c>
      <c r="G29" s="36">
        <f>'2013'!G29-'2013'!G29*0.0195</f>
        <v>0</v>
      </c>
      <c r="H29" s="36">
        <f>'2013'!H29-'2013'!H29*0.0195</f>
        <v>0</v>
      </c>
      <c r="I29" s="36">
        <f>'2013'!I29-'2013'!I29*0.0195</f>
        <v>0</v>
      </c>
      <c r="J29" s="36">
        <f>'2013'!J29-'2013'!J29*0.0195</f>
        <v>0</v>
      </c>
      <c r="K29" s="36">
        <f>'2013'!K29-'2013'!K29*0.0195</f>
        <v>2919.682977</v>
      </c>
      <c r="L29" s="36">
        <f>'2013'!L29-'2013'!L29*0.0195</f>
        <v>0</v>
      </c>
      <c r="M29" s="36">
        <f>'2013'!M29-'2013'!M29*0.0195</f>
        <v>0</v>
      </c>
      <c r="N29" s="36">
        <f>'2013'!N29-'2013'!N29*0.0195</f>
        <v>0</v>
      </c>
      <c r="O29" s="37">
        <f t="shared" ref="O29:O50" si="6">SUM(C29:N29)</f>
        <v>2919.682977</v>
      </c>
      <c r="P29" s="5"/>
      <c r="Q29" s="5"/>
      <c r="R29" s="5"/>
    </row>
    <row r="30">
      <c r="B30" s="12" t="s">
        <v>40</v>
      </c>
      <c r="C30" s="36">
        <f>'2013'!C30-'2013'!C30*0.0195</f>
        <v>136.2518722</v>
      </c>
      <c r="D30" s="36">
        <f>'2013'!D30-'2013'!D30*0.0195</f>
        <v>136.2518722</v>
      </c>
      <c r="E30" s="36">
        <f>'2013'!E30-'2013'!E30*0.0195</f>
        <v>136.2518722</v>
      </c>
      <c r="F30" s="36">
        <f>'2013'!F30-'2013'!F30*0.0195</f>
        <v>136.2518722</v>
      </c>
      <c r="G30" s="36">
        <f>'2013'!G30-'2013'!G30*0.0195</f>
        <v>136.2518722</v>
      </c>
      <c r="H30" s="36">
        <f>'2013'!H30-'2013'!H30*0.0195</f>
        <v>0</v>
      </c>
      <c r="I30" s="36">
        <f>'2013'!I30-'2013'!I30*0.0195</f>
        <v>243.3069147</v>
      </c>
      <c r="J30" s="36">
        <f>'2013'!J30-'2013'!J30*0.0195</f>
        <v>0</v>
      </c>
      <c r="K30" s="36">
        <f>'2013'!K30-'2013'!K30*0.0195</f>
        <v>209.2439467</v>
      </c>
      <c r="L30" s="36">
        <f>'2013'!L30-'2013'!L30*0.0195</f>
        <v>184.9132552</v>
      </c>
      <c r="M30" s="36">
        <f>'2013'!M30-'2013'!M30*0.0195</f>
        <v>0</v>
      </c>
      <c r="N30" s="36">
        <f>'2013'!N30-'2013'!N30*0.0195</f>
        <v>0</v>
      </c>
      <c r="O30" s="37">
        <f t="shared" si="6"/>
        <v>1318.723478</v>
      </c>
      <c r="P30" s="5"/>
      <c r="Q30" s="5"/>
      <c r="R30" s="5"/>
    </row>
    <row r="31">
      <c r="B31" s="12" t="s">
        <v>41</v>
      </c>
      <c r="C31" s="36">
        <f>'2013'!C31-'2013'!C31*0.0195</f>
        <v>340.6296806</v>
      </c>
      <c r="D31" s="36">
        <f>'2013'!D31-'2013'!D31*0.0195</f>
        <v>340.6296806</v>
      </c>
      <c r="E31" s="36">
        <f>'2013'!E31-'2013'!E31*0.0195</f>
        <v>340.6296806</v>
      </c>
      <c r="F31" s="36">
        <f>'2013'!F31-'2013'!F31*0.0195</f>
        <v>340.6296806</v>
      </c>
      <c r="G31" s="36">
        <f>'2013'!G31-'2013'!G31*0.0195</f>
        <v>340.6296806</v>
      </c>
      <c r="H31" s="36">
        <f>'2013'!H31-'2013'!H31*0.0195</f>
        <v>340.6296806</v>
      </c>
      <c r="I31" s="36">
        <f>'2013'!I31-'2013'!I31*0.0195</f>
        <v>340.6296806</v>
      </c>
      <c r="J31" s="36">
        <f>'2013'!J31-'2013'!J31*0.0195</f>
        <v>340.6296806</v>
      </c>
      <c r="K31" s="36">
        <f>'2013'!K31-'2013'!K31*0.0195</f>
        <v>340.6296806</v>
      </c>
      <c r="L31" s="36">
        <f>'2013'!L31-'2013'!L31*0.0195</f>
        <v>340.6296806</v>
      </c>
      <c r="M31" s="36">
        <f>'2013'!M31-'2013'!M31*0.0195</f>
        <v>340.6296806</v>
      </c>
      <c r="N31" s="36">
        <f>'2013'!N31-'2013'!N31*0.0195</f>
        <v>340.6296806</v>
      </c>
      <c r="O31" s="37">
        <f t="shared" si="6"/>
        <v>4087.556167</v>
      </c>
      <c r="P31" s="5"/>
      <c r="Q31" s="5"/>
      <c r="R31" s="5"/>
    </row>
    <row r="32">
      <c r="B32" s="12" t="s">
        <v>42</v>
      </c>
      <c r="C32" s="36">
        <f>'2013'!C32-'2013'!C32*0.0195</f>
        <v>145.9841488</v>
      </c>
      <c r="D32" s="36">
        <f>'2013'!D32-'2013'!D32*0.0195</f>
        <v>145.9841488</v>
      </c>
      <c r="E32" s="36">
        <f>'2013'!E32-'2013'!E32*0.0195</f>
        <v>145.9841488</v>
      </c>
      <c r="F32" s="36">
        <f>'2013'!F32-'2013'!F32*0.0195</f>
        <v>145.9841488</v>
      </c>
      <c r="G32" s="36">
        <f>'2013'!G32-'2013'!G32*0.0195</f>
        <v>97.32276589</v>
      </c>
      <c r="H32" s="36">
        <f>'2013'!H32-'2013'!H32*0.0195</f>
        <v>97.32276589</v>
      </c>
      <c r="I32" s="36">
        <f>'2013'!I32-'2013'!I32*0.0195</f>
        <v>97.32276589</v>
      </c>
      <c r="J32" s="36">
        <f>'2013'!J32-'2013'!J32*0.0195</f>
        <v>97.32276589</v>
      </c>
      <c r="K32" s="36">
        <f>'2013'!K32-'2013'!K32*0.0195</f>
        <v>97.32276589</v>
      </c>
      <c r="L32" s="36">
        <f>'2013'!L32-'2013'!L32*0.0195</f>
        <v>121.6534574</v>
      </c>
      <c r="M32" s="36">
        <f>'2013'!M32-'2013'!M32*0.0195</f>
        <v>121.6534574</v>
      </c>
      <c r="N32" s="36">
        <f>'2013'!N32-'2013'!N32*0.0195</f>
        <v>145.9841488</v>
      </c>
      <c r="O32" s="37">
        <f t="shared" si="6"/>
        <v>1459.841488</v>
      </c>
      <c r="P32" s="5"/>
      <c r="Q32" s="5"/>
      <c r="R32" s="5"/>
    </row>
    <row r="33">
      <c r="B33" s="12" t="s">
        <v>43</v>
      </c>
      <c r="C33" s="36">
        <f>'2013'!C33-'2013'!C33*0.0195</f>
        <v>68.12593612</v>
      </c>
      <c r="D33" s="36">
        <f>'2013'!D33-'2013'!D33*0.0195</f>
        <v>68.12593612</v>
      </c>
      <c r="E33" s="36">
        <f>'2013'!E33-'2013'!E33*0.0195</f>
        <v>68.12593612</v>
      </c>
      <c r="F33" s="36">
        <f>'2013'!F33-'2013'!F33*0.0195</f>
        <v>68.12593612</v>
      </c>
      <c r="G33" s="36">
        <f>'2013'!G33-'2013'!G33*0.0195</f>
        <v>68.12593612</v>
      </c>
      <c r="H33" s="36">
        <f>'2013'!H33-'2013'!H33*0.0195</f>
        <v>68.12593612</v>
      </c>
      <c r="I33" s="36">
        <f>'2013'!I33-'2013'!I33*0.0195</f>
        <v>68.12593612</v>
      </c>
      <c r="J33" s="36">
        <f>'2013'!J33-'2013'!J33*0.0195</f>
        <v>68.12593612</v>
      </c>
      <c r="K33" s="36">
        <f>'2013'!K33-'2013'!K33*0.0195</f>
        <v>68.12593612</v>
      </c>
      <c r="L33" s="36">
        <f>'2013'!L33-'2013'!L33*0.0195</f>
        <v>68.12593612</v>
      </c>
      <c r="M33" s="36">
        <f>'2013'!M33-'2013'!M33*0.0195</f>
        <v>68.12593612</v>
      </c>
      <c r="N33" s="36">
        <f>'2013'!N33-'2013'!N33*0.0195</f>
        <v>87.5904893</v>
      </c>
      <c r="O33" s="37">
        <f t="shared" si="6"/>
        <v>836.9757866</v>
      </c>
      <c r="P33" s="5"/>
      <c r="Q33" s="5"/>
      <c r="R33" s="5"/>
    </row>
    <row r="34">
      <c r="B34" s="12" t="s">
        <v>44</v>
      </c>
      <c r="C34" s="36">
        <f>'2013'!C34-'2013'!C34*0.0195</f>
        <v>111.9211808</v>
      </c>
      <c r="D34" s="36">
        <f>'2013'!D34-'2013'!D34*0.0195</f>
        <v>111.9211808</v>
      </c>
      <c r="E34" s="36">
        <f>'2013'!E34-'2013'!E34*0.0195</f>
        <v>111.9211808</v>
      </c>
      <c r="F34" s="36">
        <f>'2013'!F34-'2013'!F34*0.0195</f>
        <v>111.9211808</v>
      </c>
      <c r="G34" s="36">
        <f>'2013'!G34-'2013'!G34*0.0195</f>
        <v>111.9211808</v>
      </c>
      <c r="H34" s="36">
        <f>'2013'!H34-'2013'!H34*0.0195</f>
        <v>111.9211808</v>
      </c>
      <c r="I34" s="36">
        <f>'2013'!I34-'2013'!I34*0.0195</f>
        <v>111.9211808</v>
      </c>
      <c r="J34" s="36">
        <f>'2013'!J34-'2013'!J34*0.0195</f>
        <v>111.9211808</v>
      </c>
      <c r="K34" s="36">
        <f>'2013'!K34-'2013'!K34*0.0195</f>
        <v>111.9211808</v>
      </c>
      <c r="L34" s="36">
        <f>'2013'!L34-'2013'!L34*0.0195</f>
        <v>111.9211808</v>
      </c>
      <c r="M34" s="36">
        <f>'2013'!M34-'2013'!M34*0.0195</f>
        <v>111.9211808</v>
      </c>
      <c r="N34" s="36">
        <f>'2013'!N34-'2013'!N34*0.0195</f>
        <v>111.9211808</v>
      </c>
      <c r="O34" s="37">
        <f t="shared" si="6"/>
        <v>1343.054169</v>
      </c>
      <c r="P34" s="5"/>
      <c r="Q34" s="5"/>
      <c r="R34" s="5"/>
    </row>
    <row r="35">
      <c r="B35" s="12" t="s">
        <v>45</v>
      </c>
      <c r="C35" s="36">
        <f>'2013'!C35-'2013'!C35*0.0195</f>
        <v>97.32276589</v>
      </c>
      <c r="D35" s="36">
        <f>'2013'!D35-'2013'!D35*0.0195</f>
        <v>97.32276589</v>
      </c>
      <c r="E35" s="36">
        <f>'2013'!E35-'2013'!E35*0.0195</f>
        <v>97.32276589</v>
      </c>
      <c r="F35" s="36">
        <f>'2013'!F35-'2013'!F35*0.0195</f>
        <v>97.32276589</v>
      </c>
      <c r="G35" s="36">
        <f>'2013'!G35-'2013'!G35*0.0195</f>
        <v>97.32276589</v>
      </c>
      <c r="H35" s="36">
        <f>'2013'!H35-'2013'!H35*0.0195</f>
        <v>97.32276589</v>
      </c>
      <c r="I35" s="36">
        <f>'2013'!I35-'2013'!I35*0.0195</f>
        <v>97.32276589</v>
      </c>
      <c r="J35" s="36">
        <f>'2013'!J35-'2013'!J35*0.0195</f>
        <v>97.32276589</v>
      </c>
      <c r="K35" s="36">
        <f>'2013'!K35-'2013'!K35*0.0195</f>
        <v>97.32276589</v>
      </c>
      <c r="L35" s="36">
        <f>'2013'!L35-'2013'!L35*0.0195</f>
        <v>97.32276589</v>
      </c>
      <c r="M35" s="36">
        <f>'2013'!M35-'2013'!M35*0.0195</f>
        <v>97.32276589</v>
      </c>
      <c r="N35" s="36">
        <f>'2013'!N35-'2013'!N35*0.0195</f>
        <v>97.32276589</v>
      </c>
      <c r="O35" s="37">
        <f t="shared" si="6"/>
        <v>1167.873191</v>
      </c>
      <c r="P35" s="5"/>
      <c r="Q35" s="5"/>
      <c r="R35" s="5"/>
    </row>
    <row r="36">
      <c r="B36" s="12" t="s">
        <v>46</v>
      </c>
      <c r="C36" s="36">
        <f>'2013'!C36-'2013'!C36*0.0195</f>
        <v>175.1809786</v>
      </c>
      <c r="D36" s="36">
        <f>'2013'!D36-'2013'!D36*0.0195</f>
        <v>175.1809786</v>
      </c>
      <c r="E36" s="36">
        <f>'2013'!E36-'2013'!E36*0.0195</f>
        <v>175.1809786</v>
      </c>
      <c r="F36" s="36">
        <f>'2013'!F36-'2013'!F36*0.0195</f>
        <v>175.1809786</v>
      </c>
      <c r="G36" s="36">
        <f>'2013'!G36-'2013'!G36*0.0195</f>
        <v>175.1809786</v>
      </c>
      <c r="H36" s="36">
        <f>'2013'!H36-'2013'!H36*0.0195</f>
        <v>175.1809786</v>
      </c>
      <c r="I36" s="36">
        <f>'2013'!I36-'2013'!I36*0.0195</f>
        <v>175.1809786</v>
      </c>
      <c r="J36" s="36">
        <f>'2013'!J36-'2013'!J36*0.0195</f>
        <v>175.1809786</v>
      </c>
      <c r="K36" s="36">
        <f>'2013'!K36-'2013'!K36*0.0195</f>
        <v>175.1809786</v>
      </c>
      <c r="L36" s="36">
        <f>'2013'!L36-'2013'!L36*0.0195</f>
        <v>175.1809786</v>
      </c>
      <c r="M36" s="36">
        <f>'2013'!M36-'2013'!M36*0.0195</f>
        <v>175.1809786</v>
      </c>
      <c r="N36" s="36">
        <f>'2013'!N36-'2013'!N36*0.0195</f>
        <v>175.1809786</v>
      </c>
      <c r="O36" s="37">
        <f t="shared" si="6"/>
        <v>2102.171743</v>
      </c>
      <c r="P36" s="5"/>
      <c r="Q36" s="5"/>
      <c r="R36" s="5"/>
    </row>
    <row r="37">
      <c r="A37" s="35" t="s">
        <v>65</v>
      </c>
      <c r="B37" s="12" t="s">
        <v>47</v>
      </c>
      <c r="C37" s="36">
        <f>DEFAULT!C38+DEFAULT!C38*0.0231</f>
        <v>102.31</v>
      </c>
      <c r="D37" s="36">
        <f>DEFAULT!D38+DEFAULT!D38*0.0231</f>
        <v>102.31</v>
      </c>
      <c r="E37" s="36">
        <f>DEFAULT!E38+DEFAULT!E38*0.0231</f>
        <v>102.31</v>
      </c>
      <c r="F37" s="36">
        <f>DEFAULT!F38+DEFAULT!F38*0.0231</f>
        <v>102.31</v>
      </c>
      <c r="G37" s="36">
        <f>DEFAULT!G38+DEFAULT!G38*0.0231</f>
        <v>179.0425</v>
      </c>
      <c r="H37" s="36">
        <f>DEFAULT!H38+DEFAULT!H38*0.0231</f>
        <v>102.31</v>
      </c>
      <c r="I37" s="36">
        <f>DEFAULT!I38+DEFAULT!I38*0.0231</f>
        <v>102.31</v>
      </c>
      <c r="J37" s="36">
        <f>DEFAULT!J38+DEFAULT!J38*0.0231</f>
        <v>102.31</v>
      </c>
      <c r="K37" s="36">
        <f>DEFAULT!K38+DEFAULT!K38*0.0231</f>
        <v>102.31</v>
      </c>
      <c r="L37" s="36">
        <f>DEFAULT!L38+DEFAULT!L38*0.0231</f>
        <v>102.31</v>
      </c>
      <c r="M37" s="36">
        <f>DEFAULT!M38+DEFAULT!M38*0.0231</f>
        <v>102.31</v>
      </c>
      <c r="N37" s="36">
        <f>DEFAULT!N38+DEFAULT!N38*0.0231</f>
        <v>102.31</v>
      </c>
      <c r="O37" s="37">
        <f t="shared" si="6"/>
        <v>1304.4525</v>
      </c>
      <c r="P37" s="5"/>
      <c r="Q37" s="5"/>
      <c r="R37" s="5"/>
    </row>
    <row r="38">
      <c r="B38" s="12" t="s">
        <v>48</v>
      </c>
      <c r="C38" s="36">
        <f>DEFAULT!C39+DEFAULT!C39*0.0231</f>
        <v>81.848</v>
      </c>
      <c r="D38" s="36">
        <f>DEFAULT!D39+DEFAULT!D39*0.0231</f>
        <v>81.848</v>
      </c>
      <c r="E38" s="36">
        <f>DEFAULT!E39+DEFAULT!E39*0.0231</f>
        <v>163.696</v>
      </c>
      <c r="F38" s="36">
        <f>DEFAULT!F39+DEFAULT!F39*0.0231</f>
        <v>76.7325</v>
      </c>
      <c r="G38" s="36">
        <f>DEFAULT!G39+DEFAULT!G39*0.0231</f>
        <v>122.772</v>
      </c>
      <c r="H38" s="36">
        <f>DEFAULT!H39+DEFAULT!H39*0.0231</f>
        <v>20.462</v>
      </c>
      <c r="I38" s="36">
        <f>DEFAULT!I39+DEFAULT!I39*0.0231</f>
        <v>20.462</v>
      </c>
      <c r="J38" s="36">
        <f>DEFAULT!J39+DEFAULT!J39*0.0231</f>
        <v>61.386</v>
      </c>
      <c r="K38" s="36">
        <f>DEFAULT!K39+DEFAULT!K39*0.0231</f>
        <v>61.386</v>
      </c>
      <c r="L38" s="36">
        <f>DEFAULT!L39+DEFAULT!L39*0.0231</f>
        <v>61.386</v>
      </c>
      <c r="M38" s="36">
        <f>DEFAULT!M39+DEFAULT!M39*0.0231</f>
        <v>61.386</v>
      </c>
      <c r="N38" s="36">
        <f>DEFAULT!N39+DEFAULT!N39*0.0231</f>
        <v>20.462</v>
      </c>
      <c r="O38" s="37">
        <f t="shared" si="6"/>
        <v>833.8265</v>
      </c>
      <c r="P38" s="5"/>
      <c r="Q38" s="5"/>
      <c r="R38" s="5"/>
    </row>
    <row r="39">
      <c r="B39" s="12" t="s">
        <v>49</v>
      </c>
      <c r="C39" s="36">
        <f>DEFAULT!C40+DEFAULT!C40*0.0231</f>
        <v>0</v>
      </c>
      <c r="D39" s="36">
        <f>DEFAULT!D40+DEFAULT!D40*0.0231</f>
        <v>0</v>
      </c>
      <c r="E39" s="36">
        <f>DEFAULT!E40+DEFAULT!E40*0.0231</f>
        <v>0</v>
      </c>
      <c r="F39" s="36">
        <f>DEFAULT!F40+DEFAULT!F40*0.0231</f>
        <v>0</v>
      </c>
      <c r="G39" s="36">
        <f>DEFAULT!G40+DEFAULT!G40*0.0231</f>
        <v>0</v>
      </c>
      <c r="H39" s="36">
        <f>DEFAULT!H40+DEFAULT!H40*0.0231</f>
        <v>0</v>
      </c>
      <c r="I39" s="36">
        <f>DEFAULT!I40+DEFAULT!I40*0.0231</f>
        <v>0</v>
      </c>
      <c r="J39" s="36">
        <f>DEFAULT!J40+DEFAULT!J40*0.0231</f>
        <v>0</v>
      </c>
      <c r="K39" s="36">
        <f>DEFAULT!K40+DEFAULT!K40*0.0231</f>
        <v>0</v>
      </c>
      <c r="L39" s="36">
        <f>DEFAULT!L40+DEFAULT!L40*0.0231</f>
        <v>0</v>
      </c>
      <c r="M39" s="36">
        <f>DEFAULT!M40+DEFAULT!M40*0.0231</f>
        <v>409.24</v>
      </c>
      <c r="N39" s="36">
        <f>DEFAULT!N40+DEFAULT!N40*0.0231</f>
        <v>306.93</v>
      </c>
      <c r="O39" s="37">
        <f t="shared" si="6"/>
        <v>716.17</v>
      </c>
      <c r="P39" s="5"/>
      <c r="Q39" s="5"/>
      <c r="R39" s="5"/>
    </row>
    <row r="40">
      <c r="A40" s="41" t="s">
        <v>83</v>
      </c>
      <c r="B40" s="12" t="s">
        <v>50</v>
      </c>
      <c r="C40" s="36">
        <f>'2013'!C40-'2013'!C40*0.0195</f>
        <v>58.39365953</v>
      </c>
      <c r="D40" s="36">
        <f>'2013'!D40-'2013'!D40*0.0195</f>
        <v>58.39365953</v>
      </c>
      <c r="E40" s="36">
        <f>'2013'!E40-'2013'!E40*0.0195</f>
        <v>58.39365953</v>
      </c>
      <c r="F40" s="36">
        <f>'2013'!F40-'2013'!F40*0.0195</f>
        <v>58.39365953</v>
      </c>
      <c r="G40" s="36">
        <f>'2013'!G40-'2013'!G40*0.0195</f>
        <v>58.39365953</v>
      </c>
      <c r="H40" s="36">
        <f>'2013'!H40-'2013'!H40*0.0195</f>
        <v>58.39365953</v>
      </c>
      <c r="I40" s="36">
        <f>'2013'!I40-'2013'!I40*0.0195</f>
        <v>58.39365953</v>
      </c>
      <c r="J40" s="36">
        <f>'2013'!J40-'2013'!J40*0.0195</f>
        <v>58.39365953</v>
      </c>
      <c r="K40" s="36">
        <f>'2013'!K40-'2013'!K40*0.0195</f>
        <v>58.39365953</v>
      </c>
      <c r="L40" s="36">
        <f>'2013'!L40-'2013'!L40*0.0195</f>
        <v>58.39365953</v>
      </c>
      <c r="M40" s="36">
        <f>'2013'!M40-'2013'!M40*0.0195</f>
        <v>58.39365953</v>
      </c>
      <c r="N40" s="36">
        <f>'2013'!N40-'2013'!N40*0.0195</f>
        <v>58.39365953</v>
      </c>
      <c r="O40" s="37">
        <f t="shared" si="6"/>
        <v>700.7239144</v>
      </c>
      <c r="P40" s="5"/>
      <c r="Q40" s="5"/>
      <c r="R40" s="5"/>
    </row>
    <row r="41">
      <c r="B41" s="12" t="s">
        <v>51</v>
      </c>
      <c r="C41" s="36">
        <f>'2013'!C41-'2013'!C41*0.0195</f>
        <v>194.6455318</v>
      </c>
      <c r="D41" s="36">
        <f>'2013'!D41-'2013'!D41*0.0195</f>
        <v>194.6455318</v>
      </c>
      <c r="E41" s="36">
        <f>'2013'!E41-'2013'!E41*0.0195</f>
        <v>194.6455318</v>
      </c>
      <c r="F41" s="36">
        <f>'2013'!F41-'2013'!F41*0.0195</f>
        <v>194.6455318</v>
      </c>
      <c r="G41" s="36">
        <f>'2013'!G41-'2013'!G41*0.0195</f>
        <v>194.6455318</v>
      </c>
      <c r="H41" s="36">
        <f>'2013'!H41-'2013'!H41*0.0195</f>
        <v>194.6455318</v>
      </c>
      <c r="I41" s="36">
        <f>'2013'!I41-'2013'!I41*0.0195</f>
        <v>194.6455318</v>
      </c>
      <c r="J41" s="36">
        <f>'2013'!J41-'2013'!J41*0.0195</f>
        <v>194.6455318</v>
      </c>
      <c r="K41" s="36">
        <f>'2013'!K41-'2013'!K41*0.0195</f>
        <v>194.6455318</v>
      </c>
      <c r="L41" s="36">
        <f>'2013'!L41-'2013'!L41*0.0195</f>
        <v>194.6455318</v>
      </c>
      <c r="M41" s="36">
        <f>'2013'!M41-'2013'!M41*0.0195</f>
        <v>194.6455318</v>
      </c>
      <c r="N41" s="36">
        <f>'2013'!N41-'2013'!N41*0.0195</f>
        <v>194.6455318</v>
      </c>
      <c r="O41" s="37">
        <f t="shared" si="6"/>
        <v>2335.746381</v>
      </c>
      <c r="P41" s="5"/>
      <c r="Q41" s="5"/>
      <c r="R41" s="5"/>
    </row>
    <row r="42">
      <c r="B42" s="12" t="s">
        <v>52</v>
      </c>
      <c r="C42" s="36">
        <f>'2013'!C42-'2013'!C42*0.0195</f>
        <v>233.5746381</v>
      </c>
      <c r="D42" s="36">
        <f>'2013'!D42-'2013'!D42*0.0195</f>
        <v>233.5746381</v>
      </c>
      <c r="E42" s="36">
        <f>'2013'!E42-'2013'!E42*0.0195</f>
        <v>233.5746381</v>
      </c>
      <c r="F42" s="36">
        <f>'2013'!F42-'2013'!F42*0.0195</f>
        <v>233.5746381</v>
      </c>
      <c r="G42" s="36">
        <f>'2013'!G42-'2013'!G42*0.0195</f>
        <v>233.5746381</v>
      </c>
      <c r="H42" s="36">
        <f>'2013'!H42-'2013'!H42*0.0195</f>
        <v>233.5746381</v>
      </c>
      <c r="I42" s="36">
        <f>'2013'!I42-'2013'!I42*0.0195</f>
        <v>233.5746381</v>
      </c>
      <c r="J42" s="36">
        <f>'2013'!J42-'2013'!J42*0.0195</f>
        <v>233.5746381</v>
      </c>
      <c r="K42" s="36">
        <f>'2013'!K42-'2013'!K42*0.0195</f>
        <v>233.5746381</v>
      </c>
      <c r="L42" s="36">
        <f>'2013'!L42-'2013'!L42*0.0195</f>
        <v>233.5746381</v>
      </c>
      <c r="M42" s="36">
        <f>'2013'!M42-'2013'!M42*0.0195</f>
        <v>233.5746381</v>
      </c>
      <c r="N42" s="36">
        <f>'2013'!N42-'2013'!N42*0.0195</f>
        <v>233.5746381</v>
      </c>
      <c r="O42" s="37">
        <f t="shared" si="6"/>
        <v>2802.895658</v>
      </c>
      <c r="P42" s="5"/>
      <c r="Q42" s="5"/>
      <c r="R42" s="5"/>
    </row>
    <row r="43">
      <c r="B43" s="12" t="s">
        <v>53</v>
      </c>
      <c r="C43" s="36">
        <f>'2013'!C43-'2013'!C43*0.0195</f>
        <v>0</v>
      </c>
      <c r="D43" s="36">
        <f>'2013'!D43-'2013'!D43*0.0195</f>
        <v>0</v>
      </c>
      <c r="E43" s="36">
        <f>'2013'!E43-'2013'!E43*0.0195</f>
        <v>0</v>
      </c>
      <c r="F43" s="36">
        <f>'2013'!F43-'2013'!F43*0.0195</f>
        <v>0</v>
      </c>
      <c r="G43" s="36">
        <f>'2013'!G43-'2013'!G43*0.0195</f>
        <v>0</v>
      </c>
      <c r="H43" s="36">
        <f>'2013'!H43-'2013'!H43*0.0195</f>
        <v>38.92910636</v>
      </c>
      <c r="I43" s="36">
        <f>'2013'!I43-'2013'!I43*0.0195</f>
        <v>0</v>
      </c>
      <c r="J43" s="36">
        <f>'2013'!J43-'2013'!J43*0.0195</f>
        <v>0</v>
      </c>
      <c r="K43" s="36">
        <f>'2013'!K43-'2013'!K43*0.0195</f>
        <v>0</v>
      </c>
      <c r="L43" s="36">
        <f>'2013'!L43-'2013'!L43*0.0195</f>
        <v>0</v>
      </c>
      <c r="M43" s="36">
        <f>'2013'!M43-'2013'!M43*0.0195</f>
        <v>0</v>
      </c>
      <c r="N43" s="36">
        <f>'2013'!N43-'2013'!N43*0.0195</f>
        <v>0</v>
      </c>
      <c r="O43" s="37">
        <f t="shared" si="6"/>
        <v>38.92910636</v>
      </c>
      <c r="P43" s="5"/>
      <c r="Q43" s="5"/>
      <c r="R43" s="5"/>
    </row>
    <row r="44">
      <c r="B44" s="12" t="s">
        <v>54</v>
      </c>
      <c r="C44" s="36">
        <f>'2013'!C44-'2013'!C44*0.0195</f>
        <v>0</v>
      </c>
      <c r="D44" s="36">
        <f>'2013'!D44-'2013'!D44*0.0195</f>
        <v>0</v>
      </c>
      <c r="E44" s="36">
        <f>'2013'!E44-'2013'!E44*0.0195</f>
        <v>0</v>
      </c>
      <c r="F44" s="36">
        <f>'2013'!F44-'2013'!F44*0.0195</f>
        <v>0</v>
      </c>
      <c r="G44" s="36">
        <f>'2013'!G44-'2013'!G44*0.0195</f>
        <v>0</v>
      </c>
      <c r="H44" s="36">
        <f>'2013'!H44-'2013'!H44*0.0195</f>
        <v>0</v>
      </c>
      <c r="I44" s="36">
        <f>'2013'!I44-'2013'!I44*0.0195</f>
        <v>0</v>
      </c>
      <c r="J44" s="36">
        <f>'2013'!J44-'2013'!J44*0.0195</f>
        <v>0</v>
      </c>
      <c r="K44" s="36">
        <f>'2013'!K44-'2013'!K44*0.0195</f>
        <v>0</v>
      </c>
      <c r="L44" s="36">
        <f>'2013'!L44-'2013'!L44*0.0195</f>
        <v>0</v>
      </c>
      <c r="M44" s="36">
        <f>'2013'!M44-'2013'!M44*0.0195</f>
        <v>0</v>
      </c>
      <c r="N44" s="36">
        <f>'2013'!N44-'2013'!N44*0.0195</f>
        <v>681.2593612</v>
      </c>
      <c r="O44" s="37">
        <f t="shared" si="6"/>
        <v>681.2593612</v>
      </c>
      <c r="P44" s="5"/>
      <c r="Q44" s="5"/>
      <c r="R44" s="5"/>
    </row>
    <row r="45">
      <c r="B45" s="12" t="s">
        <v>55</v>
      </c>
      <c r="C45" s="36">
        <f>'2013'!C45-'2013'!C45*0.0195</f>
        <v>0</v>
      </c>
      <c r="D45" s="36">
        <f>'2013'!D45-'2013'!D45*0.0195</f>
        <v>0</v>
      </c>
      <c r="E45" s="36">
        <f>'2013'!E45-'2013'!E45*0.0195</f>
        <v>0</v>
      </c>
      <c r="F45" s="36">
        <f>'2013'!F45-'2013'!F45*0.0195</f>
        <v>0</v>
      </c>
      <c r="G45" s="36">
        <f>'2013'!G45-'2013'!G45*0.0195</f>
        <v>0</v>
      </c>
      <c r="H45" s="36">
        <f>'2013'!H45-'2013'!H45*0.0195</f>
        <v>0</v>
      </c>
      <c r="I45" s="36">
        <f>'2013'!I45-'2013'!I45*0.0195</f>
        <v>0</v>
      </c>
      <c r="J45" s="36">
        <f>'2013'!J45-'2013'!J45*0.0195</f>
        <v>583.9365953</v>
      </c>
      <c r="K45" s="36">
        <f>'2013'!K45-'2013'!K45*0.0195</f>
        <v>0</v>
      </c>
      <c r="L45" s="36">
        <f>'2013'!L45-'2013'!L45*0.0195</f>
        <v>0</v>
      </c>
      <c r="M45" s="36">
        <f>'2013'!M45-'2013'!M45*0.0195</f>
        <v>0</v>
      </c>
      <c r="N45" s="36">
        <f>'2013'!N45-'2013'!N45*0.0195</f>
        <v>0</v>
      </c>
      <c r="O45" s="37">
        <f t="shared" si="6"/>
        <v>583.9365953</v>
      </c>
      <c r="P45" s="5"/>
      <c r="Q45" s="5"/>
      <c r="R45" s="5"/>
    </row>
    <row r="46">
      <c r="B46" s="12" t="s">
        <v>56</v>
      </c>
      <c r="C46" s="36">
        <f>'2013'!C46-'2013'!C46*0.0195</f>
        <v>0</v>
      </c>
      <c r="D46" s="36">
        <f>'2013'!D46-'2013'!D46*0.0195</f>
        <v>0</v>
      </c>
      <c r="E46" s="36">
        <f>'2013'!E46-'2013'!E46*0.0195</f>
        <v>0</v>
      </c>
      <c r="F46" s="36">
        <f>'2013'!F46-'2013'!F46*0.0195</f>
        <v>0</v>
      </c>
      <c r="G46" s="36">
        <f>'2013'!G46-'2013'!G46*0.0195</f>
        <v>0</v>
      </c>
      <c r="H46" s="36">
        <f>'2013'!H46-'2013'!H46*0.0195</f>
        <v>243.3069147</v>
      </c>
      <c r="I46" s="36">
        <f>'2013'!I46-'2013'!I46*0.0195</f>
        <v>0</v>
      </c>
      <c r="J46" s="36">
        <f>'2013'!J46-'2013'!J46*0.0195</f>
        <v>0</v>
      </c>
      <c r="K46" s="36">
        <f>'2013'!K46-'2013'!K46*0.0195</f>
        <v>0</v>
      </c>
      <c r="L46" s="36">
        <f>'2013'!L46-'2013'!L46*0.0195</f>
        <v>0</v>
      </c>
      <c r="M46" s="36">
        <f>'2013'!M46-'2013'!M46*0.0195</f>
        <v>0</v>
      </c>
      <c r="N46" s="36">
        <f>'2013'!N46-'2013'!N46*0.0195</f>
        <v>0</v>
      </c>
      <c r="O46" s="37">
        <f t="shared" si="6"/>
        <v>243.3069147</v>
      </c>
      <c r="P46" s="5"/>
      <c r="Q46" s="5"/>
      <c r="R46" s="5"/>
    </row>
    <row r="47">
      <c r="B47" s="12" t="s">
        <v>57</v>
      </c>
      <c r="C47" s="36">
        <f>'2013'!C47-'2013'!C47*0.0195</f>
        <v>31.14328508</v>
      </c>
      <c r="D47" s="36">
        <f>'2013'!D47-'2013'!D47*0.0195</f>
        <v>31.14328508</v>
      </c>
      <c r="E47" s="36">
        <f>'2013'!E47-'2013'!E47*0.0195</f>
        <v>70.07239144</v>
      </c>
      <c r="F47" s="36">
        <f>'2013'!F47-'2013'!F47*0.0195</f>
        <v>75.91175739</v>
      </c>
      <c r="G47" s="36">
        <f>'2013'!G47-'2013'!G47*0.0195</f>
        <v>72.01884676</v>
      </c>
      <c r="H47" s="36">
        <f>'2013'!H47-'2013'!H47*0.0195</f>
        <v>72.99207442</v>
      </c>
      <c r="I47" s="36">
        <f>'2013'!I47-'2013'!I47*0.0195</f>
        <v>76.88498505</v>
      </c>
      <c r="J47" s="36">
        <f>'2013'!J47-'2013'!J47*0.0195</f>
        <v>60.34011485</v>
      </c>
      <c r="K47" s="36">
        <f>'2013'!K47-'2013'!K47*0.0195</f>
        <v>74.93852973</v>
      </c>
      <c r="L47" s="36">
        <f>'2013'!L47-'2013'!L47*0.0195</f>
        <v>75.91175739</v>
      </c>
      <c r="M47" s="36">
        <f>'2013'!M47-'2013'!M47*0.0195</f>
        <v>72.99207442</v>
      </c>
      <c r="N47" s="36">
        <f>'2013'!N47-'2013'!N47*0.0195</f>
        <v>72.99207442</v>
      </c>
      <c r="O47" s="37">
        <f t="shared" si="6"/>
        <v>787.341176</v>
      </c>
      <c r="P47" s="5"/>
      <c r="Q47" s="5"/>
      <c r="R47" s="5"/>
    </row>
    <row r="48">
      <c r="A48" s="47" t="s">
        <v>65</v>
      </c>
      <c r="B48" s="12" t="s">
        <v>69</v>
      </c>
      <c r="C48" s="36">
        <v>435.0</v>
      </c>
      <c r="D48" s="36">
        <v>435.0</v>
      </c>
      <c r="E48" s="36">
        <v>435.0</v>
      </c>
      <c r="F48" s="36">
        <v>435.0</v>
      </c>
      <c r="G48" s="36">
        <v>435.0</v>
      </c>
      <c r="H48" s="36">
        <v>435.0</v>
      </c>
      <c r="I48" s="36">
        <v>435.0</v>
      </c>
      <c r="J48" s="36">
        <v>435.0</v>
      </c>
      <c r="K48" s="36">
        <v>435.0</v>
      </c>
      <c r="L48" s="36">
        <v>435.0</v>
      </c>
      <c r="M48" s="36">
        <v>435.0</v>
      </c>
      <c r="N48" s="36">
        <v>435.0</v>
      </c>
      <c r="O48" s="37">
        <f t="shared" si="6"/>
        <v>5220</v>
      </c>
      <c r="P48" s="5"/>
      <c r="Q48" s="5"/>
      <c r="R48" s="5"/>
    </row>
    <row r="49">
      <c r="A49" s="47" t="s">
        <v>70</v>
      </c>
      <c r="B49" s="12" t="s">
        <v>71</v>
      </c>
      <c r="C49" s="36">
        <v>0.0</v>
      </c>
      <c r="D49" s="36">
        <v>0.0</v>
      </c>
      <c r="E49" s="36">
        <v>0.0</v>
      </c>
      <c r="F49" s="36">
        <v>0.0</v>
      </c>
      <c r="G49" s="36">
        <v>0.0</v>
      </c>
      <c r="H49" s="36">
        <v>0.0</v>
      </c>
      <c r="I49" s="36">
        <v>0.0</v>
      </c>
      <c r="J49" s="36">
        <v>0.0</v>
      </c>
      <c r="K49" s="36">
        <v>0.0</v>
      </c>
      <c r="L49" s="36">
        <v>0.0</v>
      </c>
      <c r="M49" s="36">
        <v>0.0</v>
      </c>
      <c r="N49" s="36">
        <v>0.0</v>
      </c>
      <c r="O49" s="37">
        <f t="shared" si="6"/>
        <v>0</v>
      </c>
      <c r="P49" s="5"/>
      <c r="Q49" s="5"/>
      <c r="R49" s="5"/>
    </row>
    <row r="50">
      <c r="A50" s="47" t="s">
        <v>72</v>
      </c>
      <c r="B50" s="12" t="s">
        <v>73</v>
      </c>
      <c r="C50" s="36">
        <v>0.0</v>
      </c>
      <c r="D50" s="36">
        <v>0.0</v>
      </c>
      <c r="E50" s="36">
        <v>0.0</v>
      </c>
      <c r="F50" s="36">
        <v>0.0</v>
      </c>
      <c r="G50" s="36">
        <v>0.0</v>
      </c>
      <c r="H50" s="36">
        <v>0.0</v>
      </c>
      <c r="I50" s="36">
        <v>0.0</v>
      </c>
      <c r="J50" s="36">
        <v>0.0</v>
      </c>
      <c r="K50" s="36">
        <v>0.0</v>
      </c>
      <c r="L50" s="36">
        <v>0.0</v>
      </c>
      <c r="M50" s="36">
        <v>0.0</v>
      </c>
      <c r="N50" s="36">
        <v>0.0</v>
      </c>
      <c r="O50" s="37">
        <f t="shared" si="6"/>
        <v>0</v>
      </c>
      <c r="P50" s="5"/>
      <c r="Q50" s="5"/>
      <c r="R50" s="5"/>
    </row>
    <row r="51">
      <c r="A51" s="5"/>
      <c r="B51" s="25" t="s">
        <v>58</v>
      </c>
      <c r="C51" s="42">
        <f t="shared" ref="C51:O51" si="7">SUM(C29:C50)</f>
        <v>2212.331678</v>
      </c>
      <c r="D51" s="42">
        <f t="shared" si="7"/>
        <v>2212.331678</v>
      </c>
      <c r="E51" s="42">
        <f t="shared" si="7"/>
        <v>2333.108784</v>
      </c>
      <c r="F51" s="42">
        <f t="shared" si="7"/>
        <v>2251.98465</v>
      </c>
      <c r="G51" s="42">
        <f t="shared" si="7"/>
        <v>2322.202356</v>
      </c>
      <c r="H51" s="42">
        <f t="shared" si="7"/>
        <v>2290.117233</v>
      </c>
      <c r="I51" s="42">
        <f t="shared" si="7"/>
        <v>2255.081037</v>
      </c>
      <c r="J51" s="42">
        <f t="shared" si="7"/>
        <v>2620.089848</v>
      </c>
      <c r="K51" s="42">
        <f t="shared" si="7"/>
        <v>5179.67859</v>
      </c>
      <c r="L51" s="42">
        <f t="shared" si="7"/>
        <v>2260.968841</v>
      </c>
      <c r="M51" s="42">
        <f t="shared" si="7"/>
        <v>2482.375903</v>
      </c>
      <c r="N51" s="42">
        <f t="shared" si="7"/>
        <v>3064.196509</v>
      </c>
      <c r="O51" s="46">
        <f t="shared" si="7"/>
        <v>31484.46711</v>
      </c>
      <c r="P51" s="5"/>
      <c r="Q51" s="5"/>
      <c r="R51" s="5"/>
    </row>
    <row r="52">
      <c r="A52" s="5"/>
      <c r="B52" s="25" t="s">
        <v>59</v>
      </c>
      <c r="C52" s="42">
        <f t="shared" ref="C52:O52" si="8">C27+C51</f>
        <v>5976.772354</v>
      </c>
      <c r="D52" s="42">
        <f t="shared" si="8"/>
        <v>5976.772354</v>
      </c>
      <c r="E52" s="42">
        <f t="shared" si="8"/>
        <v>6244.198655</v>
      </c>
      <c r="F52" s="42">
        <f t="shared" si="8"/>
        <v>6241.09674</v>
      </c>
      <c r="G52" s="42">
        <f t="shared" si="8"/>
        <v>6248.218656</v>
      </c>
      <c r="H52" s="42">
        <f t="shared" si="8"/>
        <v>6921.887592</v>
      </c>
      <c r="I52" s="42">
        <f t="shared" si="8"/>
        <v>6320.942192</v>
      </c>
      <c r="J52" s="42">
        <f t="shared" si="8"/>
        <v>6567.381235</v>
      </c>
      <c r="K52" s="42">
        <f t="shared" si="8"/>
        <v>9684.932981</v>
      </c>
      <c r="L52" s="42">
        <f t="shared" si="8"/>
        <v>6327.486023</v>
      </c>
      <c r="M52" s="42">
        <f t="shared" si="8"/>
        <v>6549.221098</v>
      </c>
      <c r="N52" s="42">
        <f t="shared" si="8"/>
        <v>7542.196509</v>
      </c>
      <c r="O52" s="44">
        <f t="shared" si="8"/>
        <v>80618.17175</v>
      </c>
      <c r="P52" s="5"/>
      <c r="Q52" s="5"/>
      <c r="R52" s="5"/>
    </row>
    <row r="53">
      <c r="A53" s="5"/>
      <c r="B53" s="29" t="s">
        <v>60</v>
      </c>
      <c r="C53" s="48">
        <f t="shared" ref="C53:O53" si="9">C8-C52</f>
        <v>364.9238412</v>
      </c>
      <c r="D53" s="48">
        <f t="shared" si="9"/>
        <v>364.9238412</v>
      </c>
      <c r="E53" s="48">
        <f t="shared" si="9"/>
        <v>451.9787424</v>
      </c>
      <c r="F53" s="48">
        <f t="shared" si="9"/>
        <v>456.2622611</v>
      </c>
      <c r="G53" s="48">
        <f t="shared" si="9"/>
        <v>450.3219499</v>
      </c>
      <c r="H53" s="48">
        <f t="shared" si="9"/>
        <v>-222.1653819</v>
      </c>
      <c r="I53" s="48">
        <f t="shared" si="9"/>
        <v>461.8357873</v>
      </c>
      <c r="J53" s="48">
        <f t="shared" si="9"/>
        <v>216.5783486</v>
      </c>
      <c r="K53" s="48">
        <f t="shared" si="9"/>
        <v>263.5023111</v>
      </c>
      <c r="L53" s="48">
        <f t="shared" si="9"/>
        <v>460.0183725</v>
      </c>
      <c r="M53" s="48">
        <f t="shared" si="9"/>
        <v>240.6465054</v>
      </c>
      <c r="N53" s="48">
        <f t="shared" si="9"/>
        <v>-752.3289053</v>
      </c>
      <c r="O53" s="48">
        <f t="shared" si="9"/>
        <v>2739.432308</v>
      </c>
      <c r="P53" s="5"/>
      <c r="Q53" s="5"/>
      <c r="R53" s="5"/>
    </row>
    <row r="54">
      <c r="B54" s="31" t="s">
        <v>61</v>
      </c>
      <c r="C54" s="49">
        <f>'2013'!C54-'2013'!C54*0.0195</f>
        <v>0</v>
      </c>
      <c r="D54" s="49">
        <f>'2013'!D54-'2013'!D54*0.0195</f>
        <v>0</v>
      </c>
      <c r="E54" s="49">
        <f>'2013'!E54-'2013'!E54*0.0195</f>
        <v>0</v>
      </c>
      <c r="F54" s="49">
        <f>'2013'!F54-'2013'!F54*0.0195</f>
        <v>0</v>
      </c>
      <c r="G54" s="49">
        <f>'2013'!G54-'2013'!G54*0.0195</f>
        <v>0</v>
      </c>
      <c r="H54" s="49">
        <f>'2013'!H54-'2013'!H54*0.0195</f>
        <v>681.2593612</v>
      </c>
      <c r="I54" s="49">
        <f>'2013'!I54-'2013'!I54*0.0195</f>
        <v>0</v>
      </c>
      <c r="J54" s="49">
        <f>'2013'!J54-'2013'!J54*0.0195</f>
        <v>243.3069147</v>
      </c>
      <c r="K54" s="49">
        <f>'2013'!K54-'2013'!K54*0.0195</f>
        <v>0</v>
      </c>
      <c r="L54" s="49">
        <f>'2013'!L54-'2013'!L54*0.0195</f>
        <v>0</v>
      </c>
      <c r="M54" s="49">
        <f>'2013'!M54-'2013'!M54*0.0195</f>
        <v>199.5116701</v>
      </c>
      <c r="N54" s="49">
        <f>'2013'!N54-'2013'!N54*0.0195</f>
        <v>194.6455318</v>
      </c>
      <c r="O54" s="50">
        <f>O30</f>
        <v>1318.723478</v>
      </c>
    </row>
    <row r="55">
      <c r="B55" s="31" t="s">
        <v>62</v>
      </c>
      <c r="C55" s="49">
        <f t="shared" ref="C55:O55" si="10">C53+C54</f>
        <v>364.9238412</v>
      </c>
      <c r="D55" s="49">
        <f t="shared" si="10"/>
        <v>364.9238412</v>
      </c>
      <c r="E55" s="49">
        <f t="shared" si="10"/>
        <v>451.9787424</v>
      </c>
      <c r="F55" s="49">
        <f t="shared" si="10"/>
        <v>456.2622611</v>
      </c>
      <c r="G55" s="49">
        <f t="shared" si="10"/>
        <v>450.3219499</v>
      </c>
      <c r="H55" s="49">
        <f t="shared" si="10"/>
        <v>459.0939793</v>
      </c>
      <c r="I55" s="49">
        <f t="shared" si="10"/>
        <v>461.8357873</v>
      </c>
      <c r="J55" s="49">
        <f t="shared" si="10"/>
        <v>459.8852633</v>
      </c>
      <c r="K55" s="49">
        <f t="shared" si="10"/>
        <v>263.5023111</v>
      </c>
      <c r="L55" s="49">
        <f t="shared" si="10"/>
        <v>460.0183725</v>
      </c>
      <c r="M55" s="49">
        <f t="shared" si="10"/>
        <v>440.1581755</v>
      </c>
      <c r="N55" s="49">
        <f t="shared" si="10"/>
        <v>-557.6833735</v>
      </c>
      <c r="O55" s="51">
        <f t="shared" si="10"/>
        <v>4058.155786</v>
      </c>
    </row>
  </sheetData>
  <mergeCells count="9">
    <mergeCell ref="A37:A39"/>
    <mergeCell ref="A40:A47"/>
    <mergeCell ref="A1:D1"/>
    <mergeCell ref="A4:A7"/>
    <mergeCell ref="A12:A16"/>
    <mergeCell ref="A17:A18"/>
    <mergeCell ref="A19:A21"/>
    <mergeCell ref="A22:A23"/>
    <mergeCell ref="A29:A36"/>
  </mergeCells>
  <drawing r:id="rId1"/>
</worksheet>
</file>