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A2E42D8-3291-457C-8A3B-E2154AF6DDD1}" xr6:coauthVersionLast="47" xr6:coauthVersionMax="47" xr10:uidLastSave="{00000000-0000-0000-0000-000000000000}"/>
  <bookViews>
    <workbookView xWindow="-108" yWindow="-108" windowWidth="23256" windowHeight="12456" tabRatio="706" activeTab="3" xr2:uid="{F462F499-E21F-4E86-9976-4D41A79075A6}"/>
  </bookViews>
  <sheets>
    <sheet name="Cover" sheetId="1" r:id="rId1"/>
    <sheet name="Test case List" sheetId="2" r:id="rId2"/>
    <sheet name="BC" sheetId="3" r:id="rId3"/>
    <sheet name="Travel Booking System" sheetId="6" r:id="rId4"/>
    <sheet name="Test Report" sheetId="5" r:id="rId5"/>
  </sheets>
  <definedNames>
    <definedName name="_xlnm._FilterDatabase" localSheetId="2" hidden="1">BC!$A$8:$I$16</definedName>
    <definedName name="_xlnm._FilterDatabase" localSheetId="3" hidden="1">'Travel Booking System'!$A$8:$I$15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  <c r="B6" i="6"/>
  <c r="A6" i="6"/>
  <c r="E6" i="6" l="1"/>
  <c r="C6" i="6" s="1"/>
  <c r="C4" i="5"/>
  <c r="C3" i="5"/>
  <c r="C6" i="1"/>
  <c r="A6" i="3"/>
  <c r="B6" i="3"/>
  <c r="E11" i="5" s="1"/>
  <c r="E12" i="5"/>
  <c r="A10" i="3"/>
  <c r="A11" i="3"/>
  <c r="A12" i="3"/>
  <c r="A14" i="3"/>
  <c r="A15" i="3"/>
  <c r="A17" i="3"/>
  <c r="E6" i="3" s="1"/>
  <c r="D6" i="3"/>
  <c r="D12" i="5"/>
  <c r="D14" i="5" s="1"/>
  <c r="D11" i="5"/>
  <c r="G12" i="5"/>
  <c r="G14" i="5" s="1"/>
  <c r="G11" i="5"/>
  <c r="D3" i="2"/>
  <c r="D4" i="2"/>
  <c r="C5" i="5"/>
  <c r="C11" i="5"/>
  <c r="C12" i="5"/>
  <c r="H12" i="5" l="1"/>
  <c r="E14" i="5"/>
  <c r="H11" i="5"/>
  <c r="C6" i="3"/>
  <c r="F11" i="5" s="1"/>
  <c r="H14" i="5" l="1"/>
  <c r="E17" i="5" s="1"/>
  <c r="F12" i="5"/>
  <c r="F14" i="5" s="1"/>
  <c r="E1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9D16D1DC-6476-472D-9D29-6703147CF138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39B5FD1D-05E6-43D0-A301-0A23B1FCBA1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23758034-D901-4093-8294-B11055C6BEC1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<sst xmlns="http://schemas.openxmlformats.org/spreadsheetml/2006/main" count="178" uniqueCount="115">
  <si>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</si>
  <si>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</si>
  <si>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</si>
  <si>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</si>
  <si>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</si>
  <si>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</si>
  <si>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</si>
  <si>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</si>
  <si>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</si>
  <si>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</si>
  <si>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</si>
  <si>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</si>
  <si>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</si>
  <si>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</si>
  <si>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</si>
  <si>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</si>
  <si>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</si>
  <si>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</si>
  <si>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</si>
  <si>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</si>
  <si>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</si>
  <si>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</si>
  <si>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</si>
  <si>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</si>
  <si>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</si>
  <si>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</si>
  <si>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</si>
  <si>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</si>
  <si>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</si>
  <si>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</si>
  <si>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</si>
  <si>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</si>
  <si>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</si>
  <si>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</si>
  <si>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 xml:space="preserve">Module1 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</si>
  <si>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</si>
  <si>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</si>
  <si>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</si>
  <si>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</si>
  <si>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</si>
  <si>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</si>
  <si>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</si>
  <si>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</si>
  <si>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</si>
  <si>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</si>
  <si>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</si>
  <si>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</si>
  <si>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</si>
  <si>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</si>
  <si>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</si>
  <si>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</si>
  <si>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</si>
  <si>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</si>
  <si>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</si>
  <si>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</si>
  <si>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</si>
  <si>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</si>
  <si>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</si>
  <si>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</si>
  <si>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</si>
  <si>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</si>
  <si>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</si>
  <si>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</si>
  <si>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</si>
  <si>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</si>
  <si>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</si>
  <si>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</si>
  <si>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</si>
  <si>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</si>
  <si>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</si>
  <si>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1. The Hompage is displayed
2. The "Company" view form is displayed with the folowing informations:
- Company name
- Company address
- Phone
- Fax</t>
    </r>
  </si>
  <si>
    <t>TestData</t>
  </si>
  <si>
    <t>Evidence</t>
  </si>
  <si>
    <t>trungdqhe190664</t>
  </si>
  <si>
    <t>Normal</t>
  </si>
  <si>
    <t>Alternative</t>
  </si>
  <si>
    <t>Exception</t>
  </si>
  <si>
    <t>[ITC-01]</t>
  </si>
  <si>
    <t>Verify successful login with an Admin account.</t>
  </si>
  <si>
    <t>[ITC-01b]</t>
  </si>
  <si>
    <t>Verify successful login with a non-Admin account (e.g., Teacher).</t>
  </si>
  <si>
    <t>[ITC-02]</t>
  </si>
  <si>
    <t>Verify adding a new class successfully with all valid data.</t>
  </si>
  <si>
    <t>1. The system displays a success message: "Thêm khóa học thành công!". 
2. The notificationi is displayed at the top of screen. 
3. The newly created courses appears in the list with the correct information.</t>
  </si>
  <si>
    <t>ID Khối Học: Khối 10 
Tên môn học: Toán 
Thời Gian Bắt Đầu: 01/09/2025 
Thời Gian Kết Thúc: 31/05/2026 
Hình ảnh: Grade.jpg</t>
  </si>
  <si>
    <t>[ITC-03]</t>
  </si>
  <si>
    <t>Verify the system shows an error when a required field is left blank.</t>
  </si>
  <si>
    <t>1. An error message appears next to the "Tên môn học" field: "Select an item in the list". 2. The new course is not created.</t>
  </si>
  <si>
    <t>[ITC-04]</t>
  </si>
  <si>
    <t>Verify the system shows a validation error if the End Date is before the Start Date.</t>
  </si>
  <si>
    <t>[ITC-05]</t>
  </si>
  <si>
    <t>Verify adding a new course successfully without an image.</t>
  </si>
  <si>
    <t>Adding a new Course</t>
  </si>
  <si>
    <t>Username: admin1@example.com  
Password: adminpass1</t>
  </si>
  <si>
    <t>1. Navigate to the "Login" page. 
2. Enter valid username into the "Email" field. 
3. Enter valid password into the "Mật Khẩu" field. 
4. Click the "Đăng Nhập" button.</t>
  </si>
  <si>
    <t>1. From the Admin Dashboard, navigate to "Khóa Học" -&gt; "Thêm Khóa Học Mới". 
2. Select a grade from the "ID Khối Học" dropdown. 
3. Select a subject name in "Tên môn học" dropdown. 
4. Select a "Thời Gian Bắt Đầu" and "Thời Gian Kết Thúc". 5. Upload a valid image file. 
6 . Click the "Thêm" button.</t>
  </si>
  <si>
    <t>1. From the "Thêm Khóa Học Mới" screen. 
2. Fill in all fields except for "Tên môn học". 
3. Click the "Thêm" button.</t>
  </si>
  <si>
    <t>1. From the "Thêm Khóa Học Mới" screen. 
2. Fill in all fields. 
3. Select a "Thời Gian Kết Thúc" that is earlier than the "Thời Gian Bắt Đầu". 
4. Click the "Thêm" button.</t>
  </si>
  <si>
    <t>1. A validation error message alert: "Ngày kết thúc phải sau ngày bắt đầu!". 
2. The new course is not created.</t>
  </si>
  <si>
    <t>1. From the "Thêm Khóa Học Mới" screen. 
2. Fill in all required fields but do not upload an image. 
3. Click the "Thêm" button.</t>
  </si>
  <si>
    <t>1. The Admin Dashboard screen is displayed. 
2. User information confirms the "Admin" role.</t>
  </si>
  <si>
    <t>Security</t>
  </si>
  <si>
    <t>[ITC-06]</t>
  </si>
  <si>
    <t>Verify that a non-Admin user cannot access the "Add New Course" function.</t>
  </si>
  <si>
    <t>1. Log in with a non-Admin account. 2. Observe the navigation menu/dashboard. 3. Attempt to navigate directly to the URL for adding a new course.</t>
  </si>
  <si>
    <t>http://localhost:8080/ELCentre1/views/admin/addCourse.jsp</t>
  </si>
  <si>
    <t>1. The corresponding user dashboard (e.g., Teacher Dashboard) is displayed. 
2. User information confirms the "Teacher" role.</t>
  </si>
  <si>
    <t>1. The system displays the success message: "Thêm khóa học thành công!".
2. The new course is created and appears in the list, with no image.</t>
  </si>
  <si>
    <t>1. The "Add New course" button/link is not visible on the user interface. 
2. When accessing the URL directly, the system redirects the user to a login page ạnd displays an error message like "Bạn không có quyền truy cập trang này, Vui lòng đăng nhập với tài khoản Admin".</t>
  </si>
  <si>
    <t>Username: giaovien1@example.com 
Password: giaovien1</t>
  </si>
  <si>
    <t>ID Khối Học: Khối 11 &lt;br&gt; Tên môn học: (blank) &lt;br&gt; Thời Gian Bắt Đầu: 01/09/2025 
Thời Gian Kết Thúc: 31/05/2026
 Hình ảnh: Grade.jpg</t>
  </si>
  <si>
    <t>ID Khối Học: Khối 12 
Tên môn học: Ngữ Văn
Thời Gian Bắt Đầu: 01/09/2025 
Thời Gian Kết Thúc: 31/08/2025
Hình ảnh: Grade.jpg</t>
  </si>
  <si>
    <t>ID Khối Học: Khối 9 
Tên môn học: Ngữ Văn 
Thời Gian Bắt Đầu: 15/09/2025 
Thời Gian Kết Thúc: 15/06/2026 
Hình ảnh: (not provided)</t>
  </si>
  <si>
    <t>Extra Learning Centre</t>
  </si>
  <si>
    <t>Adding new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</si>
</sst>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left" vertical="center"/>
    </xf>
    <xf numFmtId="0" fontId="14" fillId="2" borderId="8" xfId="1" applyNumberFormat="1" applyFont="1" applyFill="1" applyBorder="1" applyAlignment="1" applyProtection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16" fillId="2" borderId="0" xfId="0" applyFont="1" applyFill="1"/>
    <xf numFmtId="0" fontId="17" fillId="2" borderId="14" xfId="0" applyFont="1" applyFill="1" applyBorder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2" fillId="2" borderId="0" xfId="3" applyFont="1" applyFill="1" applyAlignment="1">
      <alignment vertical="top" wrapText="1"/>
    </xf>
    <xf numFmtId="0" fontId="13" fillId="2" borderId="0" xfId="2" applyFont="1" applyFill="1"/>
    <xf numFmtId="0" fontId="2" fillId="2" borderId="0" xfId="2" applyFont="1" applyFill="1"/>
    <xf numFmtId="164" fontId="2" fillId="2" borderId="0" xfId="2" applyNumberFormat="1" applyFont="1" applyFill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7" fillId="2" borderId="0" xfId="2" applyFont="1" applyFill="1"/>
    <xf numFmtId="0" fontId="2" fillId="2" borderId="23" xfId="0" applyFont="1" applyFill="1" applyBorder="1"/>
    <xf numFmtId="0" fontId="8" fillId="3" borderId="2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19" fillId="3" borderId="29" xfId="0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2" fontId="20" fillId="2" borderId="0" xfId="0" applyNumberFormat="1" applyFont="1" applyFill="1" applyAlignment="1">
      <alignment horizontal="right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/>
    <xf numFmtId="0" fontId="7" fillId="2" borderId="2" xfId="0" applyFont="1" applyFill="1" applyBorder="1" applyAlignment="1">
      <alignment horizontal="left"/>
    </xf>
    <xf numFmtId="0" fontId="17" fillId="2" borderId="31" xfId="0" applyFont="1" applyFill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left" wrapText="1"/>
    </xf>
    <xf numFmtId="0" fontId="7" fillId="2" borderId="33" xfId="3" applyFont="1" applyFill="1" applyBorder="1" applyAlignment="1">
      <alignment horizontal="left" wrapText="1"/>
    </xf>
    <xf numFmtId="0" fontId="11" fillId="2" borderId="3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Alignment="1">
      <alignment horizontal="center"/>
    </xf>
    <xf numFmtId="0" fontId="22" fillId="0" borderId="34" xfId="0" applyFont="1" applyBorder="1" applyAlignment="1">
      <alignment vertical="top" wrapText="1"/>
    </xf>
    <xf numFmtId="14" fontId="22" fillId="0" borderId="34" xfId="0" applyNumberFormat="1" applyFont="1" applyBorder="1" applyAlignment="1">
      <alignment vertical="top" wrapText="1"/>
    </xf>
    <xf numFmtId="0" fontId="22" fillId="0" borderId="36" xfId="0" applyFont="1" applyBorder="1" applyAlignment="1">
      <alignment vertical="top" wrapText="1"/>
    </xf>
    <xf numFmtId="14" fontId="22" fillId="0" borderId="36" xfId="0" applyNumberFormat="1" applyFont="1" applyBorder="1" applyAlignment="1">
      <alignment vertical="top" wrapText="1"/>
    </xf>
    <xf numFmtId="14" fontId="22" fillId="0" borderId="35" xfId="0" applyNumberFormat="1" applyFont="1" applyBorder="1" applyAlignment="1">
      <alignment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20" xfId="3" applyFont="1" applyFill="1" applyBorder="1" applyAlignment="1">
      <alignment horizontal="center" vertical="top" wrapText="1"/>
    </xf>
    <xf numFmtId="0" fontId="12" fillId="2" borderId="0" xfId="3" applyFont="1" applyFill="1" applyAlignment="1">
      <alignment horizontal="center" vertical="top" wrapText="1"/>
    </xf>
    <xf numFmtId="0" fontId="13" fillId="5" borderId="1" xfId="3" applyFont="1" applyFill="1" applyBorder="1" applyAlignment="1">
      <alignment horizontal="left" vertical="top"/>
    </xf>
    <xf numFmtId="0" fontId="13" fillId="5" borderId="21" xfId="3" applyFont="1" applyFill="1" applyBorder="1" applyAlignment="1">
      <alignment horizontal="left" vertical="top"/>
    </xf>
    <xf numFmtId="0" fontId="13" fillId="5" borderId="3" xfId="3" applyFont="1" applyFill="1" applyBorder="1" applyAlignment="1">
      <alignment horizontal="left" vertical="top"/>
    </xf>
    <xf numFmtId="0" fontId="12" fillId="2" borderId="0" xfId="3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22" fillId="0" borderId="37" xfId="0" applyFont="1" applyBorder="1" applyAlignment="1">
      <alignment vertical="top" wrapText="1"/>
    </xf>
    <xf numFmtId="0" fontId="22" fillId="0" borderId="38" xfId="0" applyFont="1" applyBorder="1" applyAlignment="1">
      <alignment vertical="top" wrapText="1"/>
    </xf>
  </cellXfs>
  <cellStyles count="5">
    <cellStyle name="Hyperlink" xfId="1" builtinId="8"/>
    <cellStyle name="Normal" xfId="0" builtinId="0"/>
    <cellStyle name="Normal_Functional Test Case v1.0" xfId="2" xr:uid="{58599AEE-71FA-47D4-9BA3-1D3951343598}"/>
    <cellStyle name="Normal_Sheet1" xfId="3" xr:uid="{901EEF8B-69A8-4DB5-9740-D3397EAD1133}"/>
    <cellStyle name="標準_結合試験(AllOvertheWorld)" xfId="4" xr:uid="{74666ECC-CD03-46D9-8D83-C09E82304A1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128588</xdr:rowOff>
    </xdr:from>
    <xdr:to>
      <xdr:col>1</xdr:col>
      <xdr:colOff>1233488</xdr:colOff>
      <xdr:row>1</xdr:row>
      <xdr:rowOff>852488</xdr:rowOff>
    </xdr:to>
    <xdr:pic>
      <xdr:nvPicPr>
        <xdr:cNvPr id="1040" name="Picture 2">
          <a:extLst>
            <a:ext uri="{FF2B5EF4-FFF2-40B4-BE49-F238E27FC236}">
              <a16:creationId xmlns:a16="http://schemas.microsoft.com/office/drawing/2014/main" id="{1F43EBE1-BA0E-562C-FA63-CE5DBBC2E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90513"/>
          <a:ext cx="1176338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C2D4-8E9F-4E8C-9757-367060030863}">
  <dimension ref="A2:G18"/>
  <sheetViews>
    <sheetView workbookViewId="0">
      <selection activeCell="F4" sqref="F4"/>
    </sheetView>
  </sheetViews>
  <sheetFormatPr defaultColWidth="9" defaultRowHeight="13.2"/>
  <cols>
    <col min="1" max="1" width="2.109375" style="1" customWidth="1"/>
    <col min="2" max="2" width="19.6640625" style="2" customWidth="1"/>
    <col min="3" max="3" width="9.109375" style="1" customWidth="1"/>
    <col min="4" max="4" width="14.44140625" style="1" customWidth="1"/>
    <col min="5" max="5" width="8" style="1" customWidth="1"/>
    <col min="6" max="6" width="31.1093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21" t="s">
        <v>0</v>
      </c>
      <c r="D2" s="121"/>
      <c r="E2" s="121"/>
      <c r="F2" s="121"/>
      <c r="G2" s="121"/>
    </row>
    <row r="3" spans="1:7">
      <c r="B3" s="6"/>
      <c r="C3" s="7"/>
      <c r="F3" s="8"/>
    </row>
    <row r="4" spans="1:7" ht="14.25" customHeight="1">
      <c r="B4" s="9" t="s">
        <v>1</v>
      </c>
      <c r="C4" s="122" t="s">
        <v>2</v>
      </c>
      <c r="D4" s="122"/>
      <c r="E4" s="122"/>
      <c r="F4" s="9" t="s">
        <v>3</v>
      </c>
      <c r="G4" s="10"/>
    </row>
    <row r="5" spans="1:7" ht="14.25" customHeight="1">
      <c r="B5" s="9" t="s">
        <v>4</v>
      </c>
      <c r="C5" s="122" t="s">
        <v>5</v>
      </c>
      <c r="D5" s="122"/>
      <c r="E5" s="122"/>
      <c r="F5" s="9" t="s">
        <v>6</v>
      </c>
      <c r="G5" s="10"/>
    </row>
    <row r="6" spans="1:7" ht="15.75" customHeight="1">
      <c r="B6" s="123" t="s">
        <v>7</v>
      </c>
      <c r="C6" s="124" t="str">
        <f>C5&amp;"_"&amp;"XXX"&amp;"_"&amp;"vx.x"</f>
        <v>&lt;Project Code&gt;_XXX_vx.x</v>
      </c>
      <c r="D6" s="124"/>
      <c r="E6" s="124"/>
      <c r="F6" s="9" t="s">
        <v>8</v>
      </c>
      <c r="G6" s="12"/>
    </row>
    <row r="7" spans="1:7" ht="13.5" customHeight="1">
      <c r="B7" s="123"/>
      <c r="C7" s="124"/>
      <c r="D7" s="124"/>
      <c r="E7" s="124"/>
      <c r="F7" s="9" t="s">
        <v>9</v>
      </c>
      <c r="G7" s="12"/>
    </row>
    <row r="8" spans="1:7">
      <c r="B8" s="13"/>
      <c r="C8" s="14"/>
      <c r="F8" s="6"/>
      <c r="G8" s="7"/>
    </row>
    <row r="10" spans="1:7">
      <c r="B10" s="15" t="s">
        <v>10</v>
      </c>
    </row>
    <row r="11" spans="1:7" s="16" customFormat="1">
      <c r="B11" s="17" t="s">
        <v>11</v>
      </c>
      <c r="C11" s="18" t="s">
        <v>9</v>
      </c>
      <c r="D11" s="18" t="s">
        <v>12</v>
      </c>
      <c r="E11" s="18" t="s">
        <v>13</v>
      </c>
      <c r="F11" s="18" t="s">
        <v>14</v>
      </c>
      <c r="G11" s="19" t="s">
        <v>15</v>
      </c>
    </row>
    <row r="12" spans="1:7" s="20" customFormat="1" ht="39.6">
      <c r="B12" s="21" t="s">
        <v>16</v>
      </c>
      <c r="C12" s="22"/>
      <c r="D12" s="23"/>
      <c r="E12" s="23"/>
      <c r="F12" s="24"/>
      <c r="G12" s="25" t="s">
        <v>17</v>
      </c>
    </row>
    <row r="13" spans="1:7" s="20" customFormat="1" ht="21.75" customHeight="1">
      <c r="B13" s="26"/>
      <c r="C13" s="22"/>
      <c r="D13" s="23"/>
      <c r="E13" s="23"/>
      <c r="F13" s="23"/>
      <c r="G13" s="27"/>
    </row>
    <row r="14" spans="1:7" s="20" customFormat="1" ht="19.5" customHeight="1">
      <c r="B14" s="26"/>
      <c r="C14" s="22"/>
      <c r="D14" s="23"/>
      <c r="E14" s="23"/>
      <c r="F14" s="23"/>
      <c r="G14" s="27"/>
    </row>
    <row r="15" spans="1:7" s="20" customFormat="1" ht="21.75" customHeight="1">
      <c r="B15" s="26"/>
      <c r="C15" s="22"/>
      <c r="D15" s="23"/>
      <c r="E15" s="23"/>
      <c r="F15" s="23"/>
      <c r="G15" s="27"/>
    </row>
    <row r="16" spans="1:7" s="20" customFormat="1" ht="19.5" customHeight="1">
      <c r="B16" s="26"/>
      <c r="C16" s="22"/>
      <c r="D16" s="23"/>
      <c r="E16" s="23"/>
      <c r="F16" s="23"/>
      <c r="G16" s="27"/>
    </row>
    <row r="17" spans="2:7" s="20" customFormat="1" ht="21.75" customHeight="1">
      <c r="B17" s="26"/>
      <c r="C17" s="22"/>
      <c r="D17" s="23"/>
      <c r="E17" s="23"/>
      <c r="F17" s="23"/>
      <c r="G17" s="27"/>
    </row>
    <row r="18" spans="2:7" s="20" customFormat="1" ht="19.5" customHeight="1">
      <c r="B18" s="28"/>
      <c r="C18" s="29"/>
      <c r="D18" s="30"/>
      <c r="E18" s="30"/>
      <c r="F18" s="30"/>
      <c r="G18" s="31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/>
  <headerFooter alignWithMargins="0">
    <oddFooter>&amp;L&amp;"Tahoma,Regular"&amp;8 02ae-BM/PM/HDCV/FSOFT v2/0&amp;C&amp;"Tahoma,Regular"&amp;8Internal use&amp;R&amp;"tahomaTahoma,Regular"&amp;8&amp;P/&amp;N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1A2C-0B91-475A-99BD-48BD681F0668}">
  <dimension ref="B1:F21"/>
  <sheetViews>
    <sheetView workbookViewId="0">
      <selection activeCell="D9" sqref="D9"/>
    </sheetView>
  </sheetViews>
  <sheetFormatPr defaultColWidth="9" defaultRowHeight="13.2"/>
  <cols>
    <col min="1" max="1" width="1.33203125" style="8" customWidth="1"/>
    <col min="2" max="2" width="11.6640625" style="32" customWidth="1"/>
    <col min="3" max="3" width="26.44140625" style="33" customWidth="1"/>
    <col min="4" max="4" width="17.109375" style="33" customWidth="1"/>
    <col min="5" max="5" width="28.109375" style="33" customWidth="1"/>
    <col min="6" max="6" width="30.6640625" style="33" customWidth="1"/>
    <col min="7" max="16384" width="9" style="8"/>
  </cols>
  <sheetData>
    <row r="1" spans="2:6" ht="24.6">
      <c r="B1" s="34"/>
      <c r="D1" s="35" t="s">
        <v>18</v>
      </c>
      <c r="E1" s="36"/>
    </row>
    <row r="2" spans="2:6" ht="13.5" customHeight="1">
      <c r="B2" s="34"/>
      <c r="D2" s="37"/>
      <c r="E2" s="37"/>
    </row>
    <row r="3" spans="2:6">
      <c r="B3" s="127" t="s">
        <v>1</v>
      </c>
      <c r="C3" s="127"/>
      <c r="D3" s="128" t="str">
        <f>Cover!C4</f>
        <v>&lt;Project Name&gt;</v>
      </c>
      <c r="E3" s="128"/>
      <c r="F3" s="128"/>
    </row>
    <row r="4" spans="2:6">
      <c r="B4" s="127" t="s">
        <v>4</v>
      </c>
      <c r="C4" s="127"/>
      <c r="D4" s="128" t="str">
        <f>Cover!C5</f>
        <v>&lt;Project Code&gt;</v>
      </c>
      <c r="E4" s="128"/>
      <c r="F4" s="128"/>
    </row>
    <row r="5" spans="2:6" s="38" customFormat="1" ht="84.75" customHeight="1">
      <c r="B5" s="125" t="s">
        <v>19</v>
      </c>
      <c r="C5" s="125"/>
      <c r="D5" s="126" t="s">
        <v>20</v>
      </c>
      <c r="E5" s="126"/>
      <c r="F5" s="126"/>
    </row>
    <row r="6" spans="2:6">
      <c r="B6" s="39"/>
      <c r="C6" s="8"/>
      <c r="D6" s="8"/>
      <c r="E6" s="8"/>
      <c r="F6" s="8"/>
    </row>
    <row r="7" spans="2:6" s="40" customFormat="1">
      <c r="B7" s="41"/>
      <c r="C7" s="42"/>
      <c r="D7" s="42"/>
      <c r="E7" s="42"/>
      <c r="F7" s="42"/>
    </row>
    <row r="8" spans="2:6" s="43" customFormat="1" ht="21" customHeight="1">
      <c r="B8" s="44" t="s">
        <v>21</v>
      </c>
      <c r="C8" s="45" t="s">
        <v>22</v>
      </c>
      <c r="D8" s="45" t="s">
        <v>23</v>
      </c>
      <c r="E8" s="46" t="s">
        <v>24</v>
      </c>
      <c r="F8" s="47" t="s">
        <v>25</v>
      </c>
    </row>
    <row r="9" spans="2:6">
      <c r="B9" s="48">
        <v>1</v>
      </c>
      <c r="C9" s="49" t="s">
        <v>26</v>
      </c>
      <c r="D9" s="50" t="s">
        <v>27</v>
      </c>
      <c r="E9" s="50"/>
      <c r="F9" s="51"/>
    </row>
    <row r="10" spans="2:6">
      <c r="B10" s="48">
        <v>2</v>
      </c>
      <c r="C10" s="49" t="s">
        <v>28</v>
      </c>
      <c r="D10" s="50" t="s">
        <v>27</v>
      </c>
      <c r="E10" s="50"/>
      <c r="F10" s="51"/>
    </row>
    <row r="11" spans="2:6">
      <c r="B11" s="48">
        <v>3</v>
      </c>
      <c r="C11" s="49" t="s">
        <v>29</v>
      </c>
      <c r="D11" s="50" t="s">
        <v>27</v>
      </c>
      <c r="E11" s="50"/>
      <c r="F11" s="51"/>
    </row>
    <row r="12" spans="2:6">
      <c r="B12" s="48">
        <v>4</v>
      </c>
      <c r="C12" s="49" t="s">
        <v>30</v>
      </c>
      <c r="D12" s="50" t="s">
        <v>31</v>
      </c>
      <c r="E12" s="50"/>
      <c r="F12" s="51"/>
    </row>
    <row r="13" spans="2:6">
      <c r="B13" s="48">
        <v>5</v>
      </c>
      <c r="C13" s="49" t="s">
        <v>32</v>
      </c>
      <c r="D13" s="50" t="s">
        <v>31</v>
      </c>
      <c r="E13" s="50"/>
      <c r="F13" s="51"/>
    </row>
    <row r="14" spans="2:6">
      <c r="B14" s="48"/>
      <c r="C14" s="49"/>
      <c r="D14" s="52"/>
      <c r="E14" s="52"/>
      <c r="F14" s="51"/>
    </row>
    <row r="15" spans="2:6">
      <c r="B15" s="48"/>
      <c r="C15" s="49"/>
      <c r="D15" s="52"/>
      <c r="E15" s="52"/>
      <c r="F15" s="51"/>
    </row>
    <row r="16" spans="2:6">
      <c r="B16" s="48"/>
      <c r="C16" s="49"/>
      <c r="D16" s="52"/>
      <c r="E16" s="52"/>
      <c r="F16" s="51"/>
    </row>
    <row r="17" spans="2:6">
      <c r="B17" s="48"/>
      <c r="C17" s="49"/>
      <c r="D17" s="52"/>
      <c r="E17" s="52"/>
      <c r="F17" s="51"/>
    </row>
    <row r="18" spans="2:6">
      <c r="B18" s="48"/>
      <c r="C18" s="49"/>
      <c r="D18" s="52"/>
      <c r="E18" s="52"/>
      <c r="F18" s="51"/>
    </row>
    <row r="19" spans="2:6">
      <c r="B19" s="48"/>
      <c r="C19" s="49"/>
      <c r="D19" s="52"/>
      <c r="E19" s="52"/>
      <c r="F19" s="51"/>
    </row>
    <row r="20" spans="2:6">
      <c r="B20" s="48"/>
      <c r="C20" s="49"/>
      <c r="D20" s="52"/>
      <c r="E20" s="52"/>
      <c r="F20" s="51"/>
    </row>
    <row r="21" spans="2:6">
      <c r="B21" s="53"/>
      <c r="C21" s="54"/>
      <c r="D21" s="55"/>
      <c r="E21" s="55"/>
      <c r="F21" s="56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 xr:uid="{ED88528C-1A3C-4AEC-A6B8-CEB8D99B9287}"/>
    <hyperlink ref="D10" location="Module1!B14" display="Module1" xr:uid="{D9BB2EE3-6003-4C11-812E-C65CDCC479E5}"/>
    <hyperlink ref="D11" location="Module1!B17" display="Module1" xr:uid="{FC94A390-4453-4483-911F-2E07C6B32666}"/>
    <hyperlink ref="D12" location="Module2!B10" display="Module2" xr:uid="{1889483C-3327-46C1-9FDF-F3E2ECC9F44F}"/>
    <hyperlink ref="D13" location="Module2!B14" display="Module2" xr:uid="{0D8E7B86-D41E-4B7A-BD99-E031DB9D6FCF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A5F2-2E21-4B83-9BDD-985C12DEF88A}">
  <dimension ref="A1:K17"/>
  <sheetViews>
    <sheetView topLeftCell="B1" workbookViewId="0">
      <pane ySplit="8" topLeftCell="A9" activePane="bottomLeft" state="frozen"/>
      <selection pane="bottomLeft" activeCell="C16" sqref="C16"/>
    </sheetView>
  </sheetViews>
  <sheetFormatPr defaultColWidth="9" defaultRowHeight="13.2"/>
  <cols>
    <col min="1" max="1" width="11.6640625" style="8" customWidth="1"/>
    <col min="2" max="2" width="19.109375" style="8" customWidth="1"/>
    <col min="3" max="3" width="25.6640625" style="8" customWidth="1"/>
    <col min="4" max="4" width="28.44140625" style="8" customWidth="1"/>
    <col min="5" max="5" width="16.77734375" style="8" customWidth="1"/>
    <col min="6" max="6" width="9" style="8" customWidth="1"/>
    <col min="7" max="7" width="7.109375" style="8" customWidth="1"/>
    <col min="8" max="8" width="15.109375" style="8" customWidth="1"/>
    <col min="9" max="9" width="17.6640625" style="8" customWidth="1"/>
    <col min="10" max="10" width="8.109375" style="57" customWidth="1"/>
    <col min="11" max="11" width="0" style="8" hidden="1" customWidth="1"/>
    <col min="12" max="16384" width="9" style="8"/>
  </cols>
  <sheetData>
    <row r="1" spans="1:11" s="63" customFormat="1">
      <c r="A1" s="58"/>
      <c r="B1" s="59"/>
      <c r="C1" s="59"/>
      <c r="D1" s="59"/>
      <c r="E1" s="59"/>
      <c r="F1" s="59"/>
      <c r="G1" s="60"/>
      <c r="H1" s="61"/>
      <c r="I1" s="38"/>
      <c r="J1" s="62"/>
    </row>
    <row r="2" spans="1:11" s="63" customFormat="1" ht="15" customHeight="1">
      <c r="A2" s="64" t="s">
        <v>33</v>
      </c>
      <c r="B2" s="130" t="s">
        <v>34</v>
      </c>
      <c r="C2" s="130"/>
      <c r="D2" s="130"/>
      <c r="E2" s="130"/>
      <c r="F2" s="130"/>
      <c r="G2" s="130"/>
      <c r="H2" s="38"/>
      <c r="I2" s="38"/>
      <c r="J2" s="62"/>
      <c r="K2" s="63" t="s">
        <v>35</v>
      </c>
    </row>
    <row r="3" spans="1:11" s="63" customFormat="1" ht="25.5" customHeight="1">
      <c r="A3" s="65" t="s">
        <v>36</v>
      </c>
      <c r="B3" s="130" t="s">
        <v>37</v>
      </c>
      <c r="C3" s="130"/>
      <c r="D3" s="130"/>
      <c r="E3" s="130"/>
      <c r="F3" s="130"/>
      <c r="G3" s="130"/>
      <c r="H3" s="38"/>
      <c r="I3" s="38"/>
      <c r="J3" s="62"/>
      <c r="K3" s="63" t="s">
        <v>38</v>
      </c>
    </row>
    <row r="4" spans="1:11" s="63" customFormat="1" ht="18" customHeight="1">
      <c r="A4" s="64" t="s">
        <v>39</v>
      </c>
      <c r="B4" s="131"/>
      <c r="C4" s="131"/>
      <c r="D4" s="131"/>
      <c r="E4" s="131"/>
      <c r="F4" s="131"/>
      <c r="G4" s="131"/>
      <c r="H4" s="38"/>
      <c r="I4" s="38"/>
      <c r="J4" s="62"/>
      <c r="K4" s="66"/>
    </row>
    <row r="5" spans="1:11" s="63" customFormat="1" ht="19.5" customHeight="1">
      <c r="A5" s="67" t="s">
        <v>35</v>
      </c>
      <c r="B5" s="68" t="s">
        <v>38</v>
      </c>
      <c r="C5" s="68" t="s">
        <v>40</v>
      </c>
      <c r="D5" s="69" t="s">
        <v>41</v>
      </c>
      <c r="E5" s="132" t="s">
        <v>42</v>
      </c>
      <c r="F5" s="132"/>
      <c r="G5" s="132"/>
      <c r="H5" s="70"/>
      <c r="I5" s="70"/>
      <c r="J5" s="71"/>
      <c r="K5" s="63" t="s">
        <v>43</v>
      </c>
    </row>
    <row r="6" spans="1:11" s="63" customFormat="1" ht="15" customHeight="1">
      <c r="A6" s="72">
        <f>COUNTIF(G10:G998,"Pass")</f>
        <v>0</v>
      </c>
      <c r="B6" s="73">
        <f>COUNTIF(G10:G998,"Fail")</f>
        <v>0</v>
      </c>
      <c r="C6" s="73">
        <f>E6-D6-B6-A6</f>
        <v>6</v>
      </c>
      <c r="D6" s="74">
        <f>COUNTIF(G$10:G$998,"N/A")</f>
        <v>0</v>
      </c>
      <c r="E6" s="129">
        <f>COUNTA(A10:A998)</f>
        <v>6</v>
      </c>
      <c r="F6" s="129"/>
      <c r="G6" s="129"/>
      <c r="H6" s="70"/>
      <c r="I6" s="70"/>
      <c r="J6" s="71"/>
      <c r="K6" s="63" t="s">
        <v>41</v>
      </c>
    </row>
    <row r="7" spans="1:11" s="63" customFormat="1" ht="15" customHeight="1">
      <c r="D7" s="75"/>
      <c r="E7" s="75"/>
      <c r="F7" s="75"/>
      <c r="G7" s="70"/>
      <c r="H7" s="70"/>
      <c r="I7" s="70"/>
      <c r="J7" s="71"/>
    </row>
    <row r="8" spans="1:11" s="63" customFormat="1" ht="25.5" customHeight="1">
      <c r="A8" s="76" t="s">
        <v>44</v>
      </c>
      <c r="B8" s="76" t="s">
        <v>45</v>
      </c>
      <c r="C8" s="76" t="s">
        <v>46</v>
      </c>
      <c r="D8" s="76" t="s">
        <v>47</v>
      </c>
      <c r="E8" s="77" t="s">
        <v>48</v>
      </c>
      <c r="F8" s="77" t="s">
        <v>71</v>
      </c>
      <c r="G8" s="77" t="s">
        <v>49</v>
      </c>
      <c r="H8" s="77" t="s">
        <v>50</v>
      </c>
      <c r="I8" s="76" t="s">
        <v>51</v>
      </c>
      <c r="J8" s="78"/>
    </row>
    <row r="9" spans="1:11" s="63" customFormat="1" ht="15.75" customHeight="1">
      <c r="A9" s="79"/>
      <c r="B9" s="79" t="s">
        <v>26</v>
      </c>
      <c r="C9" s="80"/>
      <c r="D9" s="80"/>
      <c r="E9" s="80"/>
      <c r="F9" s="80"/>
      <c r="G9" s="80"/>
      <c r="H9" s="80"/>
      <c r="I9" s="81"/>
      <c r="J9" s="82"/>
    </row>
    <row r="10" spans="1:11" s="88" customFormat="1" ht="120.75" customHeight="1">
      <c r="A10" s="83" t="str">
        <f>IF(OR(B10&lt;&gt;"",D10&lt;&gt;""),"["&amp;TEXT($B$2,"##")&amp;"-"&amp;TEXT(ROW()-10,"##")&amp;"]","")</f>
        <v>[Module1 -]</v>
      </c>
      <c r="B10" s="84" t="s">
        <v>52</v>
      </c>
      <c r="C10" s="84" t="s">
        <v>53</v>
      </c>
      <c r="D10" s="85" t="s">
        <v>70</v>
      </c>
      <c r="E10" s="85" t="s">
        <v>54</v>
      </c>
      <c r="F10" s="85"/>
      <c r="G10" s="83"/>
      <c r="H10" s="83"/>
      <c r="I10" s="86"/>
      <c r="J10" s="87"/>
    </row>
    <row r="11" spans="1:11">
      <c r="A11" s="83" t="str">
        <f>IF(OR(B11&lt;&gt;"",D11&lt;&gt;""),"["&amp;TEXT($B$2,"##")&amp;"-"&amp;TEXT(ROW()-10,"##")&amp;"]","")</f>
        <v>[Module1 -1]</v>
      </c>
      <c r="B11" s="83" t="s">
        <v>55</v>
      </c>
      <c r="C11" s="83"/>
      <c r="D11" s="89"/>
      <c r="E11" s="89"/>
      <c r="F11" s="89"/>
      <c r="G11" s="83"/>
      <c r="H11" s="83"/>
      <c r="I11" s="86"/>
      <c r="J11" s="87"/>
    </row>
    <row r="12" spans="1:11">
      <c r="A12" s="83" t="str">
        <f>IF(OR(B12&lt;&gt;"",D12&lt;&gt;""),"["&amp;TEXT($B$2,"##")&amp;"-"&amp;TEXT(ROW()-10,"##")&amp;"]","")</f>
        <v>[Module1 -2]</v>
      </c>
      <c r="B12" s="83" t="s">
        <v>56</v>
      </c>
      <c r="C12" s="83"/>
      <c r="D12" s="89"/>
      <c r="E12" s="89"/>
      <c r="F12" s="89"/>
      <c r="G12" s="83"/>
      <c r="H12" s="83"/>
      <c r="I12" s="86"/>
      <c r="J12" s="87"/>
    </row>
    <row r="13" spans="1:11" s="63" customFormat="1" ht="15.75" customHeight="1">
      <c r="A13" s="80"/>
      <c r="B13" s="79" t="s">
        <v>28</v>
      </c>
      <c r="C13" s="80"/>
      <c r="D13" s="80"/>
      <c r="E13" s="80"/>
      <c r="F13" s="80"/>
      <c r="G13" s="80"/>
      <c r="H13" s="80"/>
      <c r="I13" s="81"/>
      <c r="J13" s="82"/>
    </row>
    <row r="14" spans="1:11">
      <c r="A14" s="83" t="str">
        <f>IF(OR(B14&lt;&gt;"",D14&lt;&gt;""),"["&amp;TEXT($B$2,"##")&amp;"-"&amp;TEXT(ROW()-11,"##")&amp;"]","")</f>
        <v>[Module1 -3]</v>
      </c>
      <c r="B14" s="83" t="s">
        <v>57</v>
      </c>
      <c r="C14" s="83"/>
      <c r="D14" s="83"/>
      <c r="E14" s="83"/>
      <c r="F14" s="83"/>
      <c r="G14" s="83"/>
      <c r="H14" s="83"/>
      <c r="I14" s="86"/>
      <c r="J14" s="87"/>
    </row>
    <row r="15" spans="1:11">
      <c r="A15" s="83" t="str">
        <f>IF(OR(B15&lt;&gt;"",D15&lt;&gt;""),"["&amp;TEXT($B$2,"##")&amp;"-"&amp;TEXT(ROW()-11,"##")&amp;"]","")</f>
        <v>[Module1 -4]</v>
      </c>
      <c r="B15" s="83" t="s">
        <v>58</v>
      </c>
      <c r="C15" s="83"/>
      <c r="D15" s="83"/>
      <c r="E15" s="83"/>
      <c r="F15" s="83"/>
      <c r="G15" s="83"/>
      <c r="H15" s="90"/>
      <c r="I15" s="90"/>
    </row>
    <row r="16" spans="1:11" s="63" customFormat="1" ht="15.75" customHeight="1">
      <c r="A16" s="79"/>
      <c r="B16" s="79" t="s">
        <v>29</v>
      </c>
      <c r="C16" s="80"/>
      <c r="D16" s="80"/>
      <c r="E16" s="80"/>
      <c r="F16" s="80"/>
      <c r="G16" s="80"/>
      <c r="H16" s="80"/>
      <c r="I16" s="81"/>
      <c r="J16" s="82"/>
    </row>
    <row r="17" spans="1:10">
      <c r="A17" s="83" t="str">
        <f>IF(OR(B17&lt;&gt;"",D17&lt;&gt;""),"["&amp;TEXT($B$2,"##")&amp;"-"&amp;TEXT(ROW()-12,"##")&amp;"]","")</f>
        <v>[Module1 -5]</v>
      </c>
      <c r="B17" s="83" t="s">
        <v>59</v>
      </c>
      <c r="C17" s="83"/>
      <c r="D17" s="83"/>
      <c r="E17" s="83"/>
      <c r="F17" s="83"/>
      <c r="G17" s="83"/>
      <c r="H17" s="83"/>
      <c r="I17" s="86"/>
      <c r="J17" s="87"/>
    </row>
  </sheetData>
  <autoFilter ref="A8:I16" xr:uid="{E0A65365-1456-4496-A5A2-B7977CD4B9C6}"/>
  <mergeCells count="5">
    <mergeCell ref="E6:G6"/>
    <mergeCell ref="B2:G2"/>
    <mergeCell ref="B3:G3"/>
    <mergeCell ref="B4:G4"/>
    <mergeCell ref="E5:G5"/>
  </mergeCells>
  <phoneticPr fontId="0" type="noConversion"/>
  <dataValidations count="1">
    <dataValidation type="list" allowBlank="1" showErrorMessage="1" sqref="G1:G3 G7:G145" xr:uid="{2FFD4993-9C96-4C63-AAC1-E58E8DA3F5FA}">
      <formula1>$K$2:$K$6</formula1>
      <formula2>0</formula2>
    </dataValidation>
  </dataValidations>
  <pageMargins left="0.74791666666666667" right="0.25" top="1" bottom="0.98402777777777772" header="0.5" footer="0.5"/>
  <pageSetup paperSize="9" firstPageNumber="0" orientation="landscape" horizontalDpi="300" verticalDpi="300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F0D3-68A4-4BAA-8A47-7BD6D575FE2D}">
  <dimension ref="A1:L17"/>
  <sheetViews>
    <sheetView tabSelected="1" zoomScale="78" zoomScaleNormal="62" workbookViewId="0">
      <pane ySplit="8" topLeftCell="A9" activePane="bottomLeft" state="frozen"/>
      <selection pane="bottomLeft" activeCell="F11" sqref="F11"/>
    </sheetView>
  </sheetViews>
  <sheetFormatPr defaultColWidth="9" defaultRowHeight="13.2"/>
  <cols>
    <col min="1" max="1" width="11.44140625" style="8" customWidth="1"/>
    <col min="2" max="2" width="20" style="8" customWidth="1"/>
    <col min="3" max="3" width="50.21875" style="8" customWidth="1"/>
    <col min="4" max="4" width="50.88671875" style="8" customWidth="1"/>
    <col min="5" max="5" width="31.33203125" style="8" customWidth="1"/>
    <col min="6" max="6" width="23.88671875" style="8" customWidth="1"/>
    <col min="7" max="7" width="10.77734375" style="8" customWidth="1"/>
    <col min="8" max="8" width="16.21875" style="8" customWidth="1"/>
    <col min="9" max="9" width="17.6640625" style="8" customWidth="1"/>
    <col min="10" max="10" width="32.109375" style="57" customWidth="1"/>
    <col min="11" max="11" width="9" style="8" hidden="1" customWidth="1"/>
    <col min="12" max="12" width="28.44140625" style="8" customWidth="1"/>
    <col min="13" max="16384" width="9" style="8"/>
  </cols>
  <sheetData>
    <row r="1" spans="1:12" s="63" customFormat="1" ht="13.8" thickBot="1">
      <c r="A1" s="58"/>
      <c r="B1" s="59"/>
      <c r="C1" s="59"/>
      <c r="D1" s="59"/>
      <c r="E1" s="59"/>
      <c r="F1" s="59"/>
      <c r="G1" s="60"/>
      <c r="H1" s="61"/>
      <c r="I1" s="38"/>
      <c r="J1" s="62"/>
    </row>
    <row r="2" spans="1:12" s="63" customFormat="1" ht="15" customHeight="1">
      <c r="A2" s="64" t="s">
        <v>33</v>
      </c>
      <c r="B2" s="130" t="s">
        <v>113</v>
      </c>
      <c r="C2" s="130"/>
      <c r="D2" s="130"/>
      <c r="E2" s="130"/>
      <c r="F2" s="130"/>
      <c r="G2" s="130"/>
      <c r="H2" s="38"/>
      <c r="I2" s="38"/>
      <c r="J2" s="62"/>
      <c r="K2" s="63" t="s">
        <v>35</v>
      </c>
    </row>
    <row r="3" spans="1:12" s="63" customFormat="1" ht="25.5" customHeight="1">
      <c r="A3" s="65" t="s">
        <v>36</v>
      </c>
      <c r="B3" s="130" t="s">
        <v>114</v>
      </c>
      <c r="C3" s="130"/>
      <c r="D3" s="130"/>
      <c r="E3" s="130"/>
      <c r="F3" s="130"/>
      <c r="G3" s="130"/>
      <c r="H3" s="38"/>
      <c r="I3" s="38"/>
      <c r="J3" s="62"/>
      <c r="K3" s="63" t="s">
        <v>38</v>
      </c>
    </row>
    <row r="4" spans="1:12" s="63" customFormat="1" ht="18" customHeight="1">
      <c r="A4" s="64" t="s">
        <v>39</v>
      </c>
      <c r="B4" s="131" t="s">
        <v>73</v>
      </c>
      <c r="C4" s="131"/>
      <c r="D4" s="131"/>
      <c r="E4" s="131"/>
      <c r="F4" s="131"/>
      <c r="G4" s="131"/>
      <c r="H4" s="38"/>
      <c r="I4" s="38"/>
      <c r="J4" s="62"/>
      <c r="K4" s="63" t="s">
        <v>43</v>
      </c>
    </row>
    <row r="5" spans="1:12" s="63" customFormat="1" ht="19.5" customHeight="1">
      <c r="A5" s="67" t="s">
        <v>35</v>
      </c>
      <c r="B5" s="68" t="s">
        <v>38</v>
      </c>
      <c r="C5" s="68" t="s">
        <v>40</v>
      </c>
      <c r="D5" s="69" t="s">
        <v>41</v>
      </c>
      <c r="E5" s="132" t="s">
        <v>42</v>
      </c>
      <c r="F5" s="132"/>
      <c r="G5" s="132"/>
      <c r="H5" s="70"/>
      <c r="I5" s="70"/>
      <c r="J5" s="71"/>
      <c r="K5" s="63" t="s">
        <v>41</v>
      </c>
    </row>
    <row r="6" spans="1:12" s="63" customFormat="1" ht="15" customHeight="1" thickBot="1">
      <c r="A6" s="91">
        <f>COUNTIF(G10:G998,"Pass")</f>
        <v>7</v>
      </c>
      <c r="B6" s="73">
        <f>COUNTIF(G10:G998,"Fail")</f>
        <v>0</v>
      </c>
      <c r="C6" s="73">
        <f>E6-D6-B6-A6</f>
        <v>0</v>
      </c>
      <c r="D6" s="74">
        <f>COUNTIF(G$10:G$998,"N/A")</f>
        <v>0</v>
      </c>
      <c r="E6" s="129">
        <f>COUNTA(A10:A998)</f>
        <v>7</v>
      </c>
      <c r="F6" s="129"/>
      <c r="G6" s="129"/>
      <c r="H6" s="70"/>
      <c r="I6" s="70"/>
      <c r="J6" s="71"/>
    </row>
    <row r="7" spans="1:12" s="63" customFormat="1" ht="15" customHeight="1">
      <c r="D7" s="75"/>
      <c r="E7" s="75"/>
      <c r="F7" s="75"/>
      <c r="G7" s="75"/>
      <c r="H7" s="75"/>
      <c r="I7" s="75"/>
      <c r="J7" s="71"/>
    </row>
    <row r="8" spans="1:12" s="63" customFormat="1" ht="25.5" customHeight="1">
      <c r="A8" s="141" t="s">
        <v>44</v>
      </c>
      <c r="B8" s="141" t="s">
        <v>45</v>
      </c>
      <c r="C8" s="141" t="s">
        <v>46</v>
      </c>
      <c r="D8" s="141" t="s">
        <v>47</v>
      </c>
      <c r="E8" s="142" t="s">
        <v>48</v>
      </c>
      <c r="F8" s="142" t="s">
        <v>71</v>
      </c>
      <c r="G8" s="142" t="s">
        <v>49</v>
      </c>
      <c r="H8" s="142" t="s">
        <v>50</v>
      </c>
      <c r="I8" s="141" t="s">
        <v>51</v>
      </c>
      <c r="J8" s="143" t="s">
        <v>72</v>
      </c>
      <c r="K8" s="88"/>
    </row>
    <row r="9" spans="1:12" s="63" customFormat="1" ht="15.45" customHeight="1" thickBot="1">
      <c r="A9" s="144"/>
      <c r="B9" s="144" t="s">
        <v>92</v>
      </c>
      <c r="C9" s="145"/>
      <c r="D9" s="145"/>
      <c r="E9" s="145"/>
      <c r="F9" s="145"/>
      <c r="G9" s="145"/>
      <c r="H9" s="145"/>
      <c r="I9" s="146"/>
      <c r="J9" s="147"/>
      <c r="K9" s="88"/>
    </row>
    <row r="10" spans="1:12" s="88" customFormat="1" ht="74.400000000000006" customHeight="1" thickBot="1">
      <c r="A10" s="136" t="s">
        <v>77</v>
      </c>
      <c r="B10" s="136" t="s">
        <v>78</v>
      </c>
      <c r="C10" s="136" t="s">
        <v>94</v>
      </c>
      <c r="D10" s="136" t="s">
        <v>100</v>
      </c>
      <c r="E10" s="136" t="s">
        <v>41</v>
      </c>
      <c r="F10" s="136" t="s">
        <v>93</v>
      </c>
      <c r="G10" s="136" t="s">
        <v>35</v>
      </c>
      <c r="H10" s="137">
        <v>45853</v>
      </c>
      <c r="I10" s="136" t="s">
        <v>74</v>
      </c>
      <c r="J10" s="87"/>
    </row>
    <row r="11" spans="1:12" ht="70.8" customHeight="1" thickBot="1">
      <c r="A11" s="136" t="s">
        <v>79</v>
      </c>
      <c r="B11" s="136" t="s">
        <v>80</v>
      </c>
      <c r="C11" s="136" t="s">
        <v>94</v>
      </c>
      <c r="D11" s="136" t="s">
        <v>106</v>
      </c>
      <c r="E11" s="136" t="s">
        <v>41</v>
      </c>
      <c r="F11" s="136" t="s">
        <v>109</v>
      </c>
      <c r="G11" s="136" t="s">
        <v>35</v>
      </c>
      <c r="H11" s="137">
        <v>45853</v>
      </c>
      <c r="I11" s="136" t="s">
        <v>74</v>
      </c>
      <c r="J11" s="87"/>
      <c r="K11" s="148"/>
    </row>
    <row r="12" spans="1:12" ht="104.4" customHeight="1" thickBot="1">
      <c r="A12" s="136" t="s">
        <v>81</v>
      </c>
      <c r="B12" s="136" t="s">
        <v>82</v>
      </c>
      <c r="C12" s="136" t="s">
        <v>95</v>
      </c>
      <c r="D12" s="136" t="s">
        <v>83</v>
      </c>
      <c r="E12" s="136" t="s">
        <v>77</v>
      </c>
      <c r="F12" s="136" t="s">
        <v>84</v>
      </c>
      <c r="G12" s="136" t="s">
        <v>35</v>
      </c>
      <c r="H12" s="137">
        <v>45853</v>
      </c>
      <c r="I12" s="136" t="s">
        <v>74</v>
      </c>
      <c r="J12" s="87"/>
      <c r="K12" s="148"/>
    </row>
    <row r="13" spans="1:12" ht="108" customHeight="1" thickBot="1">
      <c r="A13" s="136" t="s">
        <v>85</v>
      </c>
      <c r="B13" s="136" t="s">
        <v>86</v>
      </c>
      <c r="C13" s="136" t="s">
        <v>96</v>
      </c>
      <c r="D13" s="136" t="s">
        <v>87</v>
      </c>
      <c r="E13" s="136" t="s">
        <v>77</v>
      </c>
      <c r="F13" s="136" t="s">
        <v>110</v>
      </c>
      <c r="G13" s="136" t="s">
        <v>35</v>
      </c>
      <c r="H13" s="137">
        <v>45853</v>
      </c>
      <c r="I13" s="136" t="s">
        <v>76</v>
      </c>
      <c r="J13" s="87"/>
      <c r="K13" s="148"/>
    </row>
    <row r="14" spans="1:12" ht="93" thickBot="1">
      <c r="A14" s="136" t="s">
        <v>88</v>
      </c>
      <c r="B14" s="136" t="s">
        <v>89</v>
      </c>
      <c r="C14" s="136" t="s">
        <v>97</v>
      </c>
      <c r="D14" s="136" t="s">
        <v>98</v>
      </c>
      <c r="E14" s="136" t="s">
        <v>77</v>
      </c>
      <c r="F14" s="136" t="s">
        <v>111</v>
      </c>
      <c r="G14" s="136" t="s">
        <v>35</v>
      </c>
      <c r="H14" s="137">
        <v>45853</v>
      </c>
      <c r="I14" s="136" t="s">
        <v>76</v>
      </c>
      <c r="J14" s="87"/>
      <c r="K14" s="148" t="e" vm="1">
        <v>#VALUE!</v>
      </c>
      <c r="L14" s="87"/>
    </row>
    <row r="15" spans="1:12" ht="101.4" customHeight="1" thickBot="1">
      <c r="A15" s="138" t="s">
        <v>90</v>
      </c>
      <c r="B15" s="138" t="s">
        <v>91</v>
      </c>
      <c r="C15" s="138" t="s">
        <v>99</v>
      </c>
      <c r="D15" s="138" t="s">
        <v>107</v>
      </c>
      <c r="E15" s="138" t="s">
        <v>77</v>
      </c>
      <c r="F15" s="138" t="s">
        <v>112</v>
      </c>
      <c r="G15" s="138" t="s">
        <v>35</v>
      </c>
      <c r="H15" s="139">
        <v>45853</v>
      </c>
      <c r="I15" s="138" t="s">
        <v>75</v>
      </c>
      <c r="J15" s="87"/>
      <c r="K15" s="148"/>
    </row>
    <row r="16" spans="1:12" ht="79.8" thickBot="1">
      <c r="A16" s="136" t="s">
        <v>102</v>
      </c>
      <c r="B16" s="136" t="s">
        <v>103</v>
      </c>
      <c r="C16" s="136" t="s">
        <v>104</v>
      </c>
      <c r="D16" s="136" t="s">
        <v>108</v>
      </c>
      <c r="E16" s="136" t="s">
        <v>79</v>
      </c>
      <c r="F16" s="136" t="s">
        <v>105</v>
      </c>
      <c r="G16" s="149" t="s">
        <v>35</v>
      </c>
      <c r="H16" s="140">
        <v>45853</v>
      </c>
      <c r="I16" s="150" t="s">
        <v>101</v>
      </c>
      <c r="J16" s="87"/>
      <c r="K16" s="148"/>
    </row>
    <row r="17" spans="7:7">
      <c r="G17" s="92"/>
    </row>
  </sheetData>
  <autoFilter ref="A8:I15" xr:uid="{396C2B65-4A85-4D08-8802-5BACA27A21A5}"/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:G3 G7:G9 G17:G144" xr:uid="{B466937A-933D-4523-A76B-CF5688D639D8}">
      <formula1>$K$2:$K$6</formula1>
      <formula2>0</formula2>
    </dataValidation>
  </dataValidations>
  <pageMargins left="0.74791666666666667" right="0.25" top="1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150D-BE58-412B-A6D3-D13C7DF0376C}">
  <dimension ref="A1:H17"/>
  <sheetViews>
    <sheetView workbookViewId="0">
      <selection activeCell="C6" sqref="C6:H6"/>
    </sheetView>
  </sheetViews>
  <sheetFormatPr defaultColWidth="9" defaultRowHeight="13.2"/>
  <cols>
    <col min="1" max="1" width="9" style="8"/>
    <col min="2" max="2" width="13.44140625" style="8" customWidth="1"/>
    <col min="3" max="3" width="19.33203125" style="8" customWidth="1"/>
    <col min="4" max="7" width="9" style="8"/>
    <col min="8" max="9" width="33.109375" style="8" customWidth="1"/>
    <col min="10" max="16384" width="9" style="8"/>
  </cols>
  <sheetData>
    <row r="1" spans="1:8" ht="25.5" customHeight="1">
      <c r="B1" s="135" t="s">
        <v>60</v>
      </c>
      <c r="C1" s="135"/>
      <c r="D1" s="135"/>
      <c r="E1" s="135"/>
      <c r="F1" s="135"/>
      <c r="G1" s="135"/>
      <c r="H1" s="135"/>
    </row>
    <row r="2" spans="1:8" ht="14.25" customHeight="1">
      <c r="A2" s="93"/>
      <c r="B2" s="93"/>
      <c r="C2" s="94"/>
      <c r="D2" s="94"/>
      <c r="E2" s="94"/>
      <c r="F2" s="94"/>
      <c r="G2" s="94"/>
      <c r="H2" s="95"/>
    </row>
    <row r="3" spans="1:8" ht="12" customHeight="1">
      <c r="B3" s="11" t="s">
        <v>1</v>
      </c>
      <c r="C3" s="128" t="str">
        <f>Cover!C4</f>
        <v>&lt;Project Name&gt;</v>
      </c>
      <c r="D3" s="128"/>
      <c r="E3" s="133" t="s">
        <v>3</v>
      </c>
      <c r="F3" s="133"/>
      <c r="G3" s="96"/>
      <c r="H3" s="97"/>
    </row>
    <row r="4" spans="1:8" ht="12" customHeight="1">
      <c r="B4" s="11" t="s">
        <v>4</v>
      </c>
      <c r="C4" s="128" t="str">
        <f>Cover!C5</f>
        <v>&lt;Project Code&gt;</v>
      </c>
      <c r="D4" s="128"/>
      <c r="E4" s="133" t="s">
        <v>6</v>
      </c>
      <c r="F4" s="133"/>
      <c r="G4" s="96"/>
      <c r="H4" s="97"/>
    </row>
    <row r="5" spans="1:8" ht="12" customHeight="1">
      <c r="B5" s="98" t="s">
        <v>7</v>
      </c>
      <c r="C5" s="128" t="str">
        <f>C4&amp;"_"&amp;"Test Report"&amp;"_"&amp;"vx.x"</f>
        <v>&lt;Project Code&gt;_Test Report_vx.x</v>
      </c>
      <c r="D5" s="128"/>
      <c r="E5" s="133" t="s">
        <v>8</v>
      </c>
      <c r="F5" s="133"/>
      <c r="G5" s="96"/>
      <c r="H5" s="99" t="s">
        <v>61</v>
      </c>
    </row>
    <row r="6" spans="1:8" ht="21.75" customHeight="1">
      <c r="A6" s="93"/>
      <c r="B6" s="98" t="s">
        <v>62</v>
      </c>
      <c r="C6" s="134" t="s">
        <v>63</v>
      </c>
      <c r="D6" s="134"/>
      <c r="E6" s="134"/>
      <c r="F6" s="134"/>
      <c r="G6" s="134"/>
      <c r="H6" s="134"/>
    </row>
    <row r="7" spans="1:8" ht="14.25" customHeight="1">
      <c r="A7" s="93"/>
      <c r="B7" s="13"/>
      <c r="C7" s="100"/>
      <c r="D7" s="94"/>
      <c r="E7" s="94"/>
      <c r="F7" s="94"/>
      <c r="G7" s="94"/>
      <c r="H7" s="95"/>
    </row>
    <row r="8" spans="1:8">
      <c r="B8" s="13"/>
      <c r="C8" s="100"/>
      <c r="D8" s="94"/>
      <c r="E8" s="94"/>
      <c r="F8" s="94"/>
      <c r="G8" s="94"/>
      <c r="H8" s="95"/>
    </row>
    <row r="10" spans="1:8">
      <c r="A10" s="101"/>
      <c r="B10" s="102" t="s">
        <v>21</v>
      </c>
      <c r="C10" s="103" t="s">
        <v>64</v>
      </c>
      <c r="D10" s="104" t="s">
        <v>35</v>
      </c>
      <c r="E10" s="103" t="s">
        <v>38</v>
      </c>
      <c r="F10" s="103" t="s">
        <v>40</v>
      </c>
      <c r="G10" s="105" t="s">
        <v>41</v>
      </c>
      <c r="H10" s="106" t="s">
        <v>65</v>
      </c>
    </row>
    <row r="11" spans="1:8">
      <c r="A11" s="101"/>
      <c r="B11" s="107">
        <v>1</v>
      </c>
      <c r="C11" s="108" t="str">
        <f>BC!B2</f>
        <v xml:space="preserve">Module1 </v>
      </c>
      <c r="D11" s="109">
        <f>BC!A6</f>
        <v>0</v>
      </c>
      <c r="E11" s="109">
        <f>BC!B6</f>
        <v>0</v>
      </c>
      <c r="F11" s="109">
        <f>BC!C6</f>
        <v>6</v>
      </c>
      <c r="G11" s="110">
        <f>BC!D6</f>
        <v>0</v>
      </c>
      <c r="H11" s="111">
        <f>BC!E6</f>
        <v>6</v>
      </c>
    </row>
    <row r="12" spans="1:8">
      <c r="A12" s="101"/>
      <c r="B12" s="107">
        <v>2</v>
      </c>
      <c r="C12" s="108" t="e">
        <f>#REF!</f>
        <v>#REF!</v>
      </c>
      <c r="D12" s="109" t="e">
        <f>#REF!</f>
        <v>#REF!</v>
      </c>
      <c r="E12" s="109" t="e">
        <f>#REF!</f>
        <v>#REF!</v>
      </c>
      <c r="F12" s="109" t="e">
        <f>#REF!</f>
        <v>#REF!</v>
      </c>
      <c r="G12" s="110" t="e">
        <f>#REF!</f>
        <v>#REF!</v>
      </c>
      <c r="H12" s="111" t="e">
        <f>#REF!</f>
        <v>#REF!</v>
      </c>
    </row>
    <row r="13" spans="1:8">
      <c r="A13" s="101"/>
      <c r="B13" s="107"/>
      <c r="C13" s="108"/>
      <c r="D13" s="109"/>
      <c r="E13" s="109"/>
      <c r="F13" s="109"/>
      <c r="G13" s="110"/>
      <c r="H13" s="111"/>
    </row>
    <row r="14" spans="1:8">
      <c r="A14" s="101"/>
      <c r="B14" s="112"/>
      <c r="C14" s="113" t="s">
        <v>66</v>
      </c>
      <c r="D14" s="114" t="e">
        <f>SUM(D9:D13)</f>
        <v>#REF!</v>
      </c>
      <c r="E14" s="114" t="e">
        <f>SUM(E9:E13)</f>
        <v>#REF!</v>
      </c>
      <c r="F14" s="114" t="e">
        <f>SUM(F9:F13)</f>
        <v>#REF!</v>
      </c>
      <c r="G14" s="114" t="e">
        <f>SUM(G9:G13)</f>
        <v>#REF!</v>
      </c>
      <c r="H14" s="115" t="e">
        <f>SUM(H9:H13)</f>
        <v>#REF!</v>
      </c>
    </row>
    <row r="15" spans="1:8">
      <c r="B15" s="116"/>
      <c r="D15" s="117"/>
      <c r="E15" s="118"/>
      <c r="F15" s="118"/>
      <c r="G15" s="118"/>
      <c r="H15" s="118"/>
    </row>
    <row r="16" spans="1:8">
      <c r="C16" s="119" t="s">
        <v>67</v>
      </c>
      <c r="E16" s="120" t="e">
        <f>(D14+E14)*100/(H14-G14)</f>
        <v>#REF!</v>
      </c>
      <c r="F16" s="8" t="s">
        <v>68</v>
      </c>
      <c r="H16" s="75"/>
    </row>
    <row r="17" spans="3:8">
      <c r="C17" s="119" t="s">
        <v>69</v>
      </c>
      <c r="E17" s="120" t="e">
        <f>D14*100/(H14-G14)</f>
        <v>#REF!</v>
      </c>
      <c r="F17" s="8" t="s">
        <v>68</v>
      </c>
      <c r="H17" s="75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BC</vt:lpstr>
      <vt:lpstr>Travel Booking System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Trung Đàm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Trung Đàm</cp:lastModifiedBy>
  <dcterms:created xsi:type="dcterms:W3CDTF">2025-02-27T06:17:15Z</dcterms:created>
  <dcterms:modified xsi:type="dcterms:W3CDTF">2025-07-15T10:48:03Z</dcterms:modified>
  <cp:category>BM</cp:category>
</cp:coreProperties>
</file>