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Table" sheetId="2" r:id="rId2"/>
    <sheet name="Template_Weekly_Report" sheetId="3" r:id="rId3"/>
    <sheet name="Check_List" sheetId="4" r:id="rId4"/>
  </sheets>
  <definedNames>
    <definedName name="_xlnm._FilterDatabase" localSheetId="0" hidden="1">Summary!$B$2:$Q$14</definedName>
  </definedNames>
  <calcPr calcId="152511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E19" i="1"/>
  <c r="E18" i="1"/>
  <c r="E25" i="1"/>
  <c r="D26" i="1"/>
  <c r="D25" i="1"/>
  <c r="D19" i="1"/>
  <c r="D18" i="1"/>
  <c r="F26" i="1"/>
  <c r="F25" i="1"/>
  <c r="E26" i="1"/>
  <c r="F19" i="1"/>
  <c r="F18" i="1"/>
  <c r="H26" i="1" l="1"/>
  <c r="H25" i="1"/>
  <c r="H18" i="1"/>
  <c r="H19" i="1"/>
  <c r="G18" i="1"/>
  <c r="G26" i="1"/>
  <c r="G25" i="1"/>
  <c r="G19" i="1"/>
</calcChain>
</file>

<file path=xl/sharedStrings.xml><?xml version="1.0" encoding="utf-8"?>
<sst xmlns="http://schemas.openxmlformats.org/spreadsheetml/2006/main" count="174" uniqueCount="84">
  <si>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</si>
  <si>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</si>
  <si>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</si>
  <si>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</si>
  <si>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</si>
  <si>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</si>
  <si>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</si>
  <si>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</si>
  <si>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</si>
  <si>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File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</si>
  <si>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</si>
  <si>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</si>
  <si>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</si>
  <si>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</si>
  <si>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T01</t>
  </si>
  <si>
    <t>T02</t>
  </si>
  <si>
    <t>Start</t>
  </si>
  <si>
    <t>End</t>
  </si>
  <si>
    <t>LOC</t>
  </si>
  <si>
    <t>DiagramA_1</t>
  </si>
  <si>
    <t>DiagramA_2</t>
  </si>
  <si>
    <t>DiagramA_3</t>
  </si>
  <si>
    <t>DiagramA_4</t>
  </si>
  <si>
    <t>DiagramA_5</t>
  </si>
  <si>
    <t>DiagramA_6</t>
  </si>
  <si>
    <t>a_1.c_1</t>
  </si>
  <si>
    <t>a_1.c_2</t>
  </si>
  <si>
    <t>a_1.c_3</t>
  </si>
  <si>
    <t>a_1.c_4</t>
  </si>
  <si>
    <t>a_1.c_5</t>
  </si>
  <si>
    <t>a_1.c_6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</si>
  <si>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</si>
  <si>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</si>
  <si>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</si>
  <si>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</si>
  <si>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</si>
  <si>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</si>
  <si>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</si>
  <si>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</si>
  <si>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</si>
  <si>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</si>
  <si>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</si>
  <si>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</si>
  <si>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</si>
  <si>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</si>
  <si>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</si>
  <si>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</si>
  <si>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</si>
  <si>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</si>
  <si>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</si>
  <si>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</si>
  <si>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</si>
  <si>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???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</si>
  <si>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</si>
  <si>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</si>
  <si>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</si>
  <si>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</si>
  <si>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</si>
  <si>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</si>
  <si>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</si>
  <si>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</si>
  <si>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</si>
  <si>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Defects / OPLs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</si>
  <si>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</si>
  <si>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</si>
  <si>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</si>
  <si>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</si>
  <si>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</si>
  <si>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</si>
  <si>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</si>
  <si>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</si>
  <si>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</si>
  <si>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</si>
  <si>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</si>
  <si>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</si>
  <si>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</si>
  <si>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</si>
  <si>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</si>
  <si>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</si>
  <si>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</si>
  <si>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</si>
  <si>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</si>
  <si>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</si>
  <si>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Estimation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</si>
</sst>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zoomScale="85" zoomScaleNormal="85" workbookViewId="0"/>
  </sheetViews>
  <sheetFormatPr defaultRowHeight="15" x14ac:dyDescent="0.25"/>
  <cols>
    <col min="2" max="2" width="8.42578125" bestFit="1" customWidth="1"/>
    <col min="3" max="3" width="18.7109375" bestFit="1" customWidth="1"/>
    <col min="4" max="4" width="17.42578125" bestFit="1" customWidth="1"/>
    <col min="5" max="6" width="18.7109375" bestFit="1" customWidth="1"/>
    <col min="7" max="7" width="12" bestFit="1" customWidth="1"/>
    <col min="8" max="8" width="16" bestFit="1" customWidth="1"/>
    <col min="9" max="9" width="17.42578125" bestFit="1" customWidth="1"/>
    <col min="10" max="10" width="13.42578125" bestFit="1" customWidth="1"/>
    <col min="11" max="11" width="16.140625" bestFit="1" customWidth="1"/>
    <col min="12" max="13" width="9.7109375" bestFit="1" customWidth="1"/>
    <col min="14" max="15" width="5.42578125" bestFit="1" customWidth="1"/>
    <col min="16" max="16" width="6.42578125" bestFit="1" customWidth="1"/>
    <col min="17" max="17" width="26.5703125" customWidth="1"/>
  </cols>
  <sheetData>
    <row r="2" spans="2:17" x14ac:dyDescent="0.25">
      <c r="B2" s="2" t="s">
        <v>0</v>
      </c>
      <c r="C2" s="2" t="s">
        <v>1</v>
      </c>
      <c r="D2" s="2" t="s">
        <v>9</v>
      </c>
      <c r="E2" s="2" t="s">
        <v>8</v>
      </c>
      <c r="F2" s="4" t="s">
        <v>10</v>
      </c>
      <c r="G2" s="4" t="s">
        <v>18</v>
      </c>
      <c r="H2" s="4" t="s">
        <v>81</v>
      </c>
      <c r="I2" s="4" t="s">
        <v>83</v>
      </c>
      <c r="J2" s="4" t="s">
        <v>82</v>
      </c>
      <c r="K2" s="4" t="s">
        <v>35</v>
      </c>
      <c r="L2" s="2" t="s">
        <v>16</v>
      </c>
      <c r="M2" s="2" t="s">
        <v>17</v>
      </c>
      <c r="N2" s="2" t="s">
        <v>31</v>
      </c>
      <c r="O2" s="2" t="s">
        <v>32</v>
      </c>
      <c r="P2" s="4" t="s">
        <v>33</v>
      </c>
      <c r="Q2" s="4" t="s">
        <v>34</v>
      </c>
    </row>
    <row r="3" spans="2:17" x14ac:dyDescent="0.25">
      <c r="B3" s="3">
        <v>1</v>
      </c>
      <c r="C3" s="3" t="s">
        <v>2</v>
      </c>
      <c r="D3" s="3" t="s">
        <v>19</v>
      </c>
      <c r="E3" s="3" t="s">
        <v>14</v>
      </c>
      <c r="F3" s="3" t="s">
        <v>6</v>
      </c>
      <c r="G3" s="3">
        <v>103</v>
      </c>
      <c r="H3" s="3">
        <v>80</v>
      </c>
      <c r="I3" s="3">
        <f>ROUNDDOWN(G3/HLOOKUP(Summary!C3,Table!$C$3:$D$4,2,0)*8,2)</f>
        <v>6.33</v>
      </c>
      <c r="J3" s="3">
        <v>8</v>
      </c>
      <c r="K3" s="3" t="s">
        <v>42</v>
      </c>
      <c r="L3" s="5">
        <v>43885</v>
      </c>
      <c r="M3" s="5">
        <v>43885</v>
      </c>
      <c r="N3" s="3">
        <v>94</v>
      </c>
      <c r="O3" s="3">
        <v>95</v>
      </c>
      <c r="P3" s="3">
        <v>68</v>
      </c>
      <c r="Q3" s="3"/>
    </row>
    <row r="4" spans="2:17" x14ac:dyDescent="0.25">
      <c r="B4" s="3">
        <v>2</v>
      </c>
      <c r="C4" s="3" t="s">
        <v>2</v>
      </c>
      <c r="D4" s="3" t="s">
        <v>20</v>
      </c>
      <c r="E4" s="3" t="s">
        <v>15</v>
      </c>
      <c r="F4" s="3" t="s">
        <v>7</v>
      </c>
      <c r="G4" s="3">
        <v>141</v>
      </c>
      <c r="H4" s="3">
        <v>70</v>
      </c>
      <c r="I4" s="3">
        <f>ROUNDDOWN(G4/HLOOKUP(Summary!C4,Table!$C$3:$D$4,2,0)*8,2)</f>
        <v>8.67</v>
      </c>
      <c r="J4" s="3">
        <v>9</v>
      </c>
      <c r="K4" s="3" t="s">
        <v>36</v>
      </c>
      <c r="L4" s="5">
        <v>43886</v>
      </c>
      <c r="M4" s="5">
        <v>43886</v>
      </c>
      <c r="N4" s="3">
        <v>98</v>
      </c>
      <c r="O4" s="3">
        <v>91</v>
      </c>
      <c r="P4" s="3">
        <v>67</v>
      </c>
      <c r="Q4" s="3"/>
    </row>
    <row r="5" spans="2:17" x14ac:dyDescent="0.25">
      <c r="B5" s="3">
        <v>3</v>
      </c>
      <c r="C5" s="3" t="s">
        <v>2</v>
      </c>
      <c r="D5" s="3" t="s">
        <v>21</v>
      </c>
      <c r="E5" s="3" t="s">
        <v>14</v>
      </c>
      <c r="F5" s="3" t="s">
        <v>6</v>
      </c>
      <c r="G5" s="3">
        <v>98</v>
      </c>
      <c r="H5" s="3">
        <v>98</v>
      </c>
      <c r="I5" s="3">
        <f>ROUNDDOWN(G5/HLOOKUP(Summary!C5,Table!$C$3:$D$4,2,0)*8,2)</f>
        <v>6.03</v>
      </c>
      <c r="J5" s="3">
        <v>8</v>
      </c>
      <c r="K5" s="3" t="s">
        <v>36</v>
      </c>
      <c r="L5" s="5">
        <v>43887</v>
      </c>
      <c r="M5" s="5">
        <v>43887</v>
      </c>
      <c r="N5" s="3">
        <v>96</v>
      </c>
      <c r="O5" s="3">
        <v>95</v>
      </c>
      <c r="P5" s="3">
        <v>83</v>
      </c>
      <c r="Q5" s="3"/>
    </row>
    <row r="6" spans="2:17" x14ac:dyDescent="0.25">
      <c r="B6" s="3">
        <v>4</v>
      </c>
      <c r="C6" s="3" t="s">
        <v>2</v>
      </c>
      <c r="D6" s="3" t="s">
        <v>22</v>
      </c>
      <c r="E6" s="3" t="s">
        <v>15</v>
      </c>
      <c r="F6" s="3" t="s">
        <v>7</v>
      </c>
      <c r="G6" s="3">
        <v>74</v>
      </c>
      <c r="H6" s="3">
        <v>74</v>
      </c>
      <c r="I6" s="3">
        <f>ROUNDDOWN(G6/HLOOKUP(Summary!C6,Table!$C$3:$D$4,2,0)*8,2)</f>
        <v>4.55</v>
      </c>
      <c r="J6" s="3">
        <v>5</v>
      </c>
      <c r="K6" s="3" t="s">
        <v>36</v>
      </c>
      <c r="L6" s="5">
        <v>43888</v>
      </c>
      <c r="M6" s="5">
        <v>43888</v>
      </c>
      <c r="N6" s="3">
        <v>93</v>
      </c>
      <c r="O6" s="3">
        <v>95</v>
      </c>
      <c r="P6" s="3">
        <v>75</v>
      </c>
      <c r="Q6" s="3"/>
    </row>
    <row r="7" spans="2:17" x14ac:dyDescent="0.25">
      <c r="B7" s="3">
        <v>5</v>
      </c>
      <c r="C7" s="3" t="s">
        <v>2</v>
      </c>
      <c r="D7" s="3" t="s">
        <v>23</v>
      </c>
      <c r="E7" s="3" t="s">
        <v>14</v>
      </c>
      <c r="F7" s="3" t="s">
        <v>6</v>
      </c>
      <c r="G7" s="3">
        <v>53</v>
      </c>
      <c r="H7" s="3">
        <v>53</v>
      </c>
      <c r="I7" s="3">
        <f>ROUNDDOWN(G7/HLOOKUP(Summary!C7,Table!$C$3:$D$4,2,0)*8,2)</f>
        <v>3.26</v>
      </c>
      <c r="J7" s="3">
        <v>3</v>
      </c>
      <c r="K7" s="3" t="s">
        <v>36</v>
      </c>
      <c r="L7" s="5">
        <v>43889</v>
      </c>
      <c r="M7" s="5">
        <v>43889</v>
      </c>
      <c r="N7" s="3">
        <v>90</v>
      </c>
      <c r="O7" s="3">
        <v>98</v>
      </c>
      <c r="P7" s="3">
        <v>98</v>
      </c>
      <c r="Q7" s="3"/>
    </row>
    <row r="8" spans="2:17" x14ac:dyDescent="0.25">
      <c r="B8" s="3">
        <v>6</v>
      </c>
      <c r="C8" s="3" t="s">
        <v>2</v>
      </c>
      <c r="D8" s="3" t="s">
        <v>24</v>
      </c>
      <c r="E8" s="3" t="s">
        <v>15</v>
      </c>
      <c r="F8" s="3" t="s">
        <v>7</v>
      </c>
      <c r="G8" s="3">
        <v>80</v>
      </c>
      <c r="H8" s="3">
        <v>80</v>
      </c>
      <c r="I8" s="3">
        <f>ROUNDDOWN(G8/HLOOKUP(Summary!C8,Table!$C$3:$D$4,2,0)*8,2)</f>
        <v>4.92</v>
      </c>
      <c r="J8" s="3">
        <v>4</v>
      </c>
      <c r="K8" s="3" t="s">
        <v>36</v>
      </c>
      <c r="L8" s="5">
        <v>43890</v>
      </c>
      <c r="M8" s="5">
        <v>43890</v>
      </c>
      <c r="N8" s="3">
        <v>98</v>
      </c>
      <c r="O8" s="3">
        <v>100</v>
      </c>
      <c r="P8" s="3">
        <v>82</v>
      </c>
      <c r="Q8" s="3"/>
    </row>
    <row r="9" spans="2:17" x14ac:dyDescent="0.25">
      <c r="B9" s="3">
        <v>7</v>
      </c>
      <c r="C9" s="3" t="s">
        <v>3</v>
      </c>
      <c r="D9" s="3" t="s">
        <v>25</v>
      </c>
      <c r="E9" s="3" t="s">
        <v>14</v>
      </c>
      <c r="F9" s="3" t="s">
        <v>6</v>
      </c>
      <c r="G9" s="3">
        <v>442</v>
      </c>
      <c r="H9" s="3">
        <v>442</v>
      </c>
      <c r="I9" s="3">
        <f>ROUNDDOWN(G9/HLOOKUP(Summary!C9,Table!$C$3:$D$4,2,0)*8,2)</f>
        <v>7.85</v>
      </c>
      <c r="J9" s="3">
        <v>8</v>
      </c>
      <c r="K9" s="3" t="s">
        <v>36</v>
      </c>
      <c r="L9" s="5">
        <v>43891</v>
      </c>
      <c r="M9" s="5">
        <v>43891</v>
      </c>
      <c r="N9" s="3">
        <v>94</v>
      </c>
      <c r="O9" s="3">
        <v>92</v>
      </c>
      <c r="P9" s="3">
        <v>89</v>
      </c>
      <c r="Q9" s="3"/>
    </row>
    <row r="10" spans="2:17" x14ac:dyDescent="0.25">
      <c r="B10" s="3">
        <v>8</v>
      </c>
      <c r="C10" s="3" t="s">
        <v>3</v>
      </c>
      <c r="D10" s="3" t="s">
        <v>26</v>
      </c>
      <c r="E10" s="3" t="s">
        <v>15</v>
      </c>
      <c r="F10" s="3" t="s">
        <v>7</v>
      </c>
      <c r="G10" s="3">
        <v>441</v>
      </c>
      <c r="H10" s="3">
        <v>441</v>
      </c>
      <c r="I10" s="3">
        <f>ROUNDDOWN(G10/HLOOKUP(Summary!C10,Table!$C$3:$D$4,2,0)*8,2)</f>
        <v>7.84</v>
      </c>
      <c r="J10" s="3">
        <v>7</v>
      </c>
      <c r="K10" s="3" t="s">
        <v>42</v>
      </c>
      <c r="L10" s="5">
        <v>43892</v>
      </c>
      <c r="M10" s="5">
        <v>43892</v>
      </c>
      <c r="N10" s="3">
        <v>91</v>
      </c>
      <c r="O10" s="3">
        <v>92</v>
      </c>
      <c r="P10" s="3">
        <v>80</v>
      </c>
      <c r="Q10" s="3"/>
    </row>
    <row r="11" spans="2:17" x14ac:dyDescent="0.25">
      <c r="B11" s="3">
        <v>9</v>
      </c>
      <c r="C11" s="3" t="s">
        <v>3</v>
      </c>
      <c r="D11" s="3" t="s">
        <v>27</v>
      </c>
      <c r="E11" s="3" t="s">
        <v>14</v>
      </c>
      <c r="F11" s="3" t="s">
        <v>6</v>
      </c>
      <c r="G11" s="3">
        <v>886</v>
      </c>
      <c r="H11" s="3">
        <v>886</v>
      </c>
      <c r="I11" s="3">
        <f>ROUNDDOWN(G11/HLOOKUP(Summary!C11,Table!$C$3:$D$4,2,0)*8,2)</f>
        <v>15.75</v>
      </c>
      <c r="J11" s="3">
        <v>8</v>
      </c>
      <c r="K11" s="3" t="s">
        <v>36</v>
      </c>
      <c r="L11" s="5">
        <v>43893</v>
      </c>
      <c r="M11" s="5">
        <v>43893</v>
      </c>
      <c r="N11" s="3">
        <v>98</v>
      </c>
      <c r="O11" s="3">
        <v>95</v>
      </c>
      <c r="P11" s="3">
        <v>87</v>
      </c>
      <c r="Q11" s="3"/>
    </row>
    <row r="12" spans="2:17" x14ac:dyDescent="0.25">
      <c r="B12" s="3">
        <v>10</v>
      </c>
      <c r="C12" s="3" t="s">
        <v>3</v>
      </c>
      <c r="D12" s="3" t="s">
        <v>28</v>
      </c>
      <c r="E12" s="3" t="s">
        <v>15</v>
      </c>
      <c r="F12" s="3" t="s">
        <v>7</v>
      </c>
      <c r="G12" s="3">
        <v>338</v>
      </c>
      <c r="H12" s="3">
        <v>338</v>
      </c>
      <c r="I12" s="3">
        <f>ROUNDDOWN(G12/HLOOKUP(Summary!C12,Table!$C$3:$D$4,2,0)*8,2)</f>
        <v>6</v>
      </c>
      <c r="J12" s="3">
        <v>10</v>
      </c>
      <c r="K12" s="3" t="s">
        <v>36</v>
      </c>
      <c r="L12" s="5">
        <v>43894</v>
      </c>
      <c r="M12" s="5">
        <v>43894</v>
      </c>
      <c r="N12" s="3">
        <v>91</v>
      </c>
      <c r="O12" s="3">
        <v>95</v>
      </c>
      <c r="P12" s="3">
        <v>52</v>
      </c>
      <c r="Q12" s="3"/>
    </row>
    <row r="13" spans="2:17" x14ac:dyDescent="0.25">
      <c r="B13" s="3">
        <v>11</v>
      </c>
      <c r="C13" s="3" t="s">
        <v>3</v>
      </c>
      <c r="D13" s="3" t="s">
        <v>29</v>
      </c>
      <c r="E13" s="3" t="s">
        <v>14</v>
      </c>
      <c r="F13" s="3" t="s">
        <v>6</v>
      </c>
      <c r="G13" s="3">
        <v>994</v>
      </c>
      <c r="H13" s="3">
        <v>994</v>
      </c>
      <c r="I13" s="3">
        <f>ROUNDDOWN(G13/HLOOKUP(Summary!C13,Table!$C$3:$D$4,2,0)*8,2)</f>
        <v>17.670000000000002</v>
      </c>
      <c r="J13" s="3">
        <v>24</v>
      </c>
      <c r="K13" s="3" t="s">
        <v>36</v>
      </c>
      <c r="L13" s="5">
        <v>43895</v>
      </c>
      <c r="M13" s="5">
        <v>43895</v>
      </c>
      <c r="N13" s="3">
        <v>92</v>
      </c>
      <c r="O13" s="3">
        <v>93</v>
      </c>
      <c r="P13" s="3">
        <v>87</v>
      </c>
      <c r="Q13" s="3"/>
    </row>
    <row r="14" spans="2:17" x14ac:dyDescent="0.25">
      <c r="B14" s="3">
        <v>12</v>
      </c>
      <c r="C14" s="3" t="s">
        <v>3</v>
      </c>
      <c r="D14" s="3" t="s">
        <v>30</v>
      </c>
      <c r="E14" s="3" t="s">
        <v>15</v>
      </c>
      <c r="F14" s="3" t="s">
        <v>7</v>
      </c>
      <c r="G14" s="3">
        <v>629</v>
      </c>
      <c r="H14" s="3">
        <v>629</v>
      </c>
      <c r="I14" s="3">
        <f>ROUNDDOWN(G14/HLOOKUP(Summary!C14,Table!$C$3:$D$4,2,0)*8,2)</f>
        <v>11.18</v>
      </c>
      <c r="J14" s="3">
        <v>10</v>
      </c>
      <c r="K14" s="3" t="s">
        <v>36</v>
      </c>
      <c r="L14" s="5">
        <v>43896</v>
      </c>
      <c r="M14" s="5">
        <v>43896</v>
      </c>
      <c r="N14" s="3">
        <v>93</v>
      </c>
      <c r="O14" s="3">
        <v>96</v>
      </c>
      <c r="P14" s="3">
        <v>95</v>
      </c>
      <c r="Q14" s="3"/>
    </row>
    <row r="15" spans="2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7" x14ac:dyDescent="0.25">
      <c r="B16" s="1" t="s">
        <v>79</v>
      </c>
    </row>
    <row r="17" spans="2:8" x14ac:dyDescent="0.25">
      <c r="B17" s="2" t="s">
        <v>0</v>
      </c>
      <c r="C17" s="2" t="s">
        <v>10</v>
      </c>
      <c r="D17" s="2" t="s">
        <v>43</v>
      </c>
      <c r="E17" s="2" t="s">
        <v>44</v>
      </c>
      <c r="F17" s="2" t="s">
        <v>41</v>
      </c>
      <c r="G17" s="2" t="s">
        <v>40</v>
      </c>
      <c r="H17" s="4" t="s">
        <v>45</v>
      </c>
    </row>
    <row r="18" spans="2:8" x14ac:dyDescent="0.25">
      <c r="B18" s="3">
        <v>1</v>
      </c>
      <c r="C18" s="3" t="s">
        <v>6</v>
      </c>
      <c r="D18" s="3">
        <f>SUMIFS($G$3:$G$14,$C$3:$C$14,Table!$C$3,$F$3:$F$14,Table!C13)</f>
        <v>254</v>
      </c>
      <c r="E18" s="3">
        <f>SUMIFS($H$3:$H$14,$C$3:$C$14,Table!$C$3,$F$3:$F$14,Table!C13)-SUM(SUMIFS($H$3:$H$14,$C$3:$C$14,Table!$C$3,$F$3:$F$14,Table!C13,$K$3:$K$14,{"Ongoing","N/A"}))</f>
        <v>151</v>
      </c>
      <c r="F18" s="3">
        <f>1/8*(SUMIFS($J$3:$J$14,$C$3:$C$14,Table!$C$3,$F$3:$F$14,Table!C13)-SUM(SUMIFS($J$3:$J$14,$C$3:$C$14,Table!$C$3,$F$3:$F$14,Table!C13,$K$3:$K$14,{"Ongoing","N/A"})))</f>
        <v>1.375</v>
      </c>
      <c r="G18" s="3">
        <f>E18/(F18)</f>
        <v>109.81818181818181</v>
      </c>
      <c r="H18" s="7">
        <f>E18/D18</f>
        <v>0.59448818897637801</v>
      </c>
    </row>
    <row r="19" spans="2:8" x14ac:dyDescent="0.25">
      <c r="B19" s="3">
        <v>2</v>
      </c>
      <c r="C19" s="3" t="s">
        <v>7</v>
      </c>
      <c r="D19" s="3">
        <f>SUMIFS($G$3:$G$14,$C$3:$C$14,Table!$C$3,$F$3:$F$14,Table!C14)</f>
        <v>295</v>
      </c>
      <c r="E19" s="3">
        <f>SUMIFS($H$3:$H$14,$C$3:$C$14,Table!$C$3,$F$3:$F$14,Table!C14)-SUM(SUMIFS($H$3:$H$14,$C$3:$C$14,Table!$C$3,$F$3:$F$14,Table!C14,$K$3:$K$14,{"Ongoing","N/A"}))</f>
        <v>224</v>
      </c>
      <c r="F19" s="3">
        <f>1/8*(SUMIFS($J$3:$J$14,$C$3:$C$14,Table!$C$3,$F$3:$F$14,Table!C14)-SUM(SUMIFS($J$3:$J$14,$C$3:$C$14,Table!$C$3,$F$3:$F$14,Table!C14,$K$3:$K$14,{"Ongoing","N/A"})))</f>
        <v>2.25</v>
      </c>
      <c r="G19" s="3">
        <f>E19/(F19)</f>
        <v>99.555555555555557</v>
      </c>
      <c r="H19" s="7">
        <f>E19/D19</f>
        <v>0.7593220338983051</v>
      </c>
    </row>
    <row r="20" spans="2:8" x14ac:dyDescent="0.25">
      <c r="B20" s="3">
        <v>3</v>
      </c>
      <c r="C20" s="3"/>
      <c r="D20" s="3"/>
      <c r="E20" s="3"/>
      <c r="F20" s="3"/>
      <c r="G20" s="3"/>
      <c r="H20" s="3"/>
    </row>
    <row r="23" spans="2:8" x14ac:dyDescent="0.25">
      <c r="B23" s="1" t="s">
        <v>80</v>
      </c>
    </row>
    <row r="24" spans="2:8" x14ac:dyDescent="0.25">
      <c r="B24" s="2" t="s">
        <v>0</v>
      </c>
      <c r="C24" s="2" t="s">
        <v>10</v>
      </c>
      <c r="D24" s="2" t="s">
        <v>43</v>
      </c>
      <c r="E24" s="2" t="s">
        <v>44</v>
      </c>
      <c r="F24" s="2" t="s">
        <v>41</v>
      </c>
      <c r="G24" s="2" t="s">
        <v>40</v>
      </c>
      <c r="H24" s="4" t="s">
        <v>45</v>
      </c>
    </row>
    <row r="25" spans="2:8" x14ac:dyDescent="0.25">
      <c r="B25" s="3">
        <v>1</v>
      </c>
      <c r="C25" s="3" t="s">
        <v>6</v>
      </c>
      <c r="D25" s="3">
        <f>SUMIFS($G$3:$G$14,$C$3:$C$14,Table!$D$3,$F$3:$F$14,Table!C13)</f>
        <v>2322</v>
      </c>
      <c r="E25" s="3">
        <f>SUMIFS($G$3:$G$14,$C$3:$C$14,Table!$D$3,$F$3:$F$14,Table!C13)-SUM(SUMIFS($G$3:$G$14,$C$3:$C$14,Table!$D$3,$F$3:$F$14,Table!C13,$K$3:$K$14,{"Ongoing","N/A"}))</f>
        <v>2322</v>
      </c>
      <c r="F25" s="3">
        <f>1/8*(SUMIFS($J$3:$J$14,$C$3:$C$14,Table!$D$3,$F$3:$F$14,Table!C13)-SUM(SUMIFS($J$3:$J$14,$C$3:$C$14,Table!$D$3,$F$3:$F$14,Table!C13,$K$3:$K$14,{"Ongoing","N/A"})))</f>
        <v>5</v>
      </c>
      <c r="G25" s="3">
        <f>E25/(F25)</f>
        <v>464.4</v>
      </c>
      <c r="H25" s="7">
        <f>E25/D25</f>
        <v>1</v>
      </c>
    </row>
    <row r="26" spans="2:8" x14ac:dyDescent="0.25">
      <c r="B26" s="3">
        <v>2</v>
      </c>
      <c r="C26" s="3" t="s">
        <v>7</v>
      </c>
      <c r="D26">
        <f>SUMIFS($G$3:$G$14,$C$3:$C$14,Table!$D$3,$F$3:$F$14,Table!C14)</f>
        <v>1408</v>
      </c>
      <c r="E26" s="3">
        <f>SUMIFS($G$3:$G$14,$C$3:$C$14,Table!$D$3,$F$3:$F$14,Table!C14)-SUM(SUMIFS($G$3:$G$14,$C$3:$C$14,Table!$D$3,$F$3:$F$14,Table!C14,$K$3:$K$14,{"Ongoing","N/A"}))</f>
        <v>967</v>
      </c>
      <c r="F26" s="3">
        <f>1/8*(SUMIFS($J$3:$J$14,$C$3:$C$14,Table!$D$3,$F$3:$F$14,Table!C14)-SUM(SUMIFS($J$3:$J$14,$C$3:$C$14,Table!$D$3,$F$3:$F$14,Table!C14,$K$3:$K$14,{"Ongoing","N/A"})))</f>
        <v>2.5</v>
      </c>
      <c r="G26" s="3">
        <f>E26/(F26)</f>
        <v>386.8</v>
      </c>
      <c r="H26" s="7">
        <f>E26/D26</f>
        <v>0.68678977272727271</v>
      </c>
    </row>
    <row r="27" spans="2:8" x14ac:dyDescent="0.25">
      <c r="B27" s="3">
        <v>3</v>
      </c>
      <c r="C27" s="3"/>
      <c r="D27" s="3"/>
      <c r="E27" s="3"/>
      <c r="F27" s="3"/>
      <c r="G27" s="3"/>
      <c r="H27" s="3"/>
    </row>
  </sheetData>
  <autoFilter ref="B2:O14"/>
  <conditionalFormatting sqref="H18:H19">
    <cfRule type="cellIs" dxfId="7" priority="5" operator="equal">
      <formula>1</formula>
    </cfRule>
    <cfRule type="cellIs" dxfId="6" priority="6" operator="lessThan">
      <formula>1</formula>
    </cfRule>
  </conditionalFormatting>
  <conditionalFormatting sqref="H25:H26">
    <cfRule type="cellIs" dxfId="5" priority="3" operator="equal">
      <formula>1</formula>
    </cfRule>
    <cfRule type="cellIs" dxfId="4" priority="4" operator="less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greaterThanOrEqual" id="{51525376-AF0E-4F52-BB0A-EE8BD208F642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lessThan" id="{BF5AE5B6-87A9-4B75-BBB4-157C8465CB60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15" operator="greaterThanOrEqual" id="{BDB64891-9361-4E15-96EE-76F20DDD4CBE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lessThan" id="{898D4115-D96D-4BEC-BD4B-E361BC443879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G25:G26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Table!$C$8:$C$9</xm:f>
          </x14:formula1>
          <xm:sqref>C3:C14</xm:sqref>
        </x14:dataValidation>
        <x14:dataValidation type="list" allowBlank="1" showInputMessage="1" showErrorMessage="1">
          <x14:formula1>
            <xm:f>Table!$C$13:$C$14</xm:f>
          </x14:formula1>
          <xm:sqref>F3:F14</xm:sqref>
        </x14:dataValidation>
        <x14:dataValidation type="list" allowBlank="1" showInputMessage="1" showErrorMessage="1">
          <x14:formula1>
            <xm:f>Table!$C$18:$C$21</xm:f>
          </x14:formula1>
          <xm:sqref>K3:K14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E9" sqref="E9"/>
    </sheetView>
  </sheetViews>
  <sheetFormatPr defaultRowHeight="15" x14ac:dyDescent="0.25"/>
  <cols>
    <col min="2" max="2" width="11.7109375" bestFit="1" customWidth="1"/>
    <col min="3" max="3" width="18.7109375" bestFit="1" customWidth="1"/>
    <col min="4" max="4" width="11.140625" customWidth="1"/>
    <col min="5" max="5" width="33.85546875" customWidth="1"/>
  </cols>
  <sheetData>
    <row r="2" spans="2:5" x14ac:dyDescent="0.25">
      <c r="B2" s="19" t="s">
        <v>13</v>
      </c>
    </row>
    <row r="3" spans="2:5" x14ac:dyDescent="0.25">
      <c r="B3" s="2" t="s">
        <v>4</v>
      </c>
      <c r="C3" s="20" t="s">
        <v>2</v>
      </c>
      <c r="D3" s="20" t="s">
        <v>3</v>
      </c>
    </row>
    <row r="4" spans="2:5" x14ac:dyDescent="0.25">
      <c r="B4" s="20">
        <v>1</v>
      </c>
      <c r="C4" s="21">
        <v>130</v>
      </c>
      <c r="D4" s="21">
        <v>450</v>
      </c>
    </row>
    <row r="6" spans="2:5" x14ac:dyDescent="0.25">
      <c r="B6" s="1" t="s">
        <v>73</v>
      </c>
    </row>
    <row r="7" spans="2:5" x14ac:dyDescent="0.25">
      <c r="B7" s="2" t="s">
        <v>0</v>
      </c>
      <c r="C7" s="2" t="s">
        <v>1</v>
      </c>
      <c r="D7" s="2" t="s">
        <v>78</v>
      </c>
      <c r="E7" s="4" t="s">
        <v>75</v>
      </c>
    </row>
    <row r="8" spans="2:5" ht="60" x14ac:dyDescent="0.25">
      <c r="B8" s="22">
        <v>1</v>
      </c>
      <c r="C8" s="22" t="s">
        <v>2</v>
      </c>
      <c r="D8" s="22" t="s">
        <v>76</v>
      </c>
      <c r="E8" s="23" t="s">
        <v>11</v>
      </c>
    </row>
    <row r="9" spans="2:5" ht="75" x14ac:dyDescent="0.25">
      <c r="B9" s="22">
        <v>2</v>
      </c>
      <c r="C9" s="22" t="s">
        <v>3</v>
      </c>
      <c r="D9" s="22" t="s">
        <v>77</v>
      </c>
      <c r="E9" s="23" t="s">
        <v>12</v>
      </c>
    </row>
    <row r="11" spans="2:5" x14ac:dyDescent="0.25">
      <c r="B11" s="1" t="s">
        <v>74</v>
      </c>
    </row>
    <row r="12" spans="2:5" x14ac:dyDescent="0.25">
      <c r="B12" s="2" t="s">
        <v>0</v>
      </c>
      <c r="C12" s="2" t="s">
        <v>5</v>
      </c>
    </row>
    <row r="13" spans="2:5" x14ac:dyDescent="0.25">
      <c r="B13" s="3">
        <v>1</v>
      </c>
      <c r="C13" s="3" t="s">
        <v>6</v>
      </c>
    </row>
    <row r="14" spans="2:5" x14ac:dyDescent="0.25">
      <c r="B14" s="3">
        <v>2</v>
      </c>
      <c r="C14" s="3" t="s">
        <v>7</v>
      </c>
    </row>
    <row r="16" spans="2:5" x14ac:dyDescent="0.25">
      <c r="B16" s="19" t="s">
        <v>37</v>
      </c>
    </row>
    <row r="17" spans="2:3" x14ac:dyDescent="0.25">
      <c r="B17" s="2" t="s">
        <v>0</v>
      </c>
      <c r="C17" s="2" t="s">
        <v>35</v>
      </c>
    </row>
    <row r="18" spans="2:3" x14ac:dyDescent="0.25">
      <c r="B18" s="2">
        <v>1</v>
      </c>
      <c r="C18" s="3" t="s">
        <v>38</v>
      </c>
    </row>
    <row r="19" spans="2:3" x14ac:dyDescent="0.25">
      <c r="B19" s="2">
        <v>2</v>
      </c>
      <c r="C19" s="3" t="s">
        <v>42</v>
      </c>
    </row>
    <row r="20" spans="2:3" x14ac:dyDescent="0.25">
      <c r="B20" s="2">
        <v>3</v>
      </c>
      <c r="C20" s="3" t="s">
        <v>36</v>
      </c>
    </row>
    <row r="21" spans="2:3" x14ac:dyDescent="0.25">
      <c r="B21" s="2">
        <v>4</v>
      </c>
      <c r="C2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2" sqref="G12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2" bestFit="1" customWidth="1"/>
    <col min="4" max="4" width="18.7109375" bestFit="1" customWidth="1"/>
    <col min="5" max="5" width="16.7109375" bestFit="1" customWidth="1"/>
    <col min="6" max="6" width="14.7109375" customWidth="1"/>
    <col min="7" max="7" width="30.5703125" customWidth="1"/>
  </cols>
  <sheetData>
    <row r="1" spans="1:7" x14ac:dyDescent="0.25">
      <c r="A1" s="1" t="s">
        <v>65</v>
      </c>
      <c r="B1" s="11">
        <v>43864</v>
      </c>
    </row>
    <row r="2" spans="1:7" x14ac:dyDescent="0.25">
      <c r="A2" s="1" t="s">
        <v>51</v>
      </c>
      <c r="B2" s="12">
        <v>20</v>
      </c>
    </row>
    <row r="4" spans="1:7" x14ac:dyDescent="0.25">
      <c r="B4" s="1" t="s">
        <v>56</v>
      </c>
    </row>
    <row r="5" spans="1:7" ht="30" x14ac:dyDescent="0.25">
      <c r="C5" s="16" t="s">
        <v>46</v>
      </c>
      <c r="D5" s="16" t="s">
        <v>47</v>
      </c>
      <c r="E5" s="16" t="s">
        <v>48</v>
      </c>
      <c r="F5" s="16" t="s">
        <v>49</v>
      </c>
      <c r="G5" s="17" t="s">
        <v>50</v>
      </c>
    </row>
    <row r="6" spans="1:7" x14ac:dyDescent="0.25">
      <c r="C6" s="13">
        <v>1</v>
      </c>
      <c r="D6" s="14" t="s">
        <v>3</v>
      </c>
      <c r="E6" s="14" t="s">
        <v>52</v>
      </c>
      <c r="F6" s="14" t="s">
        <v>52</v>
      </c>
      <c r="G6" s="14" t="s">
        <v>52</v>
      </c>
    </row>
    <row r="7" spans="1:7" x14ac:dyDescent="0.25">
      <c r="C7" s="13">
        <v>2</v>
      </c>
      <c r="D7" s="14" t="s">
        <v>2</v>
      </c>
      <c r="E7" s="14" t="s">
        <v>52</v>
      </c>
      <c r="F7" s="14" t="s">
        <v>52</v>
      </c>
      <c r="G7" s="14" t="s">
        <v>52</v>
      </c>
    </row>
    <row r="9" spans="1:7" x14ac:dyDescent="0.25">
      <c r="B9" s="1" t="s">
        <v>57</v>
      </c>
    </row>
    <row r="10" spans="1:7" ht="30" x14ac:dyDescent="0.25">
      <c r="C10" s="8" t="s">
        <v>46</v>
      </c>
      <c r="D10" s="8" t="s">
        <v>53</v>
      </c>
      <c r="E10" s="9" t="s">
        <v>54</v>
      </c>
      <c r="F10" s="9" t="s">
        <v>55</v>
      </c>
    </row>
    <row r="11" spans="1:7" x14ac:dyDescent="0.25">
      <c r="C11" s="10">
        <v>1</v>
      </c>
      <c r="D11" s="10" t="s">
        <v>6</v>
      </c>
      <c r="E11" s="14" t="s">
        <v>52</v>
      </c>
      <c r="F11" s="14" t="s">
        <v>52</v>
      </c>
    </row>
    <row r="12" spans="1:7" x14ac:dyDescent="0.25">
      <c r="C12" s="10">
        <v>2</v>
      </c>
      <c r="D12" s="10" t="s">
        <v>7</v>
      </c>
      <c r="E12" s="14" t="s">
        <v>52</v>
      </c>
      <c r="F12" s="14" t="s">
        <v>52</v>
      </c>
    </row>
    <row r="14" spans="1:7" x14ac:dyDescent="0.25">
      <c r="B14" s="1" t="s">
        <v>58</v>
      </c>
    </row>
    <row r="15" spans="1:7" ht="30" customHeight="1" x14ac:dyDescent="0.25">
      <c r="C15" s="16" t="s">
        <v>46</v>
      </c>
      <c r="D15" s="18" t="s">
        <v>59</v>
      </c>
      <c r="E15" s="18"/>
      <c r="F15" s="18"/>
      <c r="G15" s="18"/>
    </row>
    <row r="16" spans="1:7" x14ac:dyDescent="0.25">
      <c r="C16" s="10">
        <v>1</v>
      </c>
      <c r="D16" s="15"/>
      <c r="E16" s="15"/>
      <c r="F16" s="15"/>
      <c r="G16" s="15"/>
    </row>
    <row r="17" spans="2:7" x14ac:dyDescent="0.25">
      <c r="C17" s="10">
        <v>2</v>
      </c>
      <c r="D17" s="15"/>
      <c r="E17" s="15"/>
      <c r="F17" s="15"/>
      <c r="G17" s="15"/>
    </row>
    <row r="19" spans="2:7" x14ac:dyDescent="0.25">
      <c r="B19" s="1" t="s">
        <v>60</v>
      </c>
    </row>
    <row r="20" spans="2:7" x14ac:dyDescent="0.25">
      <c r="C20" s="16" t="s">
        <v>46</v>
      </c>
      <c r="D20" s="18" t="s">
        <v>62</v>
      </c>
      <c r="E20" s="18"/>
      <c r="F20" s="18"/>
      <c r="G20" s="18"/>
    </row>
    <row r="21" spans="2:7" x14ac:dyDescent="0.25">
      <c r="C21" s="10">
        <v>1</v>
      </c>
      <c r="D21" s="15"/>
      <c r="E21" s="15"/>
      <c r="F21" s="15"/>
      <c r="G21" s="15"/>
    </row>
    <row r="22" spans="2:7" x14ac:dyDescent="0.25">
      <c r="C22" s="10">
        <v>2</v>
      </c>
      <c r="D22" s="15"/>
      <c r="E22" s="15"/>
      <c r="F22" s="15"/>
      <c r="G22" s="15"/>
    </row>
    <row r="24" spans="2:7" x14ac:dyDescent="0.25">
      <c r="B24" s="1" t="s">
        <v>61</v>
      </c>
    </row>
    <row r="25" spans="2:7" x14ac:dyDescent="0.25">
      <c r="C25" s="16" t="s">
        <v>46</v>
      </c>
      <c r="D25" s="16" t="s">
        <v>53</v>
      </c>
      <c r="E25" s="17" t="s">
        <v>63</v>
      </c>
      <c r="F25" s="17" t="s">
        <v>64</v>
      </c>
    </row>
    <row r="26" spans="2:7" x14ac:dyDescent="0.25">
      <c r="C26" s="10">
        <v>1</v>
      </c>
      <c r="D26" s="10" t="s">
        <v>6</v>
      </c>
      <c r="E26" s="14" t="s">
        <v>52</v>
      </c>
      <c r="F26" s="10" t="s">
        <v>52</v>
      </c>
    </row>
    <row r="27" spans="2:7" x14ac:dyDescent="0.25">
      <c r="C27" s="10">
        <v>2</v>
      </c>
      <c r="D27" s="10" t="s">
        <v>7</v>
      </c>
      <c r="E27" s="14" t="s">
        <v>52</v>
      </c>
      <c r="F27" s="10" t="s">
        <v>52</v>
      </c>
    </row>
    <row r="29" spans="2:7" x14ac:dyDescent="0.25">
      <c r="B29" s="1" t="s">
        <v>66</v>
      </c>
    </row>
    <row r="30" spans="2:7" x14ac:dyDescent="0.25">
      <c r="C30" s="1" t="s">
        <v>69</v>
      </c>
    </row>
    <row r="31" spans="2:7" x14ac:dyDescent="0.25">
      <c r="D31" t="s">
        <v>67</v>
      </c>
    </row>
    <row r="32" spans="2:7" x14ac:dyDescent="0.25">
      <c r="D32" t="s">
        <v>68</v>
      </c>
    </row>
    <row r="33" spans="3:4" x14ac:dyDescent="0.25">
      <c r="C33" s="1" t="s">
        <v>70</v>
      </c>
    </row>
    <row r="34" spans="3:4" x14ac:dyDescent="0.25">
      <c r="D34" t="s">
        <v>71</v>
      </c>
    </row>
    <row r="35" spans="3:4" x14ac:dyDescent="0.25">
      <c r="D35" t="s">
        <v>72</v>
      </c>
    </row>
  </sheetData>
  <mergeCells count="6">
    <mergeCell ref="D15:G15"/>
    <mergeCell ref="D16:G16"/>
    <mergeCell ref="D17:G17"/>
    <mergeCell ref="D20:G20"/>
    <mergeCell ref="D21:G21"/>
    <mergeCell ref="D22:G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</vt:lpstr>
      <vt:lpstr>Template_Weekly_Report</vt:lpstr>
      <vt:lpstr>Check_List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2020-02-28T17:26:27Z</dcterms:modified>
</cp:coreProperties>
</file>