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E:\Github\software-testing-hk2\Sofware_Testing_Final\Final\51900711-51900712-51900718\documents\"/>
    </mc:Choice>
  </mc:AlternateContent>
  <xr:revisionPtr revIDLastSave="0" documentId="13_ncr:1_{CA35B082-C2AD-4792-9014-8C5932D2AE0B}" xr6:coauthVersionLast="47" xr6:coauthVersionMax="47" xr10:uidLastSave="{00000000-0000-0000-0000-000000000000}"/>
  <bookViews>
    <workbookView xWindow="-120" yWindow="-120" windowWidth="29040" windowHeight="16440" tabRatio="942" firstSheet="10" activeTab="20" xr2:uid="{00000000-000D-0000-FFFF-FFFF00000000}"/>
  </bookViews>
  <sheets>
    <sheet name="Cover" sheetId="1" r:id="rId1"/>
    <sheet name="Test case List" sheetId="2" r:id="rId2"/>
    <sheet name="TestDesign" sheetId="26" r:id="rId3"/>
    <sheet name="Đăng nhập &amp; Đăng xuất" sheetId="3" r:id="rId4"/>
    <sheet name="Quản lý thông tin" sheetId="7" r:id="rId5"/>
    <sheet name="Xem giỏ hàng" sheetId="8" r:id="rId6"/>
    <sheet name="Đặt bàn" sheetId="9" r:id="rId7"/>
    <sheet name="Xem thực đơn" sheetId="10" r:id="rId8"/>
    <sheet name="Đặt món trực tuyến" sheetId="11" r:id="rId9"/>
    <sheet name="Thanh toán" sheetId="12" r:id="rId10"/>
    <sheet name="Xem danh sách bàn ăn" sheetId="13" r:id="rId11"/>
    <sheet name="Tạo phiếu gọi món" sheetId="14" r:id="rId12"/>
    <sheet name="Quản lý hội viên" sheetId="15" r:id="rId13"/>
    <sheet name="Quản lý đặt bàn" sheetId="16" r:id="rId14"/>
    <sheet name="Quản lý nhà cung cấp" sheetId="17" r:id="rId15"/>
    <sheet name="Quản lý nguyên vật liệu" sheetId="18" r:id="rId16"/>
    <sheet name="Quản lý phiếu nhập NVL" sheetId="19" r:id="rId17"/>
    <sheet name="Thống kê doanh thu" sheetId="21" r:id="rId18"/>
    <sheet name="Quản lý món ăn" sheetId="22" r:id="rId19"/>
    <sheet name="Quản lý nhân viên" sheetId="23" r:id="rId20"/>
    <sheet name="Test Report" sheetId="5" r:id="rId21"/>
  </sheets>
  <definedNames>
    <definedName name="_xlnm._FilterDatabase" localSheetId="3" hidden="1">'Đăng nhập &amp; Đăng xuất'!$A$8:$H$16</definedName>
    <definedName name="_xlnm._FilterDatabase" localSheetId="4" hidden="1">'Quản lý thông tin'!$A$8:$H$15</definedName>
    <definedName name="_xlnm._FilterDatabase" localSheetId="2" hidden="1">TestDesign!$A$1:$F$955</definedName>
    <definedName name="_Toc301930453" localSheetId="2">TestDesign!$B$94</definedName>
    <definedName name="_Toc301930468" localSheetId="2">TestDesign!#REF!</definedName>
    <definedName name="_Toc301930478" localSheetId="2">TestDesign!#REF!</definedName>
    <definedName name="ACTION" localSheetId="2">#REF!</definedName>
    <definedName name="ACTION">#REF!</definedName>
    <definedName name="_xlnm.Print_Area" localSheetId="2">TestDesign!$A$1:$F$908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38" i="23" l="1"/>
  <c r="A37" i="23"/>
  <c r="A35" i="23"/>
  <c r="A33" i="23"/>
  <c r="A31" i="23"/>
  <c r="A30" i="23"/>
  <c r="A29" i="23"/>
  <c r="A28" i="23"/>
  <c r="A27" i="23"/>
  <c r="A26" i="23"/>
  <c r="A25" i="23"/>
  <c r="A23" i="23"/>
  <c r="A22" i="23"/>
  <c r="A21" i="23"/>
  <c r="A20" i="23"/>
  <c r="A19" i="23"/>
  <c r="A18" i="23"/>
  <c r="A17" i="23"/>
  <c r="A16" i="23"/>
  <c r="A14" i="23"/>
  <c r="A12" i="23"/>
  <c r="A11" i="23"/>
  <c r="A10" i="23"/>
  <c r="F6" i="23" s="1"/>
  <c r="E6" i="23"/>
  <c r="D6" i="23"/>
  <c r="B6" i="23"/>
  <c r="A6" i="23"/>
  <c r="D26" i="5" s="1"/>
  <c r="A30" i="19"/>
  <c r="A29" i="19"/>
  <c r="A27" i="19"/>
  <c r="A25" i="19"/>
  <c r="A23" i="19"/>
  <c r="A22" i="19"/>
  <c r="A21" i="19"/>
  <c r="A20" i="19"/>
  <c r="A18" i="19"/>
  <c r="A17" i="19"/>
  <c r="A16" i="19"/>
  <c r="A15" i="19"/>
  <c r="F6" i="19" s="1"/>
  <c r="A13" i="19"/>
  <c r="A11" i="19"/>
  <c r="A10" i="19"/>
  <c r="E6" i="19"/>
  <c r="D6" i="19"/>
  <c r="B6" i="19"/>
  <c r="E23" i="5" s="1"/>
  <c r="A6" i="19"/>
  <c r="A38" i="18"/>
  <c r="A37" i="18"/>
  <c r="A35" i="18"/>
  <c r="A33" i="18"/>
  <c r="A32" i="18"/>
  <c r="A30" i="18"/>
  <c r="A29" i="18"/>
  <c r="A28" i="18"/>
  <c r="A27" i="18"/>
  <c r="A26" i="18"/>
  <c r="A25" i="18"/>
  <c r="A24" i="18"/>
  <c r="A22" i="18"/>
  <c r="A21" i="18"/>
  <c r="A20" i="18"/>
  <c r="A19" i="18"/>
  <c r="A18" i="18"/>
  <c r="A17" i="18"/>
  <c r="A16" i="18"/>
  <c r="A14" i="18"/>
  <c r="F6" i="18" s="1"/>
  <c r="A12" i="18"/>
  <c r="A11" i="18"/>
  <c r="A10" i="18"/>
  <c r="E6" i="18"/>
  <c r="D6" i="18"/>
  <c r="B6" i="18"/>
  <c r="E22" i="5" s="1"/>
  <c r="A6" i="18"/>
  <c r="A19" i="13"/>
  <c r="A18" i="13"/>
  <c r="A17" i="13"/>
  <c r="A16" i="13"/>
  <c r="A15" i="13"/>
  <c r="A13" i="13"/>
  <c r="F6" i="13" s="1"/>
  <c r="A12" i="13"/>
  <c r="A11" i="13"/>
  <c r="A10" i="13"/>
  <c r="E6" i="13"/>
  <c r="D6" i="13"/>
  <c r="B6" i="13"/>
  <c r="E17" i="5" s="1"/>
  <c r="A6" i="13"/>
  <c r="A19" i="12"/>
  <c r="A18" i="12"/>
  <c r="A17" i="12"/>
  <c r="A16" i="12"/>
  <c r="A15" i="12"/>
  <c r="A14" i="12"/>
  <c r="A13" i="12"/>
  <c r="A12" i="12"/>
  <c r="A11" i="12"/>
  <c r="A10" i="12"/>
  <c r="F6" i="12" s="1"/>
  <c r="E6" i="12"/>
  <c r="D6" i="12"/>
  <c r="G16" i="5" s="1"/>
  <c r="B6" i="12"/>
  <c r="E16" i="5" s="1"/>
  <c r="A6" i="12"/>
  <c r="D16" i="5" s="1"/>
  <c r="A21" i="9"/>
  <c r="A20" i="9"/>
  <c r="A19" i="9"/>
  <c r="A18" i="9"/>
  <c r="A17" i="9"/>
  <c r="A16" i="9"/>
  <c r="A15" i="9"/>
  <c r="A14" i="9"/>
  <c r="A13" i="9"/>
  <c r="A12" i="9"/>
  <c r="A11" i="9"/>
  <c r="A10" i="9"/>
  <c r="F6" i="9" s="1"/>
  <c r="E6" i="9"/>
  <c r="D6" i="9"/>
  <c r="B6" i="9"/>
  <c r="A6" i="9"/>
  <c r="A19" i="7"/>
  <c r="A18" i="7"/>
  <c r="A17" i="7"/>
  <c r="A16" i="7"/>
  <c r="A15" i="7"/>
  <c r="A14" i="7"/>
  <c r="A12" i="7"/>
  <c r="A11" i="7"/>
  <c r="A10" i="7"/>
  <c r="F6" i="7" s="1"/>
  <c r="E6" i="7"/>
  <c r="D6" i="7"/>
  <c r="B6" i="7"/>
  <c r="A6" i="7"/>
  <c r="A18" i="21"/>
  <c r="A17" i="21"/>
  <c r="A16" i="21"/>
  <c r="A14" i="21"/>
  <c r="A13" i="21"/>
  <c r="A12" i="21"/>
  <c r="A11" i="21"/>
  <c r="A10" i="21"/>
  <c r="F6" i="21" s="1"/>
  <c r="E6" i="21"/>
  <c r="D6" i="21"/>
  <c r="B6" i="21"/>
  <c r="A6" i="21"/>
  <c r="A19" i="8"/>
  <c r="A18" i="8"/>
  <c r="A17" i="8"/>
  <c r="A16" i="8"/>
  <c r="A15" i="8"/>
  <c r="A13" i="8"/>
  <c r="A12" i="8"/>
  <c r="A11" i="8"/>
  <c r="A10" i="8"/>
  <c r="F6" i="8" s="1"/>
  <c r="E6" i="8"/>
  <c r="D6" i="8"/>
  <c r="B6" i="8"/>
  <c r="A6" i="8"/>
  <c r="I21" i="5"/>
  <c r="I20" i="5"/>
  <c r="I18" i="5"/>
  <c r="I15" i="5"/>
  <c r="I14" i="5"/>
  <c r="I10" i="5"/>
  <c r="H26" i="5"/>
  <c r="H24" i="5"/>
  <c r="H23" i="5"/>
  <c r="H22" i="5"/>
  <c r="H21" i="5"/>
  <c r="H20" i="5"/>
  <c r="H18" i="5"/>
  <c r="H17" i="5"/>
  <c r="H16" i="5"/>
  <c r="H15" i="5"/>
  <c r="H14" i="5"/>
  <c r="H13" i="5"/>
  <c r="H12" i="5"/>
  <c r="H11" i="5"/>
  <c r="H10" i="5"/>
  <c r="G26" i="5"/>
  <c r="G24" i="5"/>
  <c r="G23" i="5"/>
  <c r="G22" i="5"/>
  <c r="G21" i="5"/>
  <c r="G20" i="5"/>
  <c r="G18" i="5"/>
  <c r="G17" i="5"/>
  <c r="G15" i="5"/>
  <c r="G14" i="5"/>
  <c r="G13" i="5"/>
  <c r="G12" i="5"/>
  <c r="G11" i="5"/>
  <c r="G10" i="5"/>
  <c r="F21" i="5"/>
  <c r="F20" i="5"/>
  <c r="F18" i="5"/>
  <c r="F15" i="5"/>
  <c r="F14" i="5"/>
  <c r="F10" i="5"/>
  <c r="E26" i="5"/>
  <c r="E24" i="5"/>
  <c r="E21" i="5"/>
  <c r="E20" i="5"/>
  <c r="E18" i="5"/>
  <c r="E15" i="5"/>
  <c r="E14" i="5"/>
  <c r="E13" i="5"/>
  <c r="E12" i="5"/>
  <c r="E11" i="5"/>
  <c r="E10" i="5"/>
  <c r="D18" i="5"/>
  <c r="D17" i="5"/>
  <c r="D15" i="5"/>
  <c r="D14" i="5"/>
  <c r="D13" i="5"/>
  <c r="D12" i="5"/>
  <c r="D24" i="5"/>
  <c r="D23" i="5"/>
  <c r="D22" i="5"/>
  <c r="D21" i="5"/>
  <c r="D20" i="5"/>
  <c r="D11" i="5"/>
  <c r="C26" i="5"/>
  <c r="C25" i="5"/>
  <c r="C24" i="5"/>
  <c r="C23" i="5"/>
  <c r="C22" i="5"/>
  <c r="C21" i="5"/>
  <c r="C20" i="5"/>
  <c r="C19" i="5"/>
  <c r="C18" i="5"/>
  <c r="C17" i="5"/>
  <c r="C16" i="5"/>
  <c r="C15" i="5"/>
  <c r="C14" i="5"/>
  <c r="C13" i="5"/>
  <c r="C12" i="5"/>
  <c r="C11" i="5"/>
  <c r="B11" i="5"/>
  <c r="B12" i="5"/>
  <c r="B13" i="5"/>
  <c r="B14" i="5"/>
  <c r="B15" i="5"/>
  <c r="B16" i="5"/>
  <c r="B17" i="5"/>
  <c r="B18" i="5"/>
  <c r="B19" i="5"/>
  <c r="B20" i="5"/>
  <c r="B21" i="5"/>
  <c r="B22" i="5"/>
  <c r="B23" i="5"/>
  <c r="B24" i="5"/>
  <c r="B25" i="5"/>
  <c r="B26" i="5"/>
  <c r="B10" i="5"/>
  <c r="D10" i="5"/>
  <c r="C10" i="5"/>
  <c r="A26" i="22"/>
  <c r="A25" i="22"/>
  <c r="A23" i="22"/>
  <c r="A22" i="22"/>
  <c r="A21" i="22"/>
  <c r="A20" i="22"/>
  <c r="A19" i="22"/>
  <c r="A18" i="22"/>
  <c r="A16" i="22"/>
  <c r="A15" i="22"/>
  <c r="A14" i="22"/>
  <c r="A13" i="22"/>
  <c r="A11" i="22"/>
  <c r="A10" i="22"/>
  <c r="E6" i="22"/>
  <c r="H25" i="5" s="1"/>
  <c r="D6" i="22"/>
  <c r="G25" i="5" s="1"/>
  <c r="B6" i="22"/>
  <c r="E25" i="5" s="1"/>
  <c r="A6" i="22"/>
  <c r="D25" i="5" s="1"/>
  <c r="A17" i="16"/>
  <c r="A16" i="16"/>
  <c r="A15" i="16"/>
  <c r="A14" i="16"/>
  <c r="F6" i="16" s="1"/>
  <c r="C6" i="16" s="1"/>
  <c r="A12" i="16"/>
  <c r="A11" i="16"/>
  <c r="A10" i="16"/>
  <c r="E6" i="16"/>
  <c r="D6" i="16"/>
  <c r="B6" i="16"/>
  <c r="A6" i="16"/>
  <c r="A29" i="15"/>
  <c r="A28" i="15"/>
  <c r="A26" i="15"/>
  <c r="A25" i="15"/>
  <c r="A23" i="15"/>
  <c r="A21" i="15"/>
  <c r="A20" i="15"/>
  <c r="A19" i="15"/>
  <c r="A18" i="15"/>
  <c r="A17" i="15"/>
  <c r="A16" i="15"/>
  <c r="A14" i="15"/>
  <c r="A13" i="15"/>
  <c r="A12" i="15"/>
  <c r="A11" i="15"/>
  <c r="E6" i="15"/>
  <c r="H19" i="5" s="1"/>
  <c r="D6" i="15"/>
  <c r="G19" i="5" s="1"/>
  <c r="B6" i="15"/>
  <c r="E19" i="5" s="1"/>
  <c r="A6" i="15"/>
  <c r="D19" i="5" s="1"/>
  <c r="A19" i="14"/>
  <c r="A18" i="14"/>
  <c r="A17" i="14"/>
  <c r="A16" i="14"/>
  <c r="A15" i="14"/>
  <c r="A14" i="14"/>
  <c r="A13" i="14"/>
  <c r="A12" i="14"/>
  <c r="A11" i="14"/>
  <c r="A10" i="14"/>
  <c r="F6" i="14" s="1"/>
  <c r="C6" i="14" s="1"/>
  <c r="E6" i="14"/>
  <c r="D6" i="14"/>
  <c r="B6" i="14"/>
  <c r="A6" i="14"/>
  <c r="B83" i="2" a="1"/>
  <c r="B83" i="2" s="1"/>
  <c r="B82" i="2" a="1"/>
  <c r="B82" i="2" s="1"/>
  <c r="B81" i="2" a="1"/>
  <c r="B81" i="2" s="1"/>
  <c r="B80" i="2" a="1"/>
  <c r="B80" i="2" s="1"/>
  <c r="B79" i="2" a="1"/>
  <c r="B79" i="2" s="1"/>
  <c r="B78" i="2" a="1"/>
  <c r="B78" i="2" s="1"/>
  <c r="B77" i="2" a="1"/>
  <c r="B77" i="2" s="1"/>
  <c r="B76" i="2" a="1"/>
  <c r="B76" i="2" s="1"/>
  <c r="B75" i="2" a="1"/>
  <c r="B75" i="2" s="1"/>
  <c r="B74" i="2" a="1"/>
  <c r="B74" i="2" s="1"/>
  <c r="B73" i="2" a="1"/>
  <c r="B73" i="2" s="1"/>
  <c r="B72" i="2" a="1"/>
  <c r="B72" i="2" s="1"/>
  <c r="B71" i="2" a="1"/>
  <c r="B71" i="2" s="1"/>
  <c r="B70" i="2" a="1"/>
  <c r="B70" i="2" s="1"/>
  <c r="B69" i="2" a="1"/>
  <c r="B69" i="2" s="1"/>
  <c r="B68" i="2" a="1"/>
  <c r="B68" i="2" s="1"/>
  <c r="B67" i="2" a="1"/>
  <c r="B67" i="2" s="1"/>
  <c r="B66" i="2" a="1"/>
  <c r="B66" i="2" s="1"/>
  <c r="B65" i="2" a="1"/>
  <c r="B65" i="2" s="1"/>
  <c r="B64" i="2" a="1"/>
  <c r="B64" i="2" s="1"/>
  <c r="B63" i="2" a="1"/>
  <c r="B63" i="2" s="1"/>
  <c r="B62" i="2" a="1"/>
  <c r="B62" i="2" s="1"/>
  <c r="B61" i="2" a="1"/>
  <c r="B61" i="2" s="1"/>
  <c r="B60" i="2" a="1"/>
  <c r="B60" i="2" s="1"/>
  <c r="B59" i="2" a="1"/>
  <c r="B59" i="2" s="1"/>
  <c r="B58" i="2" a="1"/>
  <c r="B58" i="2" s="1"/>
  <c r="B57" i="2" a="1"/>
  <c r="B57" i="2" s="1"/>
  <c r="B56" i="2" a="1"/>
  <c r="B56" i="2" s="1"/>
  <c r="B55" i="2" a="1"/>
  <c r="B55" i="2" s="1"/>
  <c r="B54" i="2" a="1"/>
  <c r="B54" i="2" s="1"/>
  <c r="B53" i="2" a="1"/>
  <c r="B53" i="2" s="1"/>
  <c r="B52" i="2" a="1"/>
  <c r="B52" i="2" s="1"/>
  <c r="B51" i="2" a="1"/>
  <c r="B51" i="2" s="1"/>
  <c r="B50" i="2" a="1"/>
  <c r="B50" i="2" s="1"/>
  <c r="B49" i="2" a="1"/>
  <c r="B49" i="2" s="1"/>
  <c r="B48" i="2" a="1"/>
  <c r="B48" i="2" s="1"/>
  <c r="B47" i="2" a="1"/>
  <c r="B47" i="2" s="1"/>
  <c r="B46" i="2" a="1"/>
  <c r="B46" i="2" s="1"/>
  <c r="B45" i="2" a="1"/>
  <c r="B45" i="2" s="1"/>
  <c r="B44" i="2" a="1"/>
  <c r="B44" i="2" s="1"/>
  <c r="B43" i="2" a="1"/>
  <c r="B43" i="2" s="1"/>
  <c r="B42" i="2" a="1"/>
  <c r="B42" i="2" s="1"/>
  <c r="B41" i="2" a="1"/>
  <c r="B41" i="2" s="1"/>
  <c r="B40" i="2" a="1"/>
  <c r="B40" i="2" s="1"/>
  <c r="B39" i="2" a="1"/>
  <c r="B39" i="2" s="1"/>
  <c r="B38" i="2" a="1"/>
  <c r="B38" i="2" s="1"/>
  <c r="B37" i="2" a="1"/>
  <c r="B37" i="2" s="1"/>
  <c r="B36" i="2" a="1"/>
  <c r="B36" i="2" s="1"/>
  <c r="B35" i="2" a="1"/>
  <c r="B35" i="2" s="1"/>
  <c r="B34" i="2" a="1"/>
  <c r="B34" i="2" s="1"/>
  <c r="B33" i="2" a="1"/>
  <c r="B33" i="2" s="1"/>
  <c r="B32" i="2" a="1"/>
  <c r="B32" i="2" s="1"/>
  <c r="B31" i="2" a="1"/>
  <c r="B31" i="2" s="1"/>
  <c r="B30" i="2" a="1"/>
  <c r="B30" i="2" s="1"/>
  <c r="B29" i="2" a="1"/>
  <c r="B29" i="2" s="1"/>
  <c r="B28" i="2" a="1"/>
  <c r="B28" i="2" s="1"/>
  <c r="B27" i="2" a="1"/>
  <c r="B27" i="2" s="1"/>
  <c r="B26" i="2" a="1"/>
  <c r="B26" i="2" s="1"/>
  <c r="B25" i="2" a="1"/>
  <c r="B25" i="2" s="1"/>
  <c r="B24" i="2" a="1"/>
  <c r="B24" i="2" s="1"/>
  <c r="B23" i="2" a="1"/>
  <c r="B23" i="2" s="1"/>
  <c r="B22" i="2" a="1"/>
  <c r="B22" i="2" s="1"/>
  <c r="B21" i="2" a="1"/>
  <c r="B21" i="2" s="1"/>
  <c r="B20" i="2" a="1"/>
  <c r="B20" i="2" s="1"/>
  <c r="B19" i="2" a="1"/>
  <c r="B19" i="2" s="1"/>
  <c r="B18" i="2" a="1"/>
  <c r="B18" i="2" s="1"/>
  <c r="B17" i="2" a="1"/>
  <c r="B17" i="2" s="1"/>
  <c r="B16" i="2" a="1"/>
  <c r="B16" i="2" s="1"/>
  <c r="B15" i="2" a="1"/>
  <c r="B15" i="2" s="1"/>
  <c r="B14" i="2" a="1"/>
  <c r="B14" i="2" s="1"/>
  <c r="B13" i="2" a="1"/>
  <c r="B13" i="2" s="1"/>
  <c r="B12" i="2" a="1"/>
  <c r="B12" i="2" s="1"/>
  <c r="B11" i="2" a="1"/>
  <c r="B11" i="2" s="1"/>
  <c r="B10" i="2" a="1"/>
  <c r="B10" i="2" s="1"/>
  <c r="B9" i="2" a="1"/>
  <c r="B9" i="2" s="1"/>
  <c r="F6" i="15" l="1"/>
  <c r="F6" i="22"/>
  <c r="I25" i="5" s="1"/>
  <c r="I26" i="5"/>
  <c r="C6" i="23"/>
  <c r="F26" i="5" s="1"/>
  <c r="I23" i="5"/>
  <c r="C6" i="19"/>
  <c r="F23" i="5" s="1"/>
  <c r="C6" i="18"/>
  <c r="F22" i="5" s="1"/>
  <c r="I22" i="5"/>
  <c r="C6" i="13"/>
  <c r="F17" i="5" s="1"/>
  <c r="I17" i="5"/>
  <c r="I16" i="5"/>
  <c r="C6" i="12"/>
  <c r="F16" i="5" s="1"/>
  <c r="I13" i="5"/>
  <c r="C6" i="9"/>
  <c r="F13" i="5" s="1"/>
  <c r="C6" i="7"/>
  <c r="F11" i="5" s="1"/>
  <c r="I11" i="5"/>
  <c r="C6" i="21"/>
  <c r="F24" i="5" s="1"/>
  <c r="I24" i="5"/>
  <c r="C6" i="8"/>
  <c r="F12" i="5" s="1"/>
  <c r="I12" i="5"/>
  <c r="A27" i="17"/>
  <c r="A25" i="17"/>
  <c r="A24" i="17"/>
  <c r="A23" i="17"/>
  <c r="A22" i="17"/>
  <c r="A21" i="17"/>
  <c r="A20" i="17"/>
  <c r="A19" i="17"/>
  <c r="A17" i="17"/>
  <c r="A16" i="17"/>
  <c r="A15" i="17"/>
  <c r="A14" i="17"/>
  <c r="A13" i="17"/>
  <c r="A12" i="17"/>
  <c r="A11" i="17"/>
  <c r="A10" i="17"/>
  <c r="F6" i="17" s="1"/>
  <c r="C6" i="17" s="1"/>
  <c r="E6" i="17"/>
  <c r="D6" i="17"/>
  <c r="B6" i="17"/>
  <c r="A6" i="17"/>
  <c r="A22" i="11"/>
  <c r="A21" i="11"/>
  <c r="A20" i="11"/>
  <c r="A19" i="11"/>
  <c r="A18" i="11"/>
  <c r="A17" i="11"/>
  <c r="A16" i="11"/>
  <c r="A15" i="11"/>
  <c r="A14" i="11"/>
  <c r="A13" i="11"/>
  <c r="A12" i="11"/>
  <c r="A11" i="11"/>
  <c r="A10" i="11"/>
  <c r="F6" i="11" s="1"/>
  <c r="C6" i="11" s="1"/>
  <c r="E6" i="11"/>
  <c r="D6" i="11"/>
  <c r="B6" i="11"/>
  <c r="A6" i="11"/>
  <c r="A15" i="10"/>
  <c r="A14" i="10"/>
  <c r="A12" i="10"/>
  <c r="A11" i="10"/>
  <c r="A10" i="10"/>
  <c r="F6" i="10" s="1"/>
  <c r="C6" i="10" s="1"/>
  <c r="E6" i="10"/>
  <c r="D6" i="10"/>
  <c r="B6" i="10"/>
  <c r="A6" i="10"/>
  <c r="A21" i="3"/>
  <c r="A19" i="3"/>
  <c r="A18" i="3"/>
  <c r="A17" i="3"/>
  <c r="A16" i="3"/>
  <c r="A15" i="3"/>
  <c r="A14" i="3"/>
  <c r="A13" i="3"/>
  <c r="A12" i="3"/>
  <c r="F6" i="3" s="1"/>
  <c r="C6" i="3" s="1"/>
  <c r="A11" i="3"/>
  <c r="A10" i="3"/>
  <c r="E6" i="3"/>
  <c r="D6" i="3"/>
  <c r="B6" i="3"/>
  <c r="A6" i="3"/>
  <c r="D27" i="5"/>
  <c r="D3" i="2"/>
  <c r="D4" i="2"/>
  <c r="C6" i="15" l="1"/>
  <c r="F27" i="5" s="1"/>
  <c r="I19" i="5"/>
  <c r="C6" i="22"/>
  <c r="F25" i="5" s="1"/>
  <c r="H27" i="5"/>
  <c r="G27" i="5"/>
  <c r="E27" i="5"/>
  <c r="E30" i="5" s="1"/>
  <c r="I27" i="5" l="1"/>
  <c r="E2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11" authorId="0" shapeId="0" xr:uid="{00000000-0006-0000-0000-000001000000}">
      <text>
        <r>
          <rPr>
            <b/>
            <sz val="10"/>
            <color indexed="8"/>
            <rFont val="Times New Roman"/>
            <family val="1"/>
          </rPr>
          <t>*A</t>
        </r>
        <r>
          <rPr>
            <sz val="10"/>
            <color indexed="8"/>
            <rFont val="Times New Roman"/>
            <family val="1"/>
          </rPr>
          <t xml:space="preserve">: Add
  </t>
        </r>
        <r>
          <rPr>
            <b/>
            <sz val="10"/>
            <color indexed="8"/>
            <rFont val="Times New Roman"/>
            <family val="1"/>
          </rPr>
          <t>M</t>
        </r>
        <r>
          <rPr>
            <sz val="10"/>
            <color indexed="8"/>
            <rFont val="Times New Roman"/>
            <family val="1"/>
          </rPr>
          <t xml:space="preserve">: Modify
  </t>
        </r>
        <r>
          <rPr>
            <b/>
            <sz val="10"/>
            <color indexed="8"/>
            <rFont val="Times New Roman"/>
            <family val="1"/>
          </rPr>
          <t>D</t>
        </r>
        <r>
          <rPr>
            <sz val="10"/>
            <color indexed="8"/>
            <rFont val="Times New Roman"/>
            <family val="1"/>
          </rPr>
          <t xml:space="preserve">: Delete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Tran Thi Lanh</author>
  </authors>
  <commentList>
    <comment ref="C1" authorId="0" shapeId="0" xr:uid="{68AA8A60-FE61-4A91-8A37-11819D83AEF2}">
      <text>
        <r>
          <rPr>
            <b/>
            <sz val="8"/>
            <rFont val="Tahoma"/>
            <charset val="134"/>
          </rPr>
          <t>Tran Thi Lanh:</t>
        </r>
        <r>
          <rPr>
            <sz val="8"/>
            <rFont val="Tahoma"/>
            <charset val="134"/>
          </rPr>
          <t xml:space="preserve">
It does not required to have 3 requirement levels. It depends on your decentralization.</t>
        </r>
      </text>
    </comment>
    <comment ref="D1" authorId="0" shapeId="0" xr:uid="{29198649-33FD-4D5A-A197-DBB82079B164}">
      <text>
        <r>
          <rPr>
            <b/>
            <sz val="8"/>
            <rFont val="Tahoma"/>
            <charset val="134"/>
          </rPr>
          <t>Tran Thi Lanh:</t>
        </r>
        <r>
          <rPr>
            <sz val="8"/>
            <rFont val="Tahoma"/>
            <charset val="134"/>
          </rPr>
          <t xml:space="preserve">
Brief description about the case you'll check</t>
        </r>
      </text>
    </comment>
    <comment ref="E1" authorId="0" shapeId="0" xr:uid="{A2548301-17D3-4ED4-B03B-4F5B64A92E51}">
      <text>
        <r>
          <rPr>
            <b/>
            <sz val="8"/>
            <rFont val="Tahoma"/>
            <charset val="134"/>
          </rPr>
          <t>Tran Thi Lanh:</t>
        </r>
        <r>
          <rPr>
            <sz val="8"/>
            <rFont val="Tahoma"/>
            <charset val="134"/>
          </rPr>
          <t xml:space="preserve">
GUI
Function
Non-function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E118A7FB-EC87-4EE3-93F2-79D482AB79F0}">
      <text>
        <r>
          <rPr>
            <b/>
            <sz val="8"/>
            <color indexed="8"/>
            <rFont val="Times New Roman"/>
            <charset val="134"/>
          </rPr>
          <t xml:space="preserve">Pass
Fail
Untested
N/A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17F786AA-7405-4AAB-BD22-287E664E5528}">
      <text>
        <r>
          <rPr>
            <b/>
            <sz val="8"/>
            <color indexed="8"/>
            <rFont val="Times New Roman"/>
            <charset val="134"/>
          </rPr>
          <t xml:space="preserve">Pass
Fail
Untested
N/A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51EE5768-34E0-40AF-82AB-643E3DFF05C9}">
      <text>
        <r>
          <rPr>
            <b/>
            <sz val="8"/>
            <color indexed="8"/>
            <rFont val="Times New Roman"/>
            <charset val="134"/>
          </rPr>
          <t xml:space="preserve">Pass
Fail
Untested
N/A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EBC16580-9252-48B5-9466-76E56FCC9A43}">
      <text>
        <r>
          <rPr>
            <b/>
            <sz val="8"/>
            <color indexed="8"/>
            <rFont val="Times New Roman"/>
            <charset val="134"/>
          </rPr>
          <t xml:space="preserve">Pass
Fail
Untested
N/A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6A42373A-B54E-4529-B33B-7B92208691E0}">
      <text>
        <r>
          <rPr>
            <b/>
            <sz val="8"/>
            <color indexed="8"/>
            <rFont val="Times New Roman"/>
            <charset val="134"/>
          </rPr>
          <t xml:space="preserve">Pass
Fail
Untested
N/A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858E65C-1571-411E-AD86-35203A9B5A12}">
      <text>
        <r>
          <rPr>
            <b/>
            <sz val="8"/>
            <color indexed="8"/>
            <rFont val="Times New Roman"/>
            <charset val="134"/>
          </rPr>
          <t xml:space="preserve">Pass
Fail
Untested
N/A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868ACDD3-90D6-4EC2-AFFA-606AAAD4C315}">
      <text>
        <r>
          <rPr>
            <b/>
            <sz val="8"/>
            <color indexed="8"/>
            <rFont val="Times New Roman"/>
            <charset val="134"/>
          </rPr>
          <t xml:space="preserve">Pass
Fail
Untested
N/A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6100A221-9FF5-46BA-8854-D9BE4C4A6CDD}">
      <text>
        <r>
          <rPr>
            <b/>
            <sz val="8"/>
            <color indexed="8"/>
            <rFont val="Times New Roman"/>
            <charset val="134"/>
          </rPr>
          <t xml:space="preserve">Pass
Fail
Untested
N/A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5F71641E-D9C9-48E8-A5D9-3446CB5D86E5}">
      <text>
        <r>
          <rPr>
            <b/>
            <sz val="8"/>
            <color indexed="8"/>
            <rFont val="Times New Roman"/>
            <family val="1"/>
          </rPr>
          <t xml:space="preserve">Pass
Fail
Untested
N/A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4CE85D90-F909-4DC9-9EDA-61E773A59B8D}">
      <text>
        <r>
          <rPr>
            <b/>
            <sz val="8"/>
            <color indexed="8"/>
            <rFont val="Times New Roman"/>
            <family val="1"/>
          </rPr>
          <t xml:space="preserve">Pass
Fail
Untested
N/A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4C016019-1E56-4914-B920-2764A7868003}">
      <text>
        <r>
          <rPr>
            <b/>
            <sz val="8"/>
            <color indexed="8"/>
            <rFont val="Times New Roman"/>
            <family val="1"/>
          </rPr>
          <t xml:space="preserve">Pass
Fail
Untested
N/A
</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8EDC3DB5-0049-4A77-B4B8-6280330665BE}">
      <text>
        <r>
          <rPr>
            <b/>
            <sz val="8"/>
            <color indexed="8"/>
            <rFont val="Times New Roman"/>
            <charset val="134"/>
          </rPr>
          <t xml:space="preserve">Pass
Fail
Untested
N/A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17B4EF03-B3BE-416D-BE27-24D0705D100C}">
      <text>
        <r>
          <rPr>
            <b/>
            <sz val="8"/>
            <color indexed="8"/>
            <rFont val="Times New Roman"/>
            <charset val="134"/>
          </rPr>
          <t xml:space="preserve">Pass
Fail
Untested
N/A
</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FAE078C4-5F05-4FEF-B4D9-FD44DC202916}">
      <text>
        <r>
          <rPr>
            <b/>
            <sz val="8"/>
            <color indexed="8"/>
            <rFont val="Times New Roman"/>
            <charset val="134"/>
          </rPr>
          <t xml:space="preserve">Pass
Fail
Untested
N/A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B4F10641-AD9A-45D2-BBDB-6277BD010E0E}">
      <text>
        <r>
          <rPr>
            <b/>
            <sz val="8"/>
            <color indexed="8"/>
            <rFont val="Times New Roman"/>
            <charset val="134"/>
          </rPr>
          <t xml:space="preserve">Pass
Fail
Untested
N/A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0D02EBB0-2522-4A32-B399-C315D3ED9B91}">
      <text>
        <r>
          <rPr>
            <b/>
            <sz val="8"/>
            <color indexed="8"/>
            <rFont val="Times New Roman"/>
            <family val="1"/>
          </rPr>
          <t xml:space="preserve">Pass
Fail
Untested
N/A
</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
  </authors>
  <commentList>
    <comment ref="F8" authorId="0" shapeId="0" xr:uid="{EAB590FB-ABE9-4AD3-94F6-8F563E1E323D}">
      <text>
        <r>
          <rPr>
            <b/>
            <sz val="8"/>
            <color indexed="8"/>
            <rFont val="Times New Roman"/>
            <charset val="134"/>
          </rPr>
          <t xml:space="preserve">Pass
Fail
Untested
N/A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<sst xmlns="http://schemas.openxmlformats.org/spreadsheetml/2006/main" count="1906" uniqueCount="725">
  <si>
    <t>TEST CASE</t>
  </si>
  <si>
    <t>Project Name</t>
  </si>
  <si>
    <t>Creator</t>
  </si>
  <si>
    <t>Project Code</t>
  </si>
  <si>
    <t>Reviewer/Approver</t>
  </si>
  <si>
    <t>Document Code</t>
  </si>
  <si>
    <t>Issue Date</t>
  </si>
  <si>
    <t>Version</t>
  </si>
  <si>
    <t>Record of change</t>
  </si>
  <si>
    <t>Effective Date</t>
  </si>
  <si>
    <t>Change Item</t>
  </si>
  <si>
    <t>*A,D,M</t>
  </si>
  <si>
    <t>Change description</t>
  </si>
  <si>
    <t>Reference</t>
  </si>
  <si>
    <t>TEST CASE LIST</t>
  </si>
  <si>
    <t>Test Environment Setup Description</t>
  </si>
  <si>
    <t>No</t>
  </si>
  <si>
    <t>Function Name</t>
  </si>
  <si>
    <t>Sheet Name</t>
  </si>
  <si>
    <t>Description</t>
  </si>
  <si>
    <t>Pre-Condition</t>
  </si>
  <si>
    <t>Function D</t>
  </si>
  <si>
    <t>Module Code</t>
  </si>
  <si>
    <t>Pass</t>
  </si>
  <si>
    <t>Test requirement</t>
  </si>
  <si>
    <t>&lt;Brief description about requirements which are tested in this sheet&gt;</t>
  </si>
  <si>
    <t>Fail</t>
  </si>
  <si>
    <t>Tester</t>
  </si>
  <si>
    <t>Untested</t>
  </si>
  <si>
    <t>Number of Test cases</t>
  </si>
  <si>
    <t>ID</t>
  </si>
  <si>
    <t>Test Case Description</t>
  </si>
  <si>
    <t>Test Case Procedure</t>
  </si>
  <si>
    <t>Expected Output</t>
  </si>
  <si>
    <t>Inter-test case Dependence</t>
  </si>
  <si>
    <t>Result</t>
  </si>
  <si>
    <t>Test date</t>
  </si>
  <si>
    <t>Note</t>
  </si>
  <si>
    <r>
      <t xml:space="preserve">&lt;Brief description of this case: what is tested?&gt;
</t>
    </r>
    <r>
      <rPr>
        <sz val="10"/>
        <rFont val="Tahoma"/>
        <family val="2"/>
      </rPr>
      <t>Ex: Test viewing "Staff Information" form.</t>
    </r>
  </si>
  <si>
    <r>
      <t xml:space="preserve">&lt;Describe steps to perform this case&gt;
</t>
    </r>
    <r>
      <rPr>
        <sz val="10"/>
        <rFont val="Tahoma"/>
        <family val="2"/>
      </rPr>
      <t>Ex:
1. Login the system with Manager role.
2. Click "Staff" tab in the left menu.</t>
    </r>
  </si>
  <si>
    <r>
      <t xml:space="preserve">&lt;Describe results which meet customer's requirement&gt;
</t>
    </r>
    <r>
      <rPr>
        <sz val="10"/>
        <color indexed="8"/>
        <rFont val="Tahoma"/>
        <family val="2"/>
      </rPr>
      <t>Ex:
The "Staff information" view form is displayed with the folowing informations:
- Staff name
- Home address
- Company name
- …</t>
    </r>
  </si>
  <si>
    <t>&lt;List all test cases or condition that must be done before performing this case&gt;</t>
  </si>
  <si>
    <t>TEST REPORT</t>
  </si>
  <si>
    <t>&lt;Date when this test report is created&gt;</t>
  </si>
  <si>
    <t>Notes</t>
  </si>
  <si>
    <t>Module code</t>
  </si>
  <si>
    <t>Number of  test cases</t>
  </si>
  <si>
    <t>Sub total</t>
  </si>
  <si>
    <t>Test coverage</t>
  </si>
  <si>
    <t>%</t>
  </si>
  <si>
    <t>Test successful coverage</t>
  </si>
  <si>
    <t>&lt;List of documents which are referred in this version.&gt;</t>
  </si>
  <si>
    <t>Requirement Level 1</t>
  </si>
  <si>
    <t>Requirement Level 2</t>
  </si>
  <si>
    <t>Requirement Level 3</t>
  </si>
  <si>
    <t>Test Criteria</t>
  </si>
  <si>
    <t>Test Type</t>
  </si>
  <si>
    <t>Function</t>
  </si>
  <si>
    <t>GUI</t>
  </si>
  <si>
    <t>Passed</t>
  </si>
  <si>
    <t>Failed</t>
  </si>
  <si>
    <t>Blocked</t>
  </si>
  <si>
    <t>Skipped</t>
  </si>
  <si>
    <t>Restaurent_Management</t>
  </si>
  <si>
    <t>Restaurent_Mangement_TestPlan– v1.0</t>
  </si>
  <si>
    <t>Restaurent Management</t>
  </si>
  <si>
    <t>Dzoan Xuan Thanh</t>
  </si>
  <si>
    <t>v1.1</t>
  </si>
  <si>
    <t>A</t>
  </si>
  <si>
    <t>Thêm các test case để kiểm thử vào 
item Department Maintenance</t>
  </si>
  <si>
    <t>v1.2</t>
  </si>
  <si>
    <t>v1.3</t>
  </si>
  <si>
    <t>v1.4</t>
  </si>
  <si>
    <t>v1.5</t>
  </si>
  <si>
    <t>1. Database: MySQL from XAMPP
2. Website 
3. Server: Apache from XAMPP</t>
  </si>
  <si>
    <t>Thêm các sheet tương ứng với các modules ở phần "Change Item"</t>
  </si>
  <si>
    <t>Đăng nhập &amp; Đăng xuất, Đổi mật khẩu, Xem giỏ hàng</t>
  </si>
  <si>
    <t>Đặt bàn, Xem thực đơn, Đặt món trực tuyến, Thanh toán</t>
  </si>
  <si>
    <t>Xem danh sách bàn ăn, Tạo phiếu gọi món, Quản lý hội viên, Xem lịch đặt bàn</t>
  </si>
  <si>
    <t>Quản lý nhà cung cấp, Quản lý nguyên vật liệu, Quản lý phiếu nhập nguyên vật liệu</t>
  </si>
  <si>
    <t>Quản lý hóa đơn, Thống kê doanh thu, Quản lý món ăn, Quản lý nhân viên</t>
  </si>
  <si>
    <t>Xem thông tin</t>
  </si>
  <si>
    <t>Đăng nhập</t>
  </si>
  <si>
    <t>Đăng xuất</t>
  </si>
  <si>
    <t>QLHV</t>
  </si>
  <si>
    <t xml:space="preserve">Kiểm thử các chức năng liên quan đến quản lý hội viên </t>
  </si>
  <si>
    <t>Tang Kien Trung</t>
  </si>
  <si>
    <t>Function Thêm hội viên</t>
  </si>
  <si>
    <t>Function Sửa thông tin hội viên</t>
  </si>
  <si>
    <t>Function Thêm chiết khấu</t>
  </si>
  <si>
    <t>Function Tra chiết khấu</t>
  </si>
  <si>
    <t>Function Đổi mật khẩu hội viên</t>
  </si>
  <si>
    <t>1. Đăng nhập vào phần mềm quản lý nhà hàng nội bộ.
2. Vào mục quản lý hội viên
3. Quan sát UI.</t>
  </si>
  <si>
    <t>Kiểm thử giao diện quản lý hội viên</t>
  </si>
  <si>
    <t xml:space="preserve">Mong muốn giao diện quản lý hội viên đầu tiên sau khi được load lên sẽ hiện danh sách các hội viên hiện có.
Phải có đầy đủ các TextBox để người dùng có thể nhập các thông tin của hội viên nếu muốn Thêm hội viên mới.
Ngoài ra phải có các Button để "Thêm", "Sửa", thông tin hội viên.
</t>
  </si>
  <si>
    <t>Tài khoản được đăng nhập phải có quyền là "Quản lý nhà hàng" hoặc "Lễ tân"</t>
  </si>
  <si>
    <t>Kiểm thử Button Thêm và giao diện Thêm hội viên có rỗng khi vừa load Form Quản lý hội viên</t>
  </si>
  <si>
    <t>Mong muốn khi Form Quản lý hội viên xuất hiện thì các TextBox đều rỗng và Button Thêm sẽ được Enable, Còn Button Sửa sẽ bị Disable và chỉ được Enable khi nhấn vào thông tin một hội viên.</t>
  </si>
  <si>
    <t>Kiểm thử khi thêm thông tin hội viên và nhấn nút Thêm hội viên</t>
  </si>
  <si>
    <t>1. Đăng nhập vào phần mềm quản lý nhà hàng nội bộ.
2. Vào mục quản lý hội viên
3. Nhập thông tin hội viên cần thêm.
4. Nhấn nút Thêm hội viên</t>
  </si>
  <si>
    <t>Thông tin hội viên sẽ được thêm vào danh sách hội viên và cập nhật trên giao diện.
Ngoài ra nếu trường hợp dữ liệu đầu vào không hợp lệ hệ thống sẽ phải có thông báo hợp lý cho người dùng.</t>
  </si>
  <si>
    <t>Kiểm thử sau khi thêm hội viên thành công thì các thông tin trong TextBox phải được xóa.</t>
  </si>
  <si>
    <t>1. Đăng nhập vào phần mềm quản lý nhà hàng nội bộ.
2. Vào mục quản lý hội viên
3. Nhập thông tin hội viên cần thêm.
4. Nhấn nút Thêm hội viên
5. Quan sát UI</t>
  </si>
  <si>
    <t>Mong muốn sau khi thêm thông tin hội viên thành công thì giao diện sau khi đã cập nhật hội viên vào danh sách hội viên thì các TextBox sẽ được clear để người dùng tiếp tục thêm hội viên tiếp theo mà không cần phải xóa thủ công.</t>
  </si>
  <si>
    <t>Kiểm thử Button Sửa và giao diện Sửa hội viên có rỗng khi vừa load Form Quản lý hội viên</t>
  </si>
  <si>
    <t>Mong muốn khi Form Quản lý hội viên xuất hiện và người dùng nhấn vào thông tin một hội viên thì các TextBox đều rỗng và Button Sửa sẽ bị Disable, Còn Button Thêm sẽ bị Enable.</t>
  </si>
  <si>
    <t>1. Đăng nhập vào phần mềm quản lý nhà hàng nội bộ.
2. Vào mục quản lý hội viên
3. Nhấn vào một hội viên trong listview.
4. Quan sát UI.</t>
  </si>
  <si>
    <t>Kiểm thử khi nhấn vào một Row trong listview thì thông tin hội viên đó sẽ được điền tự động vào các TextBox. Đồng thời nút Sửa sẽ được Enable</t>
  </si>
  <si>
    <t>Các thông tin của hội viên đó sẽ được ánh xạ vào các TextBox tương ứng. Và nút Sửa thông tin hội viên sẽ được Enable</t>
  </si>
  <si>
    <t>Kiểm thử Button Làm mới có làm mới các TextBox và Disable Button Sửa và Enable Button Thêm hay không.</t>
  </si>
  <si>
    <t>1. Đăng nhập vào phần mềm quản lý nhà hàng nội bộ.
2. Vào mục quản lý hội viên
3. Nhấn vào Button Làm mới
4. Quan sát UI.</t>
  </si>
  <si>
    <t>Các thông tin trong TextBox sẽ bị xóa, nút Sửa thông tin hội viên sẽ bị Disable và Nút Thêm sẽ được Enable</t>
  </si>
  <si>
    <t>Kiểm thử Sửa thông tin hội viên</t>
  </si>
  <si>
    <t>1. Đăng nhập vào phần mềm quản lý nhà hàng nội bộ.
2. Vào mục quản lý hội viên
3. Nhấn vào một hội viên trong listview.
4. Sửa thông tin hội viên.
5. Nhấn vào nút "Sửa thông tin hội viên".</t>
  </si>
  <si>
    <t>Thông tin hội viên sau khi được sửa sẽ được cập nhật trên ListView UI, đồng thời hiện thông báo cập nhật thành công cho người dùng.
Trong trường hợp thông tin sau khi chỉnh sửa không hợp lệ sẽ phải hiện thông báo hợp lý cho người dùng.</t>
  </si>
  <si>
    <t>Kiểm thử khi nhấn vào một Row trong listview thì thông tin hội viên đó sẽ được điền tự động vào các TextBox. Đồng thời phần sửa số điện thoại của hội viên sẽ bị Disable để ngăn người dùng sửa thông tin sđt hội viên.</t>
  </si>
  <si>
    <t>Kiểm thử sau khi sửa thông tin hội viên thành công thì các thông tin trong TextBox phải được xóa.</t>
  </si>
  <si>
    <t>1. Đăng nhập vào phần mềm quản lý nhà hàng nội bộ.
2. Vào mục quản lý hội viên
3. Nhập thông tin hội viên cần sửa.
4. Nhấn nút Sửa hội viên
5. Quan sát UI</t>
  </si>
  <si>
    <t>Kiểm thử thêm chiết khấu cho hội viên.</t>
  </si>
  <si>
    <t>1. Đăng nhập vào phần mềm quản lý nhà hàng nội bộ.
2. Vào mục quản lý hội viên
3. Nhấn vào một hội viên trong listview.
4. Thêm chiết khấu cho hội viên.
5. Nhấn vào nút "Sửa thông tin hội viên".</t>
  </si>
  <si>
    <t>Kiểm thử giao diện tra chiết khấu của khách hàng.</t>
  </si>
  <si>
    <t>1. Vào website nhà hàng.
2. Vào mục Hội viên.
3. Quan sát UI.</t>
  </si>
  <si>
    <t>Mong muốn giao diện hội viên có đầy đủ các trường để người dùng nhập số điện thoại và email để kiểm tra chiết khấu của mình.</t>
  </si>
  <si>
    <t>Kiểm thử chức năng tra chiết khấu</t>
  </si>
  <si>
    <t>1. Vào website nhà hàng.
2. Vào mục Hội viên.
3. Nhập số điện thoại và email.
4. Quan sát kết quả.</t>
  </si>
  <si>
    <t>Mong muốn hệ thống sẽ tính toán chiết khấu của hội viên dựa trên số điiện thoại và email. 
Chiết khấu sẽ được hiện lên giao diện của người dùng. Đồng thời nếu không tìm thấy thông tin hội viên thì sẽ hiện thông báo phù hợp.</t>
  </si>
  <si>
    <t>TPGM</t>
  </si>
  <si>
    <t>Kiểm tra chức năng tạo phiếu gọi món dành cho thực khách lẫn nhân viên phục vụ</t>
  </si>
  <si>
    <t>Kiểm tra khi nhân viên chọn một bàn ăn trong danh sách bàn ăn</t>
  </si>
  <si>
    <t>1. Đăng nhập vào phần mềm quản lý nhà hàng nội bộ.
2. Nhấn chọn 1 bàn ăn.</t>
  </si>
  <si>
    <t xml:space="preserve">Bàn ăn được chọn và nếu bàn ăn đã có phiếu gọi món thì danh sách món ăn được hiện lên ListView </t>
  </si>
  <si>
    <t>1. Đăng nhập vào phần mềm quản lý nhà hàng nội bộ.
2. Nhấn chọn 1 bàn ăn.
3. Chọn món ăn
4. Nhấn thêm món</t>
  </si>
  <si>
    <t>Kiểm tra thêm món ăn vào phiếu gọi món đã tồn tại.</t>
  </si>
  <si>
    <t>Món ăn được chọn được thêm vào phiếu gọi món.
Nếu món ăn đã tồn tại thì phiếu gọi món cập nhật số lượng món ăn đó.</t>
  </si>
  <si>
    <t>Kiểm tra thêm món ăn vào phiếu gọi món chưa tồn tại</t>
  </si>
  <si>
    <t>Món ăn được thêm vào phiếu gọi món mới. Đồng thời bàn ăn sẽ được chuyển từ trạng thái trống sang trạng thái bận.</t>
  </si>
  <si>
    <t>Kiểm tra thêm món ăn với số lượng món ăn bằng 0 với phiếu gọi món chưa tồn tại.</t>
  </si>
  <si>
    <t>Kiểm tra thêm món ăn với số lượng món ăn bằng 0 với phiếu gọi món đã tồn tại.</t>
  </si>
  <si>
    <t>Kiểm tra thêm món ăn với số lượng món ăn nhỏ hơn 0 với phiếu gọi món chưa tồn tại.</t>
  </si>
  <si>
    <t>Kiểm tra thêm món ăn với số lượng món ăn nhỏ hơn 0 với phiếu gọi món đã tồn tại.</t>
  </si>
  <si>
    <t>Kiểm tra thêm món ăn với số lượng món ăn lớn hơn 0 với phiếu gọi món chưa tồn tại.</t>
  </si>
  <si>
    <t>Kiểm tra thêm món ăn với số lượng món ăn lớn hơn 0 với phiếu gọi món đã tồn tại.</t>
  </si>
  <si>
    <t>1. Đăng nhập vào phần mềm quản lý nhà hàng nội bộ.
2. Nhấn chọn 1 bàn ăn.
3. Chọn món ăn
4. Chọn số lượng
5. Nhấn thêm món</t>
  </si>
  <si>
    <t>Hệ thống thông báo lỗi không thể chọn số lượng âm.</t>
  </si>
  <si>
    <t>Hệ thống kiểm tra nếu món ăn đã tồn tại trong phiếu gọi món thì trừ số lượng tương ứng.
Nếu số lượng sau khi trừ nhỏ hơn hoặc bằng 0 thì xóa hẵn món ăn khỏi phiếu gọi món</t>
  </si>
  <si>
    <t>Hệ thống tạo phiếu gọi món mới và thêm món ăn với số lượng tương ứng.</t>
  </si>
  <si>
    <t>Hệ thống thêm món ăn vào phiếu gọi món. Đồng thời kiểm tra nếu món ăn đã tồn tại trong phiếu gọi món thì sẽ cập nhật lại số lượng của món ăn đó trong phiếu gọi món.</t>
  </si>
  <si>
    <t>QLĐB</t>
  </si>
  <si>
    <t xml:space="preserve">Kiểm tra chức năng quản lý đặt bàn </t>
  </si>
  <si>
    <t>Function Xem lịch đặt bàn</t>
  </si>
  <si>
    <t>Function Đặt bàn</t>
  </si>
  <si>
    <t>Kiểm tra giao diện khi nhấn vào quản lý lịch hẹn.</t>
  </si>
  <si>
    <t>1. Đăng nhập vào phần mềm quản lý nhà hàng nội bộ.
2. Vào mục quản lý lịch hẹn
3. Quan sát UI.</t>
  </si>
  <si>
    <t>Kiểm tra giao diện có hiện danh sách bàn ăn và danh sách lịch hẹn kèm Button đặt bàn hay không.</t>
  </si>
  <si>
    <t>Kiểm tra khi nhấn vào một lịch hẹn hay bàn ăn thì mã lịch hẹn và mã bàn ăn hiện lên giao diện,</t>
  </si>
  <si>
    <t>1. Đăng nhập vào phần mềm quản lý nhà hàng nội bộ.
2. Vào mục quản lý lịch hẹn
3. Nhấn vào lịch hẹn hoặc bàn ăn.
4. Quan sát UI.</t>
  </si>
  <si>
    <t>Kiểm tra TextBox có hiện mã lịch hẹn hay mã bàn ăn lên giao diện hay không.</t>
  </si>
  <si>
    <t>Kiểm tra khi nhấn vào một lịch hẹn nhưng không chọn bàn ăn và nhấn đặt lịch và ngược lại.</t>
  </si>
  <si>
    <t>Hệ thống hiển thị thông báo yêu cầu chọn đầy đủ thông tin trước khi đặt lịch.</t>
  </si>
  <si>
    <t>Kiểm tra khi nhấn chọn bàn ăn trống và nhấn đặt lịch.</t>
  </si>
  <si>
    <t>1. Đăng nhập vào phần mềm quản lý nhà hàng nội bộ.
2. Vào mục quản lý lịch hẹn
3. Nhấn vào lịch hẹn hoặc bàn ăn.
4. Nhấn vào Button Đặt lịch
5. Quan sát UI.</t>
  </si>
  <si>
    <t>Hệ thống cập nhật mã bàn ăn vào lịch hẹn và cập nhật trên ListView. Đồng thời chuyển trạng thái bàn ăn sang đã đặt lịch và màu bàn ăn xanh màu xanh.</t>
  </si>
  <si>
    <t>Kiểm tra khi đặt lịch thành công bàn ăn đã có lịch hẹn. Nếu nhấn vào bàn ăn  thì sẽ hiện thông tin chi tiết lịch hẹn.</t>
  </si>
  <si>
    <t>1. Đăng nhập vào phần mềm quản lý nhà hàng nội bộ.
2. Vào mục quản lý lịch hẹn
3. Nhấn vào bàn ăn đã được đặt lịch hẹn.
4. Quan sát UI.</t>
  </si>
  <si>
    <t>Hệ thống hiển thị thời gian và ngày được đặt lịch.</t>
  </si>
  <si>
    <t xml:space="preserve">Kiểm tra nếu muốn đổi bàn ăn </t>
  </si>
  <si>
    <t>1. Đăng nhập vào phần mềm quản lý nhà hàng nội bộ.
2. Vào mục quản lý lịch hẹn
3. Nhấn vào lịch hẹn và bàn ăn.
4. Nhấn vào Button Đặt lịch
5. Quan sát UI.</t>
  </si>
  <si>
    <t>Hệ thống chuyển mã bàn ăn mới vào lịch hẹn và đồng thời cập nhật lại trạng thái đặt lịch lên giao diện.
Nếu bàn ăn đã được đặt lịch trước đó thì cập nhật lại trạng thái bàn ăn.</t>
  </si>
  <si>
    <t>QLMA</t>
  </si>
  <si>
    <t>Kiểm tra các chức năng liên quan tới quản lý món ăn của nhà hàng</t>
  </si>
  <si>
    <t>Function Xem danh sách món ăn</t>
  </si>
  <si>
    <t>Kiểm thử khi vào giao diện quản lý món ăn các ListView và Button, TextBox có hiện đầy đủ các ô nhập thông tin món ăn hay không.</t>
  </si>
  <si>
    <t>1. Đăng nhập vào phần mềm quản lý nhà hàng nội bộ.
2. Vào mục quản lý món ăn
3. Quan sát UI.</t>
  </si>
  <si>
    <t>Mong đợi hệ thống hiển thị giao diện xem danh sách món ăn, và có ô TextBox đầy đủ.</t>
  </si>
  <si>
    <t>Mong muốn khi Form Quản lý món ăn xuất hiện thì các TextBox đều rỗng và Button Thêm sẽ được Enable, Còn Button Sửa sẽ bị Disable và chỉ được Enable khi nhấn vào thông tin một món ăn.</t>
  </si>
  <si>
    <t>Kiểm thử khi thêm thông tin món ăn và nhấn nút Thêm món ăn</t>
  </si>
  <si>
    <t>1. Đăng nhập vào phần mềm quản lý nhà hàng nội bộ.
2. Vào mục quản lý món ăn
3. Nhập thông tin món ăn cần thêm.
4. Nhấn nút Thêm món ăn</t>
  </si>
  <si>
    <t>Thông tin món ăn sẽ được thêm vào danh sách món ăn và cập nhật trên giao diện.
Ngoài ra nếu trường hợp dữ liệu đầu vào không hợp lệ hệ thống sẽ phải có thông báo hợp lý cho người dùng.</t>
  </si>
  <si>
    <t>Kiểm thử sau khi thêm món ăn thành công thì các thông tin trong TextBox phải được xóa.</t>
  </si>
  <si>
    <t>1. Đăng nhập vào phần mềm quản lý nhà hàng nội bộ.
2. Vào mục quản lý món ăn
3. Nhập thông tin món ăn cần thêm.
4. Nhấn nút Thêm món ăn
5. Quan sát UI</t>
  </si>
  <si>
    <t>Mong muốn sau khi thêm thông tin món ăn thành công thì giao diện sau khi đã cập nhật món ăn vào danh sách món ăn thì các TextBox sẽ được clear để người dùng tiếp tục thêm món ăn tiếp theo mà không cần phải xóa thủ công.</t>
  </si>
  <si>
    <t>Kiểm thử Button Thêm và giao diện Thêm món ăn có rỗng khi vừa load Form Quản lý món ăn</t>
  </si>
  <si>
    <t>Tài khoản được đăng nhập phải có quyền là "Quản lý nhà hàng"</t>
  </si>
  <si>
    <t>Kiểm tra điền thông tin đầy đủ nhưng chọn hình món ăn không hợp lệ hoặc không đúng định dạng.</t>
  </si>
  <si>
    <t>Hệ thống kiểm tra dung lượng và định dạng của file được chọn và hiện thông báo lỗi nếu không hợp lệ.</t>
  </si>
  <si>
    <t>Function Thêm món ăn</t>
  </si>
  <si>
    <t>Function Sửa món ăn</t>
  </si>
  <si>
    <t>Function Xóa món ăn</t>
  </si>
  <si>
    <t>Kiểm tra khi nhấn xóa món ăn có hiện giao diện xác nhận trước khi xóa hay không.</t>
  </si>
  <si>
    <t>1. Đăng nhập vào phần mềm quản lý nhà hàng nội bộ.
2. Vào mục quản lý hội viên
3. Nhập thông tin hội viên cần sửa.
4. Nhấn nút Xóa món ăn
5. Quan sát UI</t>
  </si>
  <si>
    <t>Mong muốn hệ thống sẽ hiện một hộp thoại xác nhận trước khi xóa để đảm bảo không xóa nhầm</t>
  </si>
  <si>
    <t>Kiểm tra sau khi nhấn xóa thì món ăn có được xóa và cập nhật lại ListView hay không.</t>
  </si>
  <si>
    <t>Mong muốn sau khi xóa món ăn thì hệ thống cập nhật lại giao diện UI.</t>
  </si>
  <si>
    <t>6.1 Đăng nhập &amp; Đăng xuất</t>
  </si>
  <si>
    <t>Success</t>
  </si>
  <si>
    <t>Kiểm tra bố cục của màn hình đăng nhập</t>
  </si>
  <si>
    <t>Kiểm tra giá trị mặc định của màn hình đăng nhập</t>
  </si>
  <si>
    <t>Kiểm tra đăng nhập với username và password hợp lệ (Permission 1)</t>
  </si>
  <si>
    <t>Kiểm tra đăng nhập khi bỏ trống username và nhập password hợp lệ</t>
  </si>
  <si>
    <t xml:space="preserve">Kiểm tra đăng nhập với username hợp lệ và bỏ trống password </t>
  </si>
  <si>
    <t xml:space="preserve">Kiểm tra đăng nhập khi bỏ trống cả username và password </t>
  </si>
  <si>
    <t>Kiểm tra đăng nhập với username không hợp lệ và password hợp lệ</t>
  </si>
  <si>
    <t>nhập thiếu 2 kí tự trong tên của user</t>
  </si>
  <si>
    <t>Kiểm tra đăng nhập khi nhập cả username và password không hợp lệ</t>
  </si>
  <si>
    <t>Kiểm tra chế độ mặc định của nút Login: nhấn Enter thay thế</t>
  </si>
  <si>
    <t>Kiểm tra đăng nhập với username hợp lệ và password không hợp lệ</t>
  </si>
  <si>
    <t>random charater</t>
  </si>
  <si>
    <t xml:space="preserve">Kiểm tra chức năng đăng xuất </t>
  </si>
  <si>
    <t>Quản lý thông tin</t>
  </si>
  <si>
    <t>Kiểm tra bố cục mặc định của màn hinh Thông tin cá nhân</t>
  </si>
  <si>
    <t>Kiểm tra giá trị của màn hình Thông tin cá nhân</t>
  </si>
  <si>
    <t>Kiểm tra các textbox không cho thay đổi giá trị</t>
  </si>
  <si>
    <t>Đổi mật khẩu</t>
  </si>
  <si>
    <t>Kiểm tra đổi mật khẩu với mật khẫu cũ là sai mật khẩu mới là đúng xác nhận mật khẩu mới là đúng</t>
  </si>
  <si>
    <t>Kiểm tra đổi mật khẩu với mật khẫu cũ là rỗng mật khẩu mới là đúng xác nhận mật khẩu mới là đúng</t>
  </si>
  <si>
    <t>Kiểm tra đổi mật khẩu với mật khẫu cũ là đúng mậtkhẩu mới là rỗng xác nhận mật khẩu mới là đúng</t>
  </si>
  <si>
    <t>Kiểm tra đổi mật khẩu với mật khẫu cũ là đúng mật khẩu mới là đúng xác nhận mật khẩu mới là sai</t>
  </si>
  <si>
    <t>Kiểm tra đổi mật khẩu với mật khẫu cũ là đúng mật khẩu mới là đúng xác nhận mật khẩu mới là rỗng</t>
  </si>
  <si>
    <t>Xem giỏ hàng</t>
  </si>
  <si>
    <t>Thêm món ăn vào giỏ hàng</t>
  </si>
  <si>
    <t>Kiểm tra bố cục mặc định của giao diện Thêm món ăn</t>
  </si>
  <si>
    <t>Kiểm tra giá trị mặc định của giao diện thêm món ăn</t>
  </si>
  <si>
    <t>Xem số lượng món ăn đã thêm</t>
  </si>
  <si>
    <t>Xem giỏ hàng khi chưa thêm hàng</t>
  </si>
  <si>
    <t>Kiểm tra danh sách món ăn trong giỏ hàng</t>
  </si>
  <si>
    <t>Xem tổng giá tiền giỏ hàng</t>
  </si>
  <si>
    <t>Kiểm tra bố cục mặc định của giao diện Xem giỏ hàng khi đã thêm hàng</t>
  </si>
  <si>
    <t>Kiểm tra xóa món hàng khỏi giỏ hàng</t>
  </si>
  <si>
    <t>Xem thực đơn</t>
  </si>
  <si>
    <t>Xem danh sách món ăn</t>
  </si>
  <si>
    <t>Kiểm tra danh sách món ăn</t>
  </si>
  <si>
    <t>Kiểm tra hiển thị món ăn</t>
  </si>
  <si>
    <t>Xem chi tiết món ăn</t>
  </si>
  <si>
    <t>Xem bố cục chi tiết món ăn</t>
  </si>
  <si>
    <t>Đặt món trực tuyến</t>
  </si>
  <si>
    <t>Kiểm tra bố cục trang web đặt món trực tiếp</t>
  </si>
  <si>
    <t>Kiểm tra giá trị mặc định của trang web đặt món trực tuyến</t>
  </si>
  <si>
    <t>Kiểm tra một số textbox không cho thay đổi giá trị</t>
  </si>
  <si>
    <t>Kiểm tra đặt hàng thất bại với tất cả các textbox là rỗng</t>
  </si>
  <si>
    <t>Kiểm tra đặt hàng thất bại với tất cả các textbox là rỗng trừ textbox họ tên</t>
  </si>
  <si>
    <t>Kiểm tra đặt hàng thất bại với tất cả các textbox là rỗng trừ textbox họ tên, Email</t>
  </si>
  <si>
    <t>Kiểm tra đặt hàng thất bại với tất cả các textbox là rỗng trừ textbox họ tên, email,số diện thoại</t>
  </si>
  <si>
    <t>Kiểm tra đặt hàng thất bại với tất cả các textbox là rỗng trừ textbox họ tên, email,số diện thoại, địa chỉ</t>
  </si>
  <si>
    <t>Kiểm tra đặt hàng thất bại với các textboxt được nhập Họ tên, Email, Số điện thoại, Địa chỉ, Quận huyện</t>
  </si>
  <si>
    <t>Kiểm tra đặt hàng thành công với các textboxt được nhập trừ mã hội viên</t>
  </si>
  <si>
    <t>Kiểm tra bố cục đặt hàng thành công</t>
  </si>
  <si>
    <t>Kiểm tra đặt hàng thành công với các textboxt được nhập chính xác với mã hội viên là đúng</t>
  </si>
  <si>
    <t>Kiểm tra đặt hàng thất bại với các textboxt được nhập chính xác với mã hội viên là sai</t>
  </si>
  <si>
    <t>Thống kê doanh thu</t>
  </si>
  <si>
    <t>Thống kê doanh thu theo tháng</t>
  </si>
  <si>
    <t>KIểm tra bố cục thống kê doanh thu</t>
  </si>
  <si>
    <t>Kiểm tra gía trị mặc định của giao diện thống kê doanh thu</t>
  </si>
  <si>
    <t>Kiểm tra chức năng chọn tháng</t>
  </si>
  <si>
    <t>Kiểm tra thống kê theo tháng</t>
  </si>
  <si>
    <t>Kiểm tra tính tổng doanh thu trong tháng</t>
  </si>
  <si>
    <t>Thống kê doanh thu theo năm</t>
  </si>
  <si>
    <t>Kiểm tra chức năng chọn năm</t>
  </si>
  <si>
    <t>Kiểm tra thống kê theo năm</t>
  </si>
  <si>
    <t>Kiểm tra tính tổng doanh thu trong năm</t>
  </si>
  <si>
    <t>Quản lý nhà cung cấp</t>
  </si>
  <si>
    <t>Thêm nhà cung cấp</t>
  </si>
  <si>
    <t>Kiểm tra bố cục giao diện quản lý nhà cung cấp</t>
  </si>
  <si>
    <t>Kiểm tra giá trị mặc định của giao diện quản lý nhà cung cấp</t>
  </si>
  <si>
    <t>Kiểm tra chống thay đổi giá trị của textbox mã nhà cung cấp</t>
  </si>
  <si>
    <t>thêm nhà quản lý thất bại với các textbox không được nhập</t>
  </si>
  <si>
    <t>thêm nhà quản lý thất bại với các textbox không được nhập trừ textbox họ tên, số điện thoại</t>
  </si>
  <si>
    <t>thêm nhà quản lý thất bại với các textbox không được nhập trừ textbox họ tên</t>
  </si>
  <si>
    <t>thêm nhà quản lý thất bại với các textbox được nhập trừ mô tả, mã nhà cung cấp</t>
  </si>
  <si>
    <t>thêm nhà quản lý thất bại với các textbox được nhập trừ mã nhà cung cấp</t>
  </si>
  <si>
    <t>Sửa nhà cung cấp</t>
  </si>
  <si>
    <t>Kiểm tra hiển thị chi tiết nhà cung cấp</t>
  </si>
  <si>
    <t>Thay đổi giá trị mặc định theo nhà cung cấp</t>
  </si>
  <si>
    <t>Sửa nhà quản lý thất bại với các textbox không được nhập</t>
  </si>
  <si>
    <t>Sửa nhà quản lý thất bại với các textbox không được nhập trừ textbox họ tên, số điện thoại</t>
  </si>
  <si>
    <t>sửa nhà quản lý thất bại với các textbox không được nhập trừ textbox họ tên</t>
  </si>
  <si>
    <t>sửa nhà quản lý thất bại với các textbox được nhập trừ mô tả, mã nhà cung cấp</t>
  </si>
  <si>
    <t>sửa nhà quản lý thất bại với các textbox được nhập trừ mã nhà cung cấp</t>
  </si>
  <si>
    <t xml:space="preserve">Xóa nhà cung cấp </t>
  </si>
  <si>
    <t>Kiểm tra xóa nhà cung cấp</t>
  </si>
  <si>
    <t>Function Login</t>
  </si>
  <si>
    <t>Kiểm tra chức năng đăng nhập</t>
  </si>
  <si>
    <t>Function Logout</t>
  </si>
  <si>
    <t>Kiểm tra chức năng đăng xuất</t>
  </si>
  <si>
    <t>Function Xem thông tin</t>
  </si>
  <si>
    <r>
      <t>Module 'Qu</t>
    </r>
    <r>
      <rPr>
        <u/>
        <sz val="11"/>
        <color rgb="FF0000FF"/>
        <rFont val="Times New Roman"/>
        <charset val="128"/>
      </rPr>
      <t>ả</t>
    </r>
    <r>
      <rPr>
        <u/>
        <sz val="11"/>
        <color rgb="FF0000FF"/>
        <rFont val="ＭＳ Ｐゴシック"/>
        <charset val="128"/>
      </rPr>
      <t>n lý thông tin'</t>
    </r>
  </si>
  <si>
    <t>Kiểm tra chức năng xem thông tin</t>
  </si>
  <si>
    <t>Function Đổi mật khẩu</t>
  </si>
  <si>
    <t>Kiểm tra chức năng đổi mật khẩu</t>
  </si>
  <si>
    <t>Function Thêm món ăn vào giỏ hàng</t>
  </si>
  <si>
    <t>Module 'Xem giỏ hàng'</t>
  </si>
  <si>
    <t>Kiểm tra chức năng thêm món ăn vào giỏ hàng</t>
  </si>
  <si>
    <t>Function Xem giỏ hàng</t>
  </si>
  <si>
    <t>Kiểm tra chức năng xem giỏ hàng</t>
  </si>
  <si>
    <t>Module 'Xem thực đơn'</t>
  </si>
  <si>
    <t xml:space="preserve">Kiểm tra chức năng xem danh sách món ăn
</t>
  </si>
  <si>
    <t>Function Xem chi tiết món ăn</t>
  </si>
  <si>
    <t>Kiểm tra chức năng xem chi tiết món ăn</t>
  </si>
  <si>
    <t>Function Đặt món trực tuyến</t>
  </si>
  <si>
    <t>Module 'Đặt món trực tuyến'</t>
  </si>
  <si>
    <t>Kiểm tra chức năng đặt món trực tuyến</t>
  </si>
  <si>
    <t>Function Thống kê doanh thu theo tháng</t>
  </si>
  <si>
    <t>Module 'Thống kê doanh thu'</t>
  </si>
  <si>
    <t>Kiểm tra chức năng thống kê doang thu theo năm</t>
  </si>
  <si>
    <t>Function Thống kê doanh thu theo năm</t>
  </si>
  <si>
    <t>Kiểm tra chức năng thống kê doang thu theo tháng</t>
  </si>
  <si>
    <t>Function thêm nhà cung cấp</t>
  </si>
  <si>
    <t>Module 'Quản lý nhà cung cấp'</t>
  </si>
  <si>
    <t>Kiểm tra chức năng thêm nhà cung cấp</t>
  </si>
  <si>
    <t>Function Sửa nhà cung cấp</t>
  </si>
  <si>
    <t>Kiểm tra chức năng sửa nhà cung cấp</t>
  </si>
  <si>
    <t>Function xóa nhà cung cấp</t>
  </si>
  <si>
    <t>Kiểm tra chức năng xóa nhà cung cấp</t>
  </si>
  <si>
    <t>Module Đăng nhập &amp; Đăng xuất</t>
  </si>
  <si>
    <t>Kiểm tra chức năng đăng nhập và đăng xuất</t>
  </si>
  <si>
    <t>Nguyễn Ngọc Thiện</t>
  </si>
  <si>
    <t>Function Đăng Nhập</t>
  </si>
  <si>
    <t>Kiểm tra bố cục mặc định của màn hình đăng nhập</t>
  </si>
  <si>
    <t>Mở ứng dụng Quản lý nhà hàng</t>
  </si>
  <si>
    <t>Hiển thị màn hình giao diện với bố cục: 
1. Textbox username
2. Textbox password
3. Button login
4. Button Exit</t>
  </si>
  <si>
    <t>Hiển thị màn hình giao diện với các giá trị là:
1. admin với field username
2. ****** với field password</t>
  </si>
  <si>
    <t>Kiểm tra đăng nhập thành công - Với username và password hợp lệ (Permission 1)</t>
  </si>
  <si>
    <t>1, Nhập username: admin
2, Nhập password: 123456
3, Click chuột vào nút [Login]</t>
  </si>
  <si>
    <t>Đăng nhập thành công và chuyển tiếp đến màn hình Homepage</t>
  </si>
  <si>
    <t>Kiểm tra đăng nhập không thành công khi bỏ trống username và nhập password hợp lệ</t>
  </si>
  <si>
    <t>1, Nhập username:
2, Nhập password: 123456
3, Click chuột vào nút [Login]</t>
  </si>
  <si>
    <t>Hiển thị thông báo 'Sai tài khoản hoặc mật khẩu! Vui lòng nhập lại!'</t>
  </si>
  <si>
    <t xml:space="preserve">Kiểm tra đăng nhập không thành công với username hợp lệ và bỏ trống password </t>
  </si>
  <si>
    <t>1, Nhập username: admin
2, Nhập password:
3, Click chuột vào nút [Login]</t>
  </si>
  <si>
    <t xml:space="preserve">Kiểm tra đăng nhập không thành công khi bỏ trống cả username và password </t>
  </si>
  <si>
    <t>1, Nhập username:
2, Nhập password:
4, Click chuột vào nút [Login]</t>
  </si>
  <si>
    <t>Kiểm tra đăng nhập không thành công với username không hợp lệ và password hợp lệ</t>
  </si>
  <si>
    <t>1, Nhập username: admi
2, Nhập password: 123456
5, Click chuột vào nút [Login]</t>
  </si>
  <si>
    <t>Kiểm tra đăng nhập không thành công với username hợp lệ và password không hợp lệ</t>
  </si>
  <si>
    <t>1, Nhập username: admin
2, Nhập password: 1234567
3, Click chuột vào nút [Login]</t>
  </si>
  <si>
    <t>Kiểm tra đăng nhập không thành công khi nhập cả username và password không hợp lệ</t>
  </si>
  <si>
    <t>1, Nhập username: thu
2, Nhập password: thu123
3, Click chuột vào nút [Login]</t>
  </si>
  <si>
    <t>1, Nhập username: admin
2, Nhập password: 123456
3, Nhấn phím Enter</t>
  </si>
  <si>
    <t>Function Đăng Xuất</t>
  </si>
  <si>
    <t>1. Đăng nhập thành công
2. Từ màn hình Homepage click "Thông tin tài khoản"
3. Chọn Đăng Xuất</t>
  </si>
  <si>
    <t>Hiển thị màn hình đăng nhập</t>
  </si>
  <si>
    <t>Function Xem Thông Tin</t>
  </si>
  <si>
    <t>1. Đăng nhập vào ứng dụng Quản lý nhà hàng
2. Chọn "Thông tin cá nhân"
3. Chọn "Thông tin cá nhân"</t>
  </si>
  <si>
    <t>Hiển thị màn hình giao diện với bố cục: 
1. Textbox Tên đăng nhập
2. Textbox Mã nhân viên
3. Textbox Họ tên
4. Textbox Chức vụ
5. Textbox Email
6. Textbox Mật khẩu cũ
7. Textbox Mật khẩu mới
8. Textbox Xác nhận mật khẩu mới
9. Button xác nhận đổi mật khẩu
10. Button exit</t>
  </si>
  <si>
    <t xml:space="preserve">Các textbox hiển thị các thông tin:
1. Textbox Tên đăng nhập là tên đăng nhập của nhân viên
2. Textbox Mã nhân viên là mã của nhân viên
3. Textbox Họ tên là tên của nhân viên
4. Textbox Chức vụ là chức vụ của nhân viên
5. Textbox Email là email của nhân viên
6. Textbox Mật khẩu cũ là rỗng
7. Textbox Mật khẩu mới là rỗng
8. Textbox Xác nhận mật khẩu mới là rỗng
</t>
  </si>
  <si>
    <t>1. Đăng nhập vào ứng dụng Quản lý nhà hàng
2. Chọn "Thông tin cá nhân"
3. Chọn "Thông tin cá nhân"
4. Nhập giá trị vào các text box</t>
  </si>
  <si>
    <t>Một số Textbox không thể thay đổi giá trị:
1. Textbox Tên đăng nhập
2. Textbox Mã nhân viên
3. Textbox Họ tên
4. Textbox Chức vụ
5. Textbox Email</t>
  </si>
  <si>
    <t>Function Đổi Mật Khẩu</t>
  </si>
  <si>
    <t>1. Đăng nhập vào ứng dụng Quản lý nhà hàng
2. Chọn "Thông tin cá nhân"
3. Chọn "Thông tin cá nhân" 
Mật khẫu cũ 12345
Mật khẩu mới 1234567
Xác nhận mật khẩu mới 1234567</t>
  </si>
  <si>
    <t>Hiển thị alert "Mật khẩu cũ không chính xác vui lòng nhập lại"</t>
  </si>
  <si>
    <t>Đăng nhập bằng tài khoản admin</t>
  </si>
  <si>
    <t>1. Đăng nhập vào ứng dụng Quản lý nhà hàng
2. Chọn "Thông tin cá nhân"
3. Chọn "Thông tin cá nhân" 
Mật khẫu cũ 
Mật khẩu mới 1234567
Xác nhận mật khẩu mới 1234567</t>
  </si>
  <si>
    <t>Hiển thị alert "Vui lòng nhập đầy đủ thông tin"</t>
  </si>
  <si>
    <t>Kiểm tra đổi mật khẩu với mật khẫu cũ là đúng mật khẩu mới là rỗng xác nhận mật khẩu mới là đúng</t>
  </si>
  <si>
    <t>1. Đăng nhập vào ứng dụng Quản lý nhà hàng
2. Chọn "Thông tin cá nhân"
3. Chọn "Thông tin cá nhân" 
Mật khẫu cũ 123456
Mật khẩu mới 
Xác nhận mật khẩu mới 1234567</t>
  </si>
  <si>
    <t>1. Đăng nhập vào ứng dụng Quản lý nhà hàng
2. Chọn "Thông tin cá nhân"
3. Chọn "Thông tin cá nhân" 
Mật khẫu cũ 123456
Mật khẩu mới  1234567
Xác nhận mật khẩu mới 1234568</t>
  </si>
  <si>
    <t>Hiển thị alert "Mật khẩu mới là sai vui lòng nhập lại"</t>
  </si>
  <si>
    <t xml:space="preserve">1. Đăng nhập vào ứng dụng Quản lý nhà hàng
2. Chọn "Thông tin cá nhân"
3. Chọn "Thông tin cá nhân" 
Mật khẫu cũ 123456
Mật khẩu mới  1234567
Xác nhận mật khẩu mới </t>
  </si>
  <si>
    <t>1. Đăng nhập vào ứng dụng Quản lý nhà hàng
2. Chọn "Thông tin cá nhân"
3. Chọn "Thông tin cá nhân" 
Mật khẫu cũ 123456
Mật khẩu mới  1234567
Xác nhận mật khẩu mới 1234567</t>
  </si>
  <si>
    <t>Hiển thị alert"Đổi mật khẩu thành công"</t>
  </si>
  <si>
    <t>1. Truy cập vào trang web Cơm Nhà
2. Chọn vào mục Thực đơn</t>
  </si>
  <si>
    <t>Hệ thống hiển thị mục lục các loại món ăn trong nhà hàng.
Tùy theo mục luc mà ứng với món ăn trong mục đó của nhà hàng.
Mỗi món ăn sẽ có nút order để thêm vào giỏ hàng</t>
  </si>
  <si>
    <t>Hệ thống hiển thị các món ăn trong mục lẩu</t>
  </si>
  <si>
    <t>1. Truy cập vào trang web Cơm Nhà
2. Chọn vào mục Thực đơn
3. Chọn món ăn muốn thêm vào giỏ hàng</t>
  </si>
  <si>
    <t>Món ăn được thêm vào sẽ xuất hiện trong mục giỏ hàng</t>
  </si>
  <si>
    <t>Số lượng món ăn sẽ xuất hiện trên ký hiểu giỏ xe</t>
  </si>
  <si>
    <t>1. Truy cập vào trang web Cơm Nhà
2. Chọn vào mục Giỏ Hàng</t>
  </si>
  <si>
    <t>Hệ thống hiển thị dòng chữ "Quý khách chưa đặt món ăn nào cả.
Nhấn vào đây để chọn món nào."</t>
  </si>
  <si>
    <t>1. Truy cập vào trang web Cơm Nhà
2. Thêm món ăn vào giỏ hàng
4. Chọn vào mục Giỏ Hàng</t>
  </si>
  <si>
    <t xml:space="preserve">Mỗi món ăn bao gồm:
Tên món ăn
giá tiền
số lượng
</t>
  </si>
  <si>
    <t>1. Truy cập vào trang web Cơm Nhà
2. Thêm món ăn vào giỏ hàng
3. Chọn vào mục Giỏ Hàng</t>
  </si>
  <si>
    <t>Hệ thống hiển thị tổng giá tiền của các món ăn trong giỏ hàng</t>
  </si>
  <si>
    <t>Hệ thống hiển thị giao diện với bố cục:
Danh sách các món ăn
Button thêm hàng
Button đặt món
textbox ghi chú</t>
  </si>
  <si>
    <t>1. Truy cập vào trang web Cơm Nhà
2. Thêm món ăn vào giỏ hàng
3. Chọn vào mục Giỏ Hàng
4. Xóa món ăn khỏi giỏ hàng</t>
  </si>
  <si>
    <t>Khi bấm vào dấu x tại mỗi món ăn sẽ biến mất khỏi giỏ hàng</t>
  </si>
  <si>
    <t>Kiểm tra chức năng xem thực đơn</t>
  </si>
  <si>
    <t xml:space="preserve">Hệ thống hiển thị mục lục các nhóm món ăn trong nhà hàng.
Hiển thị danh sách món ăn
</t>
  </si>
  <si>
    <t>1. Truy cập vào trang web Cơm Nhà
2. Chọn vào mục Thực đơn
3. Chọn các nhóm món ăn</t>
  </si>
  <si>
    <t>Hiển thị  danh sách món ăn đúng với nhóm món ăn được chọn</t>
  </si>
  <si>
    <t>mỗi món ăn trong danh sách gồm:
Hình ảnh
mô tả
tên món ăn
giá bán
button order</t>
  </si>
  <si>
    <t>1. Truy cập vào trang web Cơm Nhà
2. Chọn vào mục Thực đơn
3. Bấm vào tên món ăn</t>
  </si>
  <si>
    <t>Hệ thống hiển thị chi tiết món ăn gồm bố cục sau:
mỗi món ăn trong danh sách gồm:
Hình ảnh
mô tả chi tiết
tên món ăn
giá bán
button order</t>
  </si>
  <si>
    <t>1. Truy cập vào trang web Cơm Nhà
2. Chọn vào mục Thực đơn
4. Bấm vào tên món ăn</t>
  </si>
  <si>
    <t>Chi tiết món ăn hiện ra phải trùng với món ăn được chọn</t>
  </si>
  <si>
    <t>Chọn đặt ship sau khi chốt món ở giỏ hàng</t>
  </si>
  <si>
    <t>Bố cục trang web đặt món trực tuyến gồm:
1 danh sách các món ăn cần đặt
tổng giá tiền
1 textbox Họ Tên
1 textbox mã hội viên
1 textbox Email
1 textbox Số điện thoại
1 textbox tỉnh thành
 1 textbox quận huyện
 1 selection phương thức thanh toán
1 textbox mã thẻ 
1 hyperllink về trang đặt hàng
1 button đặt ship</t>
  </si>
  <si>
    <t xml:space="preserve">Giá trị mặt định trang web đặt món trực tuyến gồm:
1 danh sách các món ăn cần đặt
tổng giá tiền
1 textbox Họ Tên là rỗng
1 textbox mã hội viên là rỗng
1 textbox Email là rỗng
1 textbox Số điện thoại là rỗng
1 textbox tỉnh thành là "Tp. Hồ Chí Minh"
 1 textbox quận huyện là rỗng
 1 selection phương thức thanh toán là rỗng
1 textbox mã thẻ là rỗng
</t>
  </si>
  <si>
    <t xml:space="preserve">Chọn đặt ship sau khi chốt món ở giỏ hàng
</t>
  </si>
  <si>
    <t>Textbox không cho thay đổi giá trị:
textbox tỉnh thành</t>
  </si>
  <si>
    <t>Chọn đặt ship sau khi chốt món ở giỏ hàng
Chọn đặt ship để xác nhận đặt món</t>
  </si>
  <si>
    <t>Hiển thị thông báo lỗi khi để trống:
textbox Họ Tên
textbox Email
textbox Số điện thoại
texbox Địa chỉ
textbox quận huyện
selection phương thức thanh toán
textbox mã thẻ</t>
  </si>
  <si>
    <t xml:space="preserve"> </t>
  </si>
  <si>
    <t>Hiển thị thông báo lỗi khi để trống:
textbox Số điện thoại
texbox Địa chỉ
textbox quận huyện
selection phương thức thanh toán
textbox mã thẻ</t>
  </si>
  <si>
    <t>Hiển thị thông báo lỗi khi để trống:
texbox Địa chỉ
textbox quận huyện
selection phương thức thanh toán
textbox mã thẻ</t>
  </si>
  <si>
    <t>Hiển thị thông báo lỗi khi để trống:
textbox quận huyện
selection phương thức thanh toán
textbox mã thẻ</t>
  </si>
  <si>
    <t>Hiển thị thông báo lỗi khi để trống:
selection phương thức thanh toán
textbox mã thẻ</t>
  </si>
  <si>
    <t>Hiển thị đặt hàng thành công</t>
  </si>
  <si>
    <t>Chọn đặt ship sau khi chốt món ở giỏ hàng
Nhập các thông tin cần thiết
Chọn đặt ship để xác nhận đặt món</t>
  </si>
  <si>
    <t>Hiển thị đặt hàng thành công
mã hóa đơn 
thông tin người đặt món:
Họ tên số điện thoại
địa chỉ giao 
phương thức thanh toán</t>
  </si>
  <si>
    <t>Hiển thị mã hội viên không hợp lệ vui lòng nhập lại</t>
  </si>
  <si>
    <t>Kiểm tra chức năng quản lý nhà cung cấp</t>
  </si>
  <si>
    <t>Function Thêm Nhà cung cấp</t>
  </si>
  <si>
    <t>Đăng nhập vào ứng dụng quản lý nhà hàng
chọn admin 
chọn nhà cung cấp</t>
  </si>
  <si>
    <t>Bố cục quản lý nhà cung cấp gồm:
bảng danh sách nhà cung cấp
textbox mã nhà cung cấp
textbox tên nhà cung cấp
textbox số điện thoại
textbox địa chỉ
textbox mô tả
button thêm
button làm mới
button xóa</t>
  </si>
  <si>
    <t xml:space="preserve">Đăng nhập vào ứng dụng quản lý nhà hàng
chọn admin 
chọn nhà cung cấp
</t>
  </si>
  <si>
    <t>Bố cục quản lý nhà cung cấp gồm:
bảng danh sách nhà cung cấp gồm các nhà cung cấp đã lưu
textbox mã nhà cung cấp là rỗng
textbox tên nhà cung cấp là rỗng
textbox số điện thoại là rỗng
textbox địa chỉ là rỗng
textbox mô tả là rỗng
button thêm được bật
button làm mới được bật
button xóa được tắt</t>
  </si>
  <si>
    <t>Đăng nhập vào ứng dụng quản lý nhà hàng
chọn admin 
chọn nhà cung cấp
nhập giá trị mã nhà cung cấp</t>
  </si>
  <si>
    <t>Giá trị trong textbox mã nhà cung cấp không thay đổi</t>
  </si>
  <si>
    <t>Đăng nhập vào ứng dụng quản lý nhà hàng
chọn admin 
chọn nhà cung cấp
chọn thêm</t>
  </si>
  <si>
    <t>Hiển thị thông báo vui lòng điền đầy đủ thông tin</t>
  </si>
  <si>
    <t>Đăng nhập vào ứng dụng quản lý nhà hàng
chọn admin 
chọn nhà cung cấp
nhập họ tên, số điện thoại
chọn thêm</t>
  </si>
  <si>
    <t>Đăng nhập vào ứng dụng quản lý nhà hàng
chọn admin 
chọn nhà cung cấp
nhập họ tên, số điện thoại, địa chỉ
chọn thêm</t>
  </si>
  <si>
    <t>Hiển thị thông báo vui lòng đầy đủ thông tin</t>
  </si>
  <si>
    <t>Đăng nhập vào ứng dụng quản lý nhà hàng
chọn admin 
chọn nhà cung cấp
nhập họ tên, số điện thoại, địa chỉ, mô tả
chọn thêm</t>
  </si>
  <si>
    <t>Hiển thị thông báo thêm nhà cung cấp thành công và lưu nhà cung cấp mới</t>
  </si>
  <si>
    <t>Chọn nhà cung cấp cần hiển thị chi tiết</t>
  </si>
  <si>
    <t>Hiển thị thông tin chi tiết nhà cung cấp</t>
  </si>
  <si>
    <t>HIển thị các giá trị:
textbox mã nhà cung cấp là mã nhà cung cấp
textbox tên nhà cung cấp là tên nhà cung cấp
textbox số điện thoại là điện thoại nhà cung cấp
textbox địa chỉ là địa chỉ nhà cung cấm
textbox mô tả là mô tả nhà cung cấp
button thêm thay đổi thành "Lưu"
button làm mới được bật
button xóa được bật</t>
  </si>
  <si>
    <t>Đăng nhập vào ứng dụng quản lý nhà hàng
chọn admin 
chọn nhà cung cấp
chọn lưu</t>
  </si>
  <si>
    <t>Đăng nhập vào ứng dụng quản lý nhà hàng
chọn admin 
chọn nhà cung cấp
nhập họ tên, số điện thoại
chọn lưu</t>
  </si>
  <si>
    <t>Đăng nhập vào ứng dụng quản lý nhà hàng
chọn admin 
chọn nhà cung cấp
nhập họ tên, số điện thoại, địa chỉ
chọn lưu</t>
  </si>
  <si>
    <t>Đăng nhập vào ứng dụng quản lý nhà hàng
chọn admin 
chọn nhà cung cấp
nhập họ tên, số điện thoại, địa chỉ, mô tả
chọn lưu</t>
  </si>
  <si>
    <t>Hiển thị thông báo lưu nhà cung cấp thành công và lưu thông tin mới cho nhà cung cấp</t>
  </si>
  <si>
    <t>Function Xóa nhà cung cấp</t>
  </si>
  <si>
    <t>Đăng nhập vào ứng dụng quản lý nhà hàng
chọn admin 
chọn nhà cung cấp
chọn xóa</t>
  </si>
  <si>
    <t>Hiển thị thông báo xóa thành công và xóa nhà cung cấp khỏi bảng danh sách nhà cung cấp</t>
  </si>
  <si>
    <t>Đăng nhập vào ứng dụng quản lý nhà hàng
chọn admin 
chọn thống kê doanh thu</t>
  </si>
  <si>
    <t>Bố cục giao diện thống kê doanh thu gồm:
Thời gian
Bảng ghi chi tiết doanh thu
button thống kê theo tháng
button thống kê theo năm
textbox tổng doanh thu</t>
  </si>
  <si>
    <t>Đăng nhập vào ứng dụng quản lý nhà hàng
chọn admin 
chọn tháng cần thống kê</t>
  </si>
  <si>
    <t>Bố cục giao diện thống kê doanh thu gồm:
Thời gian tháng năm ngày đăng nhập
Bảng ghi chi tiết doanh thu là rỗng
textbox tổng doanh thu là rỗng</t>
  </si>
  <si>
    <t>Hệ thống hiển thị lịch để người dùng có thể thực hiện thao tác chọn tháng</t>
  </si>
  <si>
    <t>Đăng nhập vào ứng dụng quản lý nhà hàng
chọn admin 
chọn thống kê doanh thu
chọn thống kê theo tháng</t>
  </si>
  <si>
    <t>Hệ thống hiển thị các đã được thanh toán trong tháng được chọn</t>
  </si>
  <si>
    <t>Hệ thống tinh tổng các hóa đơn đã thanh toán trong tháng</t>
  </si>
  <si>
    <t>Hệ thống hiển thị lịch để người dùng có thể thực hiện thao tác chọn năm</t>
  </si>
  <si>
    <t>Đăng nhập vào ứng dụng quản lý nhà hàng
chọn admin 
chọn thống kê doanh thu
chọn thống kê theo năm</t>
  </si>
  <si>
    <t>Hệ thống hiển thị các đã được thanh toán trong năm được chọn</t>
  </si>
  <si>
    <t>Hệ thống tinh tổng các hóa đơn đã thanh toán trong năm</t>
  </si>
  <si>
    <t>Tạo phiếu gọi món</t>
  </si>
  <si>
    <t>Quản lý hội viên</t>
  </si>
  <si>
    <t>Quản lý đặt bàn</t>
  </si>
  <si>
    <t>Quản lý món ăn</t>
  </si>
  <si>
    <t>Module 'Đăng nhập &amp; Đăng xuất'</t>
  </si>
  <si>
    <t>Trương Tuấn Thịnh</t>
  </si>
  <si>
    <t>Function "Đặt bàn"</t>
  </si>
  <si>
    <r>
      <rPr>
        <i/>
        <sz val="10"/>
        <color indexed="17"/>
        <rFont val="Tahoma"/>
        <charset val="134"/>
      </rPr>
      <t xml:space="preserve">&lt;Brief description of this case: what is tested?&gt;
</t>
    </r>
    <r>
      <rPr>
        <sz val="10"/>
        <rFont val="Tahoma"/>
        <charset val="134"/>
      </rPr>
      <t>Ex: Test viewing "Staff Information" form.</t>
    </r>
  </si>
  <si>
    <r>
      <rPr>
        <i/>
        <sz val="10"/>
        <color indexed="17"/>
        <rFont val="Tahoma"/>
        <charset val="134"/>
      </rPr>
      <t xml:space="preserve">&lt;Describe steps to perform this case&gt;
</t>
    </r>
    <r>
      <rPr>
        <sz val="10"/>
        <rFont val="Tahoma"/>
        <charset val="134"/>
      </rPr>
      <t>Ex:
1. Login the system with Manager role.
2. Click "Staff" tab in the left menu.</t>
    </r>
  </si>
  <si>
    <r>
      <rPr>
        <i/>
        <sz val="10"/>
        <color indexed="17"/>
        <rFont val="Tahoma"/>
        <charset val="134"/>
      </rPr>
      <t xml:space="preserve">&lt;Describe results which meet customer's requirement&gt;
</t>
    </r>
    <r>
      <rPr>
        <sz val="10"/>
        <color indexed="8"/>
        <rFont val="Tahoma"/>
        <charset val="134"/>
      </rPr>
      <t>Ex:
The "Staff information" view form is displayed with the folowing informations:
- Staff name
- Home address
- Company name
- …</t>
    </r>
  </si>
  <si>
    <t>Kiểm thử đặt bàn với thông tin trống</t>
  </si>
  <si>
    <t>1. Truy cập vào trang Đặt bàn
2. Không điền bât kì thông tin nào
3. Nhấn nút "Đặt bàn"</t>
  </si>
  <si>
    <t>Thông báo yêu cầu bắt buộc nhập các trường thông tin dữ liệu: Họ tên, số điện thoại, số người, ngày đặt, giờ đặt.</t>
  </si>
  <si>
    <t>Kiểm thử đặt bàn thiếu thông tin họ tên, còn lại đủ</t>
  </si>
  <si>
    <t>1. Truy cập vào trang Đặt bàn
2. Điền đầy đủ thông tin trừ trường "Họ tên"
3. Nhấn nút "Đặt bàn"</t>
  </si>
  <si>
    <t>Thông báo yêu cầu bắt buộc nhập thông tin họ tên khách hàng</t>
  </si>
  <si>
    <t>Kiểm thử đặt bàn chỉ thiếu thông tin Số điện thoại</t>
  </si>
  <si>
    <t>1. Truy cập vào trang Đặt bàn
2. Điền đầy đủ thông tin trừ trường "Số điện thoại"
3. Nhấn nút "Đặt bàn"</t>
  </si>
  <si>
    <t>Thông báo yêu cầu bắt buộc nhập thông tin số điện thoại khách hàng</t>
  </si>
  <si>
    <t>Kiểm thử đặt bàn chỉ thiếu thông tin số lượng người</t>
  </si>
  <si>
    <t>1. Truy cập vào trang Đặt bàn
2. Điền đầy đủ thông tin trừ trường "Số lượng khách"
3. Nhấn nút "Đặt bàn"</t>
  </si>
  <si>
    <t>Thông báo yêu cầu bắt buộc nhập thông tin số lượng khách hàng</t>
  </si>
  <si>
    <t>Kiểm thử đặt bàn chỉ thiếu thông tin ngày hẹn đặt bàn ( ngày tháng năm )</t>
  </si>
  <si>
    <t>1. Truy cập vào trang Đặt bàn
2. Điền đầy đủ thông tin trừ trường "Ngày tháng năm"
3. Nhấn nút "Đặt bàn"</t>
  </si>
  <si>
    <t>Thông báo yêu cầu bắt buộc nhập thông tin ngày đến quán</t>
  </si>
  <si>
    <t>Kiểm thử đặt bàn chỉ thiếu thông tin ngày hẹn đặt bàn ( giờ, phút cụ thể )</t>
  </si>
  <si>
    <t>1. Truy cập vào trang Đặt bàn
2. Điền đầy đủ thông tin trừ trường "Thời gian giờ phút"
3. Nhấn nút "Đặt bàn"</t>
  </si>
  <si>
    <t>Thông báo yêu cầu bắt buộc nhập thông tin giờ đến quán</t>
  </si>
  <si>
    <t>Kiểm thử đặt bàn chỉ thiếu thông tin ghi chú khách hàng</t>
  </si>
  <si>
    <t>1. Truy cập vào trang Đặt bàn
2. Điền đầy đủ thông tin trừ trường "Ghi chú"
3. Nhấn nút "Đặt bàn"</t>
  </si>
  <si>
    <t>Tiến hành kiểm tra thông tin khách hàng nhập và thông báo "Đặt bàn thành công"</t>
  </si>
  <si>
    <t>Thông tin khách hàng nhập là hợp lệ</t>
  </si>
  <si>
    <t>Kiểm thử đặt bàn điền đầy đủ thông tin các trường</t>
  </si>
  <si>
    <t>1. Truy cập vào trang Đặt bàn
2. Điền đầy đủ thông tin
3. Nhấn nút "Đặt bàn"</t>
  </si>
  <si>
    <t>Kiểm thử chức năng kiểm tra thông tin "Số điện thoại" hợp lệ trước khi hoàn tất đặt bàn</t>
  </si>
  <si>
    <t>Tiến hành kiểm tra thông tin khách hàng nhập và thông báo "Số điện thoại không hợp lệ"</t>
  </si>
  <si>
    <t>Mọi thông tin đã được điền đầy đủ ( trừ trường ghi chú tùy ý )</t>
  </si>
  <si>
    <t>Kiểm thử chức năng kiểm tra thông tin "Ngày giờ đặt bàn" hợp lệ trước khi hoàn tất đặt bàn</t>
  </si>
  <si>
    <t>Tiến hành kiểm tra thông tin khách hàng nhập và thông báo "Vui lòng chọn ngày"</t>
  </si>
  <si>
    <t>Kiểm thử chức năng hoàn thành đặt bàn và lưu dữ liệu lên hệ thống</t>
  </si>
  <si>
    <t>1. Truy cập vào trang Đặt bàn
2. Điền đầy đủ thông tin ( thông tin hợp lệ )
3. Nhấn nút "Đặt bàn"</t>
  </si>
  <si>
    <t>Tiến hành kiểm tra thông tin khách hàng và thông báo "Đặt bàn thành công" và dữ liệu được lưu lên hệ thống</t>
  </si>
  <si>
    <t>Function "Hiển thị danh sách bàn ăn"</t>
  </si>
  <si>
    <t>Kiểm thử chức năng hiển thị giao diện bàn ăn</t>
  </si>
  <si>
    <t>Trên giao diện chính của nhân viên tại quán</t>
  </si>
  <si>
    <t>Hiển thị danh sách bàn ăn và trạng thái bàn trên giao diện</t>
  </si>
  <si>
    <t>Kiểm thử chức năng hiển thị giao diện thực đơn</t>
  </si>
  <si>
    <t>1. Trên giao diện chính của hệ thống 
2. Nhấn vào một bàn ăn bất kì</t>
  </si>
  <si>
    <t>Hiển thị phần giao diện thực đơn để thêm món, bỏ món cho bàn ăn</t>
  </si>
  <si>
    <t>Kiểm thử chức năng xem thông tin bàn ăn</t>
  </si>
  <si>
    <t>Hiển thị thông tin món ăn và tổng tiền cần thanh toán trên giao diện</t>
  </si>
  <si>
    <t>Function "Hiển thị danh sách món ăn đã gọi"</t>
  </si>
  <si>
    <t>Kiểm thử chức năng hiển thị giao diện chi tiết món ăn trên bàn</t>
  </si>
  <si>
    <t>Hiển thị thông tin danh sách các món ăn và số lượng kèm thành tiền của món ăn đó</t>
  </si>
  <si>
    <t>Kiểm thử chức năng cập nhật ( xóa ) món ăn cho bàn ăn</t>
  </si>
  <si>
    <t>1. Trên giao diện chính của hệ thống 
2. Nhấn vào một bàn ăn bất kì
3. Chọn món ăn muốn xóa
4. Chọn số lượng muốn xóa
5. Nhấn nút "Xóa món"</t>
  </si>
  <si>
    <t>Cập nhật lại thông tin danh sách các món ăn và số lượng kèm thành tiền của món ăn đó trên bàn ăn</t>
  </si>
  <si>
    <t>Bàn ăn đã đặt món</t>
  </si>
  <si>
    <t>1. Trên giao diện chính của hệ thống 
2. Chọn số lượng muốn xóa
3. Nhấn nút "Xóa món"</t>
  </si>
  <si>
    <t>Thông báo "Chưa chọn món ăn cần xóa"</t>
  </si>
  <si>
    <t>Kiểm thử chức năng xóa hóa đơn khi bàn ăn xóa hết món</t>
  </si>
  <si>
    <t>Thông báo xóa món ăn thành công và thông báo xóa hoàn toàn hóa đơn vì không còn món nào thanh toán</t>
  </si>
  <si>
    <t>Bàn ăn còn lại 1 món duy nhất</t>
  </si>
  <si>
    <t>Kiểm thử chức năng cập nhật lại trạng thái bàn ăn khi xóa hết món ăn</t>
  </si>
  <si>
    <t>Thông báo xóa món ăn thành công và cập nhật lại trạng thái bàn ăn trên giao diện</t>
  </si>
  <si>
    <t>Function "Thanh toán" tại quán</t>
  </si>
  <si>
    <t>Kiểm thử giao diện, nút "Thanh toán" không thể nhấn nếu chọn bàn không cần thanh toán</t>
  </si>
  <si>
    <t>1. Trên giao diện hệ thống cho nhân viên
2. Nhân viên chọn bàn chưa có hóa đơn cần thanh toán</t>
  </si>
  <si>
    <t>Nút "Thanh toán" trên giao diện mờ đi và không thể nhấn</t>
  </si>
  <si>
    <t>Nút chưa disable, vẫn nhấn được</t>
  </si>
  <si>
    <t>Kiểm thử chức năng "Thanh toán" trên bàn chưa có hóa đơn</t>
  </si>
  <si>
    <t>1. Trên giao diện hệ thống cho nhân viên
2. Nhân viên chọn bàn chưa có hóa đơn cần thanh toán 
3. Nhấn "Thanh toán"</t>
  </si>
  <si>
    <t>Thông báo cho nhân viên "Bàn không có hóa đơn cần thanh toán"</t>
  </si>
  <si>
    <t>Kiểm thử chức năng "Thanh toán" trên bàn đã có hóa đơn</t>
  </si>
  <si>
    <t>1. Trên giao diện hệ thống cho nhân viên
2. Nhân viên chọn bàn có hóa đơn cần thanh toán 
3. Nhấn "Thanh toán"</t>
  </si>
  <si>
    <t>Thông báo cho nhân viên "Thanh toán thành công"</t>
  </si>
  <si>
    <t>Kiểm thử chức năng thanh toán có chiết khấu với hội viên</t>
  </si>
  <si>
    <t>1. Trên giao diện hệ thống cho nhân viên
2. Nhân viên chọn bàn có hóa đơn cần thanh toán
3. Điền thông tin mã hội viên 
4. Nhấn "Thanh toán"</t>
  </si>
  <si>
    <t>Thông báo cho nhân viên "Thanh toán thành công" với số tiền qua chiết khấu</t>
  </si>
  <si>
    <t>Kiểm thử chức năng hiển thị số tiền qua chiết khấu trước khi thanh toán với hội viên</t>
  </si>
  <si>
    <t>1. Trên giao diện hệ thống cho nhân viên
2. Nhân viên chọn bàn có hóa đơn cần thanh toán
3. Điền thông tin mã hội viên</t>
  </si>
  <si>
    <t>Hiển thị tổng tiền cần trả sau khi giảm</t>
  </si>
  <si>
    <t>Đã xác thực mã hội viên tồn tại</t>
  </si>
  <si>
    <t>Chưa hiển thị thông tin số tiền phải trả sau khi giảm</t>
  </si>
  <si>
    <t>Kiểm thử chức năng thanh toán có chiết khấu với hội viên sai</t>
  </si>
  <si>
    <t>1. Trên giao diện hệ thống cho nhân viên
2. Nhân viên chọn bàn có hóa đơn cần thanh toán
3. Điền thông tin mã hội viên sai
4. Nhấn "Thanh toán"</t>
  </si>
  <si>
    <t>Thông báo cho nhân viên "Mã hội viên không tồn tại"</t>
  </si>
  <si>
    <t>Kiểm thử chức năng cập nhật tổng tiền đã chi của hội viên</t>
  </si>
  <si>
    <t>Cập nhật tổng tiền hội viên đã chi ( chưa qua chiết khấu ) lên hệ thống</t>
  </si>
  <si>
    <t>Đã thanh toán thành công</t>
  </si>
  <si>
    <t>Kiểm thử chức năng cập nhật lại trạng thái bàn sau khi thanh toán thành công</t>
  </si>
  <si>
    <t>1. Trên giao diện hệ thống cho nhân viên
2. Nhân viên chọn bàn có hóa đơn cần thanh toán
3. Nhấn "Thanh toán"</t>
  </si>
  <si>
    <t>Dữ liệu bàn được cập nhật thành công và giao diện cập nhật lại bàn "Trống"</t>
  </si>
  <si>
    <t>Kiểm thử chức năng lưu thông tin hóa đơn thanh toán lên hệ thống</t>
  </si>
  <si>
    <t>Thông tin chi tiết hóa đơn thanh toán thành công được lưu vào database, nhân viên kế toán có thể kiểm tra doanh thu</t>
  </si>
  <si>
    <t>KIểm tra chức năng thống kê doanh thu</t>
  </si>
  <si>
    <t>Quản Lý Thông Tin</t>
  </si>
  <si>
    <t>Kiểm tra chức năng xem thôn tin đổi mật khẩu tài khoản</t>
  </si>
  <si>
    <t>DATBAN</t>
  </si>
  <si>
    <t>Kiểm thử chức năng đặt bàn trên website trước khi tới quán</t>
  </si>
  <si>
    <t>THANHTOAN</t>
  </si>
  <si>
    <t>Kiểm thử chức năng thanh toán tại quán</t>
  </si>
  <si>
    <t>QLBA</t>
  </si>
  <si>
    <t>QLNVL</t>
  </si>
  <si>
    <t>Kiểm thử các chức năng liên quan đến Nguyên vật liệu</t>
  </si>
  <si>
    <t>Function "Xem danh sách nguyên vật liệu"</t>
  </si>
  <si>
    <t>Kiểm thử chức năng xem danh sách thông tin nguyên vật liệu</t>
  </si>
  <si>
    <t>1. Trên giao diện quản lý của admin
2. Chọn sang phần "Nguyên vật liệu"</t>
  </si>
  <si>
    <t>Danh sách thông tin nguyên vật liệu được hiển thị trên giao diện</t>
  </si>
  <si>
    <t>Kiểm thử chức năng cập nhật lại danh sách thông tin nguyên vật liệu khi có thay đổi</t>
  </si>
  <si>
    <t>1. Trên giao diện quản lý "Nguyên vật liệu" của admin</t>
  </si>
  <si>
    <t>Danh sách thông tin nguyên vật liệu được cập nhật lại và hiển thị trên giao diện</t>
  </si>
  <si>
    <t>Thêm/Xóa/Sửa nguyên vật liệu thành công</t>
  </si>
  <si>
    <t>Function "Xem thông tin nguyên vật liệu"</t>
  </si>
  <si>
    <t>Kiểm thử chức năng xem thông tin chi tiết 1 nguyên vật liệu</t>
  </si>
  <si>
    <t>1. Trên giao diện quản lý "Nguyên vật liệu" của admin
2. Chọn một nguyên vật liệu</t>
  </si>
  <si>
    <t>Hiển thị thông tin chi tiết nguyên vật liệu đó trên giao diện</t>
  </si>
  <si>
    <t>Chức năng xem danh sách nguyên vật liệu thành công</t>
  </si>
  <si>
    <t>Function "Thêm nguyên vật liệu"</t>
  </si>
  <si>
    <t>Kiểm thử chức năng thêm nguyên vật liệu mới với đầy đủ thông tin</t>
  </si>
  <si>
    <t>1. Trên giao diện quản lý "Nguyên vật liệu" của admin
2. Chọn "Làm mới" để reset các trường nhập
3. Nhập đầy đủ thông tin nguyên vật liệu mới
4. Nhấn nút "Thêm nguyên vật liệu"</t>
  </si>
  <si>
    <t>Thông báo "Thêm nguyên vật liệu thành công"</t>
  </si>
  <si>
    <t>Kiểm thử chức năng thêm nguyên vật liệu mới với thiếu thông tin "Tên nguyên vật liệu"</t>
  </si>
  <si>
    <t>1. Trên giao diện quản lý "Nguyên vật liệu" của admin
2. Chọn "Làm mới" để reset các trường nhập
3. Nhập thiếu thông tin trường "Tên nguyên vật liệu"
4. Nhấn nút "Thêm nguyên vật liệu"</t>
  </si>
  <si>
    <t>Thông báo "Vui lòng nhập đầy đủ thông tin nguyên vật liệu"</t>
  </si>
  <si>
    <t>Kiểm thử chức năng thêm nguyên vật liệu mới với thiếu thông tin "Đơn vị"</t>
  </si>
  <si>
    <t>1. Trên giao diện quản lý "Nguyên vật liệu" của admin
2. Chọn "Làm mới" để reset các trường nhập
3. Nhập thiếu thông tin trường "Đơn vị"
4. Nhấn nút "Thêm nguyên vật liệu"</t>
  </si>
  <si>
    <t>Kiểm thử chức năng thêm nguyên vật liệu mới với thiếu thông tin "Tình trạng"</t>
  </si>
  <si>
    <t>1. Trên giao diện quản lý "Nguyên vật liệu" của admin
2. Chọn "Làm mới" để reset các trường nhập
3. Nhập thiếu thông tin trường "Tình trạng"
4. Nhấn nút "Thêm nguyên vật liệu"</t>
  </si>
  <si>
    <t>Kiểm thử chức năng thêm nguyên vật liệu mới với thiếu thông tin "Số lượng tồn kho"</t>
  </si>
  <si>
    <t>1. Trên giao diện quản lý "Nguyên vật liệu" của admin
2. Chọn "Làm mới" để reset các trường nhập
3. Nhập thiếu thông tin trường "Số lượng tồn kho"
4. Nhấn nút "Thêm nguyên vật liệu"</t>
  </si>
  <si>
    <t>Thông báo "Thêm nguyên vật liệu thành công" với số lượng tồn kho là 0</t>
  </si>
  <si>
    <t>Kiểm thử chức năng thêm nguyên vật liệu mới với thiếu thông tin "Đơn giá"</t>
  </si>
  <si>
    <t>QLNVL_bug_1</t>
  </si>
  <si>
    <t>Kiểm thử chức năng Thêm nguyên vật liệu khi đang xem thông tin một nguyên vật liệu khác</t>
  </si>
  <si>
    <t>1. Trên giao diện quản lý "Nguyên vật liệu" của admin
2. Chọn một nguyên vật liệu
3. Nhập thông tin nguyên vật liệu
4. Chọn nút "Thêm nguyên vật liệu"</t>
  </si>
  <si>
    <t>Không thể thêm nguyên vật liệu mới khi đang xem thông tin nguyên vật liệu</t>
  </si>
  <si>
    <t>Chức năng "Xem thông tin chi tiết nguyên vật liệu" thành công</t>
  </si>
  <si>
    <t>Nút "Thêm nguyên vật liệu" đã được cập nhật trạng thái không thể nhấn khi đang xem thông tin một nguyên vật liệu</t>
  </si>
  <si>
    <t>Function "Sửa nguyên vật liệu"</t>
  </si>
  <si>
    <t>Kiểm thử chức năng Sửa nguyên vật liệu mới với đầy đủ thông tin</t>
  </si>
  <si>
    <t>1. Trên giao diện quản lý "Nguyên vật liệu" của admin
2. Chọn nguyên vật liệu muốn sửa
3. Nhập đầy đủ thông tin nguyên vật liệu mới
4. Nhấn nút "Sửa nguyên vật liệu"</t>
  </si>
  <si>
    <t>Thông báo "Sửa nguyên vật liệu thành công"</t>
  </si>
  <si>
    <t>Kiểm thử chức năng Sửa nguyên vật liệu mới thiếu thông tin "Tên nguyên vật liệu"</t>
  </si>
  <si>
    <t>1. Trên giao diện quản lý "Nguyên vật liệu" của admin
2. Chọn nguyên vật liệu muốn sửa
3. Nhập thông tin nguyên vật liệu mới
4. Xóa thông tin "Tên nguyên vật liệu"
5. Nhấn nút "Sửa nguyên vật liệu"</t>
  </si>
  <si>
    <t>QLNVL_bug_2</t>
  </si>
  <si>
    <t>Kiểm thử chức năng Sửa nguyên vật liệu mới thiếu thông tin "Tình trạng"</t>
  </si>
  <si>
    <t>1. Trên giao diện quản lý "Nguyên vật liệu" của admin
2. Chọn nguyên vật liệu muốn sửa
3. Nhập thông tin nguyên vật liệu mới
4. Xóa thông tin "Tình trạng"
5. Nhấn nút "Sửa nguyên vật liệu"</t>
  </si>
  <si>
    <t>Tình trạng rỗng được cập nhật lên hệ thống</t>
  </si>
  <si>
    <t>Kiểm thử chức năng Sửa nguyên vật liệu mới thiếu thông tin "Đơn vị"</t>
  </si>
  <si>
    <t>1. Trên giao diện quản lý "Nguyên vật liệu" của admin
2. Chọn nguyên vật liệu muốn sửa
3. Nhập thông tin nguyên vật liệu mới
4. Xóa thông tin "Đơn vị"
5. Nhấn nút "Sửa nguyên vật liệu"</t>
  </si>
  <si>
    <t>Đơn vị rỗng được cập nhật lên hệ thống</t>
  </si>
  <si>
    <t>Kiểm thử chức năng Sửa nguyên vật liệu mới thiếu thông tin "Đơn giá"</t>
  </si>
  <si>
    <t>1. Trên giao diện quản lý "Nguyên vật liệu" của admin
2. Chọn nguyên vật liệu muốn sửa
3. Nhập thông tin nguyên vật liệu mới
4. Xóa thông tin "Đơn giá"
5. Nhấn nút "Sửa nguyên vật liệu"</t>
  </si>
  <si>
    <t>Thông báo "Sửa nguyên vật liệu thành công" với đơn giá như cũ</t>
  </si>
  <si>
    <t>Kiểm thử chức năng Sửa nguyên vật liệu mới thiếu thông tin "Số lượng tồn kho"</t>
  </si>
  <si>
    <t>1. Trên giao diện quản lý "Nguyên vật liệu" của admin
2. Chọn nguyên vật liệu muốn sửa
3. Nhập thông tin nguyên vật liệu mới
4. Xóa thông tin "Số lượng tồn kho"
5. Nhấn nút "Sửa nguyên vật liệu"</t>
  </si>
  <si>
    <t>Thông báo "Sửa nguyên vật liệu thành công" với số lượng tồn kho không thay đổi</t>
  </si>
  <si>
    <t>Kiểm thử chức năng sửa nguyên vật liệu khi chưa chọn nguyên vật liệu</t>
  </si>
  <si>
    <t>1. Trên giao diện quản lý "Nguyên vật liệu" của admin
2. Nhập thông tin bất kỳ
3. Chọn nút "Sửa nguyên vật liệu"</t>
  </si>
  <si>
    <t>Thông báo "Chưa chọn nguyên vật liệu nào"</t>
  </si>
  <si>
    <t>Nút "Sửa" đã được cập nhật trạng thái không thể nhấn khi chưa chọn nguyên vật liệu</t>
  </si>
  <si>
    <t>Function "Xóa nguyên vật liệu"</t>
  </si>
  <si>
    <t>Kiểm thử chức năng xóa một nguyên vật liệu</t>
  </si>
  <si>
    <t>1. Trên giao diện quản lý "Nguyên vật liệu" của admin
2. Chọn một nguyên vật liệu
3. Chọn nút "Xóa nguyên vật liệu"</t>
  </si>
  <si>
    <t>Thông báo "Xóa nguyên vật liệu thành công"</t>
  </si>
  <si>
    <t>Kiểm thử chức năng xóa nguyên vật liệu khi chưa chọn nguyên vật liệu</t>
  </si>
  <si>
    <t>1. Trên giao diện quản lý "Nguyên vật liệu" của admin
2. Chọn nút "Xóa nguyên vật liệu"</t>
  </si>
  <si>
    <t>Nút "Xóa" đã được cập nhật trạng thái không thể nhấn khi chưa chọn nguyên vật liệu</t>
  </si>
  <si>
    <t>Function "Làm mới" các trường nhập dữ liệu</t>
  </si>
  <si>
    <t>Kiểm thử chức năng làm mới cái trường nhập thông tin</t>
  </si>
  <si>
    <t>1. Trên giao diện quản lý "Nguyên vật liệu"
2. Nhấn nút "Làm mới"</t>
  </si>
  <si>
    <t>Đặt lại toàn bộ các trường nhập dữ liệu nguyên vật liệu</t>
  </si>
  <si>
    <t>Function Cập nhật lại UI các nút chọn</t>
  </si>
  <si>
    <t>Kiểm thử cập nhật lại các nút Thêm/Xóa/Sửa khi nhấn nút "Làm mới"</t>
  </si>
  <si>
    <t>- Vô hiệu hóa các nút: Sửa, Xóa
- Các nút có thể nhấn: Thêm, Xem danh sách nguyên vật liệu</t>
  </si>
  <si>
    <t>Kiểm thử cập nhật lại các nút Thêm/Xóa/Sửa khi chạy chức năng "Xem thông tin nguyên vật liệu"</t>
  </si>
  <si>
    <t>- Vô hiệu hóa các nút: Thêm
- Các nút có thể nhấn: Sửa, Xóa, Xem danh sách nguyên vật liệu</t>
  </si>
  <si>
    <t>QLPN</t>
  </si>
  <si>
    <t>Kiểm thử các chức năng quản lý phiếu nhập nguyên vật liệu</t>
  </si>
  <si>
    <t>Function "Xem danh sách phiếu nhập"</t>
  </si>
  <si>
    <t>Kiểm thử chức năng xem danh sách phiếu nhập nguyên vật liệu</t>
  </si>
  <si>
    <t>1. Trên giao diện quản lý Phiếu nhập
2. Nhấn xem danh sách phiếu nhập</t>
  </si>
  <si>
    <t>Hiển thị danh sách phiếu nhập nguyên liệu</t>
  </si>
  <si>
    <t>Function "Xem thông tin chi tiết phiếu nhập"</t>
  </si>
  <si>
    <t>Kiểm thử chức năng xem thông tin chi tiết phiếu nhập nguyên vật liệu</t>
  </si>
  <si>
    <t>1. Trên giao diện quản lý Phiếu nhập
2. Nhấn xem danh sách phiếu nhập
3. Chọn một phiếu nhập nguyên liệu</t>
  </si>
  <si>
    <t>Hiển thị thông tin chi tiết về phiếu nhập nguyên vật liệu:
- Thông tin phiếu nhập
- Danh sách thông tin nguyên vật liệu nhập kèm số lượng</t>
  </si>
  <si>
    <t>Chức năng xem danh sách phiếu nhập nguyên vật liệu thành công</t>
  </si>
  <si>
    <t>Function "Thêm phiếu nhập nguyên vật liệu"</t>
  </si>
  <si>
    <t>Kiểm thử chức năng thêm phiếu nhập vật liệu mới với đầy đủ thông tin</t>
  </si>
  <si>
    <t>1. Trên giao diện quản lý "Phiếu nhập nguyên vật liệu"
2. Chọn "Làm mới" để reset các trường nhập
3. Chọn nguyên vật liệu muốn nhập hàng kèm số lượng
4. Nhập thông tin cơ bản của phiếu nhập
5. Nhấn nút "Lưu"</t>
  </si>
  <si>
    <t>Thông báo "Thêm phiếu nhập hàng thành công"</t>
  </si>
  <si>
    <t>Xem danh sách nguyên liệu thành công</t>
  </si>
  <si>
    <t>Kiểm thử chức năng thêm phiếu nhập vật liệu mới mà không chọn nguyên liệu nào</t>
  </si>
  <si>
    <t>1. Trên giao diện quản lý "Phiếu nhập nguyên vật liệu"
2. Chọn "Làm mới" để reset các trường nhập
3. Nhập thông tin cơ bản của phiếu nhập
4. Nhấn nút "Lưu"</t>
  </si>
  <si>
    <t>Thông báo "Vui lòng chọn loại nguyên vật liệu muốn nhập"</t>
  </si>
  <si>
    <t>Crash app: Chưa validate và lỗi Parse Double tổng giá text = ""</t>
  </si>
  <si>
    <t>Kiểm thử chức năng thêm phiếu nhập vật liệu mới thiếu thông tin ghi chú</t>
  </si>
  <si>
    <t>1. Trên giao diện quản lý "Phiếu nhập nguyên vật liệu"
2. Chọn "Làm mới" để reset các trường nhập
3. Chọn nguyên vật liệu muốn nhập hàng kèm số lượng
4. Nhấn nút "Lưu"</t>
  </si>
  <si>
    <t>Kiểm thử chức năng thêm phiếu nhập vật liệu mới không điền thông tin phiếu nhập</t>
  </si>
  <si>
    <t>Thông báo "Thêm phiếu nhập hàng thành công" với thông tin cơ bản thời gian là hiện tại, nhà cung cấp đầu tiên</t>
  </si>
  <si>
    <t>Function "Sửa phiếu nhập nguyên vật liệu"</t>
  </si>
  <si>
    <t>Kiểm thử chức năng Sửa thông tin phiếu nguyên vật liệu mới với đầy đủ thông tin</t>
  </si>
  <si>
    <t>1. Trên giao diện quản lý "Phiếu nhập nguyên liệu"
2. Chọn phiếu nhập nguyên vật liệu muốn sửa
3. Nhập đầy đủ thông tin phiếu nhập nguyên vật liệu mới
4. Cập nhật số lượng nguyên vật liệu cần sửa
5. Nhấn nút "Lưu"</t>
  </si>
  <si>
    <t>Thông báo "Sửa phiếu nhập hàng thành công"</t>
  </si>
  <si>
    <t>Chức năng "Xem thông tin chi tiết phiếu nhập" thành công</t>
  </si>
  <si>
    <t>Kiểm thử chức năng Sửa thông tin phiếu nguyên vật liệu với thay đổi số lượng còn 0</t>
  </si>
  <si>
    <t>1. Trên giao diện quản lý "Phiếu nhập nguyên liệu"
2. Chọn phiếu nhập nguyên vật liệu muốn sửa
3. Cập nhật toàn bộ số lượng nguyên liệu còn 0
4. Nhấn nút "Lưu"</t>
  </si>
  <si>
    <t>Thông báo "Vui lòng thêm số lượng nguyên liệu cần nhập"</t>
  </si>
  <si>
    <t>Kiểm thử chức năng Sửa thông tin phiếu nguyên vật liệu với thêm nguyên vật liệu mới</t>
  </si>
  <si>
    <t>1. Trên giao diện quản lý "Phiếu nhập nguyên liệu"
2. Chọn phiếu nhập nguyên vật liệu muốn sửa
3. Nhập đầy đủ thông tin phiếu nhập nguyên vật liệu mới
4. Thêm số lượng các nguyên vật liệu khác
5. Nhấn nút "Lưu"</t>
  </si>
  <si>
    <t>Kiểm thử chức năng Cập nhật tổng tiền khi sửa thông tin số lượng nguyên liệu</t>
  </si>
  <si>
    <t>Thông báo "Sửa phiếu nhập hàng thành công" với tổng tiền được cập nhật</t>
  </si>
  <si>
    <t>Function "Xóa phiếu nhập nguyên vật liệu"</t>
  </si>
  <si>
    <t>Kiểm thử chức năng xóa một phiếu nhập nguyên vật liệu</t>
  </si>
  <si>
    <t>1. Trên giao diện quản lý "Phiếu nhập nguyên liệu"
2. Chọn phiếu nhập nguyên vật liệu muốn xóa
3. Nhấn nút "Xóa"</t>
  </si>
  <si>
    <t>Thông báo "Xóa Phiếu nhập hàng thành công"</t>
  </si>
  <si>
    <t>1. Trên giao diện quản lý "Phiếu nhập nguyên vật liệu"
2. Nhấn nút "Làm mới"</t>
  </si>
  <si>
    <t>Hiển thị nút "Thêm" và vô hiệu hóa nút "Xóa"</t>
  </si>
  <si>
    <t>Kiểm thử cập nhật lại các nút Thêm/Xóa/Sửa khi chạy chức năng "Xem thông tin chi tiết phiếu nhập"</t>
  </si>
  <si>
    <t>1. Trên giao diện quản lý "Phiếu nhập nguyên vật liệu"
2. Chọn một phiếu nhập hàng</t>
  </si>
  <si>
    <t>Hiển thị nút "Lưu" và mở khóa nút "Xóa"</t>
  </si>
  <si>
    <t>QLNV</t>
  </si>
  <si>
    <t>Kiểm thử các chức năng quản lý nhân viên</t>
  </si>
  <si>
    <t>Function "Xem danh sách nhân viên"</t>
  </si>
  <si>
    <t>Kiểm thử chức năng xem danh sách nhân viên</t>
  </si>
  <si>
    <t>1. Trên giao diện quản lý "Nhân viên"
2. Chọn "Xem danh sách nhân viên"</t>
  </si>
  <si>
    <t>Hiển thị danh sách nhân viên lên giao diện</t>
  </si>
  <si>
    <t>Kiểm thử chức năng cập nhật lại danh sách thông tin nhân viên khi có thay đổi</t>
  </si>
  <si>
    <t>1. Trên giao diện quản lý "Nhân viên" của admin</t>
  </si>
  <si>
    <t>Danh sách thông tin nhân viên được cập nhật lại và hiển thị trên giao diện</t>
  </si>
  <si>
    <t>Thêm/Xóa/Sửa nhân viên thành công</t>
  </si>
  <si>
    <t>Function "Xem thông tin nhân viên"</t>
  </si>
  <si>
    <t>Kiểm thử chức năng xem thông tin chi tiết 1 nhân viên</t>
  </si>
  <si>
    <t>1. Trên giao diện quản lý "Nhân viên"
2. Chọn một nhân viên</t>
  </si>
  <si>
    <t>Hiển thị thông tin chi tiết nhân viên đó trên giao diện</t>
  </si>
  <si>
    <t>Chức năng xem danh sách nhân viên thành công</t>
  </si>
  <si>
    <t>Function "Thêm nhân viên"</t>
  </si>
  <si>
    <t>Kiểm thử chức năng thêm nhân viên mới với đầy đủ thông tin</t>
  </si>
  <si>
    <t>1. Trên giao diện quản lý "nhân viên" của admin
2. Chọn "Làm mới" để reset các trường nhập
3. Nhập đầy đủ thông tin nhân viên mới
4. Nhấn nút "Thêm nhân viên"</t>
  </si>
  <si>
    <t>Thông báo "Thêm nhân viên thành công" kèm thông tin tài khoản đăng nhập cho nhân viên</t>
  </si>
  <si>
    <t>Kiểm thử chức năng thêm nhân viên mới với thiếu thông tin "Tên nhân viên"</t>
  </si>
  <si>
    <t>1. Trên giao diện quản lý "nhân viên" của admin
2. Chọn "Làm mới" để reset các trường nhập
3. Nhập thiếu thông tin trường "Tên nhân viên"
4. Nhấn nút "Thêm nhân viên"</t>
  </si>
  <si>
    <t>Thông báo "Vui lòng điền đầy đủ thông tin nhân viên"</t>
  </si>
  <si>
    <t>Kiểm thử chức năng thêm nhân viên mới với thiếu thông tin "Số điện thoại"</t>
  </si>
  <si>
    <t>1. Trên giao diện quản lý "nhân viên" của admin
2. Chọn "Làm mới" để reset các trường nhập
3. Nhập thiếu thông tin trường "Số điện thoại"
4. Nhấn nút "Thêm nhân viên"</t>
  </si>
  <si>
    <t>Kiểm thử chức năng thêm nhân viên mới với thiếu thông tin "Địa chỉ"</t>
  </si>
  <si>
    <t>1. Trên giao diện quản lý "nhân viên" của admin
2. Chọn "Làm mới" để reset các trường nhập
3. Nhập thiếu thông tin trường "Địa chỉ"
4. Nhấn nút "Thêm nhân viên"</t>
  </si>
  <si>
    <t>Kiểm thử chức năng thêm nhân viên mới với thiếu thông tin "Email"</t>
  </si>
  <si>
    <t>1. Trên giao diện quản lý "nhân viên" của admin
2. Chọn "Làm mới" để reset các trường nhập
3. Nhập thiếu thông tin trường "Email"
4. Nhấn nút "Thêm nhân viên"</t>
  </si>
  <si>
    <t>Kiểm thử chức năng thêm nhân viên mới với thông tin email không đúng định dạng</t>
  </si>
  <si>
    <t>1. Trên giao diện quản lý "nhân viên" của admin
2. Chọn "Làm mới" để reset các trường nhập
3. Nhập email không đúng định dạng
4. Nhấn nút "Thêm nhân viên"</t>
  </si>
  <si>
    <t>Thông báo "Email không hợp lệ"</t>
  </si>
  <si>
    <t>Kiểm thử chức năng thêm nhân viên mới với thông tin Số điện thoại không hợp lệ</t>
  </si>
  <si>
    <t>1. Trên giao diện quản lý "nhân viên" của admin
2. Chọn "Làm mới" để reset các trường nhập
3. Nhập số điện thoại là chữ hoặc kí tự và số bất kì
4. Nhấn nút "Thêm nhân viên"</t>
  </si>
  <si>
    <t>Thông báo "Số điện thoại không hợp lệ"</t>
  </si>
  <si>
    <t>Kiểm thử chức năng thêm nhân viên mới với thiếu thông tin "Lương"</t>
  </si>
  <si>
    <t>1. Trên giao diện quản lý "nhân viên" của admin
2. Chọn "Làm mới" để reset các trường nhập
3. Nhập thiếu thông tin trường "Lương"
4. Nhấn nút "Thêm nhân viên"</t>
  </si>
  <si>
    <t>Thông báo "Thêm nhân viên thành công" kèm thông tin tài khoản đăng nhập cho nhân viên, với lương tự động là 0</t>
  </si>
  <si>
    <t>Function "Sửa nhân viên"</t>
  </si>
  <si>
    <t>Kiểm thử chức năng Sửa nhân viên mới với đầy đủ thông tin</t>
  </si>
  <si>
    <t>1. Trên giao diện quản lý "nhân viên" của admin
2. Chọn nhân viên muốn sửa
3. Nhập đầy đủ thông tin nhân viên mới
4. Nhấn nút "Sửa nhân viên"</t>
  </si>
  <si>
    <t>Thông báo "Sửa nhân viên thành công"</t>
  </si>
  <si>
    <t>Chức năng "Xem thông tin chi tiết nhân viên" thành công</t>
  </si>
  <si>
    <t>Kiểm thử chức năng Sửa nhân viên mới với thiếu thông tin "Tên nhân viên"</t>
  </si>
  <si>
    <t>1. Trên giao diện quản lý "nhân viên" của admin
2. Chọn "Làm mới" để reset các trường nhập
3. Xóa thông tin "Tên nhân viên"
4. Nhấn nút "Sửa nhân viên"</t>
  </si>
  <si>
    <t>Kiểm thử chức năng Sửa nhân viên mới với thiếu thông tin "Số điện thoại"</t>
  </si>
  <si>
    <t>1. Trên giao diện quản lý "nhân viên" của admin
2. Chọn "Làm mới" để reset các trường nhập
3. Xóa thông tin "Số điện thoại"
4. Nhấn nút "Sửa nhân viên"</t>
  </si>
  <si>
    <t>Kiểm thử chức năng Sửa nhân viên mới với số điện thoại mới không đúng</t>
  </si>
  <si>
    <t>1. Trên giao diện quản lý "nhân viên" của admin
2. Chọn "Làm mới" để reset các trường nhập
3. Nhập thông tin số điện thoại sai định dạng
4. Nhấn nút "Sửa nhân viên"</t>
  </si>
  <si>
    <t>Kiểm thử chức năng Sửa nhân viên mới với thiếu thông tin "Địa chỉ"</t>
  </si>
  <si>
    <t>1. Trên giao diện quản lý "nhân viên" của admin
2. Chọn "Làm mới" để reset các trường nhập
3. Xóa thông tin "Địa chỉ"
4. Nhấn nút "Sửa nhân viên"</t>
  </si>
  <si>
    <t>Kiểm thử chức năng Sửa nhân viên mới với Email sai định dạng</t>
  </si>
  <si>
    <t>1. Trên giao diện quản lý "nhân viên" của admin
2. Chọn "Làm mới" để reset các trường nhập
3. Nhập địa chỉ email mới sai định dạng
4. Nhấn nút "Sửa nhân viên"</t>
  </si>
  <si>
    <t>Kiểm thử chức năng Sửa nhân viên mới với thiếu thông tin "Email"</t>
  </si>
  <si>
    <t>1. Trên giao diện quản lý "nhân viên" của admin
2. Chọn "Làm mới" để reset các trường nhập
3. Xóa thông tin "Email"
4. Nhấn nút "Sửa nhân viên"</t>
  </si>
  <si>
    <t>Function "Xóa nhân viên"</t>
  </si>
  <si>
    <t>Kiểm thử chức năng xóa một nhân viên</t>
  </si>
  <si>
    <t>1. Trên giao diện quản lý "nhân viên" của admin
2. Chọn một nhân viên
3. Chọn nút "Xóa nhân viên"</t>
  </si>
  <si>
    <t>Thông báo "Xóa nhân viên thành công"</t>
  </si>
  <si>
    <t>1. Trên giao diện quản lý "nhân viên"
2. Nhấn nút "Làm mới"</t>
  </si>
  <si>
    <t>Đặt lại toàn bộ các trường nhập dữ liệu nhân viên</t>
  </si>
  <si>
    <t>- Vô hiệu hóa các nút: Sửa, Xóa
- Các nút có thể nhấn: Thêm, Xem danh sách nhân viên</t>
  </si>
  <si>
    <t>Kiểm thử cập nhật lại các nút Thêm/Xóa/Sửa khi chạy chức năng "Xem thông tin nhân viên"</t>
  </si>
  <si>
    <t>1. Trên giao diện quản lý "nhân viên" của admin
2. Chọn một nhân viên</t>
  </si>
  <si>
    <t>- Vô hiệu hóa các nút: Thêm
- Các nút có thể nhấn: Sửa, Xóa, Xem danh sách nhân viên</t>
  </si>
  <si>
    <t>Tăng Kiến Trung
Trương Tuấn Thịnh
Nguyễn Ngọc Thiện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</si>
</sst>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d\-mmm\-yy;@"/>
    <numFmt numFmtId="165" formatCode="dd/mm/yyyy;@"/>
  </numFmts>
  <fonts count="46">
    <font>
      <sz val="11"/>
      <name val="ＭＳ Ｐゴシック"/>
      <charset val="128"/>
    </font>
    <font>
      <sz val="11"/>
      <color theme="1"/>
      <name val="Calibri"/>
      <family val="2"/>
      <scheme val="minor"/>
    </font>
    <font>
      <sz val="9"/>
      <name val="ＭＳ ゴシック"/>
      <family val="3"/>
      <charset val="128"/>
    </font>
    <font>
      <sz val="10"/>
      <name val="Tahoma"/>
      <family val="2"/>
    </font>
    <font>
      <b/>
      <sz val="22"/>
      <color indexed="10"/>
      <name val="Tahoma"/>
      <family val="2"/>
    </font>
    <font>
      <b/>
      <sz val="20"/>
      <color indexed="8"/>
      <name val="Tahoma"/>
      <family val="2"/>
    </font>
    <font>
      <b/>
      <sz val="10"/>
      <color indexed="60"/>
      <name val="Tahoma"/>
      <family val="2"/>
    </font>
    <font>
      <i/>
      <sz val="10"/>
      <color indexed="17"/>
      <name val="Tahoma"/>
      <family val="2"/>
    </font>
    <font>
      <b/>
      <sz val="10"/>
      <color indexed="9"/>
      <name val="Tahoma"/>
      <family val="2"/>
    </font>
    <font>
      <b/>
      <sz val="10"/>
      <color indexed="8"/>
      <name val="Times New Roman"/>
      <family val="1"/>
    </font>
    <font>
      <sz val="10"/>
      <color indexed="8"/>
      <name val="Times New Roman"/>
      <family val="1"/>
    </font>
    <font>
      <b/>
      <sz val="10"/>
      <color indexed="8"/>
      <name val="Tahoma"/>
      <family val="2"/>
    </font>
    <font>
      <b/>
      <sz val="10"/>
      <color indexed="10"/>
      <name val="Tahoma"/>
      <family val="2"/>
    </font>
    <font>
      <b/>
      <sz val="10"/>
      <name val="Tahoma"/>
      <family val="2"/>
    </font>
    <font>
      <u/>
      <sz val="10"/>
      <color indexed="12"/>
      <name val="Tahoma"/>
      <family val="2"/>
    </font>
    <font>
      <u/>
      <sz val="11"/>
      <color indexed="12"/>
      <name val="ＭＳ Ｐゴシック"/>
      <family val="3"/>
      <charset val="128"/>
    </font>
    <font>
      <sz val="10"/>
      <color indexed="10"/>
      <name val="Tahoma"/>
      <family val="2"/>
    </font>
    <font>
      <sz val="10"/>
      <color indexed="8"/>
      <name val="Tahoma"/>
      <family val="2"/>
    </font>
    <font>
      <b/>
      <sz val="8"/>
      <color indexed="8"/>
      <name val="Times New Roman"/>
      <family val="1"/>
    </font>
    <font>
      <sz val="10"/>
      <color indexed="9"/>
      <name val="Tahoma"/>
      <family val="2"/>
    </font>
    <font>
      <b/>
      <sz val="10"/>
      <color indexed="12"/>
      <name val="Tahoma"/>
      <family val="2"/>
    </font>
    <font>
      <sz val="11"/>
      <name val="ＭＳ Ｐゴシック"/>
      <charset val="128"/>
    </font>
    <font>
      <sz val="11"/>
      <color theme="1"/>
      <name val="Calibri"/>
      <family val="2"/>
      <charset val="163"/>
      <scheme val="minor"/>
    </font>
    <font>
      <sz val="11"/>
      <color theme="1"/>
      <name val="Calibri"/>
      <family val="3"/>
      <charset val="128"/>
      <scheme val="minor"/>
    </font>
    <font>
      <sz val="10"/>
      <color theme="1"/>
      <name val="Tahoma"/>
      <family val="2"/>
    </font>
    <font>
      <i/>
      <sz val="10"/>
      <color rgb="FF008000"/>
      <name val="Tahoma"/>
      <family val="2"/>
    </font>
    <font>
      <sz val="11"/>
      <name val="ＭＳ Ｐゴシック"/>
      <family val="2"/>
    </font>
    <font>
      <sz val="10"/>
      <name val="Arial"/>
      <family val="2"/>
    </font>
    <font>
      <b/>
      <sz val="10"/>
      <color indexed="9"/>
      <name val="Tahoma"/>
      <charset val="134"/>
    </font>
    <font>
      <b/>
      <sz val="10"/>
      <color theme="1"/>
      <name val="Calibri"/>
      <charset val="128"/>
      <scheme val="minor"/>
    </font>
    <font>
      <sz val="10"/>
      <color theme="1"/>
      <name val="Arial"/>
      <charset val="134"/>
    </font>
    <font>
      <sz val="10"/>
      <color theme="1"/>
      <name val="Calibri"/>
      <charset val="128"/>
      <scheme val="minor"/>
    </font>
    <font>
      <sz val="10"/>
      <name val="Tahoma"/>
      <charset val="134"/>
    </font>
    <font>
      <b/>
      <sz val="8"/>
      <name val="Tahoma"/>
      <charset val="134"/>
    </font>
    <font>
      <sz val="8"/>
      <name val="Tahoma"/>
      <charset val="134"/>
    </font>
    <font>
      <u/>
      <sz val="10"/>
      <color rgb="FF0070C0"/>
      <name val="Tahoma"/>
      <charset val="134"/>
    </font>
    <font>
      <u/>
      <sz val="11"/>
      <color rgb="FF0000FF"/>
      <name val="ＭＳ Ｐゴシック"/>
      <charset val="128"/>
    </font>
    <font>
      <u/>
      <sz val="11"/>
      <color rgb="FF0000FF"/>
      <name val="Times New Roman"/>
      <charset val="128"/>
    </font>
    <font>
      <sz val="10"/>
      <color indexed="8"/>
      <name val="Tahoma"/>
      <charset val="134"/>
    </font>
    <font>
      <b/>
      <sz val="10"/>
      <name val="Tahoma"/>
      <charset val="134"/>
    </font>
    <font>
      <sz val="10"/>
      <color indexed="10"/>
      <name val="Tahoma"/>
      <charset val="134"/>
    </font>
    <font>
      <i/>
      <sz val="10"/>
      <color indexed="17"/>
      <name val="Tahoma"/>
      <charset val="134"/>
    </font>
    <font>
      <b/>
      <sz val="10"/>
      <color indexed="8"/>
      <name val="Tahoma"/>
      <charset val="134"/>
    </font>
    <font>
      <b/>
      <sz val="10"/>
      <color indexed="10"/>
      <name val="Tahoma"/>
      <charset val="134"/>
    </font>
    <font>
      <sz val="10"/>
      <color theme="1"/>
      <name val="Tahoma"/>
      <charset val="134"/>
    </font>
    <font>
      <b/>
      <sz val="8"/>
      <color indexed="8"/>
      <name val="Times New Roman"/>
      <charset val="134"/>
    </font>
  </fonts>
  <fills count="6">
    <fill>
      <patternFill patternType="none"/>
    </fill>
    <fill>
      <patternFill patternType="gray125"/>
    </fill>
    <fill>
      <patternFill patternType="solid">
        <fgColor indexed="9"/>
        <bgColor indexed="26"/>
      </patternFill>
    </fill>
    <fill>
      <patternFill patternType="solid">
        <fgColor indexed="18"/>
        <bgColor indexed="32"/>
      </patternFill>
    </fill>
    <fill>
      <patternFill patternType="solid">
        <fgColor indexed="62"/>
        <bgColor indexed="56"/>
      </patternFill>
    </fill>
    <fill>
      <patternFill patternType="solid">
        <fgColor indexed="27"/>
        <bgColor indexed="41"/>
      </patternFill>
    </fill>
  </fills>
  <borders count="47">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thin">
        <color indexed="8"/>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thin">
        <color indexed="8"/>
      </right>
      <top style="hair">
        <color indexed="8"/>
      </top>
      <bottom style="hair">
        <color indexed="8"/>
      </bottom>
      <diagonal/>
    </border>
    <border>
      <left style="hair">
        <color indexed="8"/>
      </left>
      <right style="hair">
        <color indexed="8"/>
      </right>
      <top style="hair">
        <color indexed="8"/>
      </top>
      <bottom style="thin">
        <color indexed="8"/>
      </bottom>
      <diagonal/>
    </border>
    <border>
      <left style="hair">
        <color indexed="8"/>
      </left>
      <right/>
      <top style="thin">
        <color indexed="8"/>
      </top>
      <bottom style="hair">
        <color indexed="8"/>
      </bottom>
      <diagonal/>
    </border>
    <border>
      <left/>
      <right/>
      <top/>
      <bottom style="medium">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diagonal/>
    </border>
    <border>
      <left/>
      <right style="medium">
        <color indexed="8"/>
      </right>
      <top/>
      <bottom/>
      <diagonal/>
    </border>
    <border>
      <left/>
      <right style="hair">
        <color indexed="8"/>
      </right>
      <top style="thin">
        <color indexed="8"/>
      </top>
      <bottom style="hair">
        <color indexed="8"/>
      </bottom>
      <diagonal/>
    </border>
    <border>
      <left style="hair">
        <color indexed="8"/>
      </left>
      <right style="medium">
        <color indexed="8"/>
      </right>
      <top style="thin">
        <color indexed="8"/>
      </top>
      <bottom style="hair">
        <color indexed="8"/>
      </bottom>
      <diagonal/>
    </border>
    <border>
      <left/>
      <right style="hair">
        <color indexed="8"/>
      </right>
      <top style="hair">
        <color indexed="8"/>
      </top>
      <bottom style="hair">
        <color indexed="8"/>
      </bottom>
      <diagonal/>
    </border>
    <border>
      <left/>
      <right style="hair">
        <color indexed="8"/>
      </right>
      <top style="hair">
        <color indexed="8"/>
      </top>
      <bottom style="thin">
        <color indexed="8"/>
      </bottom>
      <diagonal/>
    </border>
    <border>
      <left style="hair">
        <color indexed="8"/>
      </left>
      <right style="medium">
        <color indexed="8"/>
      </right>
      <top style="hair">
        <color indexed="8"/>
      </top>
      <bottom style="thin">
        <color indexed="8"/>
      </bottom>
      <diagonal/>
    </border>
    <border>
      <left style="medium">
        <color indexed="8"/>
      </left>
      <right/>
      <top/>
      <bottom style="thin">
        <color indexed="8"/>
      </bottom>
      <diagonal/>
    </border>
    <border>
      <left style="thin">
        <color indexed="64"/>
      </left>
      <right style="thin">
        <color indexed="64"/>
      </right>
      <top style="thin">
        <color indexed="64"/>
      </top>
      <bottom style="thin">
        <color indexed="64"/>
      </bottom>
      <diagonal/>
    </border>
    <border>
      <left style="medium">
        <color indexed="8"/>
      </left>
      <right/>
      <top style="thin">
        <color indexed="8"/>
      </top>
      <bottom style="thin">
        <color indexed="8"/>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style="hair">
        <color auto="1"/>
      </right>
      <top style="hair">
        <color auto="1"/>
      </top>
      <bottom/>
      <diagonal/>
    </border>
    <border>
      <left style="hair">
        <color auto="1"/>
      </left>
      <right style="hair">
        <color auto="1"/>
      </right>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hair">
        <color auto="1"/>
      </left>
      <right style="thin">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indexed="8"/>
      </bottom>
      <diagonal/>
    </border>
    <border>
      <left style="medium">
        <color indexed="8"/>
      </left>
      <right/>
      <top style="thin">
        <color indexed="8"/>
      </top>
      <bottom style="thin">
        <color indexed="8"/>
      </bottom>
      <diagonal/>
    </border>
    <border>
      <left style="medium">
        <color indexed="8"/>
      </left>
      <right/>
      <top style="thin">
        <color indexed="8"/>
      </top>
      <bottom style="medium">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diagonal/>
    </border>
  </borders>
  <cellStyleXfs count="11">
    <xf numFmtId="0" fontId="0" fillId="0" borderId="0"/>
    <xf numFmtId="0" fontId="15" fillId="0" borderId="0" applyNumberFormat="0" applyFill="0" applyBorder="0" applyAlignment="0" applyProtection="0"/>
    <xf numFmtId="0" fontId="22" fillId="0" borderId="0"/>
    <xf numFmtId="0" fontId="23" fillId="0" borderId="0"/>
    <xf numFmtId="0" fontId="21" fillId="0" borderId="0"/>
    <xf numFmtId="0" fontId="21" fillId="0" borderId="0"/>
    <xf numFmtId="0" fontId="2" fillId="0" borderId="0"/>
    <xf numFmtId="0" fontId="1" fillId="0" borderId="0"/>
    <xf numFmtId="0" fontId="1" fillId="0" borderId="0"/>
    <xf numFmtId="43" fontId="27" fillId="0" borderId="0" applyFill="0" applyBorder="0" applyAlignment="0" applyProtection="0"/>
    <xf numFmtId="0" fontId="26" fillId="0" borderId="0"/>
  </cellStyleXfs>
  <cellXfs count="255">
    <xf numFmtId="0" fontId="0" fillId="0" borderId="0" xfId="0"/>
    <xf numFmtId="0" fontId="3" fillId="0" borderId="0" xfId="0" applyFont="1"/>
    <xf numFmtId="0" fontId="3" fillId="0" borderId="0" xfId="0" applyFont="1" applyAlignment="1">
      <alignment horizontal="left" indent="1"/>
    </xf>
    <xf numFmtId="0" fontId="4" fillId="2" borderId="0" xfId="0" applyFont="1" applyFill="1" applyAlignment="1">
      <alignment horizontal="center" vertical="center"/>
    </xf>
    <xf numFmtId="0" fontId="3" fillId="0" borderId="0" xfId="0" applyFont="1" applyAlignment="1">
      <alignment horizontal="center" vertical="center"/>
    </xf>
    <xf numFmtId="0" fontId="6" fillId="2" borderId="0" xfId="0" applyFont="1" applyFill="1" applyAlignment="1">
      <alignment horizontal="left" indent="1"/>
    </xf>
    <xf numFmtId="0" fontId="7" fillId="0" borderId="0" xfId="0" applyFont="1" applyAlignment="1">
      <alignment horizontal="left" indent="1"/>
    </xf>
    <xf numFmtId="0" fontId="3" fillId="2" borderId="0" xfId="0" applyFont="1" applyFill="1"/>
    <xf numFmtId="0" fontId="6" fillId="2" borderId="1" xfId="0" applyFont="1" applyFill="1" applyBorder="1" applyAlignment="1">
      <alignment horizontal="left"/>
    </xf>
    <xf numFmtId="0" fontId="3" fillId="0" borderId="2" xfId="0" applyFont="1" applyBorder="1" applyAlignment="1"/>
    <xf numFmtId="0" fontId="6" fillId="2" borderId="1" xfId="0" applyFont="1" applyFill="1" applyBorder="1" applyAlignment="1">
      <alignment horizontal="left" vertical="center"/>
    </xf>
    <xf numFmtId="0" fontId="7" fillId="0" borderId="2" xfId="0" applyFont="1" applyBorder="1" applyAlignment="1">
      <alignment horizontal="left" indent="1"/>
    </xf>
    <xf numFmtId="0" fontId="6" fillId="2" borderId="0" xfId="0" applyFont="1" applyFill="1" applyBorder="1"/>
    <xf numFmtId="0" fontId="7" fillId="0" borderId="0" xfId="0" applyFont="1" applyBorder="1" applyAlignment="1">
      <alignment horizontal="left"/>
    </xf>
    <xf numFmtId="0" fontId="3" fillId="0" borderId="0" xfId="0" applyFont="1" applyBorder="1" applyAlignment="1"/>
    <xf numFmtId="0" fontId="6" fillId="2" borderId="0" xfId="0" applyFont="1" applyFill="1" applyBorder="1" applyAlignment="1">
      <alignment horizontal="left" indent="1"/>
    </xf>
    <xf numFmtId="0" fontId="7" fillId="0" borderId="0" xfId="0" applyFont="1" applyBorder="1" applyAlignment="1">
      <alignment horizontal="left" indent="1"/>
    </xf>
    <xf numFmtId="0" fontId="3" fillId="0" borderId="0" xfId="0" applyFont="1" applyBorder="1" applyAlignment="1">
      <alignment horizontal="left" indent="1"/>
    </xf>
    <xf numFmtId="0" fontId="3" fillId="0" borderId="0" xfId="0" applyFont="1" applyBorder="1"/>
    <xf numFmtId="0" fontId="6" fillId="0" borderId="0" xfId="0" applyFont="1" applyAlignment="1">
      <alignment horizontal="left"/>
    </xf>
    <xf numFmtId="0" fontId="3" fillId="0" borderId="0" xfId="0" applyFont="1" applyAlignment="1">
      <alignment vertical="center"/>
    </xf>
    <xf numFmtId="164" fontId="8" fillId="3" borderId="3" xfId="0" applyNumberFormat="1" applyFont="1" applyFill="1" applyBorder="1" applyAlignment="1">
      <alignment horizontal="center" vertical="center"/>
    </xf>
    <xf numFmtId="0" fontId="8" fillId="3" borderId="4" xfId="0" applyFont="1" applyFill="1" applyBorder="1" applyAlignment="1">
      <alignment horizontal="center" vertical="center"/>
    </xf>
    <xf numFmtId="0" fontId="8" fillId="3" borderId="5" xfId="0" applyFont="1" applyFill="1" applyBorder="1" applyAlignment="1">
      <alignment horizontal="center" vertical="center"/>
    </xf>
    <xf numFmtId="0" fontId="3" fillId="0" borderId="0" xfId="0" applyFont="1" applyAlignment="1">
      <alignment vertical="top"/>
    </xf>
    <xf numFmtId="1" fontId="3" fillId="2" borderId="0" xfId="0" applyNumberFormat="1" applyFont="1" applyFill="1"/>
    <xf numFmtId="0" fontId="3" fillId="2" borderId="0" xfId="0" applyFont="1" applyFill="1" applyAlignment="1">
      <alignment horizontal="left"/>
    </xf>
    <xf numFmtId="1" fontId="3" fillId="2" borderId="0" xfId="0" applyNumberFormat="1" applyFont="1" applyFill="1" applyProtection="1">
      <protection hidden="1"/>
    </xf>
    <xf numFmtId="0" fontId="5" fillId="2" borderId="0" xfId="0" applyFont="1" applyFill="1" applyAlignment="1">
      <alignment horizontal="left"/>
    </xf>
    <xf numFmtId="0" fontId="11" fillId="2" borderId="0" xfId="0" applyFont="1" applyFill="1" applyAlignment="1">
      <alignment horizontal="left"/>
    </xf>
    <xf numFmtId="0" fontId="12" fillId="2" borderId="0" xfId="0" applyFont="1" applyFill="1" applyAlignment="1">
      <alignment horizontal="left"/>
    </xf>
    <xf numFmtId="0" fontId="3" fillId="2" borderId="0" xfId="0" applyFont="1" applyFill="1" applyAlignment="1">
      <alignment wrapText="1"/>
    </xf>
    <xf numFmtId="1" fontId="6" fillId="2" borderId="0" xfId="0" applyNumberFormat="1" applyFont="1" applyFill="1" applyBorder="1" applyAlignment="1"/>
    <xf numFmtId="0" fontId="3" fillId="2" borderId="0" xfId="0" applyFont="1" applyFill="1" applyBorder="1" applyAlignment="1"/>
    <xf numFmtId="0" fontId="3" fillId="2" borderId="0" xfId="0" applyFont="1" applyFill="1" applyAlignment="1">
      <alignment vertical="center"/>
    </xf>
    <xf numFmtId="1" fontId="3" fillId="2" borderId="0" xfId="0" applyNumberFormat="1" applyFont="1" applyFill="1" applyAlignment="1" applyProtection="1">
      <alignment vertical="center"/>
      <protection hidden="1"/>
    </xf>
    <xf numFmtId="0" fontId="3" fillId="2" borderId="0" xfId="0" applyFont="1" applyFill="1" applyAlignment="1">
      <alignment horizontal="left" vertical="center"/>
    </xf>
    <xf numFmtId="0" fontId="13" fillId="2" borderId="0" xfId="0" applyFont="1" applyFill="1" applyAlignment="1">
      <alignment horizontal="center"/>
    </xf>
    <xf numFmtId="1" fontId="8" fillId="4" borderId="3"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8" fillId="4" borderId="10" xfId="0" applyFont="1" applyFill="1" applyBorder="1" applyAlignment="1">
      <alignment horizontal="center" vertical="center"/>
    </xf>
    <xf numFmtId="0" fontId="8" fillId="4" borderId="5" xfId="0" applyFont="1" applyFill="1" applyBorder="1" applyAlignment="1">
      <alignment horizontal="center" vertical="center"/>
    </xf>
    <xf numFmtId="1" fontId="3" fillId="2" borderId="6" xfId="0" applyNumberFormat="1" applyFont="1" applyFill="1" applyBorder="1" applyAlignment="1">
      <alignment vertical="center"/>
    </xf>
    <xf numFmtId="0" fontId="14" fillId="2" borderId="7" xfId="1" applyNumberFormat="1" applyFont="1" applyFill="1" applyBorder="1" applyAlignment="1" applyProtection="1">
      <alignment horizontal="left" vertical="center"/>
    </xf>
    <xf numFmtId="0" fontId="3" fillId="2" borderId="8" xfId="0" applyFont="1" applyFill="1" applyBorder="1" applyAlignment="1">
      <alignment horizontal="left" vertical="center"/>
    </xf>
    <xf numFmtId="0" fontId="3" fillId="2" borderId="7" xfId="0" applyFont="1" applyFill="1" applyBorder="1" applyAlignment="1">
      <alignment horizontal="left" vertical="center"/>
    </xf>
    <xf numFmtId="0" fontId="16" fillId="2" borderId="0" xfId="0" applyFont="1" applyFill="1"/>
    <xf numFmtId="0" fontId="17" fillId="2" borderId="11" xfId="0" applyFont="1" applyFill="1" applyBorder="1" applyAlignment="1">
      <alignment wrapText="1"/>
    </xf>
    <xf numFmtId="0" fontId="3" fillId="2" borderId="11" xfId="0" applyFont="1" applyFill="1" applyBorder="1" applyAlignment="1">
      <alignment wrapText="1"/>
    </xf>
    <xf numFmtId="0" fontId="16" fillId="2" borderId="0" xfId="0" applyFont="1" applyFill="1" applyAlignment="1">
      <alignment wrapText="1"/>
    </xf>
    <xf numFmtId="0" fontId="17" fillId="2" borderId="0" xfId="0" applyFont="1" applyFill="1" applyBorder="1" applyAlignment="1">
      <alignment horizontal="center" wrapText="1"/>
    </xf>
    <xf numFmtId="0" fontId="8" fillId="3" borderId="1" xfId="5" applyFont="1" applyFill="1" applyBorder="1" applyAlignment="1">
      <alignment horizontal="center" vertical="center" wrapText="1"/>
    </xf>
    <xf numFmtId="0" fontId="8" fillId="3" borderId="12" xfId="5" applyFont="1" applyFill="1" applyBorder="1" applyAlignment="1">
      <alignment horizontal="center" vertical="center" wrapText="1"/>
    </xf>
    <xf numFmtId="0" fontId="13" fillId="5" borderId="13" xfId="5" applyFont="1" applyFill="1" applyBorder="1" applyAlignment="1">
      <alignment horizontal="left" vertical="center"/>
    </xf>
    <xf numFmtId="0" fontId="13" fillId="5" borderId="14" xfId="5" applyFont="1" applyFill="1" applyBorder="1" applyAlignment="1">
      <alignment horizontal="left" vertical="center"/>
    </xf>
    <xf numFmtId="0" fontId="13" fillId="5" borderId="2" xfId="5" applyFont="1" applyFill="1" applyBorder="1" applyAlignment="1">
      <alignment horizontal="left" vertical="center"/>
    </xf>
    <xf numFmtId="0" fontId="3" fillId="2" borderId="1" xfId="5" applyFont="1" applyFill="1" applyBorder="1" applyAlignment="1">
      <alignment vertical="top" wrapText="1"/>
    </xf>
    <xf numFmtId="0" fontId="7" fillId="2" borderId="1" xfId="5" applyFont="1" applyFill="1" applyBorder="1" applyAlignment="1">
      <alignment vertical="top" wrapText="1"/>
    </xf>
    <xf numFmtId="0" fontId="7" fillId="2" borderId="1" xfId="0" applyFont="1" applyFill="1" applyBorder="1" applyAlignment="1">
      <alignment horizontal="left" vertical="top" wrapText="1"/>
    </xf>
    <xf numFmtId="0" fontId="17" fillId="2" borderId="0" xfId="0" applyFont="1" applyFill="1" applyAlignment="1">
      <alignment vertical="top"/>
    </xf>
    <xf numFmtId="0" fontId="17" fillId="2" borderId="1" xfId="0" applyFont="1" applyFill="1" applyBorder="1" applyAlignment="1">
      <alignment horizontal="left" vertical="top" wrapText="1"/>
    </xf>
    <xf numFmtId="0" fontId="3" fillId="2" borderId="1" xfId="0" applyFont="1" applyFill="1" applyBorder="1"/>
    <xf numFmtId="0" fontId="17" fillId="2" borderId="15" xfId="0" applyFont="1" applyFill="1" applyBorder="1" applyAlignment="1">
      <alignment horizontal="center" vertical="center"/>
    </xf>
    <xf numFmtId="0" fontId="17" fillId="2" borderId="1" xfId="0" applyFont="1" applyFill="1" applyBorder="1" applyAlignment="1">
      <alignment vertical="top" wrapText="1"/>
    </xf>
    <xf numFmtId="0" fontId="13" fillId="2" borderId="0" xfId="4" applyFont="1" applyFill="1" applyBorder="1"/>
    <xf numFmtId="0" fontId="3" fillId="2" borderId="0" xfId="4" applyFont="1" applyFill="1" applyBorder="1"/>
    <xf numFmtId="164" fontId="3" fillId="2" borderId="0" xfId="4" applyNumberFormat="1" applyFont="1" applyFill="1" applyBorder="1"/>
    <xf numFmtId="0" fontId="6" fillId="2" borderId="2" xfId="0" applyFont="1" applyFill="1" applyBorder="1" applyAlignment="1">
      <alignment horizontal="left"/>
    </xf>
    <xf numFmtId="0" fontId="3" fillId="2" borderId="2" xfId="0" applyFont="1" applyFill="1" applyBorder="1" applyAlignment="1">
      <alignment vertical="top"/>
    </xf>
    <xf numFmtId="0" fontId="6" fillId="2" borderId="1" xfId="0" applyFont="1" applyFill="1" applyBorder="1" applyAlignment="1">
      <alignment vertical="center"/>
    </xf>
    <xf numFmtId="0" fontId="7" fillId="2" borderId="2" xfId="0" applyFont="1" applyFill="1" applyBorder="1" applyAlignment="1">
      <alignment vertical="top"/>
    </xf>
    <xf numFmtId="0" fontId="6" fillId="2" borderId="0" xfId="0" applyFont="1" applyFill="1"/>
    <xf numFmtId="0" fontId="7" fillId="2" borderId="0" xfId="4" applyFont="1" applyFill="1" applyBorder="1"/>
    <xf numFmtId="0" fontId="3" fillId="2" borderId="0" xfId="0" applyFont="1" applyFill="1" applyBorder="1"/>
    <xf numFmtId="0" fontId="3" fillId="2" borderId="17" xfId="0" applyFont="1" applyFill="1" applyBorder="1" applyAlignment="1"/>
    <xf numFmtId="0" fontId="8" fillId="3" borderId="18" xfId="0" applyNumberFormat="1" applyFont="1" applyFill="1" applyBorder="1" applyAlignment="1">
      <alignment horizontal="center"/>
    </xf>
    <xf numFmtId="0" fontId="8" fillId="3" borderId="4" xfId="0" applyNumberFormat="1" applyFont="1" applyFill="1" applyBorder="1" applyAlignment="1">
      <alignment horizontal="center"/>
    </xf>
    <xf numFmtId="0" fontId="8" fillId="3" borderId="4" xfId="0" applyNumberFormat="1" applyFont="1" applyFill="1" applyBorder="1" applyAlignment="1">
      <alignment horizontal="center" wrapText="1"/>
    </xf>
    <xf numFmtId="0" fontId="8" fillId="3" borderId="10" xfId="0" applyNumberFormat="1" applyFont="1" applyFill="1" applyBorder="1" applyAlignment="1">
      <alignment horizontal="center"/>
    </xf>
    <xf numFmtId="0" fontId="8" fillId="3" borderId="19" xfId="0" applyNumberFormat="1" applyFont="1" applyFill="1" applyBorder="1" applyAlignment="1">
      <alignment horizontal="center" wrapText="1"/>
    </xf>
    <xf numFmtId="0" fontId="3" fillId="2" borderId="17" xfId="0" applyFont="1" applyFill="1" applyBorder="1"/>
    <xf numFmtId="0" fontId="3" fillId="2" borderId="20" xfId="0" applyNumberFormat="1" applyFont="1" applyFill="1" applyBorder="1" applyAlignment="1">
      <alignment horizontal="center"/>
    </xf>
    <xf numFmtId="0" fontId="3" fillId="2" borderId="7" xfId="0" applyNumberFormat="1" applyFont="1" applyFill="1" applyBorder="1"/>
    <xf numFmtId="0" fontId="19" fillId="3" borderId="21" xfId="0" applyNumberFormat="1" applyFont="1" applyFill="1" applyBorder="1" applyAlignment="1">
      <alignment horizontal="center"/>
    </xf>
    <xf numFmtId="0" fontId="8" fillId="3" borderId="9" xfId="0" applyFont="1" applyFill="1" applyBorder="1"/>
    <xf numFmtId="0" fontId="19" fillId="3" borderId="9" xfId="0" applyFont="1" applyFill="1" applyBorder="1" applyAlignment="1">
      <alignment horizontal="center"/>
    </xf>
    <xf numFmtId="0" fontId="19" fillId="3" borderId="22" xfId="0" applyFont="1" applyFill="1" applyBorder="1" applyAlignment="1">
      <alignment horizontal="center"/>
    </xf>
    <xf numFmtId="0" fontId="3" fillId="2" borderId="0" xfId="0" applyFont="1" applyFill="1" applyBorder="1" applyAlignment="1">
      <alignment horizontal="center"/>
    </xf>
    <xf numFmtId="10" fontId="3" fillId="2" borderId="0" xfId="0" applyNumberFormat="1" applyFont="1" applyFill="1" applyBorder="1" applyAlignment="1">
      <alignment horizontal="center"/>
    </xf>
    <xf numFmtId="9" fontId="3" fillId="2" borderId="0" xfId="0" applyNumberFormat="1" applyFont="1" applyFill="1" applyBorder="1" applyAlignment="1">
      <alignment horizontal="center"/>
    </xf>
    <xf numFmtId="0" fontId="6" fillId="2" borderId="0" xfId="0" applyFont="1" applyFill="1" applyBorder="1" applyAlignment="1">
      <alignment horizontal="left"/>
    </xf>
    <xf numFmtId="2" fontId="20" fillId="2" borderId="0" xfId="0" applyNumberFormat="1" applyFont="1" applyFill="1" applyBorder="1" applyAlignment="1">
      <alignment horizontal="right" wrapText="1"/>
    </xf>
    <xf numFmtId="0" fontId="13" fillId="2" borderId="23" xfId="5" applyFont="1" applyFill="1" applyBorder="1" applyAlignment="1">
      <alignment horizontal="left" wrapText="1"/>
    </xf>
    <xf numFmtId="0" fontId="13" fillId="2" borderId="25" xfId="5" applyFont="1" applyFill="1" applyBorder="1" applyAlignment="1">
      <alignment horizontal="left" wrapText="1"/>
    </xf>
    <xf numFmtId="0" fontId="11" fillId="2" borderId="25" xfId="0" applyFont="1" applyFill="1" applyBorder="1" applyAlignment="1">
      <alignment horizontal="center" vertical="center"/>
    </xf>
    <xf numFmtId="0" fontId="11" fillId="2" borderId="24" xfId="0" applyFont="1" applyFill="1" applyBorder="1" applyAlignment="1">
      <alignment vertical="center" wrapText="1"/>
    </xf>
    <xf numFmtId="0" fontId="17" fillId="2" borderId="24" xfId="0" applyFont="1" applyFill="1" applyBorder="1" applyAlignment="1">
      <alignment horizontal="center" vertical="center"/>
    </xf>
    <xf numFmtId="0" fontId="17" fillId="2" borderId="24" xfId="0" applyFont="1" applyFill="1" applyBorder="1" applyAlignment="1">
      <alignment vertical="center" wrapText="1"/>
    </xf>
    <xf numFmtId="14" fontId="7" fillId="0" borderId="6" xfId="0" applyNumberFormat="1" applyFont="1" applyBorder="1" applyAlignment="1">
      <alignment horizontal="center" vertical="top" wrapText="1"/>
    </xf>
    <xf numFmtId="49" fontId="3" fillId="0" borderId="7" xfId="0" applyNumberFormat="1" applyFont="1" applyBorder="1" applyAlignment="1">
      <alignment horizontal="center" vertical="top"/>
    </xf>
    <xf numFmtId="0" fontId="3" fillId="0" borderId="7" xfId="0" applyFont="1" applyBorder="1" applyAlignment="1">
      <alignment horizontal="center" vertical="top" wrapText="1"/>
    </xf>
    <xf numFmtId="0" fontId="3" fillId="0" borderId="7" xfId="0" applyFont="1" applyBorder="1" applyAlignment="1">
      <alignment horizontal="center" vertical="top"/>
    </xf>
    <xf numFmtId="15" fontId="3" fillId="0" borderId="7" xfId="0" applyNumberFormat="1" applyFont="1" applyBorder="1" applyAlignment="1">
      <alignment horizontal="center" vertical="top" wrapText="1"/>
    </xf>
    <xf numFmtId="0" fontId="7" fillId="0" borderId="8" xfId="0" applyFont="1" applyBorder="1" applyAlignment="1">
      <alignment horizontal="center" vertical="top" wrapText="1"/>
    </xf>
    <xf numFmtId="164" fontId="25" fillId="0" borderId="6" xfId="0" applyNumberFormat="1" applyFont="1" applyBorder="1" applyAlignment="1">
      <alignment horizontal="center" vertical="top"/>
    </xf>
    <xf numFmtId="0" fontId="3" fillId="0" borderId="8" xfId="0" applyFont="1" applyBorder="1" applyAlignment="1">
      <alignment horizontal="center" vertical="top"/>
    </xf>
    <xf numFmtId="14" fontId="3" fillId="2" borderId="1" xfId="5" applyNumberFormat="1" applyFont="1" applyFill="1" applyBorder="1" applyAlignment="1">
      <alignment vertical="top" wrapText="1"/>
    </xf>
    <xf numFmtId="0" fontId="11" fillId="2" borderId="24" xfId="0" applyFont="1" applyFill="1" applyBorder="1" applyAlignment="1">
      <alignment horizontal="center" vertical="center" wrapText="1"/>
    </xf>
    <xf numFmtId="0" fontId="28" fillId="3" borderId="1" xfId="5" applyFont="1" applyFill="1" applyBorder="1" applyAlignment="1" applyProtection="1">
      <alignment horizontal="center" vertical="center" wrapText="1"/>
      <protection locked="0"/>
    </xf>
    <xf numFmtId="0" fontId="29" fillId="0" borderId="0" xfId="3" applyFont="1" applyAlignment="1">
      <alignment horizontal="center" vertical="center"/>
    </xf>
    <xf numFmtId="0" fontId="24" fillId="0" borderId="30" xfId="3" applyFont="1" applyBorder="1" applyAlignment="1" applyProtection="1">
      <alignment vertical="center" wrapText="1"/>
      <protection locked="0"/>
    </xf>
    <xf numFmtId="0" fontId="30" fillId="0" borderId="31" xfId="3" applyFont="1" applyBorder="1" applyAlignment="1" applyProtection="1">
      <alignment horizontal="left" vertical="center" wrapText="1"/>
      <protection locked="0"/>
    </xf>
    <xf numFmtId="0" fontId="30" fillId="0" borderId="31" xfId="3" applyFont="1" applyBorder="1" applyAlignment="1" applyProtection="1">
      <alignment vertical="center" wrapText="1"/>
      <protection locked="0"/>
    </xf>
    <xf numFmtId="0" fontId="31" fillId="0" borderId="0" xfId="3" applyFont="1" applyAlignment="1">
      <alignment vertical="center"/>
    </xf>
    <xf numFmtId="0" fontId="24" fillId="0" borderId="31" xfId="3" applyFont="1" applyBorder="1" applyAlignment="1" applyProtection="1">
      <alignment vertical="center" wrapText="1"/>
      <protection locked="0"/>
    </xf>
    <xf numFmtId="0" fontId="24" fillId="0" borderId="33" xfId="3" applyFont="1" applyBorder="1" applyAlignment="1" applyProtection="1">
      <alignment vertical="center" wrapText="1"/>
      <protection locked="0"/>
    </xf>
    <xf numFmtId="0" fontId="3" fillId="2" borderId="1" xfId="5" applyFont="1" applyFill="1" applyBorder="1" applyAlignment="1" applyProtection="1">
      <alignment vertical="top" wrapText="1"/>
      <protection locked="0"/>
    </xf>
    <xf numFmtId="0" fontId="30" fillId="0" borderId="31" xfId="3" applyFont="1" applyBorder="1" applyAlignment="1" applyProtection="1">
      <alignment horizontal="center" vertical="center" wrapText="1"/>
      <protection locked="0"/>
    </xf>
    <xf numFmtId="0" fontId="30" fillId="0" borderId="29" xfId="3" applyFont="1" applyBorder="1" applyAlignment="1" applyProtection="1">
      <alignment vertical="center" wrapText="1"/>
      <protection locked="0"/>
    </xf>
    <xf numFmtId="0" fontId="31" fillId="0" borderId="0" xfId="3" applyFont="1" applyAlignment="1" applyProtection="1">
      <alignment vertical="center"/>
      <protection locked="0"/>
    </xf>
    <xf numFmtId="0" fontId="3" fillId="2" borderId="34" xfId="5" applyFont="1" applyFill="1" applyBorder="1" applyAlignment="1">
      <alignment vertical="top" wrapText="1"/>
    </xf>
    <xf numFmtId="0" fontId="31" fillId="0" borderId="0" xfId="3" applyFont="1" applyAlignment="1">
      <alignment horizontal="left" vertical="center" wrapText="1"/>
    </xf>
    <xf numFmtId="0" fontId="31" fillId="0" borderId="0" xfId="3" applyFont="1" applyAlignment="1">
      <alignment vertical="center" wrapText="1"/>
    </xf>
    <xf numFmtId="0" fontId="30" fillId="0" borderId="34" xfId="3" applyFont="1" applyBorder="1" applyAlignment="1">
      <alignment horizontal="left" vertical="top" wrapText="1"/>
    </xf>
    <xf numFmtId="0" fontId="32" fillId="2" borderId="34" xfId="5" applyFont="1" applyFill="1" applyBorder="1" applyAlignment="1">
      <alignment vertical="top" wrapText="1"/>
    </xf>
    <xf numFmtId="0" fontId="32" fillId="2" borderId="1" xfId="5" applyFont="1" applyFill="1" applyBorder="1" applyAlignment="1">
      <alignment vertical="top" wrapText="1"/>
    </xf>
    <xf numFmtId="0" fontId="31" fillId="0" borderId="0" xfId="3" applyFont="1" applyAlignment="1" applyProtection="1">
      <alignment horizontal="left" vertical="center" wrapText="1"/>
      <protection locked="0"/>
    </xf>
    <xf numFmtId="0" fontId="31" fillId="0" borderId="0" xfId="3" applyFont="1" applyAlignment="1" applyProtection="1">
      <alignment vertical="center" wrapText="1"/>
      <protection locked="0"/>
    </xf>
    <xf numFmtId="49" fontId="32" fillId="0" borderId="34" xfId="0" applyNumberFormat="1" applyFont="1" applyBorder="1" applyAlignment="1">
      <alignment horizontal="left" vertical="center" wrapText="1"/>
    </xf>
    <xf numFmtId="0" fontId="35" fillId="2" borderId="34" xfId="1" applyNumberFormat="1" applyFont="1" applyFill="1" applyBorder="1" applyAlignment="1" applyProtection="1">
      <alignment horizontal="left" vertical="center" wrapText="1"/>
    </xf>
    <xf numFmtId="0" fontId="36" fillId="2" borderId="34" xfId="1" applyNumberFormat="1" applyFont="1" applyFill="1" applyBorder="1" applyAlignment="1" applyProtection="1">
      <alignment horizontal="left" vertical="center"/>
    </xf>
    <xf numFmtId="0" fontId="32" fillId="0" borderId="34" xfId="5" applyFont="1" applyBorder="1" applyAlignment="1">
      <alignment horizontal="left" vertical="center" wrapText="1"/>
    </xf>
    <xf numFmtId="0" fontId="15" fillId="2" borderId="34" xfId="1" applyFill="1" applyBorder="1" applyAlignment="1">
      <alignment horizontal="left" vertical="center"/>
    </xf>
    <xf numFmtId="0" fontId="32" fillId="0" borderId="34" xfId="0" applyFont="1" applyBorder="1" applyAlignment="1">
      <alignment horizontal="left" wrapText="1"/>
    </xf>
    <xf numFmtId="0" fontId="38" fillId="2" borderId="11" xfId="0" applyFont="1" applyFill="1" applyBorder="1"/>
    <xf numFmtId="0" fontId="38" fillId="2" borderId="11" xfId="0" applyFont="1" applyFill="1" applyBorder="1" applyAlignment="1">
      <alignment wrapText="1"/>
    </xf>
    <xf numFmtId="0" fontId="32" fillId="2" borderId="11" xfId="0" applyFont="1" applyFill="1" applyBorder="1" applyAlignment="1">
      <alignment wrapText="1"/>
    </xf>
    <xf numFmtId="0" fontId="39" fillId="2" borderId="0" xfId="0" applyFont="1" applyFill="1" applyAlignment="1">
      <alignment wrapText="1"/>
    </xf>
    <xf numFmtId="0" fontId="32" fillId="2" borderId="0" xfId="0" applyFont="1" applyFill="1" applyAlignment="1">
      <alignment wrapText="1"/>
    </xf>
    <xf numFmtId="0" fontId="40" fillId="2" borderId="0" xfId="0" applyFont="1" applyFill="1" applyAlignment="1">
      <alignment wrapText="1"/>
    </xf>
    <xf numFmtId="0" fontId="38" fillId="2" borderId="0" xfId="0" applyFont="1" applyFill="1"/>
    <xf numFmtId="0" fontId="39" fillId="2" borderId="23" xfId="5" applyFont="1" applyFill="1" applyBorder="1" applyAlignment="1">
      <alignment horizontal="left" wrapText="1"/>
    </xf>
    <xf numFmtId="0" fontId="39" fillId="2" borderId="25" xfId="5" applyFont="1" applyFill="1" applyBorder="1" applyAlignment="1">
      <alignment horizontal="left" wrapText="1"/>
    </xf>
    <xf numFmtId="0" fontId="42" fillId="2" borderId="25" xfId="0" applyFont="1" applyFill="1" applyBorder="1" applyAlignment="1">
      <alignment horizontal="center" vertical="center"/>
    </xf>
    <xf numFmtId="0" fontId="42" fillId="2" borderId="34" xfId="0" applyFont="1" applyFill="1" applyBorder="1" applyAlignment="1">
      <alignment horizontal="center" vertical="center" wrapText="1"/>
    </xf>
    <xf numFmtId="0" fontId="42" fillId="2" borderId="34" xfId="0" applyFont="1" applyFill="1" applyBorder="1" applyAlignment="1">
      <alignment vertical="center" wrapText="1"/>
    </xf>
    <xf numFmtId="0" fontId="42" fillId="2" borderId="34" xfId="0" applyFont="1" applyFill="1" applyBorder="1" applyAlignment="1">
      <alignment horizontal="center" vertical="center" wrapText="1"/>
    </xf>
    <xf numFmtId="0" fontId="40" fillId="2" borderId="0" xfId="0" applyFont="1" applyFill="1" applyAlignment="1">
      <alignment horizontal="center" wrapText="1"/>
    </xf>
    <xf numFmtId="0" fontId="38" fillId="2" borderId="15" xfId="0" applyFont="1" applyFill="1" applyBorder="1" applyAlignment="1">
      <alignment horizontal="center" vertical="center"/>
    </xf>
    <xf numFmtId="0" fontId="38" fillId="2" borderId="34" xfId="0" applyFont="1" applyFill="1" applyBorder="1" applyAlignment="1">
      <alignment horizontal="center" vertical="center"/>
    </xf>
    <xf numFmtId="0" fontId="38" fillId="2" borderId="34" xfId="0" applyFont="1" applyFill="1" applyBorder="1" applyAlignment="1">
      <alignment vertical="center" wrapText="1"/>
    </xf>
    <xf numFmtId="0" fontId="38" fillId="2" borderId="0" xfId="0" applyFont="1" applyFill="1" applyAlignment="1">
      <alignment horizontal="center" wrapText="1"/>
    </xf>
    <xf numFmtId="0" fontId="28" fillId="3" borderId="1" xfId="5" applyFont="1" applyFill="1" applyBorder="1" applyAlignment="1">
      <alignment horizontal="center" vertical="center" wrapText="1"/>
    </xf>
    <xf numFmtId="0" fontId="28" fillId="3" borderId="12" xfId="5" applyFont="1" applyFill="1" applyBorder="1" applyAlignment="1">
      <alignment horizontal="center" vertical="center" wrapText="1"/>
    </xf>
    <xf numFmtId="0" fontId="43" fillId="2" borderId="0" xfId="5" applyFont="1" applyFill="1" applyAlignment="1">
      <alignment horizontal="center" vertical="center" wrapText="1"/>
    </xf>
    <xf numFmtId="0" fontId="39" fillId="5" borderId="13" xfId="5" applyFont="1" applyFill="1" applyBorder="1" applyAlignment="1">
      <alignment horizontal="left" vertical="center"/>
    </xf>
    <xf numFmtId="0" fontId="39" fillId="5" borderId="14" xfId="5" applyFont="1" applyFill="1" applyBorder="1" applyAlignment="1">
      <alignment horizontal="left" vertical="center"/>
    </xf>
    <xf numFmtId="0" fontId="39" fillId="5" borderId="2" xfId="5" applyFont="1" applyFill="1" applyBorder="1" applyAlignment="1">
      <alignment horizontal="left" vertical="center"/>
    </xf>
    <xf numFmtId="0" fontId="43" fillId="2" borderId="0" xfId="5" applyFont="1" applyFill="1" applyAlignment="1">
      <alignment horizontal="left" vertical="center"/>
    </xf>
    <xf numFmtId="0" fontId="32" fillId="2" borderId="1" xfId="0" applyFont="1" applyFill="1" applyBorder="1" applyAlignment="1">
      <alignment horizontal="left" vertical="top" wrapText="1"/>
    </xf>
    <xf numFmtId="0" fontId="41" fillId="2" borderId="1" xfId="0" applyFont="1" applyFill="1" applyBorder="1" applyAlignment="1">
      <alignment horizontal="left" vertical="top" wrapText="1"/>
    </xf>
    <xf numFmtId="0" fontId="44" fillId="2" borderId="1" xfId="5" applyFont="1" applyFill="1" applyBorder="1" applyAlignment="1">
      <alignment vertical="top" wrapText="1"/>
    </xf>
    <xf numFmtId="0" fontId="38" fillId="2" borderId="1" xfId="0" applyFont="1" applyFill="1" applyBorder="1" applyAlignment="1">
      <alignment vertical="top" wrapText="1"/>
    </xf>
    <xf numFmtId="0" fontId="40" fillId="2" borderId="0" xfId="0" applyFont="1" applyFill="1" applyAlignment="1">
      <alignment vertical="top" wrapText="1"/>
    </xf>
    <xf numFmtId="0" fontId="38" fillId="2" borderId="0" xfId="0" applyFont="1" applyFill="1" applyAlignment="1">
      <alignment vertical="top"/>
    </xf>
    <xf numFmtId="0" fontId="30" fillId="0" borderId="31" xfId="3" applyFont="1" applyBorder="1" applyAlignment="1">
      <alignment horizontal="left" vertical="top" wrapText="1"/>
    </xf>
    <xf numFmtId="0" fontId="3" fillId="2" borderId="1" xfId="0" applyFont="1" applyFill="1" applyBorder="1" applyAlignment="1">
      <alignment horizontal="left" vertical="top" wrapText="1"/>
    </xf>
    <xf numFmtId="0" fontId="38" fillId="2" borderId="1" xfId="0" applyFont="1" applyFill="1" applyBorder="1" applyAlignment="1">
      <alignment horizontal="left" vertical="top" wrapText="1"/>
    </xf>
    <xf numFmtId="0" fontId="32" fillId="2" borderId="0" xfId="0" applyFont="1" applyFill="1"/>
    <xf numFmtId="0" fontId="24" fillId="0" borderId="34" xfId="3" applyFont="1" applyBorder="1" applyAlignment="1">
      <alignment vertical="center" wrapText="1"/>
    </xf>
    <xf numFmtId="0" fontId="3" fillId="2" borderId="2" xfId="5" applyFont="1" applyFill="1" applyBorder="1" applyAlignment="1">
      <alignment vertical="top" wrapText="1"/>
    </xf>
    <xf numFmtId="0" fontId="3" fillId="2" borderId="34" xfId="0" applyFont="1" applyFill="1" applyBorder="1" applyAlignment="1">
      <alignment vertical="center" wrapText="1"/>
    </xf>
    <xf numFmtId="0" fontId="39" fillId="0" borderId="16" xfId="5" applyFont="1" applyBorder="1" applyAlignment="1">
      <alignment horizontal="left" vertical="center"/>
    </xf>
    <xf numFmtId="0" fontId="32" fillId="2" borderId="0" xfId="5" applyFont="1" applyFill="1" applyAlignment="1">
      <alignment vertical="top" wrapText="1"/>
    </xf>
    <xf numFmtId="0" fontId="40" fillId="2" borderId="0" xfId="0" applyFont="1" applyFill="1"/>
    <xf numFmtId="0" fontId="32" fillId="2" borderId="1" xfId="0" applyFont="1" applyFill="1" applyBorder="1"/>
    <xf numFmtId="0" fontId="32" fillId="2" borderId="12" xfId="0" applyFont="1" applyFill="1" applyBorder="1" applyAlignment="1">
      <alignment horizontal="left" vertical="top" wrapText="1"/>
    </xf>
    <xf numFmtId="0" fontId="32" fillId="2" borderId="13" xfId="5" applyFont="1" applyFill="1" applyBorder="1" applyAlignment="1">
      <alignment vertical="top" wrapText="1"/>
    </xf>
    <xf numFmtId="0" fontId="32" fillId="2" borderId="34" xfId="0" applyFont="1" applyFill="1" applyBorder="1" applyAlignment="1">
      <alignment horizontal="left" vertical="top" wrapText="1"/>
    </xf>
    <xf numFmtId="0" fontId="38" fillId="2" borderId="2" xfId="0" applyFont="1" applyFill="1" applyBorder="1" applyAlignment="1">
      <alignment horizontal="left" vertical="top" wrapText="1"/>
    </xf>
    <xf numFmtId="0" fontId="32" fillId="2" borderId="34" xfId="0" applyFont="1" applyFill="1" applyBorder="1" applyAlignment="1">
      <alignment vertical="top" wrapText="1"/>
    </xf>
    <xf numFmtId="0" fontId="39" fillId="5" borderId="38" xfId="5" applyFont="1" applyFill="1" applyBorder="1" applyAlignment="1">
      <alignment horizontal="left" vertical="center"/>
    </xf>
    <xf numFmtId="0" fontId="15" fillId="2" borderId="7" xfId="1" applyNumberFormat="1" applyFill="1" applyBorder="1" applyAlignment="1" applyProtection="1">
      <alignment horizontal="left" vertical="center"/>
    </xf>
    <xf numFmtId="0" fontId="15" fillId="2" borderId="34" xfId="1" applyNumberFormat="1" applyFill="1" applyBorder="1" applyAlignment="1" applyProtection="1">
      <alignment horizontal="left" vertical="center"/>
    </xf>
    <xf numFmtId="0" fontId="17" fillId="2" borderId="11" xfId="0" applyFont="1" applyFill="1" applyBorder="1"/>
    <xf numFmtId="0" fontId="13" fillId="2" borderId="0" xfId="0" applyFont="1" applyFill="1" applyAlignment="1">
      <alignment wrapText="1"/>
    </xf>
    <xf numFmtId="0" fontId="17" fillId="2" borderId="0" xfId="0" applyFont="1" applyFill="1"/>
    <xf numFmtId="0" fontId="16" fillId="2" borderId="0" xfId="0" applyFont="1" applyFill="1" applyAlignment="1">
      <alignment horizontal="center" wrapText="1"/>
    </xf>
    <xf numFmtId="0" fontId="17" fillId="2" borderId="0" xfId="0" applyFont="1" applyFill="1" applyAlignment="1">
      <alignment horizontal="center" wrapText="1"/>
    </xf>
    <xf numFmtId="0" fontId="12" fillId="2" borderId="0" xfId="5" applyFont="1" applyFill="1" applyAlignment="1">
      <alignment horizontal="center" vertical="center" wrapText="1"/>
    </xf>
    <xf numFmtId="0" fontId="12" fillId="2" borderId="0" xfId="5" applyFont="1" applyFill="1" applyAlignment="1">
      <alignment horizontal="left" vertical="center"/>
    </xf>
    <xf numFmtId="0" fontId="24" fillId="2" borderId="1" xfId="5" applyFont="1" applyFill="1" applyBorder="1" applyAlignment="1">
      <alignment vertical="top" wrapText="1"/>
    </xf>
    <xf numFmtId="0" fontId="16" fillId="2" borderId="0" xfId="0" applyFont="1" applyFill="1" applyAlignment="1">
      <alignment vertical="top" wrapText="1"/>
    </xf>
    <xf numFmtId="0" fontId="13" fillId="0" borderId="16" xfId="5" applyFont="1" applyBorder="1" applyAlignment="1">
      <alignment horizontal="left" vertical="center"/>
    </xf>
    <xf numFmtId="0" fontId="3" fillId="2" borderId="0" xfId="5" applyFont="1" applyFill="1" applyAlignment="1">
      <alignment vertical="top" wrapText="1"/>
    </xf>
    <xf numFmtId="0" fontId="41" fillId="2" borderId="35" xfId="5" applyFont="1" applyFill="1" applyBorder="1" applyAlignment="1">
      <alignment horizontal="left" vertical="center" wrapText="1"/>
    </xf>
    <xf numFmtId="0" fontId="41" fillId="2" borderId="36" xfId="5" applyFont="1" applyFill="1" applyBorder="1" applyAlignment="1">
      <alignment horizontal="left" vertical="center" wrapText="1"/>
    </xf>
    <xf numFmtId="0" fontId="41" fillId="2" borderId="37" xfId="5" applyFont="1" applyFill="1" applyBorder="1" applyAlignment="1">
      <alignment horizontal="left" vertical="center" wrapText="1"/>
    </xf>
    <xf numFmtId="0" fontId="3" fillId="2" borderId="7" xfId="0" applyNumberFormat="1" applyFont="1" applyFill="1" applyBorder="1" applyAlignment="1">
      <alignment horizontal="center" vertical="center"/>
    </xf>
    <xf numFmtId="0" fontId="39" fillId="2" borderId="39" xfId="5" applyFont="1" applyFill="1" applyBorder="1" applyAlignment="1">
      <alignment horizontal="left" wrapText="1"/>
    </xf>
    <xf numFmtId="0" fontId="41" fillId="2" borderId="35" xfId="5" applyFont="1" applyFill="1" applyBorder="1" applyAlignment="1">
      <alignment horizontal="left" vertical="center"/>
    </xf>
    <xf numFmtId="0" fontId="42" fillId="2" borderId="39" xfId="0" applyFont="1" applyFill="1" applyBorder="1" applyAlignment="1">
      <alignment horizontal="center" vertical="center"/>
    </xf>
    <xf numFmtId="0" fontId="38" fillId="2" borderId="40" xfId="0" applyFont="1" applyFill="1" applyBorder="1" applyAlignment="1">
      <alignment horizontal="center" vertical="center"/>
    </xf>
    <xf numFmtId="0" fontId="28" fillId="3" borderId="41" xfId="5" applyFont="1" applyFill="1" applyBorder="1" applyAlignment="1">
      <alignment horizontal="center" vertical="center" wrapText="1"/>
    </xf>
    <xf numFmtId="0" fontId="28" fillId="3" borderId="42" xfId="5" applyFont="1" applyFill="1" applyBorder="1" applyAlignment="1">
      <alignment horizontal="center" vertical="center" wrapText="1"/>
    </xf>
    <xf numFmtId="0" fontId="39" fillId="5" borderId="43" xfId="5" applyFont="1" applyFill="1" applyBorder="1" applyAlignment="1">
      <alignment horizontal="left" vertical="center"/>
    </xf>
    <xf numFmtId="0" fontId="39" fillId="5" borderId="44" xfId="5" applyFont="1" applyFill="1" applyBorder="1" applyAlignment="1">
      <alignment horizontal="left" vertical="center"/>
    </xf>
    <xf numFmtId="0" fontId="39" fillId="5" borderId="45" xfId="5" applyFont="1" applyFill="1" applyBorder="1" applyAlignment="1">
      <alignment horizontal="left" vertical="center"/>
    </xf>
    <xf numFmtId="0" fontId="32" fillId="2" borderId="41" xfId="5" applyFont="1" applyFill="1" applyBorder="1" applyAlignment="1">
      <alignment vertical="top" wrapText="1"/>
    </xf>
    <xf numFmtId="0" fontId="41" fillId="2" borderId="41" xfId="5" applyFont="1" applyFill="1" applyBorder="1" applyAlignment="1">
      <alignment vertical="top" wrapText="1"/>
    </xf>
    <xf numFmtId="0" fontId="41" fillId="2" borderId="41" xfId="0" applyFont="1" applyFill="1" applyBorder="1" applyAlignment="1">
      <alignment horizontal="left" vertical="top" wrapText="1"/>
    </xf>
    <xf numFmtId="0" fontId="44" fillId="2" borderId="41" xfId="5" applyFont="1" applyFill="1" applyBorder="1" applyAlignment="1">
      <alignment vertical="top" wrapText="1"/>
    </xf>
    <xf numFmtId="0" fontId="38" fillId="2" borderId="41" xfId="0" applyFont="1" applyFill="1" applyBorder="1" applyAlignment="1">
      <alignment vertical="top" wrapText="1"/>
    </xf>
    <xf numFmtId="0" fontId="38" fillId="2" borderId="41" xfId="0" applyFont="1" applyFill="1" applyBorder="1" applyAlignment="1">
      <alignment horizontal="left" vertical="top" wrapText="1"/>
    </xf>
    <xf numFmtId="165" fontId="32" fillId="2" borderId="41" xfId="5" applyNumberFormat="1" applyFont="1" applyFill="1" applyBorder="1" applyAlignment="1">
      <alignment vertical="top" wrapText="1"/>
    </xf>
    <xf numFmtId="0" fontId="32" fillId="2" borderId="41" xfId="0" applyFont="1" applyFill="1" applyBorder="1"/>
    <xf numFmtId="0" fontId="39" fillId="0" borderId="46" xfId="5" applyFont="1" applyBorder="1" applyAlignment="1">
      <alignment horizontal="left" vertical="center"/>
    </xf>
    <xf numFmtId="14" fontId="32" fillId="2" borderId="41" xfId="5" applyNumberFormat="1" applyFont="1" applyFill="1" applyBorder="1" applyAlignment="1">
      <alignment vertical="top" wrapText="1"/>
    </xf>
    <xf numFmtId="0" fontId="32" fillId="2" borderId="41" xfId="5" quotePrefix="1" applyFont="1" applyFill="1" applyBorder="1" applyAlignment="1">
      <alignment vertical="top" wrapText="1"/>
    </xf>
    <xf numFmtId="0" fontId="7" fillId="0" borderId="1" xfId="0" applyFont="1" applyBorder="1" applyAlignment="1">
      <alignment horizontal="left"/>
    </xf>
    <xf numFmtId="0" fontId="6" fillId="2" borderId="1" xfId="0" applyFont="1" applyFill="1" applyBorder="1" applyAlignment="1">
      <alignment horizontal="left" vertical="center"/>
    </xf>
    <xf numFmtId="0" fontId="7" fillId="0" borderId="1" xfId="0" applyFont="1" applyBorder="1" applyAlignment="1">
      <alignment horizontal="left" vertical="center"/>
    </xf>
    <xf numFmtId="0" fontId="5" fillId="0" borderId="13" xfId="0" applyFont="1" applyBorder="1" applyAlignment="1">
      <alignment horizontal="center" vertical="center"/>
    </xf>
    <xf numFmtId="0" fontId="5" fillId="0" borderId="14" xfId="0" applyFont="1" applyBorder="1" applyAlignment="1">
      <alignment horizontal="center" vertical="center"/>
    </xf>
    <xf numFmtId="0" fontId="5" fillId="0" borderId="2" xfId="0" applyFont="1" applyBorder="1" applyAlignment="1">
      <alignment horizontal="center" vertical="center"/>
    </xf>
    <xf numFmtId="1" fontId="6" fillId="2" borderId="1" xfId="0" applyNumberFormat="1" applyFont="1" applyFill="1" applyBorder="1" applyAlignment="1">
      <alignment vertical="center" wrapText="1"/>
    </xf>
    <xf numFmtId="0" fontId="7" fillId="2" borderId="1" xfId="0" applyFont="1" applyFill="1" applyBorder="1" applyAlignment="1">
      <alignment vertical="top" wrapText="1"/>
    </xf>
    <xf numFmtId="1" fontId="6" fillId="2" borderId="13" xfId="0" applyNumberFormat="1" applyFont="1" applyFill="1" applyBorder="1" applyAlignment="1"/>
    <xf numFmtId="0" fontId="7" fillId="2" borderId="1" xfId="0" applyFont="1" applyFill="1" applyBorder="1" applyAlignment="1">
      <alignment horizontal="left"/>
    </xf>
    <xf numFmtId="0" fontId="31" fillId="0" borderId="0" xfId="3" applyFont="1" applyAlignment="1">
      <alignment horizontal="center" vertical="center" wrapText="1"/>
    </xf>
    <xf numFmtId="0" fontId="30" fillId="0" borderId="29" xfId="3" applyFont="1" applyBorder="1" applyAlignment="1" applyProtection="1">
      <alignment horizontal="center" vertical="center" wrapText="1"/>
      <protection locked="0"/>
    </xf>
    <xf numFmtId="0" fontId="30" fillId="0" borderId="30" xfId="3" applyFont="1" applyBorder="1" applyAlignment="1" applyProtection="1">
      <alignment horizontal="center" vertical="center" wrapText="1"/>
      <protection locked="0"/>
    </xf>
    <xf numFmtId="0" fontId="30" fillId="0" borderId="29" xfId="3" applyFont="1" applyBorder="1" applyAlignment="1" applyProtection="1">
      <alignment horizontal="left" vertical="center" wrapText="1"/>
      <protection locked="0"/>
    </xf>
    <xf numFmtId="0" fontId="30" fillId="0" borderId="32" xfId="3" applyFont="1" applyBorder="1" applyAlignment="1" applyProtection="1">
      <alignment horizontal="left" vertical="center" wrapText="1"/>
      <protection locked="0"/>
    </xf>
    <xf numFmtId="0" fontId="30" fillId="0" borderId="30" xfId="3" applyFont="1" applyBorder="1" applyAlignment="1" applyProtection="1">
      <alignment horizontal="left" vertical="center" wrapText="1"/>
      <protection locked="0"/>
    </xf>
    <xf numFmtId="0" fontId="30" fillId="0" borderId="32" xfId="3" applyFont="1" applyBorder="1" applyAlignment="1" applyProtection="1">
      <alignment horizontal="center" vertical="center" wrapText="1"/>
      <protection locked="0"/>
    </xf>
    <xf numFmtId="0" fontId="41" fillId="2" borderId="34" xfId="5" applyFont="1" applyFill="1" applyBorder="1" applyAlignment="1">
      <alignment horizontal="left" vertical="center" wrapText="1"/>
    </xf>
    <xf numFmtId="0" fontId="42" fillId="2" borderId="34" xfId="0" applyFont="1" applyFill="1" applyBorder="1" applyAlignment="1">
      <alignment horizontal="center" vertical="center" wrapText="1"/>
    </xf>
    <xf numFmtId="0" fontId="38" fillId="2" borderId="34" xfId="0" applyFont="1" applyFill="1" applyBorder="1" applyAlignment="1">
      <alignment horizontal="center" vertical="center" wrapText="1"/>
    </xf>
    <xf numFmtId="0" fontId="41" fillId="2" borderId="35" xfId="5" applyFont="1" applyFill="1" applyBorder="1" applyAlignment="1">
      <alignment horizontal="left" vertical="center" wrapText="1"/>
    </xf>
    <xf numFmtId="0" fontId="41" fillId="2" borderId="36" xfId="5" applyFont="1" applyFill="1" applyBorder="1" applyAlignment="1">
      <alignment horizontal="left" vertical="center" wrapText="1"/>
    </xf>
    <xf numFmtId="0" fontId="41" fillId="2" borderId="37" xfId="5" applyFont="1" applyFill="1" applyBorder="1" applyAlignment="1">
      <alignment horizontal="left" vertical="center" wrapText="1"/>
    </xf>
    <xf numFmtId="0" fontId="7" fillId="2" borderId="24" xfId="5" applyFont="1" applyFill="1" applyBorder="1" applyAlignment="1">
      <alignment horizontal="left" vertical="center" wrapText="1"/>
    </xf>
    <xf numFmtId="0" fontId="11" fillId="2" borderId="24" xfId="0" applyFont="1" applyFill="1" applyBorder="1" applyAlignment="1">
      <alignment horizontal="center" vertical="center" wrapText="1"/>
    </xf>
    <xf numFmtId="0" fontId="17" fillId="2" borderId="24" xfId="0" applyFont="1" applyFill="1" applyBorder="1" applyAlignment="1">
      <alignment horizontal="center" vertical="center" wrapText="1"/>
    </xf>
    <xf numFmtId="0" fontId="7" fillId="2" borderId="26" xfId="5" applyFont="1" applyFill="1" applyBorder="1" applyAlignment="1">
      <alignment horizontal="center" vertical="center" wrapText="1"/>
    </xf>
    <xf numFmtId="0" fontId="7" fillId="2" borderId="27" xfId="5" applyFont="1" applyFill="1" applyBorder="1" applyAlignment="1">
      <alignment horizontal="center" vertical="center" wrapText="1"/>
    </xf>
    <xf numFmtId="0" fontId="7" fillId="2" borderId="28" xfId="5" applyFont="1" applyFill="1" applyBorder="1" applyAlignment="1">
      <alignment horizontal="center" vertical="center" wrapText="1"/>
    </xf>
    <xf numFmtId="0" fontId="13" fillId="5" borderId="44" xfId="5" applyFont="1" applyFill="1" applyBorder="1" applyAlignment="1">
      <alignment horizontal="center" vertical="center"/>
    </xf>
    <xf numFmtId="0" fontId="13" fillId="5" borderId="45" xfId="5" applyFont="1" applyFill="1" applyBorder="1" applyAlignment="1">
      <alignment horizontal="center" vertical="center"/>
    </xf>
    <xf numFmtId="0" fontId="6" fillId="2" borderId="1" xfId="0" applyFont="1" applyFill="1" applyBorder="1" applyAlignment="1">
      <alignment horizontal="left"/>
    </xf>
    <xf numFmtId="0" fontId="7" fillId="2" borderId="1" xfId="4" applyFont="1" applyFill="1" applyBorder="1" applyAlignment="1">
      <alignment vertical="top"/>
    </xf>
    <xf numFmtId="0" fontId="5" fillId="2" borderId="0" xfId="4" applyFont="1" applyFill="1" applyBorder="1" applyAlignment="1">
      <alignment horizontal="center"/>
    </xf>
    <xf numFmtId="0" fontId="3" fillId="0" borderId="2" xfId="0" applyFont="1" applyBorder="1" applyAlignment="1">
      <alignment wrapText="1"/>
    </xf>
    <xf numFmtId="14" fontId="32" fillId="2" borderId="1" xfId="5" applyNumberFormat="1" applyFont="1" applyFill="1" applyBorder="1" applyAlignment="1">
      <alignment vertical="top" wrapText="1"/>
    </xf>
  </cellXfs>
  <cellStyles count="11">
    <cellStyle name="Comma 2" xfId="9" xr:uid="{CCE90A77-99BB-4243-9C4E-89D2E6EAF8D4}"/>
    <cellStyle name="Hyperlink" xfId="1" builtinId="8"/>
    <cellStyle name="Normal" xfId="0" builtinId="0"/>
    <cellStyle name="Normal 2" xfId="2" xr:uid="{00000000-0005-0000-0000-000002000000}"/>
    <cellStyle name="Normal 2 2" xfId="8" xr:uid="{29FD1068-62B5-4A6B-A8CB-B3F6975CD306}"/>
    <cellStyle name="Normal 3" xfId="3" xr:uid="{00000000-0005-0000-0000-000003000000}"/>
    <cellStyle name="Normal 3 2" xfId="7" xr:uid="{30A51571-48DF-4A3E-BBA7-147614BE2A81}"/>
    <cellStyle name="Normal 4" xfId="10" xr:uid="{7D250CFA-3AFE-4EF8-B8F0-F0A2B365C4AF}"/>
    <cellStyle name="Normal_Functional Test Case v1.0" xfId="4" xr:uid="{00000000-0005-0000-0000-000004000000}"/>
    <cellStyle name="Normal_Sheet1" xfId="5" xr:uid="{00000000-0005-0000-0000-000005000000}"/>
    <cellStyle name="標準_結合試験(AllOvertheWorld)" xfId="6" xr:uid="{00000000-0005-0000-0000-000006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Biểu đồ thể hiển các trạng thái thực thi testcase theo từng module</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spPr>
            <a:solidFill>
              <a:schemeClr val="accent1"/>
            </a:solidFill>
            <a:ln>
              <a:noFill/>
            </a:ln>
            <a:effectLst/>
          </c:spPr>
          <c:invertIfNegative val="0"/>
          <c:cat>
            <c:strRef>
              <c:f>'Test Report'!$C$10:$C$26</c:f>
              <c:strCache>
                <c:ptCount val="17"/>
                <c:pt idx="0">
                  <c:v>Module Đăng nhập &amp; Đăng xuất</c:v>
                </c:pt>
                <c:pt idx="1">
                  <c:v>Quản Lý Thông Tin</c:v>
                </c:pt>
                <c:pt idx="2">
                  <c:v>Xem giỏ hàng</c:v>
                </c:pt>
                <c:pt idx="3">
                  <c:v>DATBAN</c:v>
                </c:pt>
                <c:pt idx="4">
                  <c:v>Xem thực đơn</c:v>
                </c:pt>
                <c:pt idx="5">
                  <c:v>Đặt món trực tuyến</c:v>
                </c:pt>
                <c:pt idx="6">
                  <c:v>THANHTOAN</c:v>
                </c:pt>
                <c:pt idx="7">
                  <c:v>QLBA</c:v>
                </c:pt>
                <c:pt idx="8">
                  <c:v>TPGM</c:v>
                </c:pt>
                <c:pt idx="9">
                  <c:v>QLHV</c:v>
                </c:pt>
                <c:pt idx="10">
                  <c:v>QLĐB</c:v>
                </c:pt>
                <c:pt idx="11">
                  <c:v>Quản lý nhà cung cấp</c:v>
                </c:pt>
                <c:pt idx="12">
                  <c:v>QLNVL</c:v>
                </c:pt>
                <c:pt idx="13">
                  <c:v>QLPN</c:v>
                </c:pt>
                <c:pt idx="14">
                  <c:v>Thống kê doanh thu</c:v>
                </c:pt>
                <c:pt idx="15">
                  <c:v>QLMA</c:v>
                </c:pt>
                <c:pt idx="16">
                  <c:v>QLNV</c:v>
                </c:pt>
              </c:strCache>
            </c:strRef>
          </c:cat>
          <c:val>
            <c:numRef>
              <c:f>'Test Report'!$D$10:$D$26</c:f>
              <c:numCache>
                <c:formatCode>General</c:formatCode>
                <c:ptCount val="17"/>
                <c:pt idx="0">
                  <c:v>11</c:v>
                </c:pt>
                <c:pt idx="1">
                  <c:v>9</c:v>
                </c:pt>
                <c:pt idx="2">
                  <c:v>9</c:v>
                </c:pt>
                <c:pt idx="3">
                  <c:v>12</c:v>
                </c:pt>
                <c:pt idx="4">
                  <c:v>5</c:v>
                </c:pt>
                <c:pt idx="5">
                  <c:v>13</c:v>
                </c:pt>
                <c:pt idx="6">
                  <c:v>8</c:v>
                </c:pt>
                <c:pt idx="7">
                  <c:v>9</c:v>
                </c:pt>
                <c:pt idx="8">
                  <c:v>10</c:v>
                </c:pt>
                <c:pt idx="9">
                  <c:v>11</c:v>
                </c:pt>
                <c:pt idx="10">
                  <c:v>7</c:v>
                </c:pt>
                <c:pt idx="11">
                  <c:v>16</c:v>
                </c:pt>
                <c:pt idx="12">
                  <c:v>17</c:v>
                </c:pt>
                <c:pt idx="13">
                  <c:v>14</c:v>
                </c:pt>
                <c:pt idx="14">
                  <c:v>8</c:v>
                </c:pt>
                <c:pt idx="15">
                  <c:v>14</c:v>
                </c:pt>
                <c:pt idx="16">
                  <c:v>23</c:v>
                </c:pt>
              </c:numCache>
            </c:numRef>
          </c:val>
          <c:extLst>
            <c:ext xmlns:c16="http://schemas.microsoft.com/office/drawing/2014/chart" uri="{C3380CC4-5D6E-409C-BE32-E72D297353CC}">
              <c16:uniqueId val="{00000000-3BAB-4004-BA8C-72501AC91805}"/>
            </c:ext>
          </c:extLst>
        </c:ser>
        <c:ser>
          <c:idx val="1"/>
          <c:order val="1"/>
          <c:spPr>
            <a:solidFill>
              <a:schemeClr val="accent2"/>
            </a:solidFill>
            <a:ln>
              <a:noFill/>
            </a:ln>
            <a:effectLst/>
          </c:spPr>
          <c:invertIfNegative val="0"/>
          <c:cat>
            <c:strRef>
              <c:f>'Test Report'!$C$10:$C$26</c:f>
              <c:strCache>
                <c:ptCount val="17"/>
                <c:pt idx="0">
                  <c:v>Module Đăng nhập &amp; Đăng xuất</c:v>
                </c:pt>
                <c:pt idx="1">
                  <c:v>Quản Lý Thông Tin</c:v>
                </c:pt>
                <c:pt idx="2">
                  <c:v>Xem giỏ hàng</c:v>
                </c:pt>
                <c:pt idx="3">
                  <c:v>DATBAN</c:v>
                </c:pt>
                <c:pt idx="4">
                  <c:v>Xem thực đơn</c:v>
                </c:pt>
                <c:pt idx="5">
                  <c:v>Đặt món trực tuyến</c:v>
                </c:pt>
                <c:pt idx="6">
                  <c:v>THANHTOAN</c:v>
                </c:pt>
                <c:pt idx="7">
                  <c:v>QLBA</c:v>
                </c:pt>
                <c:pt idx="8">
                  <c:v>TPGM</c:v>
                </c:pt>
                <c:pt idx="9">
                  <c:v>QLHV</c:v>
                </c:pt>
                <c:pt idx="10">
                  <c:v>QLĐB</c:v>
                </c:pt>
                <c:pt idx="11">
                  <c:v>Quản lý nhà cung cấp</c:v>
                </c:pt>
                <c:pt idx="12">
                  <c:v>QLNVL</c:v>
                </c:pt>
                <c:pt idx="13">
                  <c:v>QLPN</c:v>
                </c:pt>
                <c:pt idx="14">
                  <c:v>Thống kê doanh thu</c:v>
                </c:pt>
                <c:pt idx="15">
                  <c:v>QLMA</c:v>
                </c:pt>
                <c:pt idx="16">
                  <c:v>QLNV</c:v>
                </c:pt>
              </c:strCache>
            </c:strRef>
          </c:cat>
          <c:val>
            <c:numRef>
              <c:f>'Test Report'!$E$10:$E$26</c:f>
              <c:numCache>
                <c:formatCode>General</c:formatCode>
                <c:ptCount val="17"/>
                <c:pt idx="0">
                  <c:v>0</c:v>
                </c:pt>
                <c:pt idx="1">
                  <c:v>0</c:v>
                </c:pt>
                <c:pt idx="2">
                  <c:v>0</c:v>
                </c:pt>
                <c:pt idx="3">
                  <c:v>0</c:v>
                </c:pt>
                <c:pt idx="4">
                  <c:v>0</c:v>
                </c:pt>
                <c:pt idx="5">
                  <c:v>0</c:v>
                </c:pt>
                <c:pt idx="6">
                  <c:v>1</c:v>
                </c:pt>
                <c:pt idx="7">
                  <c:v>0</c:v>
                </c:pt>
                <c:pt idx="8">
                  <c:v>0</c:v>
                </c:pt>
                <c:pt idx="9">
                  <c:v>5</c:v>
                </c:pt>
                <c:pt idx="10">
                  <c:v>0</c:v>
                </c:pt>
                <c:pt idx="11">
                  <c:v>0</c:v>
                </c:pt>
                <c:pt idx="12">
                  <c:v>4</c:v>
                </c:pt>
                <c:pt idx="13">
                  <c:v>1</c:v>
                </c:pt>
                <c:pt idx="14">
                  <c:v>0</c:v>
                </c:pt>
                <c:pt idx="15">
                  <c:v>0</c:v>
                </c:pt>
                <c:pt idx="16">
                  <c:v>0</c:v>
                </c:pt>
              </c:numCache>
            </c:numRef>
          </c:val>
          <c:extLst>
            <c:ext xmlns:c16="http://schemas.microsoft.com/office/drawing/2014/chart" uri="{C3380CC4-5D6E-409C-BE32-E72D297353CC}">
              <c16:uniqueId val="{00000001-3BAB-4004-BA8C-72501AC91805}"/>
            </c:ext>
          </c:extLst>
        </c:ser>
        <c:ser>
          <c:idx val="2"/>
          <c:order val="2"/>
          <c:spPr>
            <a:solidFill>
              <a:schemeClr val="accent3"/>
            </a:solidFill>
            <a:ln>
              <a:noFill/>
            </a:ln>
            <a:effectLst/>
          </c:spPr>
          <c:invertIfNegative val="0"/>
          <c:cat>
            <c:strRef>
              <c:f>'Test Report'!$C$10:$C$26</c:f>
              <c:strCache>
                <c:ptCount val="17"/>
                <c:pt idx="0">
                  <c:v>Module Đăng nhập &amp; Đăng xuất</c:v>
                </c:pt>
                <c:pt idx="1">
                  <c:v>Quản Lý Thông Tin</c:v>
                </c:pt>
                <c:pt idx="2">
                  <c:v>Xem giỏ hàng</c:v>
                </c:pt>
                <c:pt idx="3">
                  <c:v>DATBAN</c:v>
                </c:pt>
                <c:pt idx="4">
                  <c:v>Xem thực đơn</c:v>
                </c:pt>
                <c:pt idx="5">
                  <c:v>Đặt món trực tuyến</c:v>
                </c:pt>
                <c:pt idx="6">
                  <c:v>THANHTOAN</c:v>
                </c:pt>
                <c:pt idx="7">
                  <c:v>QLBA</c:v>
                </c:pt>
                <c:pt idx="8">
                  <c:v>TPGM</c:v>
                </c:pt>
                <c:pt idx="9">
                  <c:v>QLHV</c:v>
                </c:pt>
                <c:pt idx="10">
                  <c:v>QLĐB</c:v>
                </c:pt>
                <c:pt idx="11">
                  <c:v>Quản lý nhà cung cấp</c:v>
                </c:pt>
                <c:pt idx="12">
                  <c:v>QLNVL</c:v>
                </c:pt>
                <c:pt idx="13">
                  <c:v>QLPN</c:v>
                </c:pt>
                <c:pt idx="14">
                  <c:v>Thống kê doanh thu</c:v>
                </c:pt>
                <c:pt idx="15">
                  <c:v>QLMA</c:v>
                </c:pt>
                <c:pt idx="16">
                  <c:v>QLNV</c:v>
                </c:pt>
              </c:strCache>
            </c:strRef>
          </c:cat>
          <c:val>
            <c:numRef>
              <c:f>'Test Report'!$F$10:$F$26</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val>
          <c:extLst>
            <c:ext xmlns:c16="http://schemas.microsoft.com/office/drawing/2014/chart" uri="{C3380CC4-5D6E-409C-BE32-E72D297353CC}">
              <c16:uniqueId val="{00000002-3BAB-4004-BA8C-72501AC91805}"/>
            </c:ext>
          </c:extLst>
        </c:ser>
        <c:ser>
          <c:idx val="3"/>
          <c:order val="3"/>
          <c:spPr>
            <a:solidFill>
              <a:schemeClr val="accent4"/>
            </a:solidFill>
            <a:ln>
              <a:noFill/>
            </a:ln>
            <a:effectLst/>
          </c:spPr>
          <c:invertIfNegative val="0"/>
          <c:cat>
            <c:strRef>
              <c:f>'Test Report'!$C$10:$C$26</c:f>
              <c:strCache>
                <c:ptCount val="17"/>
                <c:pt idx="0">
                  <c:v>Module Đăng nhập &amp; Đăng xuất</c:v>
                </c:pt>
                <c:pt idx="1">
                  <c:v>Quản Lý Thông Tin</c:v>
                </c:pt>
                <c:pt idx="2">
                  <c:v>Xem giỏ hàng</c:v>
                </c:pt>
                <c:pt idx="3">
                  <c:v>DATBAN</c:v>
                </c:pt>
                <c:pt idx="4">
                  <c:v>Xem thực đơn</c:v>
                </c:pt>
                <c:pt idx="5">
                  <c:v>Đặt món trực tuyến</c:v>
                </c:pt>
                <c:pt idx="6">
                  <c:v>THANHTOAN</c:v>
                </c:pt>
                <c:pt idx="7">
                  <c:v>QLBA</c:v>
                </c:pt>
                <c:pt idx="8">
                  <c:v>TPGM</c:v>
                </c:pt>
                <c:pt idx="9">
                  <c:v>QLHV</c:v>
                </c:pt>
                <c:pt idx="10">
                  <c:v>QLĐB</c:v>
                </c:pt>
                <c:pt idx="11">
                  <c:v>Quản lý nhà cung cấp</c:v>
                </c:pt>
                <c:pt idx="12">
                  <c:v>QLNVL</c:v>
                </c:pt>
                <c:pt idx="13">
                  <c:v>QLPN</c:v>
                </c:pt>
                <c:pt idx="14">
                  <c:v>Thống kê doanh thu</c:v>
                </c:pt>
                <c:pt idx="15">
                  <c:v>QLMA</c:v>
                </c:pt>
                <c:pt idx="16">
                  <c:v>QLNV</c:v>
                </c:pt>
              </c:strCache>
            </c:strRef>
          </c:cat>
          <c:val>
            <c:numRef>
              <c:f>'Test Report'!$G$10:$G$26</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val>
          <c:extLst>
            <c:ext xmlns:c16="http://schemas.microsoft.com/office/drawing/2014/chart" uri="{C3380CC4-5D6E-409C-BE32-E72D297353CC}">
              <c16:uniqueId val="{00000003-3BAB-4004-BA8C-72501AC91805}"/>
            </c:ext>
          </c:extLst>
        </c:ser>
        <c:ser>
          <c:idx val="4"/>
          <c:order val="4"/>
          <c:spPr>
            <a:solidFill>
              <a:schemeClr val="accent5"/>
            </a:solidFill>
            <a:ln>
              <a:noFill/>
            </a:ln>
            <a:effectLst/>
          </c:spPr>
          <c:invertIfNegative val="0"/>
          <c:cat>
            <c:strRef>
              <c:f>'Test Report'!$C$10:$C$26</c:f>
              <c:strCache>
                <c:ptCount val="17"/>
                <c:pt idx="0">
                  <c:v>Module Đăng nhập &amp; Đăng xuất</c:v>
                </c:pt>
                <c:pt idx="1">
                  <c:v>Quản Lý Thông Tin</c:v>
                </c:pt>
                <c:pt idx="2">
                  <c:v>Xem giỏ hàng</c:v>
                </c:pt>
                <c:pt idx="3">
                  <c:v>DATBAN</c:v>
                </c:pt>
                <c:pt idx="4">
                  <c:v>Xem thực đơn</c:v>
                </c:pt>
                <c:pt idx="5">
                  <c:v>Đặt món trực tuyến</c:v>
                </c:pt>
                <c:pt idx="6">
                  <c:v>THANHTOAN</c:v>
                </c:pt>
                <c:pt idx="7">
                  <c:v>QLBA</c:v>
                </c:pt>
                <c:pt idx="8">
                  <c:v>TPGM</c:v>
                </c:pt>
                <c:pt idx="9">
                  <c:v>QLHV</c:v>
                </c:pt>
                <c:pt idx="10">
                  <c:v>QLĐB</c:v>
                </c:pt>
                <c:pt idx="11">
                  <c:v>Quản lý nhà cung cấp</c:v>
                </c:pt>
                <c:pt idx="12">
                  <c:v>QLNVL</c:v>
                </c:pt>
                <c:pt idx="13">
                  <c:v>QLPN</c:v>
                </c:pt>
                <c:pt idx="14">
                  <c:v>Thống kê doanh thu</c:v>
                </c:pt>
                <c:pt idx="15">
                  <c:v>QLMA</c:v>
                </c:pt>
                <c:pt idx="16">
                  <c:v>QLNV</c:v>
                </c:pt>
              </c:strCache>
            </c:strRef>
          </c:cat>
          <c:val>
            <c:numRef>
              <c:f>'Test Report'!$H$10:$H$26</c:f>
              <c:numCache>
                <c:formatCode>General</c:formatCode>
                <c:ptCount val="17"/>
                <c:pt idx="0">
                  <c:v>0</c:v>
                </c:pt>
                <c:pt idx="1">
                  <c:v>0</c:v>
                </c:pt>
                <c:pt idx="2">
                  <c:v>0</c:v>
                </c:pt>
                <c:pt idx="3">
                  <c:v>0</c:v>
                </c:pt>
                <c:pt idx="4">
                  <c:v>0</c:v>
                </c:pt>
                <c:pt idx="5">
                  <c:v>0</c:v>
                </c:pt>
                <c:pt idx="6">
                  <c:v>1</c:v>
                </c:pt>
                <c:pt idx="7">
                  <c:v>0</c:v>
                </c:pt>
                <c:pt idx="8">
                  <c:v>0</c:v>
                </c:pt>
                <c:pt idx="9">
                  <c:v>0</c:v>
                </c:pt>
                <c:pt idx="10">
                  <c:v>0</c:v>
                </c:pt>
                <c:pt idx="11">
                  <c:v>0</c:v>
                </c:pt>
                <c:pt idx="12">
                  <c:v>2</c:v>
                </c:pt>
                <c:pt idx="13">
                  <c:v>0</c:v>
                </c:pt>
                <c:pt idx="14">
                  <c:v>0</c:v>
                </c:pt>
                <c:pt idx="15">
                  <c:v>0</c:v>
                </c:pt>
                <c:pt idx="16">
                  <c:v>0</c:v>
                </c:pt>
              </c:numCache>
            </c:numRef>
          </c:val>
          <c:extLst>
            <c:ext xmlns:c16="http://schemas.microsoft.com/office/drawing/2014/chart" uri="{C3380CC4-5D6E-409C-BE32-E72D297353CC}">
              <c16:uniqueId val="{00000004-3BAB-4004-BA8C-72501AC91805}"/>
            </c:ext>
          </c:extLst>
        </c:ser>
        <c:ser>
          <c:idx val="5"/>
          <c:order val="5"/>
          <c:spPr>
            <a:solidFill>
              <a:schemeClr val="accent6"/>
            </a:solidFill>
            <a:ln>
              <a:noFill/>
            </a:ln>
            <a:effectLst/>
          </c:spPr>
          <c:invertIfNegative val="0"/>
          <c:cat>
            <c:strRef>
              <c:f>'Test Report'!$C$10:$C$26</c:f>
              <c:strCache>
                <c:ptCount val="17"/>
                <c:pt idx="0">
                  <c:v>Module Đăng nhập &amp; Đăng xuất</c:v>
                </c:pt>
                <c:pt idx="1">
                  <c:v>Quản Lý Thông Tin</c:v>
                </c:pt>
                <c:pt idx="2">
                  <c:v>Xem giỏ hàng</c:v>
                </c:pt>
                <c:pt idx="3">
                  <c:v>DATBAN</c:v>
                </c:pt>
                <c:pt idx="4">
                  <c:v>Xem thực đơn</c:v>
                </c:pt>
                <c:pt idx="5">
                  <c:v>Đặt món trực tuyến</c:v>
                </c:pt>
                <c:pt idx="6">
                  <c:v>THANHTOAN</c:v>
                </c:pt>
                <c:pt idx="7">
                  <c:v>QLBA</c:v>
                </c:pt>
                <c:pt idx="8">
                  <c:v>TPGM</c:v>
                </c:pt>
                <c:pt idx="9">
                  <c:v>QLHV</c:v>
                </c:pt>
                <c:pt idx="10">
                  <c:v>QLĐB</c:v>
                </c:pt>
                <c:pt idx="11">
                  <c:v>Quản lý nhà cung cấp</c:v>
                </c:pt>
                <c:pt idx="12">
                  <c:v>QLNVL</c:v>
                </c:pt>
                <c:pt idx="13">
                  <c:v>QLPN</c:v>
                </c:pt>
                <c:pt idx="14">
                  <c:v>Thống kê doanh thu</c:v>
                </c:pt>
                <c:pt idx="15">
                  <c:v>QLMA</c:v>
                </c:pt>
                <c:pt idx="16">
                  <c:v>QLNV</c:v>
                </c:pt>
              </c:strCache>
            </c:strRef>
          </c:cat>
          <c:val>
            <c:numRef>
              <c:f>'Test Report'!$I$10:$I$26</c:f>
              <c:numCache>
                <c:formatCode>General</c:formatCode>
                <c:ptCount val="17"/>
                <c:pt idx="0">
                  <c:v>11</c:v>
                </c:pt>
                <c:pt idx="1">
                  <c:v>9</c:v>
                </c:pt>
                <c:pt idx="2">
                  <c:v>9</c:v>
                </c:pt>
                <c:pt idx="3">
                  <c:v>12</c:v>
                </c:pt>
                <c:pt idx="4">
                  <c:v>5</c:v>
                </c:pt>
                <c:pt idx="5">
                  <c:v>13</c:v>
                </c:pt>
                <c:pt idx="6">
                  <c:v>10</c:v>
                </c:pt>
                <c:pt idx="7">
                  <c:v>9</c:v>
                </c:pt>
                <c:pt idx="8">
                  <c:v>10</c:v>
                </c:pt>
                <c:pt idx="9">
                  <c:v>15</c:v>
                </c:pt>
                <c:pt idx="10">
                  <c:v>7</c:v>
                </c:pt>
                <c:pt idx="11">
                  <c:v>16</c:v>
                </c:pt>
                <c:pt idx="12">
                  <c:v>23</c:v>
                </c:pt>
                <c:pt idx="13">
                  <c:v>15</c:v>
                </c:pt>
                <c:pt idx="14">
                  <c:v>8</c:v>
                </c:pt>
                <c:pt idx="15">
                  <c:v>14</c:v>
                </c:pt>
                <c:pt idx="16">
                  <c:v>23</c:v>
                </c:pt>
              </c:numCache>
            </c:numRef>
          </c:val>
          <c:extLst>
            <c:ext xmlns:c16="http://schemas.microsoft.com/office/drawing/2014/chart" uri="{C3380CC4-5D6E-409C-BE32-E72D297353CC}">
              <c16:uniqueId val="{00000005-3BAB-4004-BA8C-72501AC91805}"/>
            </c:ext>
          </c:extLst>
        </c:ser>
        <c:dLbls>
          <c:showLegendKey val="0"/>
          <c:showVal val="0"/>
          <c:showCatName val="0"/>
          <c:showSerName val="0"/>
          <c:showPercent val="0"/>
          <c:showBubbleSize val="0"/>
        </c:dLbls>
        <c:gapWidth val="150"/>
        <c:overlap val="100"/>
        <c:axId val="1869668479"/>
        <c:axId val="1869658079"/>
      </c:barChart>
      <c:catAx>
        <c:axId val="18696684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658079"/>
        <c:crosses val="autoZero"/>
        <c:auto val="1"/>
        <c:lblAlgn val="ctr"/>
        <c:lblOffset val="100"/>
        <c:noMultiLvlLbl val="0"/>
      </c:catAx>
      <c:valAx>
        <c:axId val="18696580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96684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Biểu đồ thể hiển các trạng thái thực thi testcase theo từng module</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spPr>
            <a:solidFill>
              <a:schemeClr val="accent1"/>
            </a:solidFill>
            <a:ln>
              <a:noFill/>
            </a:ln>
            <a:effectLst/>
          </c:spPr>
          <c:invertIfNegative val="0"/>
          <c:cat>
            <c:strRef>
              <c:f>'Test Report'!$C$10:$C$26</c:f>
              <c:strCache>
                <c:ptCount val="17"/>
                <c:pt idx="0">
                  <c:v>Module Đăng nhập &amp; Đăng xuất</c:v>
                </c:pt>
                <c:pt idx="1">
                  <c:v>Quản Lý Thông Tin</c:v>
                </c:pt>
                <c:pt idx="2">
                  <c:v>Xem giỏ hàng</c:v>
                </c:pt>
                <c:pt idx="3">
                  <c:v>DATBAN</c:v>
                </c:pt>
                <c:pt idx="4">
                  <c:v>Xem thực đơn</c:v>
                </c:pt>
                <c:pt idx="5">
                  <c:v>Đặt món trực tuyến</c:v>
                </c:pt>
                <c:pt idx="6">
                  <c:v>THANHTOAN</c:v>
                </c:pt>
                <c:pt idx="7">
                  <c:v>QLBA</c:v>
                </c:pt>
                <c:pt idx="8">
                  <c:v>TPGM</c:v>
                </c:pt>
                <c:pt idx="9">
                  <c:v>QLHV</c:v>
                </c:pt>
                <c:pt idx="10">
                  <c:v>QLĐB</c:v>
                </c:pt>
                <c:pt idx="11">
                  <c:v>Quản lý nhà cung cấp</c:v>
                </c:pt>
                <c:pt idx="12">
                  <c:v>QLNVL</c:v>
                </c:pt>
                <c:pt idx="13">
                  <c:v>QLPN</c:v>
                </c:pt>
                <c:pt idx="14">
                  <c:v>Thống kê doanh thu</c:v>
                </c:pt>
                <c:pt idx="15">
                  <c:v>QLMA</c:v>
                </c:pt>
                <c:pt idx="16">
                  <c:v>QLNV</c:v>
                </c:pt>
              </c:strCache>
            </c:strRef>
          </c:cat>
          <c:val>
            <c:numRef>
              <c:f>'Test Report'!$D$10:$D$26</c:f>
              <c:numCache>
                <c:formatCode>General</c:formatCode>
                <c:ptCount val="17"/>
                <c:pt idx="0">
                  <c:v>11</c:v>
                </c:pt>
                <c:pt idx="1">
                  <c:v>9</c:v>
                </c:pt>
                <c:pt idx="2">
                  <c:v>9</c:v>
                </c:pt>
                <c:pt idx="3">
                  <c:v>12</c:v>
                </c:pt>
                <c:pt idx="4">
                  <c:v>5</c:v>
                </c:pt>
                <c:pt idx="5">
                  <c:v>13</c:v>
                </c:pt>
                <c:pt idx="6">
                  <c:v>8</c:v>
                </c:pt>
                <c:pt idx="7">
                  <c:v>9</c:v>
                </c:pt>
                <c:pt idx="8">
                  <c:v>10</c:v>
                </c:pt>
                <c:pt idx="9">
                  <c:v>11</c:v>
                </c:pt>
                <c:pt idx="10">
                  <c:v>7</c:v>
                </c:pt>
                <c:pt idx="11">
                  <c:v>16</c:v>
                </c:pt>
                <c:pt idx="12">
                  <c:v>17</c:v>
                </c:pt>
                <c:pt idx="13">
                  <c:v>14</c:v>
                </c:pt>
                <c:pt idx="14">
                  <c:v>8</c:v>
                </c:pt>
                <c:pt idx="15">
                  <c:v>14</c:v>
                </c:pt>
                <c:pt idx="16">
                  <c:v>23</c:v>
                </c:pt>
              </c:numCache>
            </c:numRef>
          </c:val>
          <c:extLst>
            <c:ext xmlns:c16="http://schemas.microsoft.com/office/drawing/2014/chart" uri="{C3380CC4-5D6E-409C-BE32-E72D297353CC}">
              <c16:uniqueId val="{00000000-EE3C-40A3-B80F-1AD066A02321}"/>
            </c:ext>
          </c:extLst>
        </c:ser>
        <c:ser>
          <c:idx val="1"/>
          <c:order val="1"/>
          <c:spPr>
            <a:solidFill>
              <a:schemeClr val="accent2"/>
            </a:solidFill>
            <a:ln>
              <a:noFill/>
            </a:ln>
            <a:effectLst/>
          </c:spPr>
          <c:invertIfNegative val="0"/>
          <c:cat>
            <c:strRef>
              <c:f>'Test Report'!$C$10:$C$26</c:f>
              <c:strCache>
                <c:ptCount val="17"/>
                <c:pt idx="0">
                  <c:v>Module Đăng nhập &amp; Đăng xuất</c:v>
                </c:pt>
                <c:pt idx="1">
                  <c:v>Quản Lý Thông Tin</c:v>
                </c:pt>
                <c:pt idx="2">
                  <c:v>Xem giỏ hàng</c:v>
                </c:pt>
                <c:pt idx="3">
                  <c:v>DATBAN</c:v>
                </c:pt>
                <c:pt idx="4">
                  <c:v>Xem thực đơn</c:v>
                </c:pt>
                <c:pt idx="5">
                  <c:v>Đặt món trực tuyến</c:v>
                </c:pt>
                <c:pt idx="6">
                  <c:v>THANHTOAN</c:v>
                </c:pt>
                <c:pt idx="7">
                  <c:v>QLBA</c:v>
                </c:pt>
                <c:pt idx="8">
                  <c:v>TPGM</c:v>
                </c:pt>
                <c:pt idx="9">
                  <c:v>QLHV</c:v>
                </c:pt>
                <c:pt idx="10">
                  <c:v>QLĐB</c:v>
                </c:pt>
                <c:pt idx="11">
                  <c:v>Quản lý nhà cung cấp</c:v>
                </c:pt>
                <c:pt idx="12">
                  <c:v>QLNVL</c:v>
                </c:pt>
                <c:pt idx="13">
                  <c:v>QLPN</c:v>
                </c:pt>
                <c:pt idx="14">
                  <c:v>Thống kê doanh thu</c:v>
                </c:pt>
                <c:pt idx="15">
                  <c:v>QLMA</c:v>
                </c:pt>
                <c:pt idx="16">
                  <c:v>QLNV</c:v>
                </c:pt>
              </c:strCache>
            </c:strRef>
          </c:cat>
          <c:val>
            <c:numRef>
              <c:f>'Test Report'!$E$10:$E$26</c:f>
              <c:numCache>
                <c:formatCode>General</c:formatCode>
                <c:ptCount val="17"/>
                <c:pt idx="0">
                  <c:v>0</c:v>
                </c:pt>
                <c:pt idx="1">
                  <c:v>0</c:v>
                </c:pt>
                <c:pt idx="2">
                  <c:v>0</c:v>
                </c:pt>
                <c:pt idx="3">
                  <c:v>0</c:v>
                </c:pt>
                <c:pt idx="4">
                  <c:v>0</c:v>
                </c:pt>
                <c:pt idx="5">
                  <c:v>0</c:v>
                </c:pt>
                <c:pt idx="6">
                  <c:v>1</c:v>
                </c:pt>
                <c:pt idx="7">
                  <c:v>0</c:v>
                </c:pt>
                <c:pt idx="8">
                  <c:v>0</c:v>
                </c:pt>
                <c:pt idx="9">
                  <c:v>5</c:v>
                </c:pt>
                <c:pt idx="10">
                  <c:v>0</c:v>
                </c:pt>
                <c:pt idx="11">
                  <c:v>0</c:v>
                </c:pt>
                <c:pt idx="12">
                  <c:v>4</c:v>
                </c:pt>
                <c:pt idx="13">
                  <c:v>1</c:v>
                </c:pt>
                <c:pt idx="14">
                  <c:v>0</c:v>
                </c:pt>
                <c:pt idx="15">
                  <c:v>0</c:v>
                </c:pt>
                <c:pt idx="16">
                  <c:v>0</c:v>
                </c:pt>
              </c:numCache>
            </c:numRef>
          </c:val>
          <c:extLst>
            <c:ext xmlns:c16="http://schemas.microsoft.com/office/drawing/2014/chart" uri="{C3380CC4-5D6E-409C-BE32-E72D297353CC}">
              <c16:uniqueId val="{00000001-EE3C-40A3-B80F-1AD066A02321}"/>
            </c:ext>
          </c:extLst>
        </c:ser>
        <c:ser>
          <c:idx val="2"/>
          <c:order val="2"/>
          <c:spPr>
            <a:solidFill>
              <a:schemeClr val="accent3"/>
            </a:solidFill>
            <a:ln>
              <a:noFill/>
            </a:ln>
            <a:effectLst/>
          </c:spPr>
          <c:invertIfNegative val="0"/>
          <c:cat>
            <c:strRef>
              <c:f>'Test Report'!$C$10:$C$26</c:f>
              <c:strCache>
                <c:ptCount val="17"/>
                <c:pt idx="0">
                  <c:v>Module Đăng nhập &amp; Đăng xuất</c:v>
                </c:pt>
                <c:pt idx="1">
                  <c:v>Quản Lý Thông Tin</c:v>
                </c:pt>
                <c:pt idx="2">
                  <c:v>Xem giỏ hàng</c:v>
                </c:pt>
                <c:pt idx="3">
                  <c:v>DATBAN</c:v>
                </c:pt>
                <c:pt idx="4">
                  <c:v>Xem thực đơn</c:v>
                </c:pt>
                <c:pt idx="5">
                  <c:v>Đặt món trực tuyến</c:v>
                </c:pt>
                <c:pt idx="6">
                  <c:v>THANHTOAN</c:v>
                </c:pt>
                <c:pt idx="7">
                  <c:v>QLBA</c:v>
                </c:pt>
                <c:pt idx="8">
                  <c:v>TPGM</c:v>
                </c:pt>
                <c:pt idx="9">
                  <c:v>QLHV</c:v>
                </c:pt>
                <c:pt idx="10">
                  <c:v>QLĐB</c:v>
                </c:pt>
                <c:pt idx="11">
                  <c:v>Quản lý nhà cung cấp</c:v>
                </c:pt>
                <c:pt idx="12">
                  <c:v>QLNVL</c:v>
                </c:pt>
                <c:pt idx="13">
                  <c:v>QLPN</c:v>
                </c:pt>
                <c:pt idx="14">
                  <c:v>Thống kê doanh thu</c:v>
                </c:pt>
                <c:pt idx="15">
                  <c:v>QLMA</c:v>
                </c:pt>
                <c:pt idx="16">
                  <c:v>QLNV</c:v>
                </c:pt>
              </c:strCache>
            </c:strRef>
          </c:cat>
          <c:val>
            <c:numRef>
              <c:f>'Test Report'!$F$10:$F$26</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val>
          <c:extLst>
            <c:ext xmlns:c16="http://schemas.microsoft.com/office/drawing/2014/chart" uri="{C3380CC4-5D6E-409C-BE32-E72D297353CC}">
              <c16:uniqueId val="{00000002-EE3C-40A3-B80F-1AD066A02321}"/>
            </c:ext>
          </c:extLst>
        </c:ser>
        <c:ser>
          <c:idx val="3"/>
          <c:order val="3"/>
          <c:spPr>
            <a:solidFill>
              <a:schemeClr val="accent4"/>
            </a:solidFill>
            <a:ln>
              <a:noFill/>
            </a:ln>
            <a:effectLst/>
          </c:spPr>
          <c:invertIfNegative val="0"/>
          <c:cat>
            <c:strRef>
              <c:f>'Test Report'!$C$10:$C$26</c:f>
              <c:strCache>
                <c:ptCount val="17"/>
                <c:pt idx="0">
                  <c:v>Module Đăng nhập &amp; Đăng xuất</c:v>
                </c:pt>
                <c:pt idx="1">
                  <c:v>Quản Lý Thông Tin</c:v>
                </c:pt>
                <c:pt idx="2">
                  <c:v>Xem giỏ hàng</c:v>
                </c:pt>
                <c:pt idx="3">
                  <c:v>DATBAN</c:v>
                </c:pt>
                <c:pt idx="4">
                  <c:v>Xem thực đơn</c:v>
                </c:pt>
                <c:pt idx="5">
                  <c:v>Đặt món trực tuyến</c:v>
                </c:pt>
                <c:pt idx="6">
                  <c:v>THANHTOAN</c:v>
                </c:pt>
                <c:pt idx="7">
                  <c:v>QLBA</c:v>
                </c:pt>
                <c:pt idx="8">
                  <c:v>TPGM</c:v>
                </c:pt>
                <c:pt idx="9">
                  <c:v>QLHV</c:v>
                </c:pt>
                <c:pt idx="10">
                  <c:v>QLĐB</c:v>
                </c:pt>
                <c:pt idx="11">
                  <c:v>Quản lý nhà cung cấp</c:v>
                </c:pt>
                <c:pt idx="12">
                  <c:v>QLNVL</c:v>
                </c:pt>
                <c:pt idx="13">
                  <c:v>QLPN</c:v>
                </c:pt>
                <c:pt idx="14">
                  <c:v>Thống kê doanh thu</c:v>
                </c:pt>
                <c:pt idx="15">
                  <c:v>QLMA</c:v>
                </c:pt>
                <c:pt idx="16">
                  <c:v>QLNV</c:v>
                </c:pt>
              </c:strCache>
            </c:strRef>
          </c:cat>
          <c:val>
            <c:numRef>
              <c:f>'Test Report'!$G$10:$G$26</c:f>
              <c:numCache>
                <c:formatCode>General</c:formatCode>
                <c:ptCount val="17"/>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val>
          <c:extLst>
            <c:ext xmlns:c16="http://schemas.microsoft.com/office/drawing/2014/chart" uri="{C3380CC4-5D6E-409C-BE32-E72D297353CC}">
              <c16:uniqueId val="{00000003-EE3C-40A3-B80F-1AD066A02321}"/>
            </c:ext>
          </c:extLst>
        </c:ser>
        <c:ser>
          <c:idx val="4"/>
          <c:order val="4"/>
          <c:spPr>
            <a:solidFill>
              <a:schemeClr val="accent5"/>
            </a:solidFill>
            <a:ln>
              <a:noFill/>
            </a:ln>
            <a:effectLst/>
          </c:spPr>
          <c:invertIfNegative val="0"/>
          <c:cat>
            <c:strRef>
              <c:f>'Test Report'!$C$10:$C$26</c:f>
              <c:strCache>
                <c:ptCount val="17"/>
                <c:pt idx="0">
                  <c:v>Module Đăng nhập &amp; Đăng xuất</c:v>
                </c:pt>
                <c:pt idx="1">
                  <c:v>Quản Lý Thông Tin</c:v>
                </c:pt>
                <c:pt idx="2">
                  <c:v>Xem giỏ hàng</c:v>
                </c:pt>
                <c:pt idx="3">
                  <c:v>DATBAN</c:v>
                </c:pt>
                <c:pt idx="4">
                  <c:v>Xem thực đơn</c:v>
                </c:pt>
                <c:pt idx="5">
                  <c:v>Đặt món trực tuyến</c:v>
                </c:pt>
                <c:pt idx="6">
                  <c:v>THANHTOAN</c:v>
                </c:pt>
                <c:pt idx="7">
                  <c:v>QLBA</c:v>
                </c:pt>
                <c:pt idx="8">
                  <c:v>TPGM</c:v>
                </c:pt>
                <c:pt idx="9">
                  <c:v>QLHV</c:v>
                </c:pt>
                <c:pt idx="10">
                  <c:v>QLĐB</c:v>
                </c:pt>
                <c:pt idx="11">
                  <c:v>Quản lý nhà cung cấp</c:v>
                </c:pt>
                <c:pt idx="12">
                  <c:v>QLNVL</c:v>
                </c:pt>
                <c:pt idx="13">
                  <c:v>QLPN</c:v>
                </c:pt>
                <c:pt idx="14">
                  <c:v>Thống kê doanh thu</c:v>
                </c:pt>
                <c:pt idx="15">
                  <c:v>QLMA</c:v>
                </c:pt>
                <c:pt idx="16">
                  <c:v>QLNV</c:v>
                </c:pt>
              </c:strCache>
            </c:strRef>
          </c:cat>
          <c:val>
            <c:numRef>
              <c:f>'Test Report'!$H$10:$H$26</c:f>
              <c:numCache>
                <c:formatCode>General</c:formatCode>
                <c:ptCount val="17"/>
                <c:pt idx="0">
                  <c:v>0</c:v>
                </c:pt>
                <c:pt idx="1">
                  <c:v>0</c:v>
                </c:pt>
                <c:pt idx="2">
                  <c:v>0</c:v>
                </c:pt>
                <c:pt idx="3">
                  <c:v>0</c:v>
                </c:pt>
                <c:pt idx="4">
                  <c:v>0</c:v>
                </c:pt>
                <c:pt idx="5">
                  <c:v>0</c:v>
                </c:pt>
                <c:pt idx="6">
                  <c:v>1</c:v>
                </c:pt>
                <c:pt idx="7">
                  <c:v>0</c:v>
                </c:pt>
                <c:pt idx="8">
                  <c:v>0</c:v>
                </c:pt>
                <c:pt idx="9">
                  <c:v>0</c:v>
                </c:pt>
                <c:pt idx="10">
                  <c:v>0</c:v>
                </c:pt>
                <c:pt idx="11">
                  <c:v>0</c:v>
                </c:pt>
                <c:pt idx="12">
                  <c:v>2</c:v>
                </c:pt>
                <c:pt idx="13">
                  <c:v>0</c:v>
                </c:pt>
                <c:pt idx="14">
                  <c:v>0</c:v>
                </c:pt>
                <c:pt idx="15">
                  <c:v>0</c:v>
                </c:pt>
                <c:pt idx="16">
                  <c:v>0</c:v>
                </c:pt>
              </c:numCache>
            </c:numRef>
          </c:val>
          <c:extLst>
            <c:ext xmlns:c16="http://schemas.microsoft.com/office/drawing/2014/chart" uri="{C3380CC4-5D6E-409C-BE32-E72D297353CC}">
              <c16:uniqueId val="{00000004-EE3C-40A3-B80F-1AD066A02321}"/>
            </c:ext>
          </c:extLst>
        </c:ser>
        <c:ser>
          <c:idx val="5"/>
          <c:order val="5"/>
          <c:spPr>
            <a:solidFill>
              <a:schemeClr val="accent6"/>
            </a:solidFill>
            <a:ln>
              <a:noFill/>
            </a:ln>
            <a:effectLst/>
          </c:spPr>
          <c:invertIfNegative val="0"/>
          <c:cat>
            <c:strRef>
              <c:f>'Test Report'!$C$10:$C$26</c:f>
              <c:strCache>
                <c:ptCount val="17"/>
                <c:pt idx="0">
                  <c:v>Module Đăng nhập &amp; Đăng xuất</c:v>
                </c:pt>
                <c:pt idx="1">
                  <c:v>Quản Lý Thông Tin</c:v>
                </c:pt>
                <c:pt idx="2">
                  <c:v>Xem giỏ hàng</c:v>
                </c:pt>
                <c:pt idx="3">
                  <c:v>DATBAN</c:v>
                </c:pt>
                <c:pt idx="4">
                  <c:v>Xem thực đơn</c:v>
                </c:pt>
                <c:pt idx="5">
                  <c:v>Đặt món trực tuyến</c:v>
                </c:pt>
                <c:pt idx="6">
                  <c:v>THANHTOAN</c:v>
                </c:pt>
                <c:pt idx="7">
                  <c:v>QLBA</c:v>
                </c:pt>
                <c:pt idx="8">
                  <c:v>TPGM</c:v>
                </c:pt>
                <c:pt idx="9">
                  <c:v>QLHV</c:v>
                </c:pt>
                <c:pt idx="10">
                  <c:v>QLĐB</c:v>
                </c:pt>
                <c:pt idx="11">
                  <c:v>Quản lý nhà cung cấp</c:v>
                </c:pt>
                <c:pt idx="12">
                  <c:v>QLNVL</c:v>
                </c:pt>
                <c:pt idx="13">
                  <c:v>QLPN</c:v>
                </c:pt>
                <c:pt idx="14">
                  <c:v>Thống kê doanh thu</c:v>
                </c:pt>
                <c:pt idx="15">
                  <c:v>QLMA</c:v>
                </c:pt>
                <c:pt idx="16">
                  <c:v>QLNV</c:v>
                </c:pt>
              </c:strCache>
            </c:strRef>
          </c:cat>
          <c:val>
            <c:numRef>
              <c:f>'Test Report'!$I$10:$I$26</c:f>
              <c:numCache>
                <c:formatCode>General</c:formatCode>
                <c:ptCount val="17"/>
                <c:pt idx="0">
                  <c:v>11</c:v>
                </c:pt>
                <c:pt idx="1">
                  <c:v>9</c:v>
                </c:pt>
                <c:pt idx="2">
                  <c:v>9</c:v>
                </c:pt>
                <c:pt idx="3">
                  <c:v>12</c:v>
                </c:pt>
                <c:pt idx="4">
                  <c:v>5</c:v>
                </c:pt>
                <c:pt idx="5">
                  <c:v>13</c:v>
                </c:pt>
                <c:pt idx="6">
                  <c:v>10</c:v>
                </c:pt>
                <c:pt idx="7">
                  <c:v>9</c:v>
                </c:pt>
                <c:pt idx="8">
                  <c:v>10</c:v>
                </c:pt>
                <c:pt idx="9">
                  <c:v>15</c:v>
                </c:pt>
                <c:pt idx="10">
                  <c:v>7</c:v>
                </c:pt>
                <c:pt idx="11">
                  <c:v>16</c:v>
                </c:pt>
                <c:pt idx="12">
                  <c:v>23</c:v>
                </c:pt>
                <c:pt idx="13">
                  <c:v>15</c:v>
                </c:pt>
                <c:pt idx="14">
                  <c:v>8</c:v>
                </c:pt>
                <c:pt idx="15">
                  <c:v>14</c:v>
                </c:pt>
                <c:pt idx="16">
                  <c:v>23</c:v>
                </c:pt>
              </c:numCache>
            </c:numRef>
          </c:val>
          <c:extLst>
            <c:ext xmlns:c16="http://schemas.microsoft.com/office/drawing/2014/chart" uri="{C3380CC4-5D6E-409C-BE32-E72D297353CC}">
              <c16:uniqueId val="{00000005-EE3C-40A3-B80F-1AD066A02321}"/>
            </c:ext>
          </c:extLst>
        </c:ser>
        <c:dLbls>
          <c:showLegendKey val="0"/>
          <c:showVal val="0"/>
          <c:showCatName val="0"/>
          <c:showSerName val="0"/>
          <c:showPercent val="0"/>
          <c:showBubbleSize val="0"/>
        </c:dLbls>
        <c:gapWidth val="150"/>
        <c:overlap val="100"/>
        <c:axId val="1858357199"/>
        <c:axId val="1858358031"/>
      </c:barChart>
      <c:catAx>
        <c:axId val="1858357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358031"/>
        <c:crosses val="autoZero"/>
        <c:auto val="1"/>
        <c:lblAlgn val="ctr"/>
        <c:lblOffset val="100"/>
        <c:noMultiLvlLbl val="0"/>
      </c:catAx>
      <c:valAx>
        <c:axId val="1858358031"/>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835719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0" i="0" baseline="0">
                <a:effectLst/>
              </a:rPr>
              <a:t>Biểu đồ thể hiển các trạng thái thực thi testcase theo từng module</a:t>
            </a:r>
            <a:endParaRPr lang="en-US">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841-4481-971A-BBE30D4407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841-4481-971A-BBE30D44074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841-4481-971A-BBE30D44074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841-4481-971A-BBE30D44074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841-4481-971A-BBE30D44074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841-4481-971A-BBE30D44074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841-4481-971A-BBE30D44074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841-4481-971A-BBE30D44074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841-4481-971A-BBE30D44074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841-4481-971A-BBE30D44074B}"/>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841-4481-971A-BBE30D44074B}"/>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841-4481-971A-BBE30D44074B}"/>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841-4481-971A-BBE30D44074B}"/>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841-4481-971A-BBE30D44074B}"/>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841-4481-971A-BBE30D44074B}"/>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841-4481-971A-BBE30D44074B}"/>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841-4481-971A-BBE30D44074B}"/>
              </c:ext>
            </c:extLst>
          </c:dPt>
          <c:cat>
            <c:strRef>
              <c:f>'Test Report'!$C$10:$C$26</c:f>
              <c:strCache>
                <c:ptCount val="17"/>
                <c:pt idx="0">
                  <c:v>Module Đăng nhập &amp; Đăng xuất</c:v>
                </c:pt>
                <c:pt idx="1">
                  <c:v>Quản Lý Thông Tin</c:v>
                </c:pt>
                <c:pt idx="2">
                  <c:v>Xem giỏ hàng</c:v>
                </c:pt>
                <c:pt idx="3">
                  <c:v>DATBAN</c:v>
                </c:pt>
                <c:pt idx="4">
                  <c:v>Xem thực đơn</c:v>
                </c:pt>
                <c:pt idx="5">
                  <c:v>Đặt món trực tuyến</c:v>
                </c:pt>
                <c:pt idx="6">
                  <c:v>THANHTOAN</c:v>
                </c:pt>
                <c:pt idx="7">
                  <c:v>QLBA</c:v>
                </c:pt>
                <c:pt idx="8">
                  <c:v>TPGM</c:v>
                </c:pt>
                <c:pt idx="9">
                  <c:v>QLHV</c:v>
                </c:pt>
                <c:pt idx="10">
                  <c:v>QLĐB</c:v>
                </c:pt>
                <c:pt idx="11">
                  <c:v>Quản lý nhà cung cấp</c:v>
                </c:pt>
                <c:pt idx="12">
                  <c:v>QLNVL</c:v>
                </c:pt>
                <c:pt idx="13">
                  <c:v>QLPN</c:v>
                </c:pt>
                <c:pt idx="14">
                  <c:v>Thống kê doanh thu</c:v>
                </c:pt>
                <c:pt idx="15">
                  <c:v>QLMA</c:v>
                </c:pt>
                <c:pt idx="16">
                  <c:v>QLNV</c:v>
                </c:pt>
              </c:strCache>
            </c:strRef>
          </c:cat>
          <c:val>
            <c:numRef>
              <c:f>'Test Report'!$D$10:$D$26</c:f>
              <c:numCache>
                <c:formatCode>General</c:formatCode>
                <c:ptCount val="17"/>
                <c:pt idx="0">
                  <c:v>11</c:v>
                </c:pt>
                <c:pt idx="1">
                  <c:v>9</c:v>
                </c:pt>
                <c:pt idx="2">
                  <c:v>9</c:v>
                </c:pt>
                <c:pt idx="3">
                  <c:v>12</c:v>
                </c:pt>
                <c:pt idx="4">
                  <c:v>5</c:v>
                </c:pt>
                <c:pt idx="5">
                  <c:v>13</c:v>
                </c:pt>
                <c:pt idx="6">
                  <c:v>8</c:v>
                </c:pt>
                <c:pt idx="7">
                  <c:v>9</c:v>
                </c:pt>
                <c:pt idx="8">
                  <c:v>10</c:v>
                </c:pt>
                <c:pt idx="9">
                  <c:v>11</c:v>
                </c:pt>
                <c:pt idx="10">
                  <c:v>7</c:v>
                </c:pt>
                <c:pt idx="11">
                  <c:v>16</c:v>
                </c:pt>
                <c:pt idx="12">
                  <c:v>17</c:v>
                </c:pt>
                <c:pt idx="13">
                  <c:v>14</c:v>
                </c:pt>
                <c:pt idx="14">
                  <c:v>8</c:v>
                </c:pt>
                <c:pt idx="15">
                  <c:v>14</c:v>
                </c:pt>
                <c:pt idx="16">
                  <c:v>23</c:v>
                </c:pt>
              </c:numCache>
            </c:numRef>
          </c:val>
          <c:extLst>
            <c:ext xmlns:c16="http://schemas.microsoft.com/office/drawing/2014/chart" uri="{C3380CC4-5D6E-409C-BE32-E72D297353CC}">
              <c16:uniqueId val="{00000000-5AEC-42AE-9D62-328227F614B6}"/>
            </c:ext>
          </c:extLst>
        </c:ser>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23-9841-4481-971A-BBE30D4407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5-9841-4481-971A-BBE30D44074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7-9841-4481-971A-BBE30D44074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9-9841-4481-971A-BBE30D44074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B-9841-4481-971A-BBE30D44074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D-9841-4481-971A-BBE30D44074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F-9841-4481-971A-BBE30D44074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1-9841-4481-971A-BBE30D44074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3-9841-4481-971A-BBE30D44074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5-9841-4481-971A-BBE30D44074B}"/>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7-9841-4481-971A-BBE30D44074B}"/>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9-9841-4481-971A-BBE30D44074B}"/>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B-9841-4481-971A-BBE30D44074B}"/>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D-9841-4481-971A-BBE30D44074B}"/>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F-9841-4481-971A-BBE30D44074B}"/>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41-9841-4481-971A-BBE30D44074B}"/>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43-9841-4481-971A-BBE30D44074B}"/>
              </c:ext>
            </c:extLst>
          </c:dPt>
          <c:cat>
            <c:strRef>
              <c:f>'Test Report'!$C$10:$C$26</c:f>
              <c:strCache>
                <c:ptCount val="17"/>
                <c:pt idx="0">
                  <c:v>Module Đăng nhập &amp; Đăng xuất</c:v>
                </c:pt>
                <c:pt idx="1">
                  <c:v>Quản Lý Thông Tin</c:v>
                </c:pt>
                <c:pt idx="2">
                  <c:v>Xem giỏ hàng</c:v>
                </c:pt>
                <c:pt idx="3">
                  <c:v>DATBAN</c:v>
                </c:pt>
                <c:pt idx="4">
                  <c:v>Xem thực đơn</c:v>
                </c:pt>
                <c:pt idx="5">
                  <c:v>Đặt món trực tuyến</c:v>
                </c:pt>
                <c:pt idx="6">
                  <c:v>THANHTOAN</c:v>
                </c:pt>
                <c:pt idx="7">
                  <c:v>QLBA</c:v>
                </c:pt>
                <c:pt idx="8">
                  <c:v>TPGM</c:v>
                </c:pt>
                <c:pt idx="9">
                  <c:v>QLHV</c:v>
                </c:pt>
                <c:pt idx="10">
                  <c:v>QLĐB</c:v>
                </c:pt>
                <c:pt idx="11">
                  <c:v>Quản lý nhà cung cấp</c:v>
                </c:pt>
                <c:pt idx="12">
                  <c:v>QLNVL</c:v>
                </c:pt>
                <c:pt idx="13">
                  <c:v>QLPN</c:v>
                </c:pt>
                <c:pt idx="14">
                  <c:v>Thống kê doanh thu</c:v>
                </c:pt>
                <c:pt idx="15">
                  <c:v>QLMA</c:v>
                </c:pt>
                <c:pt idx="16">
                  <c:v>QLNV</c:v>
                </c:pt>
              </c:strCache>
            </c:strRef>
          </c:cat>
          <c:val>
            <c:numRef>
              <c:f>'Test Report'!$E$10:$E$26</c:f>
              <c:numCache>
                <c:formatCode>General</c:formatCode>
                <c:ptCount val="17"/>
                <c:pt idx="0">
                  <c:v>0</c:v>
                </c:pt>
                <c:pt idx="1">
                  <c:v>0</c:v>
                </c:pt>
                <c:pt idx="2">
                  <c:v>0</c:v>
                </c:pt>
                <c:pt idx="3">
                  <c:v>0</c:v>
                </c:pt>
                <c:pt idx="4">
                  <c:v>0</c:v>
                </c:pt>
                <c:pt idx="5">
                  <c:v>0</c:v>
                </c:pt>
                <c:pt idx="6">
                  <c:v>1</c:v>
                </c:pt>
                <c:pt idx="7">
                  <c:v>0</c:v>
                </c:pt>
                <c:pt idx="8">
                  <c:v>0</c:v>
                </c:pt>
                <c:pt idx="9">
                  <c:v>5</c:v>
                </c:pt>
                <c:pt idx="10">
                  <c:v>0</c:v>
                </c:pt>
                <c:pt idx="11">
                  <c:v>0</c:v>
                </c:pt>
                <c:pt idx="12">
                  <c:v>4</c:v>
                </c:pt>
                <c:pt idx="13">
                  <c:v>1</c:v>
                </c:pt>
                <c:pt idx="14">
                  <c:v>0</c:v>
                </c:pt>
                <c:pt idx="15">
                  <c:v>0</c:v>
                </c:pt>
                <c:pt idx="16">
                  <c:v>0</c:v>
                </c:pt>
              </c:numCache>
            </c:numRef>
          </c:val>
          <c:extLst>
            <c:ext xmlns:c16="http://schemas.microsoft.com/office/drawing/2014/chart" uri="{C3380CC4-5D6E-409C-BE32-E72D297353CC}">
              <c16:uniqueId val="{00000001-5AEC-42AE-9D62-328227F614B6}"/>
            </c:ext>
          </c:extLst>
        </c:ser>
        <c:ser>
          <c:idx val="2"/>
          <c:order val="2"/>
          <c:dPt>
            <c:idx val="0"/>
            <c:bubble3D val="0"/>
            <c:spPr>
              <a:solidFill>
                <a:schemeClr val="accent1"/>
              </a:solidFill>
              <a:ln w="19050">
                <a:solidFill>
                  <a:schemeClr val="lt1"/>
                </a:solidFill>
              </a:ln>
              <a:effectLst/>
            </c:spPr>
            <c:extLst>
              <c:ext xmlns:c16="http://schemas.microsoft.com/office/drawing/2014/chart" uri="{C3380CC4-5D6E-409C-BE32-E72D297353CC}">
                <c16:uniqueId val="{00000045-9841-4481-971A-BBE30D44074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47-9841-4481-971A-BBE30D44074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49-9841-4481-971A-BBE30D44074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4B-9841-4481-971A-BBE30D44074B}"/>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4D-9841-4481-971A-BBE30D44074B}"/>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4F-9841-4481-971A-BBE30D44074B}"/>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51-9841-4481-971A-BBE30D44074B}"/>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53-9841-4481-971A-BBE30D44074B}"/>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55-9841-4481-971A-BBE30D44074B}"/>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57-9841-4481-971A-BBE30D44074B}"/>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59-9841-4481-971A-BBE30D44074B}"/>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5B-9841-4481-971A-BBE30D44074B}"/>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5D-9841-4481-971A-BBE30D44074B}"/>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5F-9841-4481-971A-BBE30D44074B}"/>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61-9841-4481-971A-BBE30D44074B}"/>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63-9841-4481-971A-BBE30D44074B}"/>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65-9841-4481-971A-BBE30D44074B}"/>
              </c:ext>
            </c:extLst>
          </c:dPt>
          <c:cat>
            <c:strRef>
              <c:f>'Test Report'!$C$10:$C$26</c:f>
              <c:strCache>
                <c:ptCount val="17"/>
                <c:pt idx="0">
                  <c:v>Module Đăng nhập &amp; Đăng xuất</c:v>
                </c:pt>
                <c:pt idx="1">
                  <c:v>Quản Lý Thông Tin</c:v>
                </c:pt>
                <c:pt idx="2">
                  <c:v>Xem giỏ hàng</c:v>
                </c:pt>
                <c:pt idx="3">
                  <c:v>DATBAN</c:v>
                </c:pt>
                <c:pt idx="4">
                  <c:v>Xem thực đơn</c:v>
                </c:pt>
                <c:pt idx="5">
                  <c:v>Đặt món trực tuyến</c:v>
                </c:pt>
                <c:pt idx="6">
                  <c:v>THANHTOAN</c:v>
                </c:pt>
                <c:pt idx="7">
                  <c:v>QLBA</c:v>
                </c:pt>
                <c:pt idx="8">
                  <c:v>TPGM</c:v>
                </c:pt>
                <c:pt idx="9">
                  <c:v>QLHV</c:v>
                </c:pt>
                <c:pt idx="10">
                  <c:v>QLĐB</c:v>
                </c:pt>
                <c:pt idx="11">
                  <c:v>Quản lý nhà cung cấp</c:v>
                </c:pt>
                <c:pt idx="12">
                  <c:v>QLNVL</c:v>
                </c:pt>
                <c:pt idx="13">
                  <c:v>QLPN</c:v>
                </c:pt>
                <c:pt idx="14">
                  <c:v>Thống kê doanh thu</c:v>
                </c:pt>
                <c:pt idx="15">
                  <c:v>QLMA</c:v>
                </c:pt>
                <c:pt idx="16">
                  <c:v>QLNV</c:v>
                </c:pt>
              </c:strCache>
            </c:strRef>
          </c:cat>
          <c:val>
            <c:numRef>
              <c:f>'Test Report'!$I$10:$I$26</c:f>
              <c:numCache>
                <c:formatCode>General</c:formatCode>
                <c:ptCount val="17"/>
                <c:pt idx="0">
                  <c:v>11</c:v>
                </c:pt>
                <c:pt idx="1">
                  <c:v>9</c:v>
                </c:pt>
                <c:pt idx="2">
                  <c:v>9</c:v>
                </c:pt>
                <c:pt idx="3">
                  <c:v>12</c:v>
                </c:pt>
                <c:pt idx="4">
                  <c:v>5</c:v>
                </c:pt>
                <c:pt idx="5">
                  <c:v>13</c:v>
                </c:pt>
                <c:pt idx="6">
                  <c:v>10</c:v>
                </c:pt>
                <c:pt idx="7">
                  <c:v>9</c:v>
                </c:pt>
                <c:pt idx="8">
                  <c:v>10</c:v>
                </c:pt>
                <c:pt idx="9">
                  <c:v>15</c:v>
                </c:pt>
                <c:pt idx="10">
                  <c:v>7</c:v>
                </c:pt>
                <c:pt idx="11">
                  <c:v>16</c:v>
                </c:pt>
                <c:pt idx="12">
                  <c:v>23</c:v>
                </c:pt>
                <c:pt idx="13">
                  <c:v>15</c:v>
                </c:pt>
                <c:pt idx="14">
                  <c:v>8</c:v>
                </c:pt>
                <c:pt idx="15">
                  <c:v>14</c:v>
                </c:pt>
                <c:pt idx="16">
                  <c:v>23</c:v>
                </c:pt>
              </c:numCache>
            </c:numRef>
          </c:val>
          <c:extLst>
            <c:ext xmlns:c16="http://schemas.microsoft.com/office/drawing/2014/chart" uri="{C3380CC4-5D6E-409C-BE32-E72D297353CC}">
              <c16:uniqueId val="{00000002-5AEC-42AE-9D62-328227F614B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765284</xdr:colOff>
      <xdr:row>31</xdr:row>
      <xdr:rowOff>4598</xdr:rowOff>
    </xdr:from>
    <xdr:to>
      <xdr:col>5</xdr:col>
      <xdr:colOff>423697</xdr:colOff>
      <xdr:row>47</xdr:row>
      <xdr:rowOff>120212</xdr:rowOff>
    </xdr:to>
    <xdr:graphicFrame macro="">
      <xdr:nvGraphicFramePr>
        <xdr:cNvPr id="4" name="Chart 3">
          <a:extLst>
            <a:ext uri="{FF2B5EF4-FFF2-40B4-BE49-F238E27FC236}">
              <a16:creationId xmlns:a16="http://schemas.microsoft.com/office/drawing/2014/main" id="{A543B80D-5DCD-EB74-6EED-F27947CE8D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272611</xdr:colOff>
      <xdr:row>8</xdr:row>
      <xdr:rowOff>319908</xdr:rowOff>
    </xdr:from>
    <xdr:to>
      <xdr:col>16</xdr:col>
      <xdr:colOff>62404</xdr:colOff>
      <xdr:row>25</xdr:row>
      <xdr:rowOff>113643</xdr:rowOff>
    </xdr:to>
    <xdr:graphicFrame macro="">
      <xdr:nvGraphicFramePr>
        <xdr:cNvPr id="5" name="Chart 4">
          <a:extLst>
            <a:ext uri="{FF2B5EF4-FFF2-40B4-BE49-F238E27FC236}">
              <a16:creationId xmlns:a16="http://schemas.microsoft.com/office/drawing/2014/main" id="{396BEC6A-67AE-31C8-FB23-5E810BE24C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482820</xdr:colOff>
      <xdr:row>30</xdr:row>
      <xdr:rowOff>142546</xdr:rowOff>
    </xdr:from>
    <xdr:to>
      <xdr:col>13</xdr:col>
      <xdr:colOff>266044</xdr:colOff>
      <xdr:row>47</xdr:row>
      <xdr:rowOff>93936</xdr:rowOff>
    </xdr:to>
    <xdr:graphicFrame macro="">
      <xdr:nvGraphicFramePr>
        <xdr:cNvPr id="6" name="Chart 5">
          <a:extLst>
            <a:ext uri="{FF2B5EF4-FFF2-40B4-BE49-F238E27FC236}">
              <a16:creationId xmlns:a16="http://schemas.microsoft.com/office/drawing/2014/main" id="{4A5123DC-8088-B8F5-9741-24EA4FD2D8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12.xml"/><Relationship Id="rId1" Type="http://schemas.openxmlformats.org/officeDocument/2006/relationships/vmlDrawing" Target="../drawings/vmlDrawing12.vml"/></Relationships>
</file>

<file path=xl/worksheets/_rels/sheet14.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14.xml"/><Relationship Id="rId1" Type="http://schemas.openxmlformats.org/officeDocument/2006/relationships/vmlDrawing" Target="../drawings/vmlDrawing14.vml"/></Relationships>
</file>

<file path=xl/worksheets/_rels/sheet16.xml.rels><?xml version="1.0" encoding="UTF-8" standalone="yes"?>
<Relationships xmlns="http://schemas.openxmlformats.org/package/2006/relationships"><Relationship Id="rId2" Type="http://schemas.openxmlformats.org/officeDocument/2006/relationships/comments" Target="../comments15.xml"/><Relationship Id="rId1" Type="http://schemas.openxmlformats.org/officeDocument/2006/relationships/vmlDrawing" Target="../drawings/vmlDrawing15.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16.xml"/><Relationship Id="rId1" Type="http://schemas.openxmlformats.org/officeDocument/2006/relationships/vmlDrawing" Target="../drawings/vmlDrawing16.vml"/></Relationships>
</file>

<file path=xl/worksheets/_rels/sheet18.xml.rels><?xml version="1.0" encoding="UTF-8" standalone="yes"?>
<Relationships xmlns="http://schemas.openxmlformats.org/package/2006/relationships"><Relationship Id="rId2" Type="http://schemas.openxmlformats.org/officeDocument/2006/relationships/comments" Target="../comments17.xml"/><Relationship Id="rId1" Type="http://schemas.openxmlformats.org/officeDocument/2006/relationships/vmlDrawing" Target="../drawings/vmlDrawing17.vml"/></Relationships>
</file>

<file path=xl/worksheets/_rels/sheet19.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0.xml.rels><?xml version="1.0" encoding="UTF-8" standalone="yes"?>
<Relationships xmlns="http://schemas.openxmlformats.org/package/2006/relationships"><Relationship Id="rId2" Type="http://schemas.openxmlformats.org/officeDocument/2006/relationships/comments" Target="../comments19.xml"/><Relationship Id="rId1" Type="http://schemas.openxmlformats.org/officeDocument/2006/relationships/vmlDrawing" Target="../drawings/vmlDrawing19.v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16"/>
  <sheetViews>
    <sheetView topLeftCell="A5" zoomScale="130" zoomScaleNormal="130" workbookViewId="0">
      <selection activeCell="G4" sqref="G4"/>
    </sheetView>
  </sheetViews>
  <sheetFormatPr defaultRowHeight="12.75"/>
  <cols>
    <col min="1" max="1" width="2.25" style="1" customWidth="1"/>
    <col min="2" max="2" width="19.625" style="2" customWidth="1"/>
    <col min="3" max="3" width="9.25" style="1" customWidth="1"/>
    <col min="4" max="4" width="14.5" style="1" customWidth="1"/>
    <col min="5" max="5" width="8" style="1" customWidth="1"/>
    <col min="6" max="6" width="31.125" style="1" customWidth="1"/>
    <col min="7" max="7" width="31" style="1" customWidth="1"/>
    <col min="8" max="16384" width="9" style="1"/>
  </cols>
  <sheetData>
    <row r="2" spans="1:7" s="4" customFormat="1" ht="75.75" customHeight="1">
      <c r="A2" s="3"/>
      <c r="B2" s="222" t="s">
        <v>0</v>
      </c>
      <c r="C2" s="223"/>
      <c r="D2" s="223"/>
      <c r="E2" s="223"/>
      <c r="F2" s="223"/>
      <c r="G2" s="224"/>
    </row>
    <row r="3" spans="1:7">
      <c r="B3" s="5"/>
      <c r="C3" s="6"/>
      <c r="F3" s="7"/>
    </row>
    <row r="4" spans="1:7" ht="45.75" customHeight="1">
      <c r="B4" s="8" t="s">
        <v>1</v>
      </c>
      <c r="C4" s="219" t="s">
        <v>65</v>
      </c>
      <c r="D4" s="219"/>
      <c r="E4" s="219"/>
      <c r="F4" s="8" t="s">
        <v>2</v>
      </c>
      <c r="G4" s="253" t="s">
        <v>724</v>
      </c>
    </row>
    <row r="5" spans="1:7" ht="14.25" customHeight="1">
      <c r="B5" s="8" t="s">
        <v>3</v>
      </c>
      <c r="C5" s="219" t="s">
        <v>63</v>
      </c>
      <c r="D5" s="219"/>
      <c r="E5" s="219"/>
      <c r="F5" s="8" t="s">
        <v>4</v>
      </c>
      <c r="G5" s="9" t="s">
        <v>66</v>
      </c>
    </row>
    <row r="6" spans="1:7" ht="15.75" customHeight="1">
      <c r="B6" s="220" t="s">
        <v>5</v>
      </c>
      <c r="C6" s="221" t="s">
        <v>64</v>
      </c>
      <c r="D6" s="221"/>
      <c r="E6" s="221"/>
      <c r="F6" s="8" t="s">
        <v>6</v>
      </c>
      <c r="G6" s="11"/>
    </row>
    <row r="7" spans="1:7" ht="13.5" customHeight="1">
      <c r="B7" s="220"/>
      <c r="C7" s="221"/>
      <c r="D7" s="221"/>
      <c r="E7" s="221"/>
      <c r="F7" s="8" t="s">
        <v>7</v>
      </c>
      <c r="G7" s="11" t="s">
        <v>73</v>
      </c>
    </row>
    <row r="8" spans="1:7">
      <c r="B8" s="12"/>
      <c r="C8" s="13"/>
      <c r="D8" s="14"/>
      <c r="E8" s="14"/>
      <c r="F8" s="15"/>
      <c r="G8" s="16"/>
    </row>
    <row r="9" spans="1:7">
      <c r="B9" s="17"/>
      <c r="C9" s="18"/>
      <c r="D9" s="18"/>
      <c r="E9" s="18"/>
      <c r="F9" s="18"/>
    </row>
    <row r="10" spans="1:7">
      <c r="B10" s="19" t="s">
        <v>8</v>
      </c>
    </row>
    <row r="11" spans="1:7" s="20" customFormat="1">
      <c r="B11" s="21" t="s">
        <v>9</v>
      </c>
      <c r="C11" s="22" t="s">
        <v>7</v>
      </c>
      <c r="D11" s="22" t="s">
        <v>10</v>
      </c>
      <c r="E11" s="22" t="s">
        <v>11</v>
      </c>
      <c r="F11" s="22" t="s">
        <v>12</v>
      </c>
      <c r="G11" s="23" t="s">
        <v>13</v>
      </c>
    </row>
    <row r="12" spans="1:7" s="24" customFormat="1" ht="51">
      <c r="B12" s="98">
        <v>44715</v>
      </c>
      <c r="C12" s="99" t="s">
        <v>67</v>
      </c>
      <c r="D12" s="100" t="s">
        <v>76</v>
      </c>
      <c r="E12" s="101" t="s">
        <v>68</v>
      </c>
      <c r="F12" s="102" t="s">
        <v>69</v>
      </c>
      <c r="G12" s="103" t="s">
        <v>51</v>
      </c>
    </row>
    <row r="13" spans="1:7" s="24" customFormat="1" ht="38.25">
      <c r="B13" s="104">
        <v>44715</v>
      </c>
      <c r="C13" s="99" t="s">
        <v>70</v>
      </c>
      <c r="D13" s="100" t="s">
        <v>77</v>
      </c>
      <c r="E13" s="101" t="s">
        <v>68</v>
      </c>
      <c r="F13" s="100" t="s">
        <v>75</v>
      </c>
      <c r="G13" s="105"/>
    </row>
    <row r="14" spans="1:7" s="24" customFormat="1" ht="63.75">
      <c r="B14" s="104">
        <v>44715</v>
      </c>
      <c r="C14" s="99" t="s">
        <v>71</v>
      </c>
      <c r="D14" s="100" t="s">
        <v>78</v>
      </c>
      <c r="E14" s="101" t="s">
        <v>68</v>
      </c>
      <c r="F14" s="100" t="s">
        <v>75</v>
      </c>
      <c r="G14" s="105"/>
    </row>
    <row r="15" spans="1:7" s="24" customFormat="1" ht="76.5">
      <c r="B15" s="104">
        <v>44716</v>
      </c>
      <c r="C15" s="99" t="s">
        <v>72</v>
      </c>
      <c r="D15" s="100" t="s">
        <v>79</v>
      </c>
      <c r="E15" s="101" t="s">
        <v>68</v>
      </c>
      <c r="F15" s="100" t="s">
        <v>75</v>
      </c>
      <c r="G15" s="105"/>
    </row>
    <row r="16" spans="1:7" s="24" customFormat="1" ht="63.75">
      <c r="B16" s="104">
        <v>44717</v>
      </c>
      <c r="C16" s="99" t="s">
        <v>73</v>
      </c>
      <c r="D16" s="100" t="s">
        <v>80</v>
      </c>
      <c r="E16" s="101" t="s">
        <v>68</v>
      </c>
      <c r="F16" s="100" t="s">
        <v>75</v>
      </c>
      <c r="G16" s="105"/>
    </row>
  </sheetData>
  <mergeCells count="5">
    <mergeCell ref="C4:E4"/>
    <mergeCell ref="C5:E5"/>
    <mergeCell ref="B6:B7"/>
    <mergeCell ref="C6:E7"/>
    <mergeCell ref="B2:G2"/>
  </mergeCells>
  <phoneticPr fontId="0" type="noConversion"/>
  <pageMargins left="0.47013888888888888" right="0.47013888888888888" top="0.5" bottom="0.35138888888888886" header="0.51180555555555562" footer="0.1701388888888889"/>
  <pageSetup paperSize="9" firstPageNumber="0" orientation="landscape" horizontalDpi="300" verticalDpi="300" r:id="rId1"/>
  <headerFooter alignWithMargins="0">
    <oddFooter>&amp;L&amp;"Tahoma,Regular"&amp;8 02ae-BM/PM/HDCV/FSOFT v2/0&amp;C&amp;"Tahoma,Regular"&amp;8Internal use&amp;R&amp;"tahomaTahoma,Regular"&amp;8&amp;P/&amp;N</oddFooter>
  </headerFooter>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F83"/>
  <sheetViews>
    <sheetView workbookViewId="0">
      <selection activeCell="D5" sqref="D5:F5"/>
    </sheetView>
  </sheetViews>
  <sheetFormatPr defaultRowHeight="12.75"/>
  <cols>
    <col min="1" max="1" width="1.375" style="7" customWidth="1"/>
    <col min="2" max="2" width="2.875" style="25" bestFit="1" customWidth="1"/>
    <col min="3" max="3" width="25.75" style="26" bestFit="1" customWidth="1"/>
    <col min="4" max="4" width="27.125" style="26" bestFit="1" customWidth="1"/>
    <col min="5" max="5" width="27.625" style="26" bestFit="1" customWidth="1"/>
    <col min="6" max="6" width="11.875" style="26" bestFit="1" customWidth="1"/>
    <col min="7" max="16384" width="9" style="7"/>
  </cols>
  <sheetData>
    <row r="1" spans="2:6" ht="25.5">
      <c r="B1" s="27"/>
      <c r="D1" s="28" t="s">
        <v>14</v>
      </c>
      <c r="E1" s="29"/>
    </row>
    <row r="2" spans="2:6" ht="13.5" customHeight="1">
      <c r="B2" s="27"/>
      <c r="D2" s="30"/>
      <c r="E2" s="30"/>
    </row>
    <row r="3" spans="2:6">
      <c r="B3" s="227" t="s">
        <v>1</v>
      </c>
      <c r="C3" s="227"/>
      <c r="D3" s="228" t="str">
        <f>Cover!C4</f>
        <v>Restaurent Management</v>
      </c>
      <c r="E3" s="228"/>
      <c r="F3" s="228"/>
    </row>
    <row r="4" spans="2:6">
      <c r="B4" s="227" t="s">
        <v>3</v>
      </c>
      <c r="C4" s="227"/>
      <c r="D4" s="228" t="str">
        <f>Cover!C5</f>
        <v>Restaurent_Management</v>
      </c>
      <c r="E4" s="228"/>
      <c r="F4" s="228"/>
    </row>
    <row r="5" spans="2:6" s="31" customFormat="1" ht="84.75" customHeight="1">
      <c r="B5" s="225" t="s">
        <v>15</v>
      </c>
      <c r="C5" s="225"/>
      <c r="D5" s="226" t="s">
        <v>74</v>
      </c>
      <c r="E5" s="226"/>
      <c r="F5" s="226"/>
    </row>
    <row r="6" spans="2:6">
      <c r="B6" s="32"/>
      <c r="C6" s="33"/>
      <c r="D6" s="33"/>
      <c r="E6" s="33"/>
      <c r="F6" s="33"/>
    </row>
    <row r="7" spans="2:6" s="34" customFormat="1">
      <c r="B7" s="35"/>
      <c r="C7" s="36"/>
      <c r="D7" s="36"/>
      <c r="E7" s="36"/>
      <c r="F7" s="36"/>
    </row>
    <row r="8" spans="2:6" s="37" customFormat="1" ht="21" customHeight="1">
      <c r="B8" s="38" t="s">
        <v>16</v>
      </c>
      <c r="C8" s="39" t="s">
        <v>17</v>
      </c>
      <c r="D8" s="39" t="s">
        <v>18</v>
      </c>
      <c r="E8" s="40" t="s">
        <v>19</v>
      </c>
      <c r="F8" s="41" t="s">
        <v>20</v>
      </c>
    </row>
    <row r="9" spans="2:6" ht="25.5">
      <c r="B9" s="42" cm="1">
        <f t="array" ref="B9">ROW(1:1)</f>
        <v>1</v>
      </c>
      <c r="C9" s="56" t="s">
        <v>128</v>
      </c>
      <c r="D9" s="182" t="s">
        <v>437</v>
      </c>
      <c r="E9" s="56" t="s">
        <v>128</v>
      </c>
      <c r="F9" s="44"/>
    </row>
    <row r="10" spans="2:6" ht="25.5">
      <c r="B10" s="42" cm="1">
        <f t="array" ref="B10">ROW(2:2)</f>
        <v>2</v>
      </c>
      <c r="C10" s="56" t="s">
        <v>132</v>
      </c>
      <c r="D10" s="182" t="s">
        <v>437</v>
      </c>
      <c r="E10" s="56" t="s">
        <v>132</v>
      </c>
      <c r="F10" s="44"/>
    </row>
    <row r="11" spans="2:6" ht="25.5">
      <c r="B11" s="42" cm="1">
        <f t="array" ref="B11">ROW(3:3)</f>
        <v>3</v>
      </c>
      <c r="C11" s="56" t="s">
        <v>134</v>
      </c>
      <c r="D11" s="182" t="s">
        <v>437</v>
      </c>
      <c r="E11" s="56" t="s">
        <v>134</v>
      </c>
      <c r="F11" s="44"/>
    </row>
    <row r="12" spans="2:6" ht="38.25">
      <c r="B12" s="42" cm="1">
        <f t="array" ref="B12">ROW(4:4)</f>
        <v>4</v>
      </c>
      <c r="C12" s="56" t="s">
        <v>136</v>
      </c>
      <c r="D12" s="182" t="s">
        <v>437</v>
      </c>
      <c r="E12" s="56" t="s">
        <v>136</v>
      </c>
      <c r="F12" s="44"/>
    </row>
    <row r="13" spans="2:6" ht="38.25">
      <c r="B13" s="42" cm="1">
        <f t="array" ref="B13">ROW(5:5)</f>
        <v>5</v>
      </c>
      <c r="C13" s="56" t="s">
        <v>137</v>
      </c>
      <c r="D13" s="182" t="s">
        <v>437</v>
      </c>
      <c r="E13" s="56" t="s">
        <v>137</v>
      </c>
      <c r="F13" s="44"/>
    </row>
    <row r="14" spans="2:6" ht="38.25">
      <c r="B14" s="42" cm="1">
        <f t="array" ref="B14">ROW(6:6)</f>
        <v>6</v>
      </c>
      <c r="C14" s="56" t="s">
        <v>138</v>
      </c>
      <c r="D14" s="182" t="s">
        <v>437</v>
      </c>
      <c r="E14" s="56" t="s">
        <v>138</v>
      </c>
      <c r="F14" s="44"/>
    </row>
    <row r="15" spans="2:6" ht="38.25">
      <c r="B15" s="42" cm="1">
        <f t="array" ref="B15">ROW(7:7)</f>
        <v>7</v>
      </c>
      <c r="C15" s="56" t="s">
        <v>139</v>
      </c>
      <c r="D15" s="182" t="s">
        <v>437</v>
      </c>
      <c r="E15" s="56" t="s">
        <v>139</v>
      </c>
      <c r="F15" s="44"/>
    </row>
    <row r="16" spans="2:6" ht="38.25">
      <c r="B16" s="42" cm="1">
        <f t="array" ref="B16">ROW(8:8)</f>
        <v>8</v>
      </c>
      <c r="C16" s="56" t="s">
        <v>140</v>
      </c>
      <c r="D16" s="182" t="s">
        <v>437</v>
      </c>
      <c r="E16" s="56" t="s">
        <v>140</v>
      </c>
      <c r="F16" s="44"/>
    </row>
    <row r="17" spans="2:6" ht="38.25">
      <c r="B17" s="42" cm="1">
        <f t="array" ref="B17">ROW(9:9)</f>
        <v>9</v>
      </c>
      <c r="C17" s="56" t="s">
        <v>141</v>
      </c>
      <c r="D17" s="182" t="s">
        <v>437</v>
      </c>
      <c r="E17" s="56" t="s">
        <v>141</v>
      </c>
      <c r="F17" s="44"/>
    </row>
    <row r="18" spans="2:6" ht="25.5">
      <c r="B18" s="42" cm="1">
        <f t="array" ref="B18">ROW(10:10)</f>
        <v>10</v>
      </c>
      <c r="C18" s="56" t="s">
        <v>93</v>
      </c>
      <c r="D18" s="182" t="s">
        <v>438</v>
      </c>
      <c r="E18" s="56" t="s">
        <v>93</v>
      </c>
      <c r="F18" s="44"/>
    </row>
    <row r="19" spans="2:6" ht="38.25">
      <c r="B19" s="42" cm="1">
        <f t="array" ref="B19">ROW(11:11)</f>
        <v>11</v>
      </c>
      <c r="C19" s="56" t="s">
        <v>96</v>
      </c>
      <c r="D19" s="182" t="s">
        <v>438</v>
      </c>
      <c r="E19" s="56" t="s">
        <v>96</v>
      </c>
      <c r="F19" s="44"/>
    </row>
    <row r="20" spans="2:6" ht="25.5">
      <c r="B20" s="42" cm="1">
        <f t="array" ref="B20">ROW(12:12)</f>
        <v>12</v>
      </c>
      <c r="C20" s="56" t="s">
        <v>98</v>
      </c>
      <c r="D20" s="182" t="s">
        <v>438</v>
      </c>
      <c r="E20" s="56" t="s">
        <v>98</v>
      </c>
      <c r="F20" s="44"/>
    </row>
    <row r="21" spans="2:6" ht="38.25">
      <c r="B21" s="42" cm="1">
        <f t="array" ref="B21">ROW(13:13)</f>
        <v>13</v>
      </c>
      <c r="C21" s="56" t="s">
        <v>104</v>
      </c>
      <c r="D21" s="182" t="s">
        <v>438</v>
      </c>
      <c r="E21" s="56" t="s">
        <v>104</v>
      </c>
      <c r="F21" s="44"/>
    </row>
    <row r="22" spans="2:6" ht="63.75">
      <c r="B22" s="42" cm="1">
        <f t="array" ref="B22">ROW(14:14)</f>
        <v>14</v>
      </c>
      <c r="C22" s="56" t="s">
        <v>107</v>
      </c>
      <c r="D22" s="182" t="s">
        <v>438</v>
      </c>
      <c r="E22" s="56" t="s">
        <v>107</v>
      </c>
      <c r="F22" s="44"/>
    </row>
    <row r="23" spans="2:6" ht="51">
      <c r="B23" s="42" cm="1">
        <f t="array" ref="B23">ROW(15:15)</f>
        <v>15</v>
      </c>
      <c r="C23" s="56" t="s">
        <v>109</v>
      </c>
      <c r="D23" s="182" t="s">
        <v>438</v>
      </c>
      <c r="E23" s="56" t="s">
        <v>109</v>
      </c>
      <c r="F23" s="44"/>
    </row>
    <row r="24" spans="2:6" ht="89.25">
      <c r="B24" s="42" cm="1">
        <f t="array" ref="B24">ROW(16:16)</f>
        <v>16</v>
      </c>
      <c r="C24" s="56" t="s">
        <v>115</v>
      </c>
      <c r="D24" s="182" t="s">
        <v>438</v>
      </c>
      <c r="E24" s="56" t="s">
        <v>115</v>
      </c>
      <c r="F24" s="44"/>
    </row>
    <row r="25" spans="2:6" ht="13.5">
      <c r="B25" s="42" cm="1">
        <f t="array" ref="B25">ROW(17:17)</f>
        <v>17</v>
      </c>
      <c r="C25" s="56" t="s">
        <v>112</v>
      </c>
      <c r="D25" s="182" t="s">
        <v>438</v>
      </c>
      <c r="E25" s="56" t="s">
        <v>112</v>
      </c>
      <c r="F25" s="44"/>
    </row>
    <row r="26" spans="2:6" ht="38.25">
      <c r="B26" s="42" cm="1">
        <f t="array" ref="B26">ROW(18:18)</f>
        <v>18</v>
      </c>
      <c r="C26" s="56" t="s">
        <v>116</v>
      </c>
      <c r="D26" s="182" t="s">
        <v>438</v>
      </c>
      <c r="E26" s="56" t="s">
        <v>116</v>
      </c>
      <c r="F26" s="44"/>
    </row>
    <row r="27" spans="2:6" ht="25.5">
      <c r="B27" s="42" cm="1">
        <f t="array" ref="B27">ROW(19:19)</f>
        <v>19</v>
      </c>
      <c r="C27" s="56" t="s">
        <v>120</v>
      </c>
      <c r="D27" s="182" t="s">
        <v>438</v>
      </c>
      <c r="E27" s="56" t="s">
        <v>120</v>
      </c>
      <c r="F27" s="44"/>
    </row>
    <row r="28" spans="2:6" ht="13.5">
      <c r="B28" s="42" cm="1">
        <f t="array" ref="B28">ROW(20:20)</f>
        <v>20</v>
      </c>
      <c r="C28" s="56" t="s">
        <v>123</v>
      </c>
      <c r="D28" s="182" t="s">
        <v>438</v>
      </c>
      <c r="E28" s="56" t="s">
        <v>123</v>
      </c>
      <c r="F28" s="44"/>
    </row>
    <row r="29" spans="2:6" ht="25.5">
      <c r="B29" s="42" cm="1">
        <f t="array" ref="B29">ROW(21:21)</f>
        <v>21</v>
      </c>
      <c r="C29" s="56" t="s">
        <v>120</v>
      </c>
      <c r="D29" s="182" t="s">
        <v>438</v>
      </c>
      <c r="E29" s="56" t="s">
        <v>120</v>
      </c>
      <c r="F29" s="44"/>
    </row>
    <row r="30" spans="2:6" ht="13.5">
      <c r="B30" s="42" cm="1">
        <f t="array" ref="B30">ROW(22:22)</f>
        <v>22</v>
      </c>
      <c r="C30" s="56" t="s">
        <v>123</v>
      </c>
      <c r="D30" s="182" t="s">
        <v>438</v>
      </c>
      <c r="E30" s="56" t="s">
        <v>123</v>
      </c>
      <c r="F30" s="44"/>
    </row>
    <row r="31" spans="2:6" ht="25.5">
      <c r="B31" s="42" cm="1">
        <f t="array" ref="B31">ROW(23:23)</f>
        <v>23</v>
      </c>
      <c r="C31" s="56" t="s">
        <v>151</v>
      </c>
      <c r="D31" s="182" t="s">
        <v>439</v>
      </c>
      <c r="E31" s="56" t="s">
        <v>151</v>
      </c>
      <c r="F31" s="44"/>
    </row>
    <row r="32" spans="2:6" ht="38.25">
      <c r="B32" s="42" cm="1">
        <f t="array" ref="B32">ROW(24:24)</f>
        <v>24</v>
      </c>
      <c r="C32" s="56" t="s">
        <v>154</v>
      </c>
      <c r="D32" s="182" t="s">
        <v>439</v>
      </c>
      <c r="E32" s="56" t="s">
        <v>154</v>
      </c>
      <c r="F32" s="44"/>
    </row>
    <row r="33" spans="2:6" ht="38.25">
      <c r="B33" s="42" cm="1">
        <f t="array" ref="B33">ROW(25:25)</f>
        <v>25</v>
      </c>
      <c r="C33" s="56" t="s">
        <v>157</v>
      </c>
      <c r="D33" s="182" t="s">
        <v>439</v>
      </c>
      <c r="E33" s="56" t="s">
        <v>157</v>
      </c>
      <c r="F33" s="44"/>
    </row>
    <row r="34" spans="2:6" ht="25.5">
      <c r="B34" s="42" cm="1">
        <f t="array" ref="B34">ROW(26:26)</f>
        <v>26</v>
      </c>
      <c r="C34" s="56" t="s">
        <v>159</v>
      </c>
      <c r="D34" s="182" t="s">
        <v>439</v>
      </c>
      <c r="E34" s="56" t="s">
        <v>159</v>
      </c>
      <c r="F34" s="44"/>
    </row>
    <row r="35" spans="2:6" ht="51">
      <c r="B35" s="42" cm="1">
        <f t="array" ref="B35">ROW(27:27)</f>
        <v>27</v>
      </c>
      <c r="C35" s="56" t="s">
        <v>162</v>
      </c>
      <c r="D35" s="182" t="s">
        <v>439</v>
      </c>
      <c r="E35" s="56" t="s">
        <v>162</v>
      </c>
      <c r="F35" s="44"/>
    </row>
    <row r="36" spans="2:6" ht="13.5">
      <c r="B36" s="42" cm="1">
        <f t="array" ref="B36">ROW(28:28)</f>
        <v>28</v>
      </c>
      <c r="C36" s="56" t="s">
        <v>165</v>
      </c>
      <c r="D36" s="182" t="s">
        <v>439</v>
      </c>
      <c r="E36" s="56" t="s">
        <v>165</v>
      </c>
      <c r="F36" s="44"/>
    </row>
    <row r="37" spans="2:6" ht="51">
      <c r="B37" s="42" cm="1">
        <f t="array" ref="B37">ROW(29:29)</f>
        <v>29</v>
      </c>
      <c r="C37" s="56" t="s">
        <v>171</v>
      </c>
      <c r="D37" s="182" t="s">
        <v>440</v>
      </c>
      <c r="E37" s="56" t="s">
        <v>171</v>
      </c>
      <c r="F37" s="44"/>
    </row>
    <row r="38" spans="2:6" ht="38.25">
      <c r="B38" s="42" cm="1">
        <f t="array" ref="B38">ROW(30:30)</f>
        <v>30</v>
      </c>
      <c r="C38" s="56" t="s">
        <v>181</v>
      </c>
      <c r="D38" s="182" t="s">
        <v>440</v>
      </c>
      <c r="E38" s="56" t="s">
        <v>181</v>
      </c>
      <c r="F38" s="44"/>
    </row>
    <row r="39" spans="2:6" ht="25.5">
      <c r="B39" s="42" cm="1">
        <f t="array" ref="B39">ROW(31:31)</f>
        <v>31</v>
      </c>
      <c r="C39" s="56" t="s">
        <v>175</v>
      </c>
      <c r="D39" s="182" t="s">
        <v>440</v>
      </c>
      <c r="E39" s="56" t="s">
        <v>175</v>
      </c>
      <c r="F39" s="44"/>
    </row>
    <row r="40" spans="2:6" ht="38.25">
      <c r="B40" s="42" cm="1">
        <f t="array" ref="B40">ROW(32:32)</f>
        <v>32</v>
      </c>
      <c r="C40" s="56" t="s">
        <v>178</v>
      </c>
      <c r="D40" s="182" t="s">
        <v>440</v>
      </c>
      <c r="E40" s="56" t="s">
        <v>178</v>
      </c>
      <c r="F40" s="44"/>
    </row>
    <row r="41" spans="2:6" ht="51">
      <c r="B41" s="42" cm="1">
        <f t="array" ref="B41">ROW(33:33)</f>
        <v>33</v>
      </c>
      <c r="C41" s="56" t="s">
        <v>183</v>
      </c>
      <c r="D41" s="182" t="s">
        <v>440</v>
      </c>
      <c r="E41" s="56" t="s">
        <v>183</v>
      </c>
      <c r="F41" s="44"/>
    </row>
    <row r="42" spans="2:6" ht="38.25">
      <c r="B42" s="42" cm="1">
        <f t="array" ref="B42">ROW(34:34)</f>
        <v>34</v>
      </c>
      <c r="C42" s="56" t="s">
        <v>104</v>
      </c>
      <c r="D42" s="182" t="s">
        <v>440</v>
      </c>
      <c r="E42" s="56" t="s">
        <v>104</v>
      </c>
      <c r="F42" s="44"/>
    </row>
    <row r="43" spans="2:6" ht="63.75">
      <c r="B43" s="42" cm="1">
        <f t="array" ref="B43">ROW(35:35)</f>
        <v>35</v>
      </c>
      <c r="C43" s="56" t="s">
        <v>107</v>
      </c>
      <c r="D43" s="182" t="s">
        <v>440</v>
      </c>
      <c r="E43" s="56" t="s">
        <v>107</v>
      </c>
      <c r="F43" s="44"/>
    </row>
    <row r="44" spans="2:6" ht="51">
      <c r="B44" s="42" cm="1">
        <f t="array" ref="B44">ROW(36:36)</f>
        <v>36</v>
      </c>
      <c r="C44" s="56" t="s">
        <v>109</v>
      </c>
      <c r="D44" s="182" t="s">
        <v>440</v>
      </c>
      <c r="E44" s="56" t="s">
        <v>109</v>
      </c>
      <c r="F44" s="44"/>
    </row>
    <row r="45" spans="2:6" ht="89.25">
      <c r="B45" s="42" cm="1">
        <f t="array" ref="B45">ROW(37:37)</f>
        <v>37</v>
      </c>
      <c r="C45" s="56" t="s">
        <v>115</v>
      </c>
      <c r="D45" s="182" t="s">
        <v>440</v>
      </c>
      <c r="E45" s="56" t="s">
        <v>115</v>
      </c>
      <c r="F45" s="44"/>
    </row>
    <row r="46" spans="2:6" ht="13.5">
      <c r="B46" s="42" cm="1">
        <f t="array" ref="B46">ROW(38:38)</f>
        <v>38</v>
      </c>
      <c r="C46" s="56" t="s">
        <v>112</v>
      </c>
      <c r="D46" s="182" t="s">
        <v>440</v>
      </c>
      <c r="E46" s="56" t="s">
        <v>112</v>
      </c>
      <c r="F46" s="44"/>
    </row>
    <row r="47" spans="2:6" ht="38.25">
      <c r="B47" s="42" cm="1">
        <f t="array" ref="B47">ROW(39:39)</f>
        <v>39</v>
      </c>
      <c r="C47" s="56" t="s">
        <v>116</v>
      </c>
      <c r="D47" s="182" t="s">
        <v>440</v>
      </c>
      <c r="E47" s="56" t="s">
        <v>116</v>
      </c>
      <c r="F47" s="44"/>
    </row>
    <row r="48" spans="2:6" ht="38.25">
      <c r="B48" s="42" cm="1">
        <f t="array" ref="B48">ROW(40:40)</f>
        <v>40</v>
      </c>
      <c r="C48" s="56" t="s">
        <v>188</v>
      </c>
      <c r="D48" s="182" t="s">
        <v>440</v>
      </c>
      <c r="E48" s="56" t="s">
        <v>188</v>
      </c>
      <c r="F48" s="44"/>
    </row>
    <row r="49" spans="2:6" ht="38.25">
      <c r="B49" s="42" cm="1">
        <f t="array" ref="B49">ROW(41:41)</f>
        <v>41</v>
      </c>
      <c r="C49" s="56" t="s">
        <v>191</v>
      </c>
      <c r="D49" s="182" t="s">
        <v>440</v>
      </c>
      <c r="E49" s="56" t="s">
        <v>191</v>
      </c>
      <c r="F49" s="44"/>
    </row>
    <row r="50" spans="2:6" ht="13.5">
      <c r="B50" s="42" cm="1">
        <f t="array" ref="B50">ROW(42:42)</f>
        <v>42</v>
      </c>
      <c r="C50" s="128" t="s">
        <v>279</v>
      </c>
      <c r="D50" s="183" t="s">
        <v>441</v>
      </c>
      <c r="E50" s="129" t="s">
        <v>280</v>
      </c>
      <c r="F50" s="44"/>
    </row>
    <row r="51" spans="2:6" ht="13.5">
      <c r="B51" s="42" cm="1">
        <f t="array" ref="B51">ROW(43:43)</f>
        <v>43</v>
      </c>
      <c r="C51" s="128" t="s">
        <v>281</v>
      </c>
      <c r="D51" s="183" t="s">
        <v>441</v>
      </c>
      <c r="E51" s="129" t="s">
        <v>282</v>
      </c>
      <c r="F51" s="44"/>
    </row>
    <row r="52" spans="2:6" ht="15">
      <c r="B52" s="42" cm="1">
        <f t="array" ref="B52">ROW(44:44)</f>
        <v>44</v>
      </c>
      <c r="C52" s="128" t="s">
        <v>283</v>
      </c>
      <c r="D52" s="130" t="s">
        <v>284</v>
      </c>
      <c r="E52" s="129" t="s">
        <v>285</v>
      </c>
      <c r="F52" s="44"/>
    </row>
    <row r="53" spans="2:6" ht="15">
      <c r="B53" s="42" cm="1">
        <f t="array" ref="B53">ROW(45:45)</f>
        <v>45</v>
      </c>
      <c r="C53" s="128" t="s">
        <v>286</v>
      </c>
      <c r="D53" s="130" t="s">
        <v>284</v>
      </c>
      <c r="E53" s="129" t="s">
        <v>287</v>
      </c>
      <c r="F53" s="44"/>
    </row>
    <row r="54" spans="2:6" ht="25.5">
      <c r="B54" s="42" cm="1">
        <f t="array" ref="B54">ROW(46:46)</f>
        <v>46</v>
      </c>
      <c r="C54" s="131" t="s">
        <v>288</v>
      </c>
      <c r="D54" s="132" t="s">
        <v>289</v>
      </c>
      <c r="E54" s="129" t="s">
        <v>290</v>
      </c>
      <c r="F54" s="44"/>
    </row>
    <row r="55" spans="2:6" ht="13.5">
      <c r="B55" s="42" cm="1">
        <f t="array" ref="B55">ROW(47:47)</f>
        <v>47</v>
      </c>
      <c r="C55" s="131" t="s">
        <v>291</v>
      </c>
      <c r="D55" s="132" t="s">
        <v>289</v>
      </c>
      <c r="E55" s="129" t="s">
        <v>292</v>
      </c>
      <c r="F55" s="44"/>
    </row>
    <row r="56" spans="2:6" ht="38.25">
      <c r="B56" s="42" cm="1">
        <f t="array" ref="B56">ROW(48:48)</f>
        <v>48</v>
      </c>
      <c r="C56" s="131" t="s">
        <v>170</v>
      </c>
      <c r="D56" s="132" t="s">
        <v>293</v>
      </c>
      <c r="E56" s="129" t="s">
        <v>294</v>
      </c>
      <c r="F56" s="44"/>
    </row>
    <row r="57" spans="2:6" ht="25.5">
      <c r="B57" s="42" cm="1">
        <f t="array" ref="B57">ROW(49:49)</f>
        <v>49</v>
      </c>
      <c r="C57" s="131" t="s">
        <v>295</v>
      </c>
      <c r="D57" s="132" t="s">
        <v>293</v>
      </c>
      <c r="E57" s="129" t="s">
        <v>296</v>
      </c>
      <c r="F57" s="44"/>
    </row>
    <row r="58" spans="2:6" ht="25.5">
      <c r="B58" s="42" cm="1">
        <f t="array" ref="B58">ROW(50:50)</f>
        <v>50</v>
      </c>
      <c r="C58" s="131" t="s">
        <v>297</v>
      </c>
      <c r="D58" s="132" t="s">
        <v>298</v>
      </c>
      <c r="E58" s="129" t="s">
        <v>299</v>
      </c>
      <c r="F58" s="44"/>
    </row>
    <row r="59" spans="2:6" ht="25.5">
      <c r="B59" s="42" cm="1">
        <f t="array" ref="B59">ROW(51:51)</f>
        <v>51</v>
      </c>
      <c r="C59" s="133" t="s">
        <v>300</v>
      </c>
      <c r="D59" s="132" t="s">
        <v>301</v>
      </c>
      <c r="E59" s="129" t="s">
        <v>302</v>
      </c>
      <c r="F59" s="44"/>
    </row>
    <row r="60" spans="2:6" ht="25.5">
      <c r="B60" s="42" cm="1">
        <f t="array" ref="B60">ROW(52:52)</f>
        <v>52</v>
      </c>
      <c r="C60" s="133" t="s">
        <v>303</v>
      </c>
      <c r="D60" s="132" t="s">
        <v>301</v>
      </c>
      <c r="E60" s="129" t="s">
        <v>304</v>
      </c>
      <c r="F60" s="44"/>
    </row>
    <row r="61" spans="2:6" ht="25.5">
      <c r="B61" s="42" cm="1">
        <f t="array" ref="B61">ROW(53:53)</f>
        <v>53</v>
      </c>
      <c r="C61" s="128" t="s">
        <v>305</v>
      </c>
      <c r="D61" s="132" t="s">
        <v>306</v>
      </c>
      <c r="E61" s="129" t="s">
        <v>307</v>
      </c>
      <c r="F61" s="44"/>
    </row>
    <row r="62" spans="2:6" ht="25.5">
      <c r="B62" s="42" cm="1">
        <f t="array" ref="B62">ROW(54:54)</f>
        <v>54</v>
      </c>
      <c r="C62" s="128" t="s">
        <v>308</v>
      </c>
      <c r="D62" s="132" t="s">
        <v>306</v>
      </c>
      <c r="E62" s="129" t="s">
        <v>309</v>
      </c>
      <c r="F62" s="44"/>
    </row>
    <row r="63" spans="2:6" ht="25.5">
      <c r="B63" s="42" cm="1">
        <f t="array" ref="B63">ROW(55:55)</f>
        <v>55</v>
      </c>
      <c r="C63" s="128" t="s">
        <v>310</v>
      </c>
      <c r="D63" s="132" t="s">
        <v>306</v>
      </c>
      <c r="E63" s="129" t="s">
        <v>311</v>
      </c>
      <c r="F63" s="44"/>
    </row>
    <row r="64" spans="2:6" ht="38.25">
      <c r="B64" s="42" cm="1">
        <f t="array" ref="B64">ROW(56:56)</f>
        <v>56</v>
      </c>
      <c r="C64" s="56" t="s">
        <v>96</v>
      </c>
      <c r="D64" s="45"/>
      <c r="E64" s="45"/>
      <c r="F64" s="44"/>
    </row>
    <row r="65" spans="2:6" ht="25.5">
      <c r="B65" s="42" cm="1">
        <f t="array" ref="B65">ROW(57:57)</f>
        <v>57</v>
      </c>
      <c r="C65" s="56" t="s">
        <v>98</v>
      </c>
      <c r="D65" s="45"/>
      <c r="E65" s="45"/>
      <c r="F65" s="44"/>
    </row>
    <row r="66" spans="2:6" ht="25.5">
      <c r="B66" s="42" cm="1">
        <f t="array" ref="B66">ROW(58:58)</f>
        <v>58</v>
      </c>
      <c r="C66" s="56" t="s">
        <v>128</v>
      </c>
      <c r="D66" s="43" t="s">
        <v>437</v>
      </c>
      <c r="E66" s="56" t="s">
        <v>128</v>
      </c>
      <c r="F66" s="44"/>
    </row>
    <row r="67" spans="2:6" ht="25.5">
      <c r="B67" s="42" cm="1">
        <f t="array" ref="B67">ROW(59:59)</f>
        <v>59</v>
      </c>
      <c r="C67" s="56" t="s">
        <v>132</v>
      </c>
      <c r="D67" s="43" t="s">
        <v>437</v>
      </c>
      <c r="E67" s="56" t="s">
        <v>132</v>
      </c>
      <c r="F67" s="44"/>
    </row>
    <row r="68" spans="2:6" ht="25.5">
      <c r="B68" s="42" cm="1">
        <f t="array" ref="B68">ROW(60:60)</f>
        <v>60</v>
      </c>
      <c r="C68" s="56" t="s">
        <v>134</v>
      </c>
      <c r="D68" s="43" t="s">
        <v>437</v>
      </c>
      <c r="E68" s="56" t="s">
        <v>134</v>
      </c>
      <c r="F68" s="44"/>
    </row>
    <row r="69" spans="2:6" ht="38.25">
      <c r="B69" s="42" cm="1">
        <f t="array" ref="B69">ROW(61:61)</f>
        <v>61</v>
      </c>
      <c r="C69" s="56" t="s">
        <v>136</v>
      </c>
      <c r="D69" s="43" t="s">
        <v>437</v>
      </c>
      <c r="E69" s="56" t="s">
        <v>136</v>
      </c>
      <c r="F69" s="44"/>
    </row>
    <row r="70" spans="2:6" ht="38.25">
      <c r="B70" s="42" cm="1">
        <f t="array" ref="B70">ROW(62:62)</f>
        <v>62</v>
      </c>
      <c r="C70" s="56" t="s">
        <v>137</v>
      </c>
      <c r="D70" s="43" t="s">
        <v>437</v>
      </c>
      <c r="E70" s="56" t="s">
        <v>137</v>
      </c>
      <c r="F70" s="44"/>
    </row>
    <row r="71" spans="2:6" ht="38.25">
      <c r="B71" s="42" cm="1">
        <f t="array" ref="B71">ROW(63:63)</f>
        <v>63</v>
      </c>
      <c r="C71" s="56" t="s">
        <v>138</v>
      </c>
      <c r="D71" s="43" t="s">
        <v>437</v>
      </c>
      <c r="E71" s="56" t="s">
        <v>138</v>
      </c>
      <c r="F71" s="44"/>
    </row>
    <row r="72" spans="2:6" ht="38.25">
      <c r="B72" s="42" cm="1">
        <f t="array" ref="B72">ROW(64:64)</f>
        <v>64</v>
      </c>
      <c r="C72" s="56" t="s">
        <v>139</v>
      </c>
      <c r="D72" s="43" t="s">
        <v>437</v>
      </c>
      <c r="E72" s="56" t="s">
        <v>139</v>
      </c>
      <c r="F72" s="44"/>
    </row>
    <row r="73" spans="2:6" ht="38.25">
      <c r="B73" s="42" cm="1">
        <f t="array" ref="B73">ROW(65:65)</f>
        <v>65</v>
      </c>
      <c r="C73" s="56" t="s">
        <v>140</v>
      </c>
      <c r="D73" s="43" t="s">
        <v>437</v>
      </c>
      <c r="E73" s="56" t="s">
        <v>140</v>
      </c>
      <c r="F73" s="44"/>
    </row>
    <row r="74" spans="2:6" ht="38.25">
      <c r="B74" s="42" cm="1">
        <f t="array" ref="B74">ROW(66:66)</f>
        <v>66</v>
      </c>
      <c r="C74" s="56" t="s">
        <v>141</v>
      </c>
      <c r="D74" s="43" t="s">
        <v>437</v>
      </c>
      <c r="E74" s="56" t="s">
        <v>141</v>
      </c>
      <c r="F74" s="44"/>
    </row>
    <row r="75" spans="2:6" ht="25.5">
      <c r="B75" s="42" cm="1">
        <f t="array" ref="B75">ROW(67:67)</f>
        <v>67</v>
      </c>
      <c r="C75" s="56" t="s">
        <v>93</v>
      </c>
      <c r="D75" s="45"/>
      <c r="E75" s="45"/>
      <c r="F75" s="44"/>
    </row>
    <row r="76" spans="2:6" ht="25.5">
      <c r="B76" s="42" cm="1">
        <f t="array" ref="B76">ROW(68:68)</f>
        <v>68</v>
      </c>
      <c r="C76" s="56" t="s">
        <v>134</v>
      </c>
      <c r="D76" s="43" t="s">
        <v>437</v>
      </c>
      <c r="E76" s="56" t="s">
        <v>134</v>
      </c>
      <c r="F76" s="44"/>
    </row>
    <row r="77" spans="2:6" ht="38.25">
      <c r="B77" s="42" cm="1">
        <f t="array" ref="B77">ROW(69:69)</f>
        <v>69</v>
      </c>
      <c r="C77" s="56" t="s">
        <v>136</v>
      </c>
      <c r="D77" s="43" t="s">
        <v>437</v>
      </c>
      <c r="E77" s="56" t="s">
        <v>136</v>
      </c>
      <c r="F77" s="44"/>
    </row>
    <row r="78" spans="2:6" ht="38.25">
      <c r="B78" s="42" cm="1">
        <f t="array" ref="B78">ROW(70:70)</f>
        <v>70</v>
      </c>
      <c r="C78" s="56" t="s">
        <v>137</v>
      </c>
      <c r="D78" s="43" t="s">
        <v>437</v>
      </c>
      <c r="E78" s="56" t="s">
        <v>137</v>
      </c>
      <c r="F78" s="44"/>
    </row>
    <row r="79" spans="2:6" ht="38.25">
      <c r="B79" s="42" cm="1">
        <f t="array" ref="B79">ROW(71:71)</f>
        <v>71</v>
      </c>
      <c r="C79" s="56" t="s">
        <v>138</v>
      </c>
      <c r="D79" s="43" t="s">
        <v>437</v>
      </c>
      <c r="E79" s="56" t="s">
        <v>138</v>
      </c>
      <c r="F79" s="44"/>
    </row>
    <row r="80" spans="2:6" ht="38.25">
      <c r="B80" s="42" cm="1">
        <f t="array" ref="B80">ROW(72:72)</f>
        <v>72</v>
      </c>
      <c r="C80" s="56" t="s">
        <v>139</v>
      </c>
      <c r="D80" s="43" t="s">
        <v>437</v>
      </c>
      <c r="E80" s="56" t="s">
        <v>139</v>
      </c>
      <c r="F80" s="44"/>
    </row>
    <row r="81" spans="2:6" ht="38.25">
      <c r="B81" s="42" cm="1">
        <f t="array" ref="B81">ROW(73:73)</f>
        <v>73</v>
      </c>
      <c r="C81" s="56" t="s">
        <v>140</v>
      </c>
      <c r="D81" s="43" t="s">
        <v>437</v>
      </c>
      <c r="E81" s="56" t="s">
        <v>140</v>
      </c>
      <c r="F81" s="44"/>
    </row>
    <row r="82" spans="2:6" ht="38.25">
      <c r="B82" s="42" cm="1">
        <f t="array" ref="B82">ROW(74:74)</f>
        <v>74</v>
      </c>
      <c r="C82" s="56" t="s">
        <v>141</v>
      </c>
      <c r="D82" s="43" t="s">
        <v>437</v>
      </c>
      <c r="E82" s="56" t="s">
        <v>141</v>
      </c>
      <c r="F82" s="44"/>
    </row>
    <row r="83" spans="2:6" ht="25.5">
      <c r="B83" s="42" cm="1">
        <f t="array" ref="B83">ROW(75:75)</f>
        <v>75</v>
      </c>
      <c r="C83" s="56" t="s">
        <v>93</v>
      </c>
      <c r="D83" s="45"/>
      <c r="E83" s="45"/>
      <c r="F83" s="44"/>
    </row>
  </sheetData>
  <mergeCells count="6">
    <mergeCell ref="B5:C5"/>
    <mergeCell ref="D5:F5"/>
    <mergeCell ref="B3:C3"/>
    <mergeCell ref="D3:F3"/>
    <mergeCell ref="B4:C4"/>
    <mergeCell ref="D4:F4"/>
  </mergeCells>
  <phoneticPr fontId="0" type="noConversion"/>
  <hyperlinks>
    <hyperlink ref="D9" location="'Tạo phiếu gọi món'!A1" display="Tạo phiếu gọi món" xr:uid="{8215F089-33C2-4EA5-9D38-8F5716EE94EB}"/>
    <hyperlink ref="D66" location="Module1!B10" display="Module1" xr:uid="{880739E3-0E61-4DBD-8841-0D6C11EA5A6B}"/>
    <hyperlink ref="D67:D74" location="Module1!B10" display="Module1" xr:uid="{D2799CA0-95F7-4E46-A026-4C1977811B89}"/>
    <hyperlink ref="D76:D82" location="Module1!B10" display="Module1" xr:uid="{4B2E2D04-600E-4020-969F-C42BBA8A0BA1}"/>
    <hyperlink ref="D18:D20" location="Module1!B10" display="Module1" xr:uid="{FFD59779-2329-43E7-B165-C4A176B50D07}"/>
    <hyperlink ref="D50" location="'Đăng nhập &amp; Đăng xuất'!A1" display="Module 'Đăng nhập &amp; Đăng xuất'" xr:uid="{FF03AE04-C5DD-41EF-9703-2AE8A8C985E9}"/>
    <hyperlink ref="D52" location="'Quản lý thông tin'!A1" display="Module 'Quản lý thông tin'" xr:uid="{32ABE046-7D38-475D-8A74-B58D609FBD21}"/>
    <hyperlink ref="D53" location="'Quản lý thông tin'!A1" display="Module 'Quản lý thông tin'" xr:uid="{163F163B-28B4-4AB1-B965-C2DA6F0CFB99}"/>
    <hyperlink ref="D54" location="'Xem giỏ hàng'!A1" display="Module 'Xem giỏ hàng'" xr:uid="{0A53AA9A-6FD8-4095-A019-C42F2C4578BB}"/>
    <hyperlink ref="D55" location="'Xem giỏ hàng'!A1" display="Module 'Xem giỏ hàng'" xr:uid="{BA91A22D-62CB-4DAA-A6B3-A0258A2782FF}"/>
    <hyperlink ref="D56" location="'Xem thực đơn'!A1" display="Module 'Xem thực đơn'" xr:uid="{A6B7AF26-A3CC-4A97-8D8E-304741A58C71}"/>
    <hyperlink ref="D57" location="'Xem thực đơn'!A1" display="Module 'Xem thực đơn'" xr:uid="{D98D6F27-998B-4562-83F4-41AF2DFF2611}"/>
    <hyperlink ref="D58" location="'Đặt món trực tuyến'!A1" display="Module 'Đặt món trực tuyến'" xr:uid="{7DD223A2-B5ED-496F-8690-58163FDE7716}"/>
    <hyperlink ref="D59" location="'Thống kê doanh thu'!A1" display="Module 'Thống kê doanh thu'" xr:uid="{81BF5098-7EED-49EC-BA2C-0B23EB8294C9}"/>
    <hyperlink ref="D60" location="'Thống kê doanh thu'!A1" display="Module 'Thống kê doanh thu'" xr:uid="{812BE5CD-E8B9-44C3-8BEA-835157D76666}"/>
    <hyperlink ref="D61" location="'Quản lý nhà cung cấp'!A1" display="Module 'Quản lý nhà cung cấp'" xr:uid="{D7B552AB-368D-437D-ACA4-0A6BBF3180EC}"/>
    <hyperlink ref="D62" location="'Quản lý nhà cung cấp'!A1" display="Module 'Quản lý nhà cung cấp'" xr:uid="{D7E39B9A-233D-4915-8A7F-B9CAF1E2C25E}"/>
    <hyperlink ref="D63" location="'Quản lý nhà cung cấp'!A1" display="Module 'Quản lý nhà cung cấp'" xr:uid="{8B12BAA9-33E8-4D47-B45D-D255B69D3FB9}"/>
    <hyperlink ref="D10:D17" location="'Tạo phiếu gọi món'!A1" display="Tạo phiếu gọi món" xr:uid="{22DD36FC-2BD9-49BA-8C0A-45A35C2C430B}"/>
    <hyperlink ref="D18" location="'Quản lý hội viên'!A1" display="Quản lý hội viên" xr:uid="{BD6CAF0D-9135-4F44-9F11-577430E74CEA}"/>
    <hyperlink ref="D19:D30" location="Module1!B10" display="Module1" xr:uid="{65D74306-A5F8-454A-975A-B38D0C077BF7}"/>
    <hyperlink ref="D31" location="'Quản lý đặt bàn'!A1" display="Quản lý hội viên" xr:uid="{72FCB36F-3F22-4B2F-9881-35D98C41E385}"/>
    <hyperlink ref="D32:D36" location="'Quản lý đặt bàn'!A1" display="Quản lý hội viên" xr:uid="{2D4F82B6-287A-45DB-A114-264B5D5F4894}"/>
    <hyperlink ref="D37" location="'Quản lý món ăn'!A1" display="Quản lý món ăn" xr:uid="{46A5DFC9-863B-4BB5-B22F-B0AE7ADF25E2}"/>
    <hyperlink ref="D38:D49" location="'Quản lý món ăn'!A1" display="Quản lý món ăn" xr:uid="{6BD3655C-AAE2-48F2-98EC-493C1FE2BD7B}"/>
    <hyperlink ref="D51" location="'Đăng nhập &amp; Đăng xuất'!A1" display="Module 'Đăng nhập &amp; Đăng xuất'" xr:uid="{F739EC91-F83A-4236-8D63-EF9984058968}"/>
  </hyperlinks>
  <pageMargins left="0.74791666666666667" right="0.74791666666666667" top="0.98402777777777783" bottom="1.1506944444444445" header="0.51180555555555562" footer="0.98402777777777783"/>
  <pageSetup paperSize="9" firstPageNumber="0" orientation="landscape" horizontalDpi="300" verticalDpi="300" r:id="rId1"/>
  <headerFooter alignWithMargins="0">
    <oddFooter>&amp;L&amp;"Tahoma,Regular"&amp;8 02ae-BM/PM/HDCV/FSOFT v2/0&amp;C&amp;"tahoma,Regular"&amp;8Internal use&amp;R&amp;"tahoma,Regular"&amp;8&amp;P/&amp;N</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48A7A-F173-49AB-849D-B3F25951FBC8}">
  <dimension ref="A1:H87"/>
  <sheetViews>
    <sheetView view="pageBreakPreview" topLeftCell="A52" zoomScale="85" zoomScaleNormal="70" zoomScaleSheetLayoutView="85" workbookViewId="0">
      <selection activeCell="F19" sqref="F19"/>
    </sheetView>
  </sheetViews>
  <sheetFormatPr defaultColWidth="7.875" defaultRowHeight="12.75"/>
  <cols>
    <col min="1" max="3" width="15.625" style="121" customWidth="1"/>
    <col min="4" max="4" width="52.5" style="122" customWidth="1"/>
    <col min="5" max="5" width="10.75" style="121" customWidth="1"/>
    <col min="6" max="6" width="27.5" style="122" customWidth="1"/>
    <col min="7" max="16384" width="7.875" style="113"/>
  </cols>
  <sheetData>
    <row r="1" spans="1:8" s="109" customFormat="1" ht="25.5">
      <c r="A1" s="108" t="s">
        <v>52</v>
      </c>
      <c r="B1" s="108" t="s">
        <v>53</v>
      </c>
      <c r="C1" s="108" t="s">
        <v>54</v>
      </c>
      <c r="D1" s="108" t="s">
        <v>55</v>
      </c>
      <c r="E1" s="108" t="s">
        <v>56</v>
      </c>
      <c r="F1" s="108" t="s">
        <v>37</v>
      </c>
    </row>
    <row r="2" spans="1:8">
      <c r="A2" s="232" t="s">
        <v>193</v>
      </c>
      <c r="B2" s="230" t="s">
        <v>82</v>
      </c>
      <c r="C2" s="232" t="s">
        <v>194</v>
      </c>
      <c r="D2" s="110" t="s">
        <v>195</v>
      </c>
      <c r="E2" s="111" t="s">
        <v>58</v>
      </c>
      <c r="F2" s="112"/>
    </row>
    <row r="3" spans="1:8">
      <c r="A3" s="233"/>
      <c r="B3" s="235"/>
      <c r="C3" s="233"/>
      <c r="D3" s="112" t="s">
        <v>196</v>
      </c>
      <c r="E3" s="111" t="s">
        <v>58</v>
      </c>
      <c r="F3" s="112"/>
    </row>
    <row r="4" spans="1:8">
      <c r="A4" s="233"/>
      <c r="B4" s="235"/>
      <c r="C4" s="233"/>
      <c r="D4" s="110" t="s">
        <v>197</v>
      </c>
      <c r="E4" s="111" t="s">
        <v>57</v>
      </c>
      <c r="F4" s="112"/>
    </row>
    <row r="5" spans="1:8">
      <c r="A5" s="233"/>
      <c r="B5" s="235"/>
      <c r="C5" s="232" t="s">
        <v>194</v>
      </c>
      <c r="D5" s="114" t="s">
        <v>198</v>
      </c>
      <c r="E5" s="111" t="s">
        <v>57</v>
      </c>
      <c r="F5" s="112"/>
    </row>
    <row r="6" spans="1:8">
      <c r="A6" s="233"/>
      <c r="B6" s="235"/>
      <c r="C6" s="233"/>
      <c r="D6" s="114" t="s">
        <v>199</v>
      </c>
      <c r="E6" s="111" t="s">
        <v>57</v>
      </c>
      <c r="F6" s="112"/>
    </row>
    <row r="7" spans="1:8">
      <c r="A7" s="233"/>
      <c r="B7" s="235"/>
      <c r="C7" s="233"/>
      <c r="D7" s="114" t="s">
        <v>200</v>
      </c>
      <c r="E7" s="111" t="s">
        <v>57</v>
      </c>
      <c r="F7" s="115"/>
    </row>
    <row r="8" spans="1:8" ht="25.5">
      <c r="A8" s="233"/>
      <c r="B8" s="235"/>
      <c r="C8" s="233"/>
      <c r="D8" s="114" t="s">
        <v>201</v>
      </c>
      <c r="E8" s="111" t="s">
        <v>57</v>
      </c>
      <c r="F8" s="115" t="s">
        <v>202</v>
      </c>
    </row>
    <row r="9" spans="1:8">
      <c r="A9" s="233"/>
      <c r="B9" s="235"/>
      <c r="C9" s="233"/>
      <c r="D9" s="114" t="s">
        <v>203</v>
      </c>
      <c r="E9" s="111" t="s">
        <v>57</v>
      </c>
      <c r="F9" s="115"/>
    </row>
    <row r="10" spans="1:8">
      <c r="A10" s="233"/>
      <c r="B10" s="235"/>
      <c r="C10" s="233"/>
      <c r="D10" s="116" t="s">
        <v>204</v>
      </c>
      <c r="E10" s="111" t="s">
        <v>57</v>
      </c>
      <c r="F10" s="115"/>
    </row>
    <row r="11" spans="1:8">
      <c r="A11" s="233"/>
      <c r="B11" s="235"/>
      <c r="C11" s="234"/>
      <c r="D11" s="114" t="s">
        <v>205</v>
      </c>
      <c r="E11" s="111" t="s">
        <v>57</v>
      </c>
      <c r="F11" s="115" t="s">
        <v>206</v>
      </c>
    </row>
    <row r="12" spans="1:8">
      <c r="A12" s="234"/>
      <c r="B12" s="117" t="s">
        <v>83</v>
      </c>
      <c r="C12" s="111" t="s">
        <v>194</v>
      </c>
      <c r="D12" s="118" t="s">
        <v>207</v>
      </c>
      <c r="E12" s="111" t="s">
        <v>57</v>
      </c>
      <c r="F12" s="112"/>
      <c r="H12" s="119"/>
    </row>
    <row r="13" spans="1:8">
      <c r="A13" s="229" t="s">
        <v>208</v>
      </c>
      <c r="B13" s="229" t="s">
        <v>81</v>
      </c>
      <c r="C13" s="230" t="s">
        <v>194</v>
      </c>
      <c r="D13" s="120" t="s">
        <v>209</v>
      </c>
      <c r="E13" s="121" t="s">
        <v>58</v>
      </c>
    </row>
    <row r="14" spans="1:8">
      <c r="A14" s="229"/>
      <c r="B14" s="229"/>
      <c r="C14" s="235"/>
      <c r="D14" s="123" t="s">
        <v>210</v>
      </c>
      <c r="E14" s="121" t="s">
        <v>58</v>
      </c>
    </row>
    <row r="15" spans="1:8">
      <c r="A15" s="229"/>
      <c r="B15" s="229"/>
      <c r="C15" s="231"/>
      <c r="D15" s="124" t="s">
        <v>211</v>
      </c>
      <c r="E15" s="121" t="s">
        <v>58</v>
      </c>
    </row>
    <row r="16" spans="1:8" ht="25.5">
      <c r="A16" s="229"/>
      <c r="B16" s="229" t="s">
        <v>212</v>
      </c>
      <c r="C16" s="230" t="s">
        <v>194</v>
      </c>
      <c r="D16" s="124" t="s">
        <v>213</v>
      </c>
      <c r="E16" s="121" t="s">
        <v>57</v>
      </c>
    </row>
    <row r="17" spans="1:6" ht="25.5">
      <c r="A17" s="229"/>
      <c r="B17" s="229"/>
      <c r="C17" s="235"/>
      <c r="D17" s="124" t="s">
        <v>214</v>
      </c>
      <c r="E17" s="121" t="s">
        <v>57</v>
      </c>
    </row>
    <row r="18" spans="1:6" ht="25.5">
      <c r="A18" s="229"/>
      <c r="B18" s="229"/>
      <c r="C18" s="235"/>
      <c r="D18" s="124" t="s">
        <v>215</v>
      </c>
      <c r="E18" s="121" t="s">
        <v>57</v>
      </c>
    </row>
    <row r="19" spans="1:6" ht="25.5">
      <c r="A19" s="229"/>
      <c r="B19" s="229"/>
      <c r="C19" s="235"/>
      <c r="D19" s="124" t="s">
        <v>216</v>
      </c>
      <c r="E19" s="121" t="s">
        <v>57</v>
      </c>
    </row>
    <row r="20" spans="1:6" ht="25.5">
      <c r="A20" s="229"/>
      <c r="B20" s="229"/>
      <c r="C20" s="235"/>
      <c r="D20" s="124" t="s">
        <v>217</v>
      </c>
      <c r="E20" s="121" t="s">
        <v>57</v>
      </c>
    </row>
    <row r="21" spans="1:6" ht="25.5">
      <c r="A21" s="229"/>
      <c r="B21" s="229"/>
      <c r="C21" s="231"/>
      <c r="D21" s="124" t="s">
        <v>217</v>
      </c>
      <c r="E21" s="121" t="s">
        <v>57</v>
      </c>
    </row>
    <row r="22" spans="1:6">
      <c r="A22" s="229" t="s">
        <v>218</v>
      </c>
      <c r="B22" s="229" t="s">
        <v>219</v>
      </c>
      <c r="C22" s="230" t="s">
        <v>194</v>
      </c>
      <c r="D22" s="125" t="s">
        <v>220</v>
      </c>
      <c r="E22" s="121" t="s">
        <v>58</v>
      </c>
    </row>
    <row r="23" spans="1:6">
      <c r="A23" s="229"/>
      <c r="B23" s="229"/>
      <c r="C23" s="235"/>
      <c r="D23" s="125" t="s">
        <v>221</v>
      </c>
      <c r="E23" s="121" t="s">
        <v>58</v>
      </c>
    </row>
    <row r="24" spans="1:6">
      <c r="A24" s="229"/>
      <c r="B24" s="229"/>
      <c r="C24" s="235"/>
      <c r="D24" s="125" t="s">
        <v>219</v>
      </c>
      <c r="E24" s="126" t="s">
        <v>57</v>
      </c>
      <c r="F24" s="127"/>
    </row>
    <row r="25" spans="1:6">
      <c r="A25" s="229"/>
      <c r="B25" s="229"/>
      <c r="C25" s="231"/>
      <c r="D25" s="125" t="s">
        <v>222</v>
      </c>
      <c r="E25" s="126" t="s">
        <v>57</v>
      </c>
      <c r="F25" s="127"/>
    </row>
    <row r="26" spans="1:6">
      <c r="A26" s="229"/>
      <c r="B26" s="229" t="s">
        <v>218</v>
      </c>
      <c r="C26" s="230" t="s">
        <v>194</v>
      </c>
      <c r="D26" s="125" t="s">
        <v>223</v>
      </c>
      <c r="E26" s="126" t="s">
        <v>57</v>
      </c>
    </row>
    <row r="27" spans="1:6">
      <c r="A27" s="229"/>
      <c r="B27" s="229"/>
      <c r="C27" s="235"/>
      <c r="D27" s="125" t="s">
        <v>224</v>
      </c>
      <c r="E27" s="126" t="s">
        <v>57</v>
      </c>
    </row>
    <row r="28" spans="1:6">
      <c r="A28" s="229"/>
      <c r="B28" s="229"/>
      <c r="C28" s="235"/>
      <c r="D28" s="125" t="s">
        <v>225</v>
      </c>
      <c r="E28" s="126" t="s">
        <v>57</v>
      </c>
    </row>
    <row r="29" spans="1:6" ht="25.5">
      <c r="A29" s="229"/>
      <c r="B29" s="229"/>
      <c r="C29" s="235"/>
      <c r="D29" s="125" t="s">
        <v>226</v>
      </c>
      <c r="E29" s="121" t="s">
        <v>58</v>
      </c>
    </row>
    <row r="30" spans="1:6">
      <c r="A30" s="229"/>
      <c r="B30" s="229"/>
      <c r="C30" s="235"/>
      <c r="D30" s="125" t="s">
        <v>227</v>
      </c>
      <c r="E30" s="121" t="s">
        <v>57</v>
      </c>
    </row>
    <row r="31" spans="1:6">
      <c r="A31" s="229"/>
      <c r="B31" s="229"/>
      <c r="C31" s="235"/>
      <c r="D31" s="125" t="s">
        <v>223</v>
      </c>
      <c r="E31" s="121" t="s">
        <v>57</v>
      </c>
    </row>
    <row r="32" spans="1:6">
      <c r="A32" s="229"/>
      <c r="B32" s="229"/>
      <c r="C32" s="235"/>
      <c r="D32" s="125" t="s">
        <v>224</v>
      </c>
      <c r="E32" s="121" t="s">
        <v>57</v>
      </c>
    </row>
    <row r="33" spans="1:5">
      <c r="A33" s="229"/>
      <c r="B33" s="229"/>
      <c r="C33" s="235"/>
      <c r="D33" s="125" t="s">
        <v>225</v>
      </c>
      <c r="E33" s="121" t="s">
        <v>57</v>
      </c>
    </row>
    <row r="34" spans="1:5" ht="25.5">
      <c r="A34" s="229"/>
      <c r="B34" s="229"/>
      <c r="C34" s="235"/>
      <c r="D34" s="125" t="s">
        <v>226</v>
      </c>
      <c r="E34" s="121" t="s">
        <v>57</v>
      </c>
    </row>
    <row r="35" spans="1:5">
      <c r="A35" s="229"/>
      <c r="B35" s="229"/>
      <c r="C35" s="231"/>
      <c r="D35" s="125" t="s">
        <v>227</v>
      </c>
      <c r="E35" s="121" t="s">
        <v>57</v>
      </c>
    </row>
    <row r="36" spans="1:5">
      <c r="A36" s="229" t="s">
        <v>228</v>
      </c>
      <c r="B36" s="229" t="s">
        <v>229</v>
      </c>
      <c r="C36" s="230" t="s">
        <v>194</v>
      </c>
      <c r="D36" s="125" t="s">
        <v>220</v>
      </c>
      <c r="E36" s="121" t="s">
        <v>58</v>
      </c>
    </row>
    <row r="37" spans="1:5">
      <c r="A37" s="229"/>
      <c r="B37" s="229"/>
      <c r="C37" s="235"/>
      <c r="D37" s="125" t="s">
        <v>230</v>
      </c>
      <c r="E37" s="121" t="s">
        <v>58</v>
      </c>
    </row>
    <row r="38" spans="1:5">
      <c r="A38" s="229"/>
      <c r="B38" s="229"/>
      <c r="C38" s="231"/>
      <c r="D38" s="125" t="s">
        <v>231</v>
      </c>
      <c r="E38" s="121" t="s">
        <v>57</v>
      </c>
    </row>
    <row r="39" spans="1:5">
      <c r="A39" s="229"/>
      <c r="B39" s="229" t="s">
        <v>232</v>
      </c>
      <c r="C39" s="230" t="s">
        <v>194</v>
      </c>
      <c r="D39" s="125" t="s">
        <v>233</v>
      </c>
      <c r="E39" s="121" t="s">
        <v>58</v>
      </c>
    </row>
    <row r="40" spans="1:5">
      <c r="A40" s="229"/>
      <c r="B40" s="229"/>
      <c r="C40" s="231"/>
      <c r="D40" s="125" t="s">
        <v>231</v>
      </c>
      <c r="E40" s="121" t="s">
        <v>57</v>
      </c>
    </row>
    <row r="41" spans="1:5">
      <c r="A41" s="229" t="s">
        <v>234</v>
      </c>
      <c r="B41" s="229" t="s">
        <v>234</v>
      </c>
      <c r="C41" s="230" t="s">
        <v>194</v>
      </c>
      <c r="D41" s="125" t="s">
        <v>235</v>
      </c>
      <c r="E41" s="121" t="s">
        <v>58</v>
      </c>
    </row>
    <row r="42" spans="1:5">
      <c r="A42" s="229"/>
      <c r="B42" s="229"/>
      <c r="C42" s="235"/>
      <c r="D42" s="125" t="s">
        <v>236</v>
      </c>
      <c r="E42" s="121" t="s">
        <v>58</v>
      </c>
    </row>
    <row r="43" spans="1:5">
      <c r="A43" s="229"/>
      <c r="B43" s="229"/>
      <c r="C43" s="235"/>
      <c r="D43" s="125" t="s">
        <v>237</v>
      </c>
      <c r="E43" s="121" t="s">
        <v>58</v>
      </c>
    </row>
    <row r="44" spans="1:5">
      <c r="A44" s="229"/>
      <c r="B44" s="229"/>
      <c r="C44" s="235"/>
      <c r="D44" s="125" t="s">
        <v>238</v>
      </c>
      <c r="E44" s="121" t="s">
        <v>57</v>
      </c>
    </row>
    <row r="45" spans="1:5" ht="25.5">
      <c r="A45" s="229"/>
      <c r="B45" s="229"/>
      <c r="C45" s="235"/>
      <c r="D45" s="125" t="s">
        <v>239</v>
      </c>
      <c r="E45" s="121" t="s">
        <v>57</v>
      </c>
    </row>
    <row r="46" spans="1:5" ht="25.5">
      <c r="A46" s="229"/>
      <c r="B46" s="229"/>
      <c r="C46" s="235"/>
      <c r="D46" s="125" t="s">
        <v>240</v>
      </c>
      <c r="E46" s="121" t="s">
        <v>57</v>
      </c>
    </row>
    <row r="47" spans="1:5" ht="25.5">
      <c r="A47" s="229"/>
      <c r="B47" s="229"/>
      <c r="C47" s="235"/>
      <c r="D47" s="125" t="s">
        <v>241</v>
      </c>
      <c r="E47" s="121" t="s">
        <v>57</v>
      </c>
    </row>
    <row r="48" spans="1:5" ht="25.5">
      <c r="A48" s="229"/>
      <c r="B48" s="229"/>
      <c r="C48" s="235"/>
      <c r="D48" s="125" t="s">
        <v>242</v>
      </c>
      <c r="E48" s="121" t="s">
        <v>57</v>
      </c>
    </row>
    <row r="49" spans="1:5" ht="25.5">
      <c r="A49" s="229"/>
      <c r="B49" s="229"/>
      <c r="C49" s="235"/>
      <c r="D49" s="125" t="s">
        <v>243</v>
      </c>
      <c r="E49" s="121" t="s">
        <v>57</v>
      </c>
    </row>
    <row r="50" spans="1:5" ht="25.5">
      <c r="A50" s="229"/>
      <c r="B50" s="229"/>
      <c r="C50" s="235"/>
      <c r="D50" s="125" t="s">
        <v>244</v>
      </c>
      <c r="E50" s="121" t="s">
        <v>57</v>
      </c>
    </row>
    <row r="51" spans="1:5">
      <c r="A51" s="229"/>
      <c r="B51" s="229"/>
      <c r="C51" s="235"/>
      <c r="D51" s="125" t="s">
        <v>245</v>
      </c>
      <c r="E51" s="121" t="s">
        <v>57</v>
      </c>
    </row>
    <row r="52" spans="1:5" ht="25.5">
      <c r="A52" s="229"/>
      <c r="B52" s="229"/>
      <c r="C52" s="235"/>
      <c r="D52" s="125" t="s">
        <v>246</v>
      </c>
      <c r="E52" s="121" t="s">
        <v>57</v>
      </c>
    </row>
    <row r="53" spans="1:5" ht="25.5">
      <c r="A53" s="229"/>
      <c r="B53" s="229"/>
      <c r="C53" s="231"/>
      <c r="D53" s="125" t="s">
        <v>247</v>
      </c>
      <c r="E53" s="121" t="s">
        <v>57</v>
      </c>
    </row>
    <row r="54" spans="1:5">
      <c r="A54" s="229" t="s">
        <v>248</v>
      </c>
      <c r="B54" s="229" t="s">
        <v>249</v>
      </c>
      <c r="C54" s="230" t="s">
        <v>194</v>
      </c>
      <c r="D54" s="125" t="s">
        <v>250</v>
      </c>
      <c r="E54" s="121" t="s">
        <v>58</v>
      </c>
    </row>
    <row r="55" spans="1:5">
      <c r="A55" s="229"/>
      <c r="B55" s="229"/>
      <c r="C55" s="235"/>
      <c r="D55" s="125" t="s">
        <v>251</v>
      </c>
      <c r="E55" s="121" t="s">
        <v>58</v>
      </c>
    </row>
    <row r="56" spans="1:5">
      <c r="A56" s="229"/>
      <c r="B56" s="229"/>
      <c r="C56" s="235"/>
      <c r="D56" s="125" t="s">
        <v>252</v>
      </c>
      <c r="E56" s="121" t="s">
        <v>57</v>
      </c>
    </row>
    <row r="57" spans="1:5">
      <c r="A57" s="229"/>
      <c r="B57" s="229"/>
      <c r="C57" s="235"/>
      <c r="D57" s="125" t="s">
        <v>253</v>
      </c>
      <c r="E57" s="121" t="s">
        <v>57</v>
      </c>
    </row>
    <row r="58" spans="1:5">
      <c r="A58" s="229"/>
      <c r="B58" s="229"/>
      <c r="C58" s="235"/>
      <c r="D58" s="125" t="s">
        <v>254</v>
      </c>
      <c r="E58" s="121" t="s">
        <v>57</v>
      </c>
    </row>
    <row r="59" spans="1:5">
      <c r="A59" s="229"/>
      <c r="B59" s="229"/>
      <c r="C59" s="235"/>
      <c r="D59" s="125" t="s">
        <v>250</v>
      </c>
      <c r="E59" s="121" t="s">
        <v>57</v>
      </c>
    </row>
    <row r="60" spans="1:5">
      <c r="A60" s="229"/>
      <c r="B60" s="229"/>
      <c r="C60" s="235"/>
      <c r="D60" s="125" t="s">
        <v>251</v>
      </c>
      <c r="E60" s="121" t="s">
        <v>57</v>
      </c>
    </row>
    <row r="61" spans="1:5">
      <c r="A61" s="229"/>
      <c r="B61" s="229"/>
      <c r="C61" s="235"/>
      <c r="D61" s="125" t="s">
        <v>252</v>
      </c>
      <c r="E61" s="121" t="s">
        <v>57</v>
      </c>
    </row>
    <row r="62" spans="1:5">
      <c r="A62" s="229"/>
      <c r="B62" s="229"/>
      <c r="C62" s="235"/>
      <c r="D62" s="125" t="s">
        <v>253</v>
      </c>
      <c r="E62" s="121" t="s">
        <v>57</v>
      </c>
    </row>
    <row r="63" spans="1:5">
      <c r="A63" s="229"/>
      <c r="B63" s="229"/>
      <c r="C63" s="235"/>
      <c r="D63" s="125" t="s">
        <v>254</v>
      </c>
      <c r="E63" s="121" t="s">
        <v>57</v>
      </c>
    </row>
    <row r="64" spans="1:5">
      <c r="A64" s="229"/>
      <c r="B64" s="229"/>
      <c r="C64" s="235"/>
      <c r="D64" s="125" t="s">
        <v>250</v>
      </c>
      <c r="E64" s="121" t="s">
        <v>57</v>
      </c>
    </row>
    <row r="65" spans="1:5">
      <c r="A65" s="229"/>
      <c r="B65" s="229"/>
      <c r="C65" s="235"/>
      <c r="D65" s="125" t="s">
        <v>251</v>
      </c>
      <c r="E65" s="121" t="s">
        <v>57</v>
      </c>
    </row>
    <row r="66" spans="1:5">
      <c r="A66" s="229"/>
      <c r="B66" s="229"/>
      <c r="C66" s="235"/>
      <c r="D66" s="125" t="s">
        <v>252</v>
      </c>
      <c r="E66" s="121" t="s">
        <v>57</v>
      </c>
    </row>
    <row r="67" spans="1:5">
      <c r="A67" s="229"/>
      <c r="B67" s="229"/>
      <c r="C67" s="235"/>
      <c r="D67" s="125" t="s">
        <v>253</v>
      </c>
      <c r="E67" s="121" t="s">
        <v>57</v>
      </c>
    </row>
    <row r="68" spans="1:5">
      <c r="A68" s="229"/>
      <c r="B68" s="229"/>
      <c r="C68" s="231"/>
      <c r="D68" s="125" t="s">
        <v>254</v>
      </c>
      <c r="E68" s="121" t="s">
        <v>57</v>
      </c>
    </row>
    <row r="69" spans="1:5">
      <c r="A69" s="229"/>
      <c r="B69" s="229" t="s">
        <v>255</v>
      </c>
      <c r="C69" s="230" t="s">
        <v>194</v>
      </c>
      <c r="D69" s="125" t="s">
        <v>256</v>
      </c>
      <c r="E69" s="121" t="s">
        <v>57</v>
      </c>
    </row>
    <row r="70" spans="1:5">
      <c r="A70" s="229"/>
      <c r="B70" s="229"/>
      <c r="C70" s="235"/>
      <c r="D70" s="125" t="s">
        <v>257</v>
      </c>
      <c r="E70" s="121" t="s">
        <v>57</v>
      </c>
    </row>
    <row r="71" spans="1:5">
      <c r="A71" s="229"/>
      <c r="B71" s="229"/>
      <c r="C71" s="231"/>
      <c r="D71" s="125" t="s">
        <v>258</v>
      </c>
      <c r="E71" s="121" t="s">
        <v>57</v>
      </c>
    </row>
    <row r="72" spans="1:5">
      <c r="A72" s="229" t="s">
        <v>259</v>
      </c>
      <c r="B72" s="229" t="s">
        <v>260</v>
      </c>
      <c r="C72" s="230" t="s">
        <v>194</v>
      </c>
      <c r="D72" s="125" t="s">
        <v>261</v>
      </c>
      <c r="E72" s="121" t="s">
        <v>58</v>
      </c>
    </row>
    <row r="73" spans="1:5">
      <c r="A73" s="229"/>
      <c r="B73" s="229"/>
      <c r="C73" s="235"/>
      <c r="D73" s="125" t="s">
        <v>262</v>
      </c>
      <c r="E73" s="121" t="s">
        <v>58</v>
      </c>
    </row>
    <row r="74" spans="1:5">
      <c r="A74" s="229"/>
      <c r="B74" s="229"/>
      <c r="C74" s="235"/>
      <c r="D74" s="125" t="s">
        <v>263</v>
      </c>
      <c r="E74" s="121" t="s">
        <v>58</v>
      </c>
    </row>
    <row r="75" spans="1:5">
      <c r="A75" s="229"/>
      <c r="B75" s="229"/>
      <c r="C75" s="235"/>
      <c r="D75" s="125" t="s">
        <v>264</v>
      </c>
      <c r="E75" s="121" t="s">
        <v>57</v>
      </c>
    </row>
    <row r="76" spans="1:5" ht="25.5">
      <c r="A76" s="229"/>
      <c r="B76" s="229"/>
      <c r="C76" s="235"/>
      <c r="D76" s="125" t="s">
        <v>265</v>
      </c>
      <c r="E76" s="121" t="s">
        <v>57</v>
      </c>
    </row>
    <row r="77" spans="1:5" ht="25.5">
      <c r="A77" s="229"/>
      <c r="B77" s="229"/>
      <c r="C77" s="235"/>
      <c r="D77" s="125" t="s">
        <v>266</v>
      </c>
      <c r="E77" s="121" t="s">
        <v>57</v>
      </c>
    </row>
    <row r="78" spans="1:5" ht="25.5">
      <c r="A78" s="229"/>
      <c r="B78" s="229"/>
      <c r="C78" s="235"/>
      <c r="D78" s="125" t="s">
        <v>267</v>
      </c>
      <c r="E78" s="121" t="s">
        <v>57</v>
      </c>
    </row>
    <row r="79" spans="1:5" ht="25.5">
      <c r="A79" s="229"/>
      <c r="B79" s="229"/>
      <c r="C79" s="231"/>
      <c r="D79" s="125" t="s">
        <v>268</v>
      </c>
      <c r="E79" s="121" t="s">
        <v>57</v>
      </c>
    </row>
    <row r="80" spans="1:5">
      <c r="A80" s="229"/>
      <c r="B80" s="229" t="s">
        <v>269</v>
      </c>
      <c r="C80" s="230" t="s">
        <v>194</v>
      </c>
      <c r="D80" s="125" t="s">
        <v>270</v>
      </c>
      <c r="E80" s="121" t="s">
        <v>57</v>
      </c>
    </row>
    <row r="81" spans="1:5">
      <c r="A81" s="229"/>
      <c r="B81" s="229"/>
      <c r="C81" s="235"/>
      <c r="D81" s="125" t="s">
        <v>271</v>
      </c>
      <c r="E81" s="121" t="s">
        <v>57</v>
      </c>
    </row>
    <row r="82" spans="1:5">
      <c r="A82" s="229"/>
      <c r="B82" s="229"/>
      <c r="C82" s="235"/>
      <c r="D82" s="125" t="s">
        <v>272</v>
      </c>
      <c r="E82" s="121" t="s">
        <v>57</v>
      </c>
    </row>
    <row r="83" spans="1:5" ht="25.5">
      <c r="A83" s="229"/>
      <c r="B83" s="229"/>
      <c r="C83" s="235"/>
      <c r="D83" s="125" t="s">
        <v>273</v>
      </c>
      <c r="E83" s="121" t="s">
        <v>57</v>
      </c>
    </row>
    <row r="84" spans="1:5" ht="25.5">
      <c r="A84" s="229"/>
      <c r="B84" s="229"/>
      <c r="C84" s="235"/>
      <c r="D84" s="125" t="s">
        <v>274</v>
      </c>
      <c r="E84" s="121" t="s">
        <v>57</v>
      </c>
    </row>
    <row r="85" spans="1:5" ht="25.5">
      <c r="A85" s="229"/>
      <c r="B85" s="229"/>
      <c r="C85" s="235"/>
      <c r="D85" s="125" t="s">
        <v>275</v>
      </c>
      <c r="E85" s="121" t="s">
        <v>57</v>
      </c>
    </row>
    <row r="86" spans="1:5" ht="25.5">
      <c r="A86" s="229"/>
      <c r="B86" s="229"/>
      <c r="C86" s="231"/>
      <c r="D86" s="125" t="s">
        <v>276</v>
      </c>
      <c r="E86" s="121" t="s">
        <v>57</v>
      </c>
    </row>
    <row r="87" spans="1:5">
      <c r="A87" s="229"/>
      <c r="B87" s="121" t="s">
        <v>277</v>
      </c>
      <c r="C87" s="117" t="s">
        <v>194</v>
      </c>
      <c r="D87" s="125" t="s">
        <v>278</v>
      </c>
      <c r="E87" s="121" t="s">
        <v>57</v>
      </c>
    </row>
  </sheetData>
  <autoFilter ref="A1:F955" xr:uid="{78229700-E0A8-48E3-BCC7-8B3F263D9448}"/>
  <mergeCells count="32">
    <mergeCell ref="C22:C25"/>
    <mergeCell ref="B26:B35"/>
    <mergeCell ref="C26:C35"/>
    <mergeCell ref="A72:A87"/>
    <mergeCell ref="B72:B79"/>
    <mergeCell ref="C72:C79"/>
    <mergeCell ref="B80:B86"/>
    <mergeCell ref="C80:C86"/>
    <mergeCell ref="A41:A53"/>
    <mergeCell ref="B41:B53"/>
    <mergeCell ref="C41:C53"/>
    <mergeCell ref="A54:A71"/>
    <mergeCell ref="B54:B68"/>
    <mergeCell ref="C54:C68"/>
    <mergeCell ref="B69:B71"/>
    <mergeCell ref="C69:C71"/>
    <mergeCell ref="A36:A40"/>
    <mergeCell ref="B36:B38"/>
    <mergeCell ref="B39:B40"/>
    <mergeCell ref="C39:C40"/>
    <mergeCell ref="A2:A12"/>
    <mergeCell ref="B2:B11"/>
    <mergeCell ref="C2:C4"/>
    <mergeCell ref="C5:C11"/>
    <mergeCell ref="A13:A21"/>
    <mergeCell ref="B13:B15"/>
    <mergeCell ref="C13:C15"/>
    <mergeCell ref="B16:B21"/>
    <mergeCell ref="C16:C21"/>
    <mergeCell ref="C36:C38"/>
    <mergeCell ref="A22:A35"/>
    <mergeCell ref="B22:B25"/>
  </mergeCells>
  <pageMargins left="0.39370078740157483" right="0.39370078740157483" top="0.39370078740157483" bottom="0.39370078740157483" header="0.19685039370078741" footer="0.19685039370078741"/>
  <pageSetup paperSize="9" scale="13" orientation="landscape" r:id="rId1"/>
  <rowBreaks count="9" manualBreakCount="9">
    <brk id="13" max="5" man="1"/>
    <brk id="277" max="5" man="1"/>
    <brk id="404" max="5" man="1"/>
    <brk id="443" max="5" man="1"/>
    <brk id="537" max="5" man="1"/>
    <brk id="745" max="5" man="1"/>
    <brk id="794" max="5" man="1"/>
    <brk id="809" max="5" man="1"/>
    <brk id="823" max="5"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3"/>
  <sheetViews>
    <sheetView workbookViewId="0">
      <pane ySplit="8" topLeftCell="A17" activePane="bottomLeft" state="frozen"/>
      <selection pane="bottomLeft" activeCell="G21" sqref="G21"/>
    </sheetView>
  </sheetViews>
  <sheetFormatPr defaultColWidth="9" defaultRowHeight="12.75"/>
  <cols>
    <col min="1" max="1" width="11.5" style="168" customWidth="1"/>
    <col min="2" max="2" width="22.75" style="168" customWidth="1"/>
    <col min="3" max="3" width="25.625" style="168" customWidth="1"/>
    <col min="4" max="4" width="30.125" style="168" customWidth="1"/>
    <col min="5" max="5" width="16.875" style="168" customWidth="1"/>
    <col min="6" max="6" width="7.125" style="168" customWidth="1"/>
    <col min="7" max="7" width="9" style="168"/>
    <col min="8" max="8" width="17.625" style="168" customWidth="1"/>
    <col min="9" max="9" width="8.25" style="174" customWidth="1"/>
    <col min="10" max="10" width="9" style="168" hidden="1" customWidth="1"/>
    <col min="11" max="16384" width="9" style="168"/>
  </cols>
  <sheetData>
    <row r="1" spans="1:10" s="140" customFormat="1" ht="13.5" thickBot="1">
      <c r="A1" s="134"/>
      <c r="B1" s="135"/>
      <c r="C1" s="135"/>
      <c r="D1" s="135"/>
      <c r="E1" s="135"/>
      <c r="F1" s="136"/>
      <c r="G1" s="137"/>
      <c r="H1" s="138"/>
      <c r="I1" s="139"/>
    </row>
    <row r="2" spans="1:10" s="140" customFormat="1" ht="15" customHeight="1">
      <c r="A2" s="141" t="s">
        <v>22</v>
      </c>
      <c r="B2" s="236" t="s">
        <v>312</v>
      </c>
      <c r="C2" s="236"/>
      <c r="D2" s="236"/>
      <c r="E2" s="236"/>
      <c r="F2" s="236"/>
      <c r="G2" s="236"/>
      <c r="H2" s="236"/>
      <c r="I2" s="139"/>
      <c r="J2" s="140" t="s">
        <v>59</v>
      </c>
    </row>
    <row r="3" spans="1:10" s="140" customFormat="1" ht="25.5" customHeight="1">
      <c r="A3" s="142" t="s">
        <v>24</v>
      </c>
      <c r="B3" s="239" t="s">
        <v>313</v>
      </c>
      <c r="C3" s="240"/>
      <c r="D3" s="240"/>
      <c r="E3" s="240"/>
      <c r="F3" s="240"/>
      <c r="G3" s="240"/>
      <c r="H3" s="241"/>
      <c r="I3" s="139"/>
      <c r="J3" s="140" t="s">
        <v>60</v>
      </c>
    </row>
    <row r="4" spans="1:10" s="140" customFormat="1" ht="18" customHeight="1">
      <c r="A4" s="141" t="s">
        <v>27</v>
      </c>
      <c r="B4" s="236" t="s">
        <v>314</v>
      </c>
      <c r="C4" s="236"/>
      <c r="D4" s="236"/>
      <c r="E4" s="236"/>
      <c r="F4" s="236"/>
      <c r="G4" s="236"/>
      <c r="H4" s="236"/>
      <c r="I4" s="139"/>
      <c r="J4" s="140" t="s">
        <v>61</v>
      </c>
    </row>
    <row r="5" spans="1:10" s="140" customFormat="1" ht="19.5" customHeight="1">
      <c r="A5" s="143" t="s">
        <v>59</v>
      </c>
      <c r="B5" s="144" t="s">
        <v>60</v>
      </c>
      <c r="C5" s="144" t="s">
        <v>28</v>
      </c>
      <c r="D5" s="144" t="s">
        <v>61</v>
      </c>
      <c r="E5" s="145" t="s">
        <v>62</v>
      </c>
      <c r="F5" s="237" t="s">
        <v>29</v>
      </c>
      <c r="G5" s="237"/>
      <c r="H5" s="237"/>
      <c r="I5" s="147"/>
      <c r="J5" s="140" t="s">
        <v>28</v>
      </c>
    </row>
    <row r="6" spans="1:10" s="140" customFormat="1" ht="15" customHeight="1" thickBot="1">
      <c r="A6" s="148">
        <f>COUNTIF(F9:F1002,"Passed")</f>
        <v>11</v>
      </c>
      <c r="B6" s="149">
        <f>COUNTIF(F9:F1002,"Failed")</f>
        <v>0</v>
      </c>
      <c r="C6" s="149">
        <f>F6-E6-D6-B6-A6</f>
        <v>0</v>
      </c>
      <c r="D6" s="149">
        <f>COUNTIF(F$9:F$1002,"Blocked")</f>
        <v>0</v>
      </c>
      <c r="E6" s="150">
        <f>COUNTIF(F$9:F$1002,"Skipped")</f>
        <v>0</v>
      </c>
      <c r="F6" s="238">
        <f>COUNTA(A9:A1002)</f>
        <v>11</v>
      </c>
      <c r="G6" s="238"/>
      <c r="H6" s="238"/>
      <c r="I6" s="147"/>
      <c r="J6" s="140" t="s">
        <v>62</v>
      </c>
    </row>
    <row r="7" spans="1:10" s="140" customFormat="1" ht="15" customHeight="1">
      <c r="D7" s="151"/>
      <c r="E7" s="151"/>
      <c r="F7" s="151"/>
      <c r="G7" s="151"/>
      <c r="H7" s="151"/>
      <c r="I7" s="147"/>
    </row>
    <row r="8" spans="1:10" s="140" customFormat="1" ht="25.5" customHeight="1">
      <c r="A8" s="152" t="s">
        <v>30</v>
      </c>
      <c r="B8" s="152" t="s">
        <v>31</v>
      </c>
      <c r="C8" s="152" t="s">
        <v>32</v>
      </c>
      <c r="D8" s="152" t="s">
        <v>33</v>
      </c>
      <c r="E8" s="153" t="s">
        <v>34</v>
      </c>
      <c r="F8" s="153" t="s">
        <v>35</v>
      </c>
      <c r="G8" s="153" t="s">
        <v>36</v>
      </c>
      <c r="H8" s="152" t="s">
        <v>37</v>
      </c>
      <c r="I8" s="154"/>
    </row>
    <row r="9" spans="1:10" s="140" customFormat="1" ht="15.75" customHeight="1">
      <c r="A9" s="155"/>
      <c r="B9" s="155" t="s">
        <v>315</v>
      </c>
      <c r="C9" s="156"/>
      <c r="D9" s="156"/>
      <c r="E9" s="156"/>
      <c r="F9" s="156"/>
      <c r="G9" s="156"/>
      <c r="H9" s="157"/>
      <c r="I9" s="158"/>
    </row>
    <row r="10" spans="1:10" s="164" customFormat="1" ht="120.95" customHeight="1">
      <c r="A10" s="125" t="str">
        <f t="shared" ref="A10:A19" si="0">IF(OR(B10&lt;&gt;"",D10&lt;&gt;""),"["&amp;TEXT($B$2,"##")&amp;"-"&amp;TEXT(ROW()-10,"##")&amp;"]","")</f>
        <v>[Module Đăng nhập &amp; Đăng xuất-]</v>
      </c>
      <c r="B10" s="56" t="s">
        <v>316</v>
      </c>
      <c r="C10" s="125" t="s">
        <v>317</v>
      </c>
      <c r="D10" s="159" t="s">
        <v>318</v>
      </c>
      <c r="E10" s="160"/>
      <c r="F10" s="161" t="s">
        <v>59</v>
      </c>
      <c r="G10" s="254">
        <v>44718</v>
      </c>
      <c r="H10" s="162"/>
      <c r="I10" s="163"/>
    </row>
    <row r="11" spans="1:10" s="164" customFormat="1" ht="51">
      <c r="A11" s="125" t="str">
        <f t="shared" si="0"/>
        <v>[Module Đăng nhập &amp; Đăng xuất-1]</v>
      </c>
      <c r="B11" s="165" t="s">
        <v>196</v>
      </c>
      <c r="C11" s="125" t="s">
        <v>317</v>
      </c>
      <c r="D11" s="159" t="s">
        <v>319</v>
      </c>
      <c r="E11" s="160"/>
      <c r="F11" s="161" t="s">
        <v>59</v>
      </c>
      <c r="G11" s="254">
        <v>44718</v>
      </c>
      <c r="H11" s="162"/>
      <c r="I11" s="163"/>
    </row>
    <row r="12" spans="1:10" s="164" customFormat="1" ht="51">
      <c r="A12" s="125" t="str">
        <f t="shared" si="0"/>
        <v>[Module Đăng nhập &amp; Đăng xuất-2]</v>
      </c>
      <c r="B12" s="56" t="s">
        <v>320</v>
      </c>
      <c r="C12" s="56" t="s">
        <v>321</v>
      </c>
      <c r="D12" s="166" t="s">
        <v>322</v>
      </c>
      <c r="E12" s="167"/>
      <c r="F12" s="125" t="s">
        <v>59</v>
      </c>
      <c r="G12" s="254">
        <v>44718</v>
      </c>
      <c r="H12" s="162"/>
      <c r="I12" s="163"/>
    </row>
    <row r="13" spans="1:10" ht="15.75" customHeight="1">
      <c r="A13" s="125" t="str">
        <f t="shared" si="0"/>
        <v>[Module Đăng nhập &amp; Đăng xuất-3]</v>
      </c>
      <c r="B13" s="125" t="s">
        <v>323</v>
      </c>
      <c r="C13" s="56" t="s">
        <v>324</v>
      </c>
      <c r="D13" s="166" t="s">
        <v>325</v>
      </c>
      <c r="E13" s="167"/>
      <c r="F13" s="125" t="s">
        <v>59</v>
      </c>
      <c r="G13" s="254">
        <v>44718</v>
      </c>
      <c r="H13" s="162"/>
      <c r="I13" s="163"/>
    </row>
    <row r="14" spans="1:10" ht="38.25">
      <c r="A14" s="125" t="str">
        <f t="shared" si="0"/>
        <v>[Module Đăng nhập &amp; Đăng xuất-4]</v>
      </c>
      <c r="B14" s="169" t="s">
        <v>326</v>
      </c>
      <c r="C14" s="56" t="s">
        <v>327</v>
      </c>
      <c r="D14" s="166" t="s">
        <v>325</v>
      </c>
      <c r="E14" s="167"/>
      <c r="F14" s="125" t="s">
        <v>59</v>
      </c>
      <c r="G14" s="254">
        <v>44718</v>
      </c>
      <c r="H14" s="162"/>
      <c r="I14" s="163"/>
    </row>
    <row r="15" spans="1:10" ht="38.25">
      <c r="A15" s="125" t="str">
        <f t="shared" si="0"/>
        <v>[Module Đăng nhập &amp; Đăng xuất-5]</v>
      </c>
      <c r="B15" s="169" t="s">
        <v>328</v>
      </c>
      <c r="C15" s="56" t="s">
        <v>329</v>
      </c>
      <c r="D15" s="166" t="s">
        <v>325</v>
      </c>
      <c r="E15" s="167"/>
      <c r="F15" s="125" t="s">
        <v>59</v>
      </c>
      <c r="G15" s="254">
        <v>44718</v>
      </c>
      <c r="H15" s="162"/>
      <c r="I15" s="163"/>
    </row>
    <row r="16" spans="1:10" ht="51">
      <c r="A16" s="125" t="str">
        <f t="shared" si="0"/>
        <v>[Module Đăng nhập &amp; Đăng xuất-6]</v>
      </c>
      <c r="B16" s="169" t="s">
        <v>330</v>
      </c>
      <c r="C16" s="56" t="s">
        <v>331</v>
      </c>
      <c r="D16" s="166" t="s">
        <v>325</v>
      </c>
      <c r="E16" s="167"/>
      <c r="F16" s="125" t="s">
        <v>59</v>
      </c>
      <c r="G16" s="254">
        <v>44718</v>
      </c>
      <c r="H16" s="162"/>
      <c r="I16" s="163"/>
    </row>
    <row r="17" spans="1:11" ht="38.25">
      <c r="A17" s="125" t="str">
        <f t="shared" si="0"/>
        <v>[Module Đăng nhập &amp; Đăng xuất-7]</v>
      </c>
      <c r="B17" s="169" t="s">
        <v>332</v>
      </c>
      <c r="C17" s="170" t="s">
        <v>333</v>
      </c>
      <c r="D17" s="166" t="s">
        <v>325</v>
      </c>
      <c r="E17" s="167"/>
      <c r="F17" s="125" t="s">
        <v>59</v>
      </c>
      <c r="G17" s="254">
        <v>44718</v>
      </c>
      <c r="H17" s="162"/>
      <c r="I17" s="163"/>
    </row>
    <row r="18" spans="1:11" ht="51">
      <c r="A18" s="125" t="str">
        <f t="shared" si="0"/>
        <v>[Module Đăng nhập &amp; Đăng xuất-8]</v>
      </c>
      <c r="B18" s="171" t="s">
        <v>334</v>
      </c>
      <c r="C18" s="170" t="s">
        <v>335</v>
      </c>
      <c r="D18" s="166" t="s">
        <v>325</v>
      </c>
      <c r="E18" s="167"/>
      <c r="F18" s="125" t="s">
        <v>59</v>
      </c>
      <c r="G18" s="254">
        <v>44718</v>
      </c>
      <c r="H18" s="162"/>
      <c r="I18" s="163"/>
    </row>
    <row r="19" spans="1:11" ht="38.25">
      <c r="A19" s="125" t="str">
        <f t="shared" si="0"/>
        <v>[Module Đăng nhập &amp; Đăng xuất-9]</v>
      </c>
      <c r="B19" s="56" t="s">
        <v>204</v>
      </c>
      <c r="C19" s="56" t="s">
        <v>336</v>
      </c>
      <c r="D19" s="166" t="s">
        <v>322</v>
      </c>
      <c r="E19" s="167"/>
      <c r="F19" s="125" t="s">
        <v>59</v>
      </c>
      <c r="G19" s="254">
        <v>44718</v>
      </c>
      <c r="H19" s="162"/>
      <c r="I19" s="163"/>
    </row>
    <row r="20" spans="1:11" s="140" customFormat="1">
      <c r="A20" s="155"/>
      <c r="B20" s="155" t="s">
        <v>337</v>
      </c>
      <c r="C20" s="156"/>
      <c r="D20" s="156"/>
      <c r="E20" s="156"/>
      <c r="F20" s="156"/>
      <c r="G20" s="156"/>
      <c r="H20" s="157"/>
      <c r="I20" s="158"/>
    </row>
    <row r="21" spans="1:11" ht="51">
      <c r="A21" s="125" t="str">
        <f>IF(OR(B21&lt;&gt;"",D21&lt;&gt;""),"["&amp;TEXT($B$2,"##")&amp;"-"&amp;TEXT(ROW()-11,"##")&amp;"]","")</f>
        <v>[Module Đăng nhập &amp; Đăng xuất-10]</v>
      </c>
      <c r="B21" s="56" t="s">
        <v>207</v>
      </c>
      <c r="C21" s="56" t="s">
        <v>338</v>
      </c>
      <c r="D21" s="56" t="s">
        <v>339</v>
      </c>
      <c r="E21" s="125"/>
      <c r="F21" s="125" t="s">
        <v>59</v>
      </c>
      <c r="G21" s="254">
        <v>44718</v>
      </c>
      <c r="H21" s="162"/>
      <c r="I21" s="163"/>
    </row>
    <row r="22" spans="1:11">
      <c r="F22" s="172"/>
      <c r="I22" s="158"/>
      <c r="J22" s="140"/>
      <c r="K22" s="140"/>
    </row>
    <row r="23" spans="1:11">
      <c r="F23" s="173"/>
      <c r="I23" s="163"/>
    </row>
  </sheetData>
  <mergeCells count="5">
    <mergeCell ref="B2:H2"/>
    <mergeCell ref="B4:H4"/>
    <mergeCell ref="F5:H5"/>
    <mergeCell ref="F6:H6"/>
    <mergeCell ref="B3:H3"/>
  </mergeCells>
  <phoneticPr fontId="0" type="noConversion"/>
  <dataValidations count="1">
    <dataValidation type="list" allowBlank="1" showErrorMessage="1" sqref="F1 F7:F150" xr:uid="{6FF193E7-4CA0-428D-80E3-101AC17E0254}">
      <formula1>$J$2:$J$6</formula1>
    </dataValidation>
  </dataValidations>
  <pageMargins left="0.74791666666666667" right="0.25" top="0.75" bottom="0.98402777777777772" header="0.5" footer="0.5"/>
  <pageSetup paperSize="9" firstPageNumber="0" orientation="landscape" horizontalDpi="300" verticalDpi="300" r:id="rId1"/>
  <headerFooter alignWithMargins="0">
    <oddHeader>&amp;LFacilitate_Test Case\Company&amp;Rv1.0</oddHeader>
    <oddFooter>&amp;L&amp;"Tahoma,Regular"&amp;8 02ae-BM/PM/HDCV/FSOFT v2/0&amp;C&amp;"Tahoma,Regular"&amp;10Internal use&amp;R&amp;"Tahoma,Regular"&amp;8&amp;P/&amp;N</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1"/>
  <sheetViews>
    <sheetView workbookViewId="0">
      <pane ySplit="8" topLeftCell="A16" activePane="bottomLeft" state="frozen"/>
      <selection pane="bottomLeft" activeCell="G14" sqref="G14:G19"/>
    </sheetView>
  </sheetViews>
  <sheetFormatPr defaultColWidth="9" defaultRowHeight="12.75"/>
  <cols>
    <col min="1" max="1" width="11.5" style="168" customWidth="1"/>
    <col min="2" max="2" width="19.125" style="168" customWidth="1"/>
    <col min="3" max="3" width="25.625" style="168" customWidth="1"/>
    <col min="4" max="4" width="30.125" style="168" customWidth="1"/>
    <col min="5" max="5" width="16.875" style="168" customWidth="1"/>
    <col min="6" max="6" width="7.125" style="168" customWidth="1"/>
    <col min="7" max="7" width="9" style="168"/>
    <col min="8" max="8" width="17.625" style="168" customWidth="1"/>
    <col min="9" max="9" width="8.25" style="174" customWidth="1"/>
    <col min="10" max="10" width="9" style="168" hidden="1" customWidth="1"/>
    <col min="11" max="16384" width="9" style="168"/>
  </cols>
  <sheetData>
    <row r="1" spans="1:10" s="140" customFormat="1" ht="13.5" thickBot="1">
      <c r="A1" s="134"/>
      <c r="B1" s="135"/>
      <c r="C1" s="135"/>
      <c r="D1" s="135"/>
      <c r="E1" s="135"/>
      <c r="F1" s="136"/>
      <c r="G1" s="137"/>
      <c r="H1" s="138"/>
      <c r="I1" s="139"/>
    </row>
    <row r="2" spans="1:10" s="140" customFormat="1" ht="15" customHeight="1">
      <c r="A2" s="141" t="s">
        <v>22</v>
      </c>
      <c r="B2" s="236" t="s">
        <v>533</v>
      </c>
      <c r="C2" s="236"/>
      <c r="D2" s="236"/>
      <c r="E2" s="236"/>
      <c r="F2" s="236"/>
      <c r="G2" s="236"/>
      <c r="H2" s="236"/>
      <c r="I2" s="139"/>
      <c r="J2" s="140" t="s">
        <v>59</v>
      </c>
    </row>
    <row r="3" spans="1:10" s="140" customFormat="1" ht="25.5" customHeight="1">
      <c r="A3" s="142" t="s">
        <v>24</v>
      </c>
      <c r="B3" s="239" t="s">
        <v>534</v>
      </c>
      <c r="C3" s="240"/>
      <c r="D3" s="240"/>
      <c r="E3" s="240"/>
      <c r="F3" s="240"/>
      <c r="G3" s="240"/>
      <c r="H3" s="241"/>
      <c r="I3" s="139"/>
      <c r="J3" s="140" t="s">
        <v>60</v>
      </c>
    </row>
    <row r="4" spans="1:10" s="140" customFormat="1" ht="18" customHeight="1">
      <c r="A4" s="141" t="s">
        <v>27</v>
      </c>
      <c r="B4" s="236" t="s">
        <v>314</v>
      </c>
      <c r="C4" s="236"/>
      <c r="D4" s="236"/>
      <c r="E4" s="236"/>
      <c r="F4" s="236"/>
      <c r="G4" s="236"/>
      <c r="H4" s="236"/>
      <c r="I4" s="139"/>
      <c r="J4" s="140" t="s">
        <v>61</v>
      </c>
    </row>
    <row r="5" spans="1:10" s="140" customFormat="1" ht="19.5" customHeight="1">
      <c r="A5" s="143" t="s">
        <v>59</v>
      </c>
      <c r="B5" s="144" t="s">
        <v>60</v>
      </c>
      <c r="C5" s="144" t="s">
        <v>28</v>
      </c>
      <c r="D5" s="144" t="s">
        <v>61</v>
      </c>
      <c r="E5" s="145" t="s">
        <v>62</v>
      </c>
      <c r="F5" s="237" t="s">
        <v>29</v>
      </c>
      <c r="G5" s="237"/>
      <c r="H5" s="237"/>
      <c r="I5" s="147"/>
      <c r="J5" s="140" t="s">
        <v>28</v>
      </c>
    </row>
    <row r="6" spans="1:10" s="140" customFormat="1" ht="15" customHeight="1" thickBot="1">
      <c r="A6" s="148">
        <f>COUNTIF(F9:F1000,"Passed")</f>
        <v>9</v>
      </c>
      <c r="B6" s="149">
        <f>COUNTIF(F9:F1000,"Failed")</f>
        <v>0</v>
      </c>
      <c r="C6" s="149">
        <f>F6-E6-D6-B6-A6</f>
        <v>0</v>
      </c>
      <c r="D6" s="149">
        <f>COUNTIF(F$9:F$1000,"Blocked")</f>
        <v>0</v>
      </c>
      <c r="E6" s="150">
        <f>COUNTIF(F$9:F$1000,"Skipped")</f>
        <v>0</v>
      </c>
      <c r="F6" s="238">
        <f>COUNTA(A9:A1000)</f>
        <v>9</v>
      </c>
      <c r="G6" s="238"/>
      <c r="H6" s="238"/>
      <c r="I6" s="147"/>
      <c r="J6" s="140" t="s">
        <v>62</v>
      </c>
    </row>
    <row r="7" spans="1:10" s="140" customFormat="1" ht="15" customHeight="1">
      <c r="D7" s="151"/>
      <c r="E7" s="151"/>
      <c r="F7" s="151"/>
      <c r="G7" s="151"/>
      <c r="H7" s="151"/>
      <c r="I7" s="147"/>
    </row>
    <row r="8" spans="1:10" s="140" customFormat="1" ht="25.5" customHeight="1">
      <c r="A8" s="152" t="s">
        <v>30</v>
      </c>
      <c r="B8" s="152" t="s">
        <v>31</v>
      </c>
      <c r="C8" s="152" t="s">
        <v>32</v>
      </c>
      <c r="D8" s="152" t="s">
        <v>33</v>
      </c>
      <c r="E8" s="153" t="s">
        <v>34</v>
      </c>
      <c r="F8" s="153" t="s">
        <v>35</v>
      </c>
      <c r="G8" s="153" t="s">
        <v>36</v>
      </c>
      <c r="H8" s="152" t="s">
        <v>37</v>
      </c>
      <c r="I8" s="154"/>
    </row>
    <row r="9" spans="1:10" s="140" customFormat="1" ht="15.75" customHeight="1">
      <c r="A9" s="155"/>
      <c r="B9" s="155" t="s">
        <v>340</v>
      </c>
      <c r="C9" s="156"/>
      <c r="D9" s="156"/>
      <c r="E9" s="156"/>
      <c r="F9" s="156"/>
      <c r="G9" s="156"/>
      <c r="H9" s="157"/>
      <c r="I9" s="158"/>
    </row>
    <row r="10" spans="1:10" s="164" customFormat="1" ht="120.95" customHeight="1">
      <c r="A10" s="125" t="str">
        <f>IF(OR(B10&lt;&gt;"",D10&lt;&gt;""),"["&amp;TEXT($B$2,"##")&amp;"-"&amp;TEXT(ROW()-10,"##")&amp;"]","")</f>
        <v>[Quản Lý Thông Tin-]</v>
      </c>
      <c r="B10" s="56" t="s">
        <v>209</v>
      </c>
      <c r="C10" s="125" t="s">
        <v>341</v>
      </c>
      <c r="D10" s="159" t="s">
        <v>342</v>
      </c>
      <c r="E10" s="125"/>
      <c r="F10" s="161" t="s">
        <v>59</v>
      </c>
      <c r="G10" s="254">
        <v>44718</v>
      </c>
      <c r="H10" s="162"/>
      <c r="I10" s="163"/>
    </row>
    <row r="11" spans="1:10" ht="178.5">
      <c r="A11" s="125" t="str">
        <f>IF(OR(B11&lt;&gt;"",D11&lt;&gt;""),"["&amp;TEXT($B$2,"##")&amp;"-"&amp;TEXT(ROW()-10,"##")&amp;"]","")</f>
        <v>[Quản Lý Thông Tin-1]</v>
      </c>
      <c r="B11" s="165" t="s">
        <v>210</v>
      </c>
      <c r="C11" s="125" t="s">
        <v>341</v>
      </c>
      <c r="D11" s="167" t="s">
        <v>343</v>
      </c>
      <c r="E11" s="125"/>
      <c r="F11" s="125" t="s">
        <v>59</v>
      </c>
      <c r="G11" s="254">
        <v>44718</v>
      </c>
      <c r="H11" s="162"/>
      <c r="I11" s="163"/>
    </row>
    <row r="12" spans="1:10" ht="89.25">
      <c r="A12" s="125" t="str">
        <f>IF(OR(B12&lt;&gt;"",D12&lt;&gt;""),"["&amp;TEXT($B$2,"##")&amp;"-"&amp;TEXT(ROW()-10,"##")&amp;"]","")</f>
        <v>[Quản Lý Thông Tin-2]</v>
      </c>
      <c r="B12" s="125" t="s">
        <v>211</v>
      </c>
      <c r="C12" s="125" t="s">
        <v>344</v>
      </c>
      <c r="D12" s="167" t="s">
        <v>345</v>
      </c>
      <c r="E12" s="125"/>
      <c r="F12" s="125" t="s">
        <v>59</v>
      </c>
      <c r="G12" s="254">
        <v>44718</v>
      </c>
      <c r="H12" s="162"/>
      <c r="I12" s="163"/>
    </row>
    <row r="13" spans="1:10" s="140" customFormat="1" ht="15.75" customHeight="1">
      <c r="A13" s="155"/>
      <c r="B13" s="155" t="s">
        <v>346</v>
      </c>
      <c r="C13" s="156"/>
      <c r="D13" s="156"/>
      <c r="E13" s="156"/>
      <c r="F13" s="156"/>
      <c r="G13" s="156"/>
      <c r="H13" s="157"/>
      <c r="I13" s="158"/>
    </row>
    <row r="14" spans="1:10" ht="89.25">
      <c r="A14" s="125" t="str">
        <f t="shared" ref="A14:A19" si="0">IF(OR(B14&lt;&gt;"",D14&lt;&gt;""),"["&amp;TEXT($B$2,"##")&amp;"-"&amp;TEXT(ROW()-11,"##")&amp;"]","")</f>
        <v>[Quản Lý Thông Tin-3]</v>
      </c>
      <c r="B14" s="125" t="s">
        <v>213</v>
      </c>
      <c r="C14" s="125" t="s">
        <v>347</v>
      </c>
      <c r="D14" s="125" t="s">
        <v>348</v>
      </c>
      <c r="E14" s="125"/>
      <c r="F14" s="125" t="s">
        <v>59</v>
      </c>
      <c r="G14" s="254">
        <v>44718</v>
      </c>
      <c r="H14" s="162" t="s">
        <v>349</v>
      </c>
      <c r="I14" s="163"/>
    </row>
    <row r="15" spans="1:10" ht="89.25">
      <c r="A15" s="125" t="str">
        <f t="shared" si="0"/>
        <v>[Quản Lý Thông Tin-4]</v>
      </c>
      <c r="B15" s="125" t="s">
        <v>214</v>
      </c>
      <c r="C15" s="125" t="s">
        <v>350</v>
      </c>
      <c r="D15" s="125" t="s">
        <v>351</v>
      </c>
      <c r="E15" s="125"/>
      <c r="F15" s="125" t="s">
        <v>59</v>
      </c>
      <c r="G15" s="254">
        <v>44718</v>
      </c>
      <c r="H15" s="162"/>
      <c r="I15" s="163"/>
    </row>
    <row r="16" spans="1:10" ht="89.25">
      <c r="A16" s="125" t="str">
        <f t="shared" si="0"/>
        <v>[Quản Lý Thông Tin-5]</v>
      </c>
      <c r="B16" s="125" t="s">
        <v>352</v>
      </c>
      <c r="C16" s="125" t="s">
        <v>353</v>
      </c>
      <c r="D16" s="125" t="s">
        <v>351</v>
      </c>
      <c r="E16" s="125"/>
      <c r="F16" s="125" t="s">
        <v>59</v>
      </c>
      <c r="G16" s="254">
        <v>44718</v>
      </c>
      <c r="H16" s="162"/>
      <c r="I16" s="163"/>
    </row>
    <row r="17" spans="1:11" ht="89.25">
      <c r="A17" s="125" t="str">
        <f t="shared" si="0"/>
        <v>[Quản Lý Thông Tin-6]</v>
      </c>
      <c r="B17" s="125" t="s">
        <v>216</v>
      </c>
      <c r="C17" s="125" t="s">
        <v>354</v>
      </c>
      <c r="D17" s="125" t="s">
        <v>355</v>
      </c>
      <c r="E17" s="125"/>
      <c r="F17" s="125" t="s">
        <v>59</v>
      </c>
      <c r="G17" s="254">
        <v>44718</v>
      </c>
      <c r="H17" s="162"/>
      <c r="I17" s="163"/>
    </row>
    <row r="18" spans="1:11" ht="89.25">
      <c r="A18" s="125" t="str">
        <f t="shared" si="0"/>
        <v>[Quản Lý Thông Tin-7]</v>
      </c>
      <c r="B18" s="125" t="s">
        <v>217</v>
      </c>
      <c r="C18" s="125" t="s">
        <v>356</v>
      </c>
      <c r="D18" s="125" t="s">
        <v>351</v>
      </c>
      <c r="E18" s="125"/>
      <c r="F18" s="125" t="s">
        <v>59</v>
      </c>
      <c r="G18" s="254">
        <v>44718</v>
      </c>
      <c r="H18" s="162"/>
      <c r="I18" s="163"/>
    </row>
    <row r="19" spans="1:11" ht="89.25">
      <c r="A19" s="125" t="str">
        <f t="shared" si="0"/>
        <v>[Quản Lý Thông Tin-8]</v>
      </c>
      <c r="B19" s="125" t="s">
        <v>217</v>
      </c>
      <c r="C19" s="125" t="s">
        <v>357</v>
      </c>
      <c r="D19" s="125" t="s">
        <v>358</v>
      </c>
      <c r="E19" s="125"/>
      <c r="F19" s="125" t="s">
        <v>59</v>
      </c>
      <c r="G19" s="254">
        <v>44718</v>
      </c>
      <c r="H19" s="162"/>
      <c r="I19" s="163"/>
    </row>
    <row r="20" spans="1:11">
      <c r="F20" s="172"/>
      <c r="I20" s="158"/>
      <c r="J20" s="140"/>
      <c r="K20" s="140"/>
    </row>
    <row r="21" spans="1:11">
      <c r="F21" s="173"/>
      <c r="I21" s="163"/>
    </row>
  </sheetData>
  <mergeCells count="5">
    <mergeCell ref="B2:H2"/>
    <mergeCell ref="B4:H4"/>
    <mergeCell ref="F5:H5"/>
    <mergeCell ref="F6:H6"/>
    <mergeCell ref="B3:H3"/>
  </mergeCells>
  <dataValidations count="1">
    <dataValidation type="list" allowBlank="1" showErrorMessage="1" sqref="F1 F7:F148" xr:uid="{B6B58043-0253-4870-9C2C-61DC28FADF18}">
      <formula1>$J$2:$J$6</formula1>
    </dataValidation>
  </dataValidations>
  <pageMargins left="0.74791666666666667" right="0.25" top="0.75" bottom="0.98402777777777772" header="0.5" footer="0.5"/>
  <pageSetup paperSize="9" firstPageNumber="0" orientation="landscape" horizontalDpi="300" verticalDpi="300" r:id="rId1"/>
  <headerFooter alignWithMargins="0">
    <oddHeader>&amp;LFacilitate_Test Case\Company&amp;Rv1.0</oddHeader>
    <oddFooter>&amp;L&amp;"Tahoma,Regular"&amp;8 02ae-BM/PM/HDCV/FSOFT v2/0&amp;C&amp;"Tahoma,Regular"&amp;10Internal use&amp;R&amp;"tahoma,Regular"&amp;8&amp;P/&amp;N</oddFooter>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0"/>
  <sheetViews>
    <sheetView topLeftCell="A7" workbookViewId="0">
      <selection activeCell="G15" sqref="G15:G19"/>
    </sheetView>
  </sheetViews>
  <sheetFormatPr defaultColWidth="9" defaultRowHeight="12.75"/>
  <cols>
    <col min="1" max="1" width="11.5" style="168" customWidth="1"/>
    <col min="2" max="2" width="19.125" style="168" customWidth="1"/>
    <col min="3" max="3" width="25.625" style="168" customWidth="1"/>
    <col min="4" max="4" width="30.125" style="168" customWidth="1"/>
    <col min="5" max="5" width="16.875" style="168" customWidth="1"/>
    <col min="6" max="6" width="7.125" style="168" customWidth="1"/>
    <col min="7" max="7" width="9" style="168"/>
    <col min="8" max="8" width="17.625" style="168" customWidth="1"/>
    <col min="9" max="9" width="8.25" style="174" customWidth="1"/>
    <col min="10" max="10" width="9" style="168" hidden="1" customWidth="1"/>
    <col min="11" max="16384" width="9" style="168"/>
  </cols>
  <sheetData>
    <row r="1" spans="1:10" s="140" customFormat="1" ht="13.5" thickBot="1">
      <c r="A1" s="134"/>
      <c r="B1" s="135"/>
      <c r="C1" s="135"/>
      <c r="D1" s="135"/>
      <c r="E1" s="135"/>
      <c r="F1" s="136"/>
      <c r="G1" s="137"/>
      <c r="H1" s="138"/>
      <c r="I1" s="139"/>
    </row>
    <row r="2" spans="1:10" s="140" customFormat="1" ht="15" customHeight="1">
      <c r="A2" s="141" t="s">
        <v>22</v>
      </c>
      <c r="B2" s="236" t="s">
        <v>218</v>
      </c>
      <c r="C2" s="236"/>
      <c r="D2" s="236"/>
      <c r="E2" s="236"/>
      <c r="F2" s="236"/>
      <c r="G2" s="236"/>
      <c r="H2" s="236"/>
      <c r="I2" s="139"/>
      <c r="J2" s="140" t="s">
        <v>59</v>
      </c>
    </row>
    <row r="3" spans="1:10" s="140" customFormat="1" ht="25.5" customHeight="1">
      <c r="A3" s="142" t="s">
        <v>24</v>
      </c>
      <c r="B3" s="239" t="s">
        <v>292</v>
      </c>
      <c r="C3" s="240"/>
      <c r="D3" s="240"/>
      <c r="E3" s="240"/>
      <c r="F3" s="240"/>
      <c r="G3" s="240"/>
      <c r="H3" s="241"/>
      <c r="I3" s="139"/>
      <c r="J3" s="140" t="s">
        <v>60</v>
      </c>
    </row>
    <row r="4" spans="1:10" s="140" customFormat="1" ht="18" customHeight="1">
      <c r="A4" s="141" t="s">
        <v>27</v>
      </c>
      <c r="B4" s="236" t="s">
        <v>314</v>
      </c>
      <c r="C4" s="236"/>
      <c r="D4" s="236"/>
      <c r="E4" s="236"/>
      <c r="F4" s="236"/>
      <c r="G4" s="236"/>
      <c r="H4" s="236"/>
      <c r="I4" s="139"/>
      <c r="J4" s="140" t="s">
        <v>61</v>
      </c>
    </row>
    <row r="5" spans="1:10" s="140" customFormat="1" ht="19.5" customHeight="1">
      <c r="A5" s="143" t="s">
        <v>59</v>
      </c>
      <c r="B5" s="144" t="s">
        <v>60</v>
      </c>
      <c r="C5" s="144" t="s">
        <v>28</v>
      </c>
      <c r="D5" s="144" t="s">
        <v>61</v>
      </c>
      <c r="E5" s="145" t="s">
        <v>62</v>
      </c>
      <c r="F5" s="237" t="s">
        <v>29</v>
      </c>
      <c r="G5" s="237"/>
      <c r="H5" s="237"/>
      <c r="I5" s="147"/>
      <c r="J5" s="140" t="s">
        <v>28</v>
      </c>
    </row>
    <row r="6" spans="1:10" s="140" customFormat="1" ht="15" customHeight="1" thickBot="1">
      <c r="A6" s="148">
        <f>COUNTIF(F9:F995,"Passed")</f>
        <v>9</v>
      </c>
      <c r="B6" s="149">
        <f>COUNTIF(F9:F995,"Failed")</f>
        <v>0</v>
      </c>
      <c r="C6" s="149">
        <f>F6-E6-D6-B6-A6</f>
        <v>0</v>
      </c>
      <c r="D6" s="149">
        <f>COUNTIF(F$9:F$995,"Blocked")</f>
        <v>0</v>
      </c>
      <c r="E6" s="150">
        <f>COUNTIF(F$9:F$995,"Skipped")</f>
        <v>0</v>
      </c>
      <c r="F6" s="238">
        <f>COUNTA(A9:A995)</f>
        <v>9</v>
      </c>
      <c r="G6" s="238"/>
      <c r="H6" s="238"/>
      <c r="I6" s="147"/>
      <c r="J6" s="140" t="s">
        <v>62</v>
      </c>
    </row>
    <row r="7" spans="1:10" s="140" customFormat="1" ht="15" customHeight="1">
      <c r="D7" s="151"/>
      <c r="E7" s="151"/>
      <c r="F7" s="151"/>
      <c r="G7" s="151"/>
      <c r="H7" s="151"/>
      <c r="I7" s="147"/>
    </row>
    <row r="8" spans="1:10" s="140" customFormat="1" ht="25.5" customHeight="1">
      <c r="A8" s="152" t="s">
        <v>30</v>
      </c>
      <c r="B8" s="152" t="s">
        <v>31</v>
      </c>
      <c r="C8" s="152" t="s">
        <v>32</v>
      </c>
      <c r="D8" s="152" t="s">
        <v>33</v>
      </c>
      <c r="E8" s="153" t="s">
        <v>34</v>
      </c>
      <c r="F8" s="153" t="s">
        <v>35</v>
      </c>
      <c r="G8" s="153" t="s">
        <v>36</v>
      </c>
      <c r="H8" s="152" t="s">
        <v>37</v>
      </c>
      <c r="I8" s="154"/>
    </row>
    <row r="9" spans="1:10" s="140" customFormat="1" ht="15.75" customHeight="1">
      <c r="A9" s="155"/>
      <c r="B9" s="155" t="s">
        <v>288</v>
      </c>
      <c r="C9" s="156"/>
      <c r="D9" s="156"/>
      <c r="E9" s="156"/>
      <c r="F9" s="156"/>
      <c r="G9" s="156"/>
      <c r="H9" s="157"/>
      <c r="I9" s="158"/>
    </row>
    <row r="10" spans="1:10" s="164" customFormat="1" ht="120.95" customHeight="1">
      <c r="A10" s="125" t="str">
        <f>IF(OR(B10&lt;&gt;"",D10&lt;&gt;""),"["&amp;TEXT($B$2,"##")&amp;"-"&amp;TEXT(ROW()-10,"##")&amp;"]","")</f>
        <v>[Xem giỏ hàng-]</v>
      </c>
      <c r="B10" s="125" t="s">
        <v>220</v>
      </c>
      <c r="C10" s="125" t="s">
        <v>359</v>
      </c>
      <c r="D10" s="159" t="s">
        <v>360</v>
      </c>
      <c r="E10" s="160"/>
      <c r="F10" s="161" t="s">
        <v>59</v>
      </c>
      <c r="G10" s="254">
        <v>44718</v>
      </c>
      <c r="H10" s="162"/>
      <c r="I10" s="163"/>
    </row>
    <row r="11" spans="1:10" ht="38.25">
      <c r="A11" s="125" t="str">
        <f>IF(OR(B11&lt;&gt;"",D11&lt;&gt;""),"["&amp;TEXT($B$2,"##")&amp;"-"&amp;TEXT(ROW()-10,"##")&amp;"]","")</f>
        <v>[Xem giỏ hàng-1]</v>
      </c>
      <c r="B11" s="125" t="s">
        <v>221</v>
      </c>
      <c r="C11" s="125" t="s">
        <v>359</v>
      </c>
      <c r="D11" s="167" t="s">
        <v>361</v>
      </c>
      <c r="E11" s="167"/>
      <c r="F11" s="125" t="s">
        <v>59</v>
      </c>
      <c r="G11" s="254">
        <v>44718</v>
      </c>
      <c r="H11" s="162"/>
      <c r="I11" s="163"/>
    </row>
    <row r="12" spans="1:10" ht="63.75">
      <c r="A12" s="125" t="str">
        <f>IF(OR(B12&lt;&gt;"",D12&lt;&gt;""),"["&amp;TEXT($B$2,"##")&amp;"-"&amp;TEXT(ROW()-10,"##")&amp;"]","")</f>
        <v>[Xem giỏ hàng-2]</v>
      </c>
      <c r="B12" s="125" t="s">
        <v>219</v>
      </c>
      <c r="C12" s="125" t="s">
        <v>362</v>
      </c>
      <c r="D12" s="167" t="s">
        <v>363</v>
      </c>
      <c r="E12" s="167"/>
      <c r="F12" s="125" t="s">
        <v>59</v>
      </c>
      <c r="G12" s="254">
        <v>44718</v>
      </c>
      <c r="H12" s="162"/>
      <c r="I12" s="163"/>
    </row>
    <row r="13" spans="1:10" ht="15.75" customHeight="1">
      <c r="A13" s="125" t="str">
        <f>IF(OR(B13&lt;&gt;"",D13&lt;&gt;""),"["&amp;TEXT($B$2,"##")&amp;"-"&amp;TEXT(ROW()-10,"##")&amp;"]","")</f>
        <v>[Xem giỏ hàng-3]</v>
      </c>
      <c r="B13" s="125" t="s">
        <v>222</v>
      </c>
      <c r="C13" s="125" t="s">
        <v>362</v>
      </c>
      <c r="D13" s="167" t="s">
        <v>364</v>
      </c>
      <c r="E13" s="167"/>
      <c r="F13" s="125" t="s">
        <v>59</v>
      </c>
      <c r="G13" s="254">
        <v>44718</v>
      </c>
      <c r="H13" s="162"/>
      <c r="I13" s="163"/>
    </row>
    <row r="14" spans="1:10" s="140" customFormat="1">
      <c r="A14" s="155"/>
      <c r="B14" s="155" t="s">
        <v>291</v>
      </c>
      <c r="C14" s="156"/>
      <c r="D14" s="156"/>
      <c r="E14" s="156"/>
      <c r="F14" s="156"/>
      <c r="G14" s="156"/>
      <c r="H14" s="157"/>
      <c r="I14" s="158"/>
    </row>
    <row r="15" spans="1:10" ht="38.25">
      <c r="A15" s="125" t="str">
        <f>IF(OR(B15&lt;&gt;"",D15&lt;&gt;""),"["&amp;TEXT($B$2,"##")&amp;"-"&amp;TEXT(ROW()-11,"##")&amp;"]","")</f>
        <v>[Xem giỏ hàng-4]</v>
      </c>
      <c r="B15" s="125" t="s">
        <v>223</v>
      </c>
      <c r="C15" s="125" t="s">
        <v>365</v>
      </c>
      <c r="D15" s="125" t="s">
        <v>366</v>
      </c>
      <c r="E15" s="125"/>
      <c r="F15" s="125" t="s">
        <v>59</v>
      </c>
      <c r="G15" s="254">
        <v>44718</v>
      </c>
      <c r="H15" s="162"/>
      <c r="I15" s="163"/>
    </row>
    <row r="16" spans="1:10" ht="63.75">
      <c r="A16" s="125" t="str">
        <f>IF(OR(B16&lt;&gt;"",D16&lt;&gt;""),"["&amp;TEXT($B$2,"##")&amp;"-"&amp;TEXT(ROW()-11,"##")&amp;"]","")</f>
        <v>[Xem giỏ hàng-5]</v>
      </c>
      <c r="B16" s="125" t="s">
        <v>224</v>
      </c>
      <c r="C16" s="125" t="s">
        <v>367</v>
      </c>
      <c r="D16" s="125" t="s">
        <v>368</v>
      </c>
      <c r="E16" s="125"/>
      <c r="F16" s="175" t="s">
        <v>59</v>
      </c>
      <c r="G16" s="254">
        <v>44718</v>
      </c>
      <c r="H16" s="175"/>
    </row>
    <row r="17" spans="1:11" ht="51">
      <c r="A17" s="125" t="str">
        <f>IF(OR(B17&lt;&gt;"",D17&lt;&gt;""),"["&amp;TEXT($B$2,"##")&amp;"-"&amp;TEXT(ROW()-11,"##")&amp;"]","")</f>
        <v>[Xem giỏ hàng-6]</v>
      </c>
      <c r="B17" s="125" t="s">
        <v>225</v>
      </c>
      <c r="C17" s="125" t="s">
        <v>369</v>
      </c>
      <c r="D17" s="125" t="s">
        <v>370</v>
      </c>
      <c r="E17" s="125"/>
      <c r="F17" s="175" t="s">
        <v>59</v>
      </c>
      <c r="G17" s="254">
        <v>44718</v>
      </c>
      <c r="H17" s="175"/>
      <c r="I17" s="158"/>
      <c r="J17" s="140"/>
      <c r="K17" s="140"/>
    </row>
    <row r="18" spans="1:11" ht="63.75">
      <c r="A18" s="125" t="str">
        <f>IF(OR(B18&lt;&gt;"",D18&lt;&gt;""),"["&amp;TEXT($B$2,"##")&amp;"-"&amp;TEXT(ROW()-11,"##")&amp;"]","")</f>
        <v>[Xem giỏ hàng-7]</v>
      </c>
      <c r="B18" s="125" t="s">
        <v>226</v>
      </c>
      <c r="C18" s="125" t="s">
        <v>369</v>
      </c>
      <c r="D18" s="125" t="s">
        <v>371</v>
      </c>
      <c r="E18" s="125"/>
      <c r="F18" s="175" t="s">
        <v>59</v>
      </c>
      <c r="G18" s="254">
        <v>44718</v>
      </c>
      <c r="H18" s="175"/>
      <c r="I18" s="163"/>
    </row>
    <row r="19" spans="1:11" ht="63.75">
      <c r="A19" s="125" t="str">
        <f>IF(OR(B19&lt;&gt;"",D19&lt;&gt;""),"["&amp;TEXT($B$2,"##")&amp;"-"&amp;TEXT(ROW()-11,"##")&amp;"]","")</f>
        <v>[Xem giỏ hàng-8]</v>
      </c>
      <c r="B19" s="125" t="s">
        <v>227</v>
      </c>
      <c r="C19" s="125" t="s">
        <v>372</v>
      </c>
      <c r="D19" s="125" t="s">
        <v>373</v>
      </c>
      <c r="E19" s="125"/>
      <c r="F19" s="175" t="s">
        <v>59</v>
      </c>
      <c r="G19" s="254">
        <v>44718</v>
      </c>
      <c r="H19" s="175"/>
      <c r="I19" s="168"/>
    </row>
    <row r="20" spans="1:11">
      <c r="I20" s="168"/>
    </row>
  </sheetData>
  <mergeCells count="5">
    <mergeCell ref="B2:H2"/>
    <mergeCell ref="B4:H4"/>
    <mergeCell ref="F5:H5"/>
    <mergeCell ref="F6:H6"/>
    <mergeCell ref="B3:H3"/>
  </mergeCells>
  <dataValidations count="1">
    <dataValidation type="list" allowBlank="1" showErrorMessage="1" sqref="F1 F7:F19 F21:F143" xr:uid="{4FB6CA4B-A4C2-4A46-A6A7-7540FAE7BF8A}">
      <formula1>$J$2:$J$6</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1"/>
  <sheetViews>
    <sheetView topLeftCell="A16" workbookViewId="0">
      <selection activeCell="G11" sqref="G11"/>
    </sheetView>
  </sheetViews>
  <sheetFormatPr defaultColWidth="9" defaultRowHeight="12.75"/>
  <cols>
    <col min="1" max="1" width="11.5" style="168" customWidth="1"/>
    <col min="2" max="2" width="19.125" style="168" customWidth="1"/>
    <col min="3" max="3" width="25.625" style="168" customWidth="1"/>
    <col min="4" max="4" width="30.125" style="168" customWidth="1"/>
    <col min="5" max="5" width="16.875" style="168" customWidth="1"/>
    <col min="6" max="6" width="7.125" style="168" customWidth="1"/>
    <col min="7" max="7" width="9" style="168"/>
    <col min="8" max="8" width="17.625" style="168" customWidth="1"/>
    <col min="9" max="9" width="8.25" style="174" customWidth="1"/>
    <col min="10" max="10" width="9" style="168" hidden="1" customWidth="1"/>
    <col min="11" max="16384" width="9" style="168"/>
  </cols>
  <sheetData>
    <row r="1" spans="1:11" s="140" customFormat="1" ht="13.5" thickBot="1">
      <c r="A1" s="134"/>
      <c r="B1" s="135"/>
      <c r="C1" s="135"/>
      <c r="D1" s="135"/>
      <c r="E1" s="135"/>
      <c r="F1" s="136"/>
      <c r="G1" s="137"/>
      <c r="H1" s="138"/>
      <c r="I1" s="139"/>
    </row>
    <row r="2" spans="1:11" s="140" customFormat="1" ht="15" customHeight="1">
      <c r="A2" s="141" t="s">
        <v>22</v>
      </c>
      <c r="B2" s="236" t="s">
        <v>535</v>
      </c>
      <c r="C2" s="236"/>
      <c r="D2" s="236"/>
      <c r="E2" s="236"/>
      <c r="F2" s="236"/>
      <c r="G2" s="236"/>
      <c r="H2" s="236"/>
      <c r="I2" s="139"/>
      <c r="J2" s="140" t="s">
        <v>59</v>
      </c>
    </row>
    <row r="3" spans="1:11" s="140" customFormat="1" ht="25.5" customHeight="1">
      <c r="A3" s="199" t="s">
        <v>24</v>
      </c>
      <c r="B3" s="200" t="s">
        <v>536</v>
      </c>
      <c r="C3" s="196"/>
      <c r="D3" s="196"/>
      <c r="E3" s="196"/>
      <c r="F3" s="196"/>
      <c r="G3" s="196"/>
      <c r="H3" s="197"/>
      <c r="I3" s="139"/>
      <c r="J3" s="140" t="s">
        <v>60</v>
      </c>
    </row>
    <row r="4" spans="1:11" s="140" customFormat="1" ht="18" customHeight="1">
      <c r="A4" s="141" t="s">
        <v>27</v>
      </c>
      <c r="B4" s="236" t="s">
        <v>442</v>
      </c>
      <c r="C4" s="236"/>
      <c r="D4" s="236"/>
      <c r="E4" s="236"/>
      <c r="F4" s="236"/>
      <c r="G4" s="236"/>
      <c r="H4" s="236"/>
      <c r="I4" s="139"/>
      <c r="J4" s="140" t="s">
        <v>61</v>
      </c>
    </row>
    <row r="5" spans="1:11" s="140" customFormat="1" ht="19.5" customHeight="1">
      <c r="A5" s="201" t="s">
        <v>59</v>
      </c>
      <c r="B5" s="146" t="s">
        <v>60</v>
      </c>
      <c r="C5" s="146" t="s">
        <v>28</v>
      </c>
      <c r="D5" s="146" t="s">
        <v>61</v>
      </c>
      <c r="E5" s="145" t="s">
        <v>62</v>
      </c>
      <c r="F5" s="237" t="s">
        <v>29</v>
      </c>
      <c r="G5" s="237"/>
      <c r="H5" s="237"/>
      <c r="I5" s="147"/>
      <c r="J5" s="140" t="s">
        <v>28</v>
      </c>
    </row>
    <row r="6" spans="1:11" s="140" customFormat="1" ht="15" customHeight="1" thickBot="1">
      <c r="A6" s="202">
        <f>COUNTIF(F9:F996,"Passed")</f>
        <v>12</v>
      </c>
      <c r="B6" s="149">
        <f>COUNTIF(F9:F996,"Failed")</f>
        <v>0</v>
      </c>
      <c r="C6" s="149">
        <f>F6-E6-D6-B6-A6</f>
        <v>0</v>
      </c>
      <c r="D6" s="149">
        <f>COUNTIF(F$9:F$996,"Blocked")</f>
        <v>0</v>
      </c>
      <c r="E6" s="150">
        <f>COUNTIF(F$9:F$996,"Skipped")</f>
        <v>0</v>
      </c>
      <c r="F6" s="238">
        <f>COUNTA(A9:A996)</f>
        <v>12</v>
      </c>
      <c r="G6" s="238"/>
      <c r="H6" s="238"/>
      <c r="I6" s="147"/>
      <c r="J6" s="140" t="s">
        <v>62</v>
      </c>
    </row>
    <row r="7" spans="1:11" s="140" customFormat="1" ht="15" customHeight="1">
      <c r="D7" s="151"/>
      <c r="E7" s="151"/>
      <c r="F7" s="151"/>
      <c r="G7" s="151"/>
      <c r="H7" s="151"/>
      <c r="I7" s="147"/>
    </row>
    <row r="8" spans="1:11" s="140" customFormat="1" ht="25.5" customHeight="1">
      <c r="A8" s="203" t="s">
        <v>30</v>
      </c>
      <c r="B8" s="203" t="s">
        <v>31</v>
      </c>
      <c r="C8" s="203" t="s">
        <v>32</v>
      </c>
      <c r="D8" s="203" t="s">
        <v>33</v>
      </c>
      <c r="E8" s="204" t="s">
        <v>34</v>
      </c>
      <c r="F8" s="204" t="s">
        <v>35</v>
      </c>
      <c r="G8" s="204" t="s">
        <v>36</v>
      </c>
      <c r="H8" s="203" t="s">
        <v>37</v>
      </c>
      <c r="I8" s="154"/>
    </row>
    <row r="9" spans="1:11" s="140" customFormat="1" ht="15.75" customHeight="1">
      <c r="A9" s="205"/>
      <c r="B9" s="205" t="s">
        <v>443</v>
      </c>
      <c r="C9" s="206"/>
      <c r="D9" s="206"/>
      <c r="E9" s="206"/>
      <c r="F9" s="206"/>
      <c r="G9" s="206"/>
      <c r="H9" s="207"/>
      <c r="I9" s="158"/>
    </row>
    <row r="10" spans="1:11" s="164" customFormat="1" ht="120.95" customHeight="1">
      <c r="A10" s="208" t="str">
        <f t="shared" ref="A10:A21" si="0">IF(OR(B10&lt;&gt;"",D10&lt;&gt;""),"["&amp;TEXT($B$2,"##")&amp;"-"&amp;TEXT(ROW()-10,"##")&amp;"]","")</f>
        <v>[DATBAN-]</v>
      </c>
      <c r="B10" s="209" t="s">
        <v>444</v>
      </c>
      <c r="C10" s="209" t="s">
        <v>445</v>
      </c>
      <c r="D10" s="210" t="s">
        <v>446</v>
      </c>
      <c r="E10" s="210" t="s">
        <v>41</v>
      </c>
      <c r="F10" s="211" t="s">
        <v>59</v>
      </c>
      <c r="G10" s="208"/>
      <c r="H10" s="212"/>
      <c r="I10" s="163"/>
    </row>
    <row r="11" spans="1:11" ht="38.25">
      <c r="A11" s="208" t="str">
        <f t="shared" si="0"/>
        <v>[DATBAN-1]</v>
      </c>
      <c r="B11" s="208" t="s">
        <v>447</v>
      </c>
      <c r="C11" s="208" t="s">
        <v>448</v>
      </c>
      <c r="D11" s="213" t="s">
        <v>449</v>
      </c>
      <c r="E11" s="213"/>
      <c r="F11" s="208" t="s">
        <v>59</v>
      </c>
      <c r="G11" s="214">
        <v>44717</v>
      </c>
      <c r="H11" s="212"/>
      <c r="I11" s="163"/>
    </row>
    <row r="12" spans="1:11" ht="51">
      <c r="A12" s="208" t="str">
        <f t="shared" si="0"/>
        <v>[DATBAN-2]</v>
      </c>
      <c r="B12" s="208" t="s">
        <v>450</v>
      </c>
      <c r="C12" s="208" t="s">
        <v>451</v>
      </c>
      <c r="D12" s="213" t="s">
        <v>452</v>
      </c>
      <c r="E12" s="213"/>
      <c r="F12" s="208" t="s">
        <v>59</v>
      </c>
      <c r="G12" s="214">
        <v>44717</v>
      </c>
      <c r="H12" s="212"/>
      <c r="I12" s="163"/>
    </row>
    <row r="13" spans="1:11" ht="15.75" customHeight="1">
      <c r="A13" s="208" t="str">
        <f t="shared" si="0"/>
        <v>[DATBAN-3]</v>
      </c>
      <c r="B13" s="208" t="s">
        <v>453</v>
      </c>
      <c r="C13" s="208" t="s">
        <v>454</v>
      </c>
      <c r="D13" s="213" t="s">
        <v>455</v>
      </c>
      <c r="E13" s="208"/>
      <c r="F13" s="208" t="s">
        <v>59</v>
      </c>
      <c r="G13" s="214">
        <v>44717</v>
      </c>
      <c r="H13" s="212"/>
      <c r="I13" s="163"/>
    </row>
    <row r="14" spans="1:11" ht="51">
      <c r="A14" s="208" t="str">
        <f t="shared" si="0"/>
        <v>[DATBAN-4]</v>
      </c>
      <c r="B14" s="208" t="s">
        <v>456</v>
      </c>
      <c r="C14" s="208" t="s">
        <v>457</v>
      </c>
      <c r="D14" s="213" t="s">
        <v>458</v>
      </c>
      <c r="E14" s="208"/>
      <c r="F14" s="208" t="s">
        <v>59</v>
      </c>
      <c r="G14" s="214">
        <v>44717</v>
      </c>
      <c r="H14" s="215"/>
    </row>
    <row r="15" spans="1:11" ht="51">
      <c r="A15" s="208" t="str">
        <f t="shared" si="0"/>
        <v>[DATBAN-5]</v>
      </c>
      <c r="B15" s="208" t="s">
        <v>459</v>
      </c>
      <c r="C15" s="208" t="s">
        <v>460</v>
      </c>
      <c r="D15" s="213" t="s">
        <v>461</v>
      </c>
      <c r="E15" s="208"/>
      <c r="F15" s="208" t="s">
        <v>59</v>
      </c>
      <c r="G15" s="214">
        <v>44717</v>
      </c>
      <c r="H15" s="215"/>
      <c r="I15" s="158"/>
      <c r="J15" s="140"/>
      <c r="K15" s="140"/>
    </row>
    <row r="16" spans="1:11" ht="51">
      <c r="A16" s="208" t="str">
        <f t="shared" si="0"/>
        <v>[DATBAN-6]</v>
      </c>
      <c r="B16" s="208" t="s">
        <v>462</v>
      </c>
      <c r="C16" s="208" t="s">
        <v>463</v>
      </c>
      <c r="D16" s="213" t="s">
        <v>464</v>
      </c>
      <c r="E16" s="208"/>
      <c r="F16" s="208" t="s">
        <v>59</v>
      </c>
      <c r="G16" s="214">
        <v>44717</v>
      </c>
      <c r="H16" s="215"/>
      <c r="I16" s="158"/>
      <c r="J16" s="140"/>
      <c r="K16" s="140"/>
    </row>
    <row r="17" spans="1:11" ht="51">
      <c r="A17" s="208" t="str">
        <f t="shared" si="0"/>
        <v>[DATBAN-7]</v>
      </c>
      <c r="B17" s="208" t="s">
        <v>465</v>
      </c>
      <c r="C17" s="208" t="s">
        <v>466</v>
      </c>
      <c r="D17" s="208" t="s">
        <v>467</v>
      </c>
      <c r="E17" s="208" t="s">
        <v>468</v>
      </c>
      <c r="F17" s="208" t="s">
        <v>59</v>
      </c>
      <c r="G17" s="214">
        <v>44717</v>
      </c>
      <c r="H17" s="215"/>
      <c r="I17" s="158"/>
      <c r="J17" s="140"/>
      <c r="K17" s="140"/>
    </row>
    <row r="18" spans="1:11" ht="38.25">
      <c r="A18" s="208" t="str">
        <f t="shared" si="0"/>
        <v>[DATBAN-8]</v>
      </c>
      <c r="B18" s="208" t="s">
        <v>469</v>
      </c>
      <c r="C18" s="208" t="s">
        <v>470</v>
      </c>
      <c r="D18" s="208" t="s">
        <v>467</v>
      </c>
      <c r="E18" s="208" t="s">
        <v>468</v>
      </c>
      <c r="F18" s="208" t="s">
        <v>59</v>
      </c>
      <c r="G18" s="214">
        <v>44717</v>
      </c>
      <c r="H18" s="215"/>
      <c r="I18" s="158"/>
      <c r="J18" s="140"/>
      <c r="K18" s="140"/>
    </row>
    <row r="19" spans="1:11" ht="51">
      <c r="A19" s="208" t="str">
        <f t="shared" si="0"/>
        <v>[DATBAN-9]</v>
      </c>
      <c r="B19" s="208" t="s">
        <v>471</v>
      </c>
      <c r="C19" s="208" t="s">
        <v>470</v>
      </c>
      <c r="D19" s="208" t="s">
        <v>472</v>
      </c>
      <c r="E19" s="208" t="s">
        <v>473</v>
      </c>
      <c r="F19" s="208" t="s">
        <v>59</v>
      </c>
      <c r="G19" s="214">
        <v>44717</v>
      </c>
      <c r="H19" s="215"/>
      <c r="I19" s="158"/>
      <c r="J19" s="140"/>
      <c r="K19" s="140"/>
    </row>
    <row r="20" spans="1:11" ht="51">
      <c r="A20" s="208" t="str">
        <f t="shared" si="0"/>
        <v>[DATBAN-10]</v>
      </c>
      <c r="B20" s="208" t="s">
        <v>474</v>
      </c>
      <c r="C20" s="208" t="s">
        <v>470</v>
      </c>
      <c r="D20" s="208" t="s">
        <v>475</v>
      </c>
      <c r="E20" s="208" t="s">
        <v>473</v>
      </c>
      <c r="F20" s="208" t="s">
        <v>59</v>
      </c>
      <c r="G20" s="214">
        <v>44717</v>
      </c>
      <c r="H20" s="215"/>
      <c r="I20" s="158"/>
      <c r="J20" s="140"/>
      <c r="K20" s="140"/>
    </row>
    <row r="21" spans="1:11" ht="51">
      <c r="A21" s="208" t="str">
        <f t="shared" si="0"/>
        <v>[DATBAN-11]</v>
      </c>
      <c r="B21" s="208" t="s">
        <v>476</v>
      </c>
      <c r="C21" s="208" t="s">
        <v>477</v>
      </c>
      <c r="D21" s="208" t="s">
        <v>478</v>
      </c>
      <c r="E21" s="208" t="s">
        <v>473</v>
      </c>
      <c r="F21" s="208" t="s">
        <v>59</v>
      </c>
      <c r="G21" s="214">
        <v>44717</v>
      </c>
      <c r="H21" s="215"/>
      <c r="I21" s="158"/>
      <c r="J21" s="140"/>
      <c r="K21" s="140"/>
    </row>
  </sheetData>
  <mergeCells count="4">
    <mergeCell ref="B2:H2"/>
    <mergeCell ref="B4:H4"/>
    <mergeCell ref="F5:H5"/>
    <mergeCell ref="F6:H6"/>
  </mergeCells>
  <dataValidations count="1">
    <dataValidation type="list" allowBlank="1" showErrorMessage="1" sqref="F1 F7:F144" xr:uid="{119954AD-A275-4239-82FB-B9DEB780359C}">
      <formula1>$J$2:$J$6</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7"/>
  <sheetViews>
    <sheetView topLeftCell="A3" workbookViewId="0">
      <selection activeCell="G14" sqref="G14:G15"/>
    </sheetView>
  </sheetViews>
  <sheetFormatPr defaultColWidth="9" defaultRowHeight="12.75"/>
  <cols>
    <col min="1" max="1" width="11.5" style="168" customWidth="1"/>
    <col min="2" max="2" width="19.125" style="168" customWidth="1"/>
    <col min="3" max="3" width="25.625" style="168" customWidth="1"/>
    <col min="4" max="4" width="30.125" style="168" customWidth="1"/>
    <col min="5" max="5" width="16.875" style="168" customWidth="1"/>
    <col min="6" max="6" width="7.125" style="168" customWidth="1"/>
    <col min="7" max="7" width="9" style="168"/>
    <col min="8" max="8" width="17.625" style="168" customWidth="1"/>
    <col min="9" max="9" width="8.25" style="174" customWidth="1"/>
    <col min="10" max="10" width="9" style="168" hidden="1" customWidth="1"/>
    <col min="11" max="16384" width="9" style="168"/>
  </cols>
  <sheetData>
    <row r="1" spans="1:11" s="140" customFormat="1" ht="13.5" thickBot="1">
      <c r="A1" s="134"/>
      <c r="B1" s="135"/>
      <c r="C1" s="135"/>
      <c r="D1" s="135"/>
      <c r="E1" s="135"/>
      <c r="F1" s="136"/>
      <c r="G1" s="137"/>
      <c r="H1" s="138"/>
      <c r="I1" s="139"/>
    </row>
    <row r="2" spans="1:11" s="140" customFormat="1" ht="15" customHeight="1">
      <c r="A2" s="141" t="s">
        <v>22</v>
      </c>
      <c r="B2" s="236" t="s">
        <v>228</v>
      </c>
      <c r="C2" s="236"/>
      <c r="D2" s="236"/>
      <c r="E2" s="236"/>
      <c r="F2" s="236"/>
      <c r="G2" s="236"/>
      <c r="H2" s="236"/>
      <c r="I2" s="139"/>
      <c r="J2" s="140" t="s">
        <v>59</v>
      </c>
    </row>
    <row r="3" spans="1:11" s="140" customFormat="1" ht="25.5" customHeight="1">
      <c r="A3" s="142" t="s">
        <v>24</v>
      </c>
      <c r="B3" s="239" t="s">
        <v>374</v>
      </c>
      <c r="C3" s="240"/>
      <c r="D3" s="240"/>
      <c r="E3" s="240"/>
      <c r="F3" s="240"/>
      <c r="G3" s="240"/>
      <c r="H3" s="241"/>
      <c r="I3" s="139"/>
      <c r="J3" s="140" t="s">
        <v>60</v>
      </c>
    </row>
    <row r="4" spans="1:11" s="140" customFormat="1" ht="18" customHeight="1">
      <c r="A4" s="141" t="s">
        <v>27</v>
      </c>
      <c r="B4" s="236" t="s">
        <v>314</v>
      </c>
      <c r="C4" s="236"/>
      <c r="D4" s="236"/>
      <c r="E4" s="236"/>
      <c r="F4" s="236"/>
      <c r="G4" s="236"/>
      <c r="H4" s="236"/>
      <c r="I4" s="139"/>
      <c r="J4" s="140" t="s">
        <v>61</v>
      </c>
    </row>
    <row r="5" spans="1:11" s="140" customFormat="1" ht="19.5" customHeight="1">
      <c r="A5" s="143" t="s">
        <v>59</v>
      </c>
      <c r="B5" s="144" t="s">
        <v>60</v>
      </c>
      <c r="C5" s="144" t="s">
        <v>28</v>
      </c>
      <c r="D5" s="144" t="s">
        <v>61</v>
      </c>
      <c r="E5" s="145" t="s">
        <v>62</v>
      </c>
      <c r="F5" s="237" t="s">
        <v>29</v>
      </c>
      <c r="G5" s="237"/>
      <c r="H5" s="237"/>
      <c r="I5" s="147"/>
      <c r="J5" s="140" t="s">
        <v>28</v>
      </c>
    </row>
    <row r="6" spans="1:11" s="140" customFormat="1" ht="15" customHeight="1" thickBot="1">
      <c r="A6" s="148">
        <f>COUNTIF(F9:F996,"Passed")</f>
        <v>5</v>
      </c>
      <c r="B6" s="149">
        <f>COUNTIF(F9:F996,"Failed")</f>
        <v>0</v>
      </c>
      <c r="C6" s="149">
        <f>F6-E6-D6-B6-A6</f>
        <v>0</v>
      </c>
      <c r="D6" s="149">
        <f>COUNTIF(F$9:F$996,"Blocked")</f>
        <v>0</v>
      </c>
      <c r="E6" s="150">
        <f>COUNTIF(F$9:F$996,"Skipped")</f>
        <v>0</v>
      </c>
      <c r="F6" s="238">
        <f>COUNTA(A9:A996)</f>
        <v>5</v>
      </c>
      <c r="G6" s="238"/>
      <c r="H6" s="238"/>
      <c r="I6" s="147"/>
      <c r="J6" s="140" t="s">
        <v>62</v>
      </c>
    </row>
    <row r="7" spans="1:11" s="140" customFormat="1" ht="15" customHeight="1">
      <c r="D7" s="151"/>
      <c r="E7" s="151"/>
      <c r="F7" s="151"/>
      <c r="G7" s="151"/>
      <c r="H7" s="151"/>
      <c r="I7" s="147"/>
    </row>
    <row r="8" spans="1:11" s="140" customFormat="1" ht="25.5" customHeight="1">
      <c r="A8" s="152" t="s">
        <v>30</v>
      </c>
      <c r="B8" s="152" t="s">
        <v>31</v>
      </c>
      <c r="C8" s="152" t="s">
        <v>32</v>
      </c>
      <c r="D8" s="152" t="s">
        <v>33</v>
      </c>
      <c r="E8" s="153" t="s">
        <v>34</v>
      </c>
      <c r="F8" s="153" t="s">
        <v>35</v>
      </c>
      <c r="G8" s="153" t="s">
        <v>36</v>
      </c>
      <c r="H8" s="152" t="s">
        <v>37</v>
      </c>
      <c r="I8" s="154"/>
    </row>
    <row r="9" spans="1:11" s="140" customFormat="1" ht="15.75" customHeight="1">
      <c r="A9" s="155"/>
      <c r="B9" s="155" t="s">
        <v>170</v>
      </c>
      <c r="C9" s="156"/>
      <c r="D9" s="156"/>
      <c r="E9" s="156"/>
      <c r="F9" s="156"/>
      <c r="G9" s="156"/>
      <c r="H9" s="157"/>
      <c r="I9" s="158"/>
    </row>
    <row r="10" spans="1:11" s="164" customFormat="1" ht="120.95" customHeight="1">
      <c r="A10" s="125" t="str">
        <f>IF(OR(B10&lt;&gt;"",D10&lt;&gt;""),"["&amp;TEXT($B$2,"##")&amp;"-"&amp;TEXT(ROW()-10,"##")&amp;"]","")</f>
        <v>[Xem thực đơn-]</v>
      </c>
      <c r="B10" s="125" t="s">
        <v>220</v>
      </c>
      <c r="C10" s="125" t="s">
        <v>359</v>
      </c>
      <c r="D10" s="159" t="s">
        <v>375</v>
      </c>
      <c r="E10" s="160"/>
      <c r="F10" s="161" t="s">
        <v>59</v>
      </c>
      <c r="G10" s="254">
        <v>44718</v>
      </c>
      <c r="H10" s="162"/>
      <c r="I10" s="163"/>
    </row>
    <row r="11" spans="1:11" ht="51">
      <c r="A11" s="125" t="str">
        <f>IF(OR(B11&lt;&gt;"",D11&lt;&gt;""),"["&amp;TEXT($B$2,"##")&amp;"-"&amp;TEXT(ROW()-10,"##")&amp;"]","")</f>
        <v>[Xem thực đơn-1]</v>
      </c>
      <c r="B11" s="125" t="s">
        <v>230</v>
      </c>
      <c r="C11" s="125" t="s">
        <v>376</v>
      </c>
      <c r="D11" s="167" t="s">
        <v>377</v>
      </c>
      <c r="E11" s="167"/>
      <c r="F11" s="125" t="s">
        <v>59</v>
      </c>
      <c r="G11" s="254">
        <v>44718</v>
      </c>
      <c r="H11" s="162"/>
      <c r="I11" s="163"/>
    </row>
    <row r="12" spans="1:11" ht="76.5">
      <c r="A12" s="125" t="str">
        <f>IF(OR(B12&lt;&gt;"",D12&lt;&gt;""),"["&amp;TEXT($B$2,"##")&amp;"-"&amp;TEXT(ROW()-10,"##")&amp;"]","")</f>
        <v>[Xem thực đơn-2]</v>
      </c>
      <c r="B12" s="125" t="s">
        <v>231</v>
      </c>
      <c r="C12" s="125" t="s">
        <v>376</v>
      </c>
      <c r="D12" s="167" t="s">
        <v>378</v>
      </c>
      <c r="E12" s="167"/>
      <c r="F12" s="125" t="s">
        <v>59</v>
      </c>
      <c r="G12" s="254">
        <v>44718</v>
      </c>
      <c r="H12" s="162"/>
      <c r="I12" s="163"/>
    </row>
    <row r="13" spans="1:11" s="140" customFormat="1" ht="15.75" customHeight="1">
      <c r="A13" s="155"/>
      <c r="B13" s="155" t="s">
        <v>295</v>
      </c>
      <c r="C13" s="156"/>
      <c r="D13" s="156"/>
      <c r="E13" s="156"/>
      <c r="F13" s="156"/>
      <c r="G13" s="156"/>
      <c r="H13" s="157"/>
      <c r="I13" s="158"/>
    </row>
    <row r="14" spans="1:11" ht="102">
      <c r="A14" s="125" t="str">
        <f>IF(OR(B14&lt;&gt;"",D14&lt;&gt;""),"["&amp;TEXT($B$2,"##")&amp;"-"&amp;TEXT(ROW()-11,"##")&amp;"]","")</f>
        <v>[Xem thực đơn-3]</v>
      </c>
      <c r="B14" s="125" t="s">
        <v>233</v>
      </c>
      <c r="C14" s="125" t="s">
        <v>379</v>
      </c>
      <c r="D14" s="125" t="s">
        <v>380</v>
      </c>
      <c r="E14" s="125"/>
      <c r="F14" s="125" t="s">
        <v>59</v>
      </c>
      <c r="G14" s="254">
        <v>44718</v>
      </c>
      <c r="H14" s="162"/>
      <c r="I14" s="163"/>
    </row>
    <row r="15" spans="1:11" ht="51">
      <c r="A15" s="125" t="str">
        <f>IF(OR(B15&lt;&gt;"",D15&lt;&gt;""),"["&amp;TEXT($B$2,"##")&amp;"-"&amp;TEXT(ROW()-11,"##")&amp;"]","")</f>
        <v>[Xem thực đơn-4]</v>
      </c>
      <c r="B15" s="125" t="s">
        <v>231</v>
      </c>
      <c r="C15" s="125" t="s">
        <v>381</v>
      </c>
      <c r="D15" s="125" t="s">
        <v>382</v>
      </c>
      <c r="E15" s="125"/>
      <c r="F15" s="175" t="s">
        <v>59</v>
      </c>
      <c r="G15" s="254">
        <v>44718</v>
      </c>
      <c r="H15" s="175"/>
    </row>
    <row r="16" spans="1:11">
      <c r="F16" s="172"/>
      <c r="I16" s="158"/>
      <c r="J16" s="140"/>
      <c r="K16" s="140"/>
    </row>
    <row r="17" spans="6:9">
      <c r="F17" s="173"/>
      <c r="I17" s="163"/>
    </row>
  </sheetData>
  <mergeCells count="5">
    <mergeCell ref="B2:H2"/>
    <mergeCell ref="B4:H4"/>
    <mergeCell ref="F5:H5"/>
    <mergeCell ref="F6:H6"/>
    <mergeCell ref="B3:H3"/>
  </mergeCells>
  <dataValidations count="1">
    <dataValidation type="list" allowBlank="1" showErrorMessage="1" sqref="F1 F7:F144" xr:uid="{46481E6D-4F46-4030-9749-D1F7D91729B0}">
      <formula1>$J$2:$J$6</formula1>
    </dataValidation>
  </dataValidation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4"/>
  <sheetViews>
    <sheetView workbookViewId="0">
      <selection activeCell="G10" sqref="G10:G22"/>
    </sheetView>
  </sheetViews>
  <sheetFormatPr defaultColWidth="9" defaultRowHeight="12.75"/>
  <cols>
    <col min="1" max="1" width="11.5" style="168" customWidth="1"/>
    <col min="2" max="2" width="19.125" style="168" customWidth="1"/>
    <col min="3" max="3" width="25.625" style="168" customWidth="1"/>
    <col min="4" max="4" width="30.125" style="168" customWidth="1"/>
    <col min="5" max="5" width="16.875" style="168" customWidth="1"/>
    <col min="6" max="6" width="7.125" style="168" customWidth="1"/>
    <col min="7" max="7" width="9" style="168"/>
    <col min="8" max="8" width="17.625" style="168" customWidth="1"/>
    <col min="9" max="9" width="8.25" style="174" customWidth="1"/>
    <col min="10" max="10" width="9" style="168" hidden="1" customWidth="1"/>
    <col min="11" max="16384" width="9" style="168"/>
  </cols>
  <sheetData>
    <row r="1" spans="1:11" s="140" customFormat="1" ht="13.5" thickBot="1">
      <c r="A1" s="134"/>
      <c r="B1" s="135"/>
      <c r="C1" s="135"/>
      <c r="D1" s="135"/>
      <c r="E1" s="135"/>
      <c r="F1" s="136"/>
      <c r="G1" s="137"/>
      <c r="H1" s="138"/>
      <c r="I1" s="139"/>
    </row>
    <row r="2" spans="1:11" s="140" customFormat="1" ht="15" customHeight="1">
      <c r="A2" s="141" t="s">
        <v>22</v>
      </c>
      <c r="B2" s="236" t="s">
        <v>234</v>
      </c>
      <c r="C2" s="236"/>
      <c r="D2" s="236"/>
      <c r="E2" s="236"/>
      <c r="F2" s="236"/>
      <c r="G2" s="236"/>
      <c r="H2" s="236"/>
      <c r="I2" s="139"/>
      <c r="J2" s="140" t="s">
        <v>59</v>
      </c>
    </row>
    <row r="3" spans="1:11" s="140" customFormat="1" ht="25.5" customHeight="1">
      <c r="A3" s="142" t="s">
        <v>24</v>
      </c>
      <c r="B3" s="239" t="s">
        <v>299</v>
      </c>
      <c r="C3" s="240"/>
      <c r="D3" s="240"/>
      <c r="E3" s="240"/>
      <c r="F3" s="240"/>
      <c r="G3" s="240"/>
      <c r="H3" s="241"/>
      <c r="I3" s="139"/>
      <c r="J3" s="140" t="s">
        <v>60</v>
      </c>
    </row>
    <row r="4" spans="1:11" s="140" customFormat="1" ht="18" customHeight="1">
      <c r="A4" s="141" t="s">
        <v>27</v>
      </c>
      <c r="B4" s="236" t="s">
        <v>314</v>
      </c>
      <c r="C4" s="236"/>
      <c r="D4" s="236"/>
      <c r="E4" s="236"/>
      <c r="F4" s="236"/>
      <c r="G4" s="236"/>
      <c r="H4" s="236"/>
      <c r="I4" s="139"/>
      <c r="J4" s="140" t="s">
        <v>61</v>
      </c>
    </row>
    <row r="5" spans="1:11" s="140" customFormat="1" ht="19.5" customHeight="1">
      <c r="A5" s="143" t="s">
        <v>59</v>
      </c>
      <c r="B5" s="144" t="s">
        <v>60</v>
      </c>
      <c r="C5" s="144" t="s">
        <v>28</v>
      </c>
      <c r="D5" s="144" t="s">
        <v>61</v>
      </c>
      <c r="E5" s="145" t="s">
        <v>62</v>
      </c>
      <c r="F5" s="237" t="s">
        <v>29</v>
      </c>
      <c r="G5" s="237"/>
      <c r="H5" s="237"/>
      <c r="I5" s="147"/>
      <c r="J5" s="140" t="s">
        <v>28</v>
      </c>
    </row>
    <row r="6" spans="1:11" s="140" customFormat="1" ht="15" customHeight="1" thickBot="1">
      <c r="A6" s="148">
        <f>COUNTIF(F9:F1003,"Passed")</f>
        <v>13</v>
      </c>
      <c r="B6" s="149">
        <f>COUNTIF(F9:F1003,"Failed")</f>
        <v>0</v>
      </c>
      <c r="C6" s="149">
        <f>F6-E6-D6-B6-A6</f>
        <v>0</v>
      </c>
      <c r="D6" s="149">
        <f>COUNTIF(F$9:F$1003,"Blocked")</f>
        <v>0</v>
      </c>
      <c r="E6" s="150">
        <f>COUNTIF(F$9:F$1003,"Skipped")</f>
        <v>0</v>
      </c>
      <c r="F6" s="238">
        <f>COUNTA(A9:A1003)</f>
        <v>13</v>
      </c>
      <c r="G6" s="238"/>
      <c r="H6" s="238"/>
      <c r="I6" s="147"/>
      <c r="J6" s="140" t="s">
        <v>62</v>
      </c>
    </row>
    <row r="7" spans="1:11" s="140" customFormat="1" ht="15" customHeight="1">
      <c r="D7" s="151"/>
      <c r="E7" s="151"/>
      <c r="F7" s="151"/>
      <c r="G7" s="151"/>
      <c r="H7" s="151"/>
      <c r="I7" s="147"/>
    </row>
    <row r="8" spans="1:11" s="140" customFormat="1" ht="25.5" customHeight="1">
      <c r="A8" s="152" t="s">
        <v>30</v>
      </c>
      <c r="B8" s="152" t="s">
        <v>31</v>
      </c>
      <c r="C8" s="152" t="s">
        <v>32</v>
      </c>
      <c r="D8" s="152" t="s">
        <v>33</v>
      </c>
      <c r="E8" s="153" t="s">
        <v>34</v>
      </c>
      <c r="F8" s="153" t="s">
        <v>35</v>
      </c>
      <c r="G8" s="153" t="s">
        <v>36</v>
      </c>
      <c r="H8" s="152" t="s">
        <v>37</v>
      </c>
      <c r="I8" s="154"/>
    </row>
    <row r="9" spans="1:11" s="140" customFormat="1" ht="15.75" customHeight="1">
      <c r="A9" s="155"/>
      <c r="B9" s="155" t="s">
        <v>297</v>
      </c>
      <c r="C9" s="156"/>
      <c r="D9" s="156"/>
      <c r="E9" s="156"/>
      <c r="F9" s="156"/>
      <c r="G9" s="156"/>
      <c r="H9" s="157"/>
      <c r="I9" s="158"/>
    </row>
    <row r="10" spans="1:11" s="164" customFormat="1" ht="120.95" customHeight="1">
      <c r="A10" s="125" t="str">
        <f>IF(OR(B10&lt;&gt;"",D10&lt;&gt;""),"["&amp;TEXT($B$2,"##")&amp;"-"&amp;TEXT(ROW()-10,"##")&amp;"]","")</f>
        <v>[Đặt món trực tuyến-]</v>
      </c>
      <c r="B10" s="125" t="s">
        <v>235</v>
      </c>
      <c r="C10" s="125" t="s">
        <v>383</v>
      </c>
      <c r="D10" s="159" t="s">
        <v>384</v>
      </c>
      <c r="E10" s="160"/>
      <c r="F10" s="161" t="s">
        <v>59</v>
      </c>
      <c r="G10" s="254">
        <v>44718</v>
      </c>
      <c r="H10" s="162"/>
      <c r="I10" s="163"/>
    </row>
    <row r="11" spans="1:11" ht="191.25">
      <c r="A11" s="125" t="str">
        <f>IF(OR(B11&lt;&gt;"",D11&lt;&gt;""),"["&amp;TEXT($B$2,"##")&amp;"-"&amp;TEXT(ROW()-10,"##")&amp;"]","")</f>
        <v>[Đặt món trực tuyến-1]</v>
      </c>
      <c r="B11" s="125" t="s">
        <v>236</v>
      </c>
      <c r="C11" s="125" t="s">
        <v>383</v>
      </c>
      <c r="D11" s="167" t="s">
        <v>385</v>
      </c>
      <c r="E11" s="167"/>
      <c r="F11" s="125" t="s">
        <v>59</v>
      </c>
      <c r="G11" s="254">
        <v>44718</v>
      </c>
      <c r="H11" s="162"/>
      <c r="I11" s="163"/>
    </row>
    <row r="12" spans="1:11" ht="38.25">
      <c r="A12" s="125" t="str">
        <f t="shared" ref="A12:A19" si="0">IF(OR(B12&lt;&gt;"",D12&lt;&gt;""),"["&amp;TEXT($B$2,"##")&amp;"-"&amp;TEXT(ROW()-10,"##")&amp;"]","")</f>
        <v>[Đặt món trực tuyến-2]</v>
      </c>
      <c r="B12" s="125" t="s">
        <v>237</v>
      </c>
      <c r="C12" s="125" t="s">
        <v>386</v>
      </c>
      <c r="D12" s="167" t="s">
        <v>387</v>
      </c>
      <c r="E12" s="167"/>
      <c r="F12" s="125" t="s">
        <v>59</v>
      </c>
      <c r="G12" s="254">
        <v>44718</v>
      </c>
      <c r="H12" s="162"/>
      <c r="I12" s="163"/>
    </row>
    <row r="13" spans="1:11" ht="15.75" customHeight="1">
      <c r="A13" s="125" t="str">
        <f t="shared" si="0"/>
        <v>[Đặt món trực tuyến-3]</v>
      </c>
      <c r="B13" s="125" t="s">
        <v>238</v>
      </c>
      <c r="C13" s="125" t="s">
        <v>388</v>
      </c>
      <c r="D13" s="167" t="s">
        <v>389</v>
      </c>
      <c r="E13" s="167"/>
      <c r="F13" s="125" t="s">
        <v>59</v>
      </c>
      <c r="G13" s="254">
        <v>44718</v>
      </c>
      <c r="H13" s="162"/>
      <c r="I13" s="163"/>
    </row>
    <row r="14" spans="1:11" ht="102">
      <c r="A14" s="125" t="str">
        <f t="shared" si="0"/>
        <v>[Đặt món trực tuyến-4]</v>
      </c>
      <c r="B14" s="125" t="s">
        <v>239</v>
      </c>
      <c r="C14" s="125" t="s">
        <v>388</v>
      </c>
      <c r="D14" s="167" t="s">
        <v>389</v>
      </c>
      <c r="E14" s="167"/>
      <c r="F14" s="125" t="s">
        <v>59</v>
      </c>
      <c r="G14" s="254">
        <v>44718</v>
      </c>
      <c r="H14" s="162"/>
      <c r="I14" s="163"/>
      <c r="K14" s="168" t="s">
        <v>390</v>
      </c>
    </row>
    <row r="15" spans="1:11" ht="76.5">
      <c r="A15" s="125" t="str">
        <f t="shared" si="0"/>
        <v>[Đặt món trực tuyến-5]</v>
      </c>
      <c r="B15" s="125" t="s">
        <v>240</v>
      </c>
      <c r="C15" s="125" t="s">
        <v>388</v>
      </c>
      <c r="D15" s="167" t="s">
        <v>391</v>
      </c>
      <c r="E15" s="167"/>
      <c r="F15" s="125" t="s">
        <v>59</v>
      </c>
      <c r="G15" s="254">
        <v>44718</v>
      </c>
      <c r="H15" s="162"/>
      <c r="I15" s="163"/>
    </row>
    <row r="16" spans="1:11" ht="63.75">
      <c r="A16" s="125" t="str">
        <f t="shared" si="0"/>
        <v>[Đặt món trực tuyến-6]</v>
      </c>
      <c r="B16" s="125" t="s">
        <v>241</v>
      </c>
      <c r="C16" s="125" t="s">
        <v>388</v>
      </c>
      <c r="D16" s="167" t="s">
        <v>392</v>
      </c>
      <c r="E16" s="167"/>
      <c r="F16" s="125" t="s">
        <v>59</v>
      </c>
      <c r="G16" s="254">
        <v>44718</v>
      </c>
      <c r="H16" s="162"/>
      <c r="I16" s="163"/>
    </row>
    <row r="17" spans="1:11" ht="63.75">
      <c r="A17" s="125" t="str">
        <f t="shared" si="0"/>
        <v>[Đặt món trực tuyến-7]</v>
      </c>
      <c r="B17" s="125" t="s">
        <v>242</v>
      </c>
      <c r="C17" s="125" t="s">
        <v>388</v>
      </c>
      <c r="D17" s="167" t="s">
        <v>393</v>
      </c>
      <c r="E17" s="167"/>
      <c r="F17" s="125" t="s">
        <v>59</v>
      </c>
      <c r="G17" s="254">
        <v>44718</v>
      </c>
      <c r="H17" s="162"/>
      <c r="I17" s="163"/>
    </row>
    <row r="18" spans="1:11" ht="63.75">
      <c r="A18" s="125" t="str">
        <f t="shared" si="0"/>
        <v>[Đặt món trực tuyến-8]</v>
      </c>
      <c r="B18" s="125" t="s">
        <v>243</v>
      </c>
      <c r="C18" s="125" t="s">
        <v>388</v>
      </c>
      <c r="D18" s="167" t="s">
        <v>394</v>
      </c>
      <c r="E18" s="167"/>
      <c r="F18" s="125" t="s">
        <v>59</v>
      </c>
      <c r="G18" s="254">
        <v>44718</v>
      </c>
      <c r="H18" s="162"/>
      <c r="I18" s="163"/>
    </row>
    <row r="19" spans="1:11" ht="51">
      <c r="A19" s="125" t="str">
        <f t="shared" si="0"/>
        <v>[Đặt món trực tuyến-9]</v>
      </c>
      <c r="B19" s="125" t="s">
        <v>244</v>
      </c>
      <c r="C19" s="125" t="s">
        <v>388</v>
      </c>
      <c r="D19" s="167" t="s">
        <v>395</v>
      </c>
      <c r="E19" s="167"/>
      <c r="F19" s="125" t="s">
        <v>59</v>
      </c>
      <c r="G19" s="254">
        <v>44718</v>
      </c>
      <c r="H19" s="162"/>
      <c r="I19" s="163"/>
    </row>
    <row r="20" spans="1:11" ht="76.5">
      <c r="A20" s="125" t="str">
        <f>IF(OR(B20&lt;&gt;"",D20&lt;&gt;""),"["&amp;TEXT($B$2,"##")&amp;"-"&amp;TEXT(ROW()-10,"##")&amp;"]","")</f>
        <v>[Đặt món trực tuyến-10]</v>
      </c>
      <c r="B20" s="125" t="s">
        <v>245</v>
      </c>
      <c r="C20" s="125" t="s">
        <v>396</v>
      </c>
      <c r="D20" s="167" t="s">
        <v>397</v>
      </c>
      <c r="E20" s="167"/>
      <c r="F20" s="125" t="s">
        <v>59</v>
      </c>
      <c r="G20" s="254">
        <v>44718</v>
      </c>
      <c r="H20" s="162"/>
      <c r="I20" s="163"/>
    </row>
    <row r="21" spans="1:11" ht="63.75">
      <c r="A21" s="125" t="str">
        <f>IF(OR(B21&lt;&gt;"",D21&lt;&gt;""),"["&amp;TEXT($B$2,"##")&amp;"-"&amp;TEXT(ROW()-10,"##")&amp;"]","")</f>
        <v>[Đặt món trực tuyến-11]</v>
      </c>
      <c r="B21" s="125" t="s">
        <v>246</v>
      </c>
      <c r="C21" s="125" t="s">
        <v>396</v>
      </c>
      <c r="D21" s="167" t="s">
        <v>395</v>
      </c>
      <c r="E21" s="167"/>
      <c r="F21" s="125" t="s">
        <v>59</v>
      </c>
      <c r="G21" s="254">
        <v>44718</v>
      </c>
      <c r="H21" s="162"/>
      <c r="I21" s="163"/>
    </row>
    <row r="22" spans="1:11" ht="63.75">
      <c r="A22" s="125" t="str">
        <f>IF(OR(B22&lt;&gt;"",D22&lt;&gt;""),"["&amp;TEXT($B$2,"##")&amp;"-"&amp;TEXT(ROW()-10,"##")&amp;"]","")</f>
        <v>[Đặt món trực tuyến-12]</v>
      </c>
      <c r="B22" s="125" t="s">
        <v>247</v>
      </c>
      <c r="C22" s="125" t="s">
        <v>396</v>
      </c>
      <c r="D22" s="167" t="s">
        <v>398</v>
      </c>
      <c r="E22" s="167"/>
      <c r="F22" s="125" t="s">
        <v>59</v>
      </c>
      <c r="G22" s="254">
        <v>44718</v>
      </c>
      <c r="H22" s="162"/>
      <c r="I22" s="163"/>
    </row>
    <row r="23" spans="1:11">
      <c r="F23" s="172"/>
      <c r="I23" s="158"/>
      <c r="J23" s="140"/>
      <c r="K23" s="140"/>
    </row>
    <row r="24" spans="1:11">
      <c r="F24" s="173"/>
      <c r="I24" s="163"/>
    </row>
  </sheetData>
  <mergeCells count="5">
    <mergeCell ref="B2:H2"/>
    <mergeCell ref="B4:H4"/>
    <mergeCell ref="F5:H5"/>
    <mergeCell ref="F6:H6"/>
    <mergeCell ref="B3:H3"/>
  </mergeCells>
  <dataValidations count="1">
    <dataValidation type="list" allowBlank="1" showErrorMessage="1" sqref="F1 F7:F151" xr:uid="{CB9C6362-812C-4225-9A2C-3D33E41D9625}">
      <formula1>$J$2:$J$6</formula1>
    </dataValidation>
  </dataValidations>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1"/>
  <sheetViews>
    <sheetView topLeftCell="A13" workbookViewId="0">
      <selection activeCell="G12" sqref="G12"/>
    </sheetView>
  </sheetViews>
  <sheetFormatPr defaultColWidth="9" defaultRowHeight="12.75"/>
  <cols>
    <col min="1" max="1" width="11.5" style="168" customWidth="1"/>
    <col min="2" max="2" width="19.125" style="168" customWidth="1"/>
    <col min="3" max="3" width="25.625" style="168" customWidth="1"/>
    <col min="4" max="4" width="30.125" style="168" customWidth="1"/>
    <col min="5" max="5" width="16.875" style="168" customWidth="1"/>
    <col min="6" max="6" width="7.125" style="168" customWidth="1"/>
    <col min="7" max="7" width="9" style="168"/>
    <col min="8" max="8" width="17.625" style="168" customWidth="1"/>
    <col min="9" max="9" width="8.25" style="174" customWidth="1"/>
    <col min="10" max="10" width="9" style="168" hidden="1" customWidth="1"/>
    <col min="11" max="16384" width="9" style="168"/>
  </cols>
  <sheetData>
    <row r="1" spans="1:11" s="140" customFormat="1" ht="13.5" thickBot="1">
      <c r="A1" s="134"/>
      <c r="B1" s="135"/>
      <c r="C1" s="135"/>
      <c r="D1" s="135"/>
      <c r="E1" s="135"/>
      <c r="F1" s="136"/>
      <c r="G1" s="137"/>
      <c r="H1" s="138"/>
      <c r="I1" s="139"/>
    </row>
    <row r="2" spans="1:11" s="140" customFormat="1" ht="15" customHeight="1">
      <c r="A2" s="141" t="s">
        <v>22</v>
      </c>
      <c r="B2" s="236" t="s">
        <v>537</v>
      </c>
      <c r="C2" s="236"/>
      <c r="D2" s="236"/>
      <c r="E2" s="236"/>
      <c r="F2" s="236"/>
      <c r="G2" s="236"/>
      <c r="H2" s="236"/>
      <c r="I2" s="139"/>
      <c r="J2" s="140" t="s">
        <v>59</v>
      </c>
    </row>
    <row r="3" spans="1:11" s="140" customFormat="1" ht="25.5" customHeight="1">
      <c r="A3" s="199" t="s">
        <v>24</v>
      </c>
      <c r="B3" s="200" t="s">
        <v>538</v>
      </c>
      <c r="C3" s="196"/>
      <c r="D3" s="196"/>
      <c r="E3" s="196"/>
      <c r="F3" s="196"/>
      <c r="G3" s="196"/>
      <c r="H3" s="197"/>
      <c r="I3" s="139"/>
      <c r="J3" s="140" t="s">
        <v>60</v>
      </c>
    </row>
    <row r="4" spans="1:11" s="140" customFormat="1" ht="18" customHeight="1">
      <c r="A4" s="141" t="s">
        <v>27</v>
      </c>
      <c r="B4" s="236" t="s">
        <v>442</v>
      </c>
      <c r="C4" s="236"/>
      <c r="D4" s="236"/>
      <c r="E4" s="236"/>
      <c r="F4" s="236"/>
      <c r="G4" s="236"/>
      <c r="H4" s="236"/>
      <c r="I4" s="139"/>
      <c r="J4" s="140" t="s">
        <v>61</v>
      </c>
    </row>
    <row r="5" spans="1:11" s="140" customFormat="1" ht="19.5" customHeight="1">
      <c r="A5" s="201" t="s">
        <v>59</v>
      </c>
      <c r="B5" s="146" t="s">
        <v>60</v>
      </c>
      <c r="C5" s="146" t="s">
        <v>28</v>
      </c>
      <c r="D5" s="146" t="s">
        <v>61</v>
      </c>
      <c r="E5" s="145" t="s">
        <v>62</v>
      </c>
      <c r="F5" s="237" t="s">
        <v>29</v>
      </c>
      <c r="G5" s="237"/>
      <c r="H5" s="237"/>
      <c r="I5" s="147"/>
      <c r="J5" s="140" t="s">
        <v>28</v>
      </c>
    </row>
    <row r="6" spans="1:11" s="140" customFormat="1" ht="15" customHeight="1" thickBot="1">
      <c r="A6" s="202">
        <f>COUNTIF(F9:F1000,"Passed")</f>
        <v>8</v>
      </c>
      <c r="B6" s="149">
        <f>COUNTIF(F9:F1000,"Failed")</f>
        <v>1</v>
      </c>
      <c r="C6" s="149">
        <f>F6-E6-D6-B6-A6</f>
        <v>0</v>
      </c>
      <c r="D6" s="149">
        <f>COUNTIF(F$9:F$1000,"Blocked")</f>
        <v>0</v>
      </c>
      <c r="E6" s="150">
        <f>COUNTIF(F$9:F$1000,"Skipped")</f>
        <v>1</v>
      </c>
      <c r="F6" s="238">
        <f>COUNTA(A9:A1000)</f>
        <v>10</v>
      </c>
      <c r="G6" s="238"/>
      <c r="H6" s="238"/>
      <c r="I6" s="147"/>
      <c r="J6" s="140" t="s">
        <v>62</v>
      </c>
    </row>
    <row r="7" spans="1:11" s="140" customFormat="1" ht="15" customHeight="1">
      <c r="D7" s="151"/>
      <c r="E7" s="151"/>
      <c r="F7" s="151"/>
      <c r="G7" s="151"/>
      <c r="H7" s="151"/>
      <c r="I7" s="147"/>
    </row>
    <row r="8" spans="1:11" s="140" customFormat="1" ht="25.5" customHeight="1">
      <c r="A8" s="203" t="s">
        <v>30</v>
      </c>
      <c r="B8" s="203" t="s">
        <v>31</v>
      </c>
      <c r="C8" s="203" t="s">
        <v>32</v>
      </c>
      <c r="D8" s="203" t="s">
        <v>33</v>
      </c>
      <c r="E8" s="204" t="s">
        <v>34</v>
      </c>
      <c r="F8" s="204" t="s">
        <v>35</v>
      </c>
      <c r="G8" s="204" t="s">
        <v>36</v>
      </c>
      <c r="H8" s="203" t="s">
        <v>37</v>
      </c>
      <c r="I8" s="154"/>
    </row>
    <row r="9" spans="1:11" s="140" customFormat="1" ht="15.75" customHeight="1">
      <c r="A9" s="205"/>
      <c r="B9" s="205" t="s">
        <v>502</v>
      </c>
      <c r="C9" s="206"/>
      <c r="D9" s="206"/>
      <c r="E9" s="206"/>
      <c r="F9" s="206"/>
      <c r="G9" s="206"/>
      <c r="H9" s="207"/>
      <c r="I9" s="158"/>
    </row>
    <row r="10" spans="1:11" s="164" customFormat="1" ht="120.95" customHeight="1">
      <c r="A10" s="208" t="str">
        <f t="shared" ref="A10:A19" si="0">IF(OR(B10&lt;&gt;"",D10&lt;&gt;""),"["&amp;TEXT($B$2,"##")&amp;"-"&amp;TEXT(ROW()-10,"##")&amp;"]","")</f>
        <v>[THANHTOAN-]</v>
      </c>
      <c r="B10" s="209" t="s">
        <v>444</v>
      </c>
      <c r="C10" s="209" t="s">
        <v>445</v>
      </c>
      <c r="D10" s="210" t="s">
        <v>446</v>
      </c>
      <c r="E10" s="210" t="s">
        <v>41</v>
      </c>
      <c r="F10" s="211" t="s">
        <v>59</v>
      </c>
      <c r="G10" s="208"/>
      <c r="H10" s="212"/>
      <c r="I10" s="163"/>
    </row>
    <row r="11" spans="1:11" ht="51">
      <c r="A11" s="208" t="str">
        <f t="shared" si="0"/>
        <v>[THANHTOAN-1]</v>
      </c>
      <c r="B11" s="208" t="s">
        <v>503</v>
      </c>
      <c r="C11" s="208" t="s">
        <v>504</v>
      </c>
      <c r="D11" s="213" t="s">
        <v>505</v>
      </c>
      <c r="E11" s="213"/>
      <c r="F11" s="208" t="s">
        <v>62</v>
      </c>
      <c r="G11" s="214">
        <v>44717</v>
      </c>
      <c r="H11" s="212" t="s">
        <v>506</v>
      </c>
      <c r="I11" s="163"/>
    </row>
    <row r="12" spans="1:11" ht="63.75">
      <c r="A12" s="208" t="str">
        <f t="shared" si="0"/>
        <v>[THANHTOAN-2]</v>
      </c>
      <c r="B12" s="208" t="s">
        <v>507</v>
      </c>
      <c r="C12" s="208" t="s">
        <v>508</v>
      </c>
      <c r="D12" s="213" t="s">
        <v>509</v>
      </c>
      <c r="E12" s="213"/>
      <c r="F12" s="208" t="s">
        <v>59</v>
      </c>
      <c r="G12" s="214">
        <v>44717</v>
      </c>
      <c r="H12" s="212"/>
      <c r="I12" s="163"/>
    </row>
    <row r="13" spans="1:11" ht="15.75" customHeight="1">
      <c r="A13" s="208" t="str">
        <f t="shared" si="0"/>
        <v>[THANHTOAN-3]</v>
      </c>
      <c r="B13" s="208" t="s">
        <v>510</v>
      </c>
      <c r="C13" s="208" t="s">
        <v>511</v>
      </c>
      <c r="D13" s="213" t="s">
        <v>512</v>
      </c>
      <c r="E13" s="213"/>
      <c r="F13" s="208" t="s">
        <v>59</v>
      </c>
      <c r="G13" s="214">
        <v>44717</v>
      </c>
      <c r="H13" s="212"/>
      <c r="I13" s="163"/>
    </row>
    <row r="14" spans="1:11" ht="76.5">
      <c r="A14" s="208" t="str">
        <f t="shared" si="0"/>
        <v>[THANHTOAN-4]</v>
      </c>
      <c r="B14" s="208" t="s">
        <v>513</v>
      </c>
      <c r="C14" s="208" t="s">
        <v>514</v>
      </c>
      <c r="D14" s="213" t="s">
        <v>515</v>
      </c>
      <c r="E14" s="213"/>
      <c r="F14" s="208" t="s">
        <v>59</v>
      </c>
      <c r="G14" s="214">
        <v>44717</v>
      </c>
      <c r="H14" s="212"/>
      <c r="I14" s="158"/>
      <c r="J14" s="140"/>
      <c r="K14" s="140"/>
    </row>
    <row r="15" spans="1:11" ht="63.75">
      <c r="A15" s="208" t="str">
        <f t="shared" si="0"/>
        <v>[THANHTOAN-5]</v>
      </c>
      <c r="B15" s="208" t="s">
        <v>516</v>
      </c>
      <c r="C15" s="208" t="s">
        <v>517</v>
      </c>
      <c r="D15" s="213" t="s">
        <v>518</v>
      </c>
      <c r="E15" s="213" t="s">
        <v>519</v>
      </c>
      <c r="F15" s="208" t="s">
        <v>60</v>
      </c>
      <c r="G15" s="214">
        <v>44717</v>
      </c>
      <c r="H15" s="212" t="s">
        <v>520</v>
      </c>
      <c r="I15" s="158"/>
      <c r="J15" s="140"/>
      <c r="K15" s="140"/>
    </row>
    <row r="16" spans="1:11" ht="76.5">
      <c r="A16" s="208" t="str">
        <f t="shared" si="0"/>
        <v>[THANHTOAN-6]</v>
      </c>
      <c r="B16" s="208" t="s">
        <v>521</v>
      </c>
      <c r="C16" s="208" t="s">
        <v>522</v>
      </c>
      <c r="D16" s="213" t="s">
        <v>523</v>
      </c>
      <c r="E16" s="213"/>
      <c r="F16" s="208" t="s">
        <v>59</v>
      </c>
      <c r="G16" s="214">
        <v>44717</v>
      </c>
      <c r="H16" s="212"/>
      <c r="I16" s="158"/>
      <c r="J16" s="140"/>
      <c r="K16" s="140"/>
    </row>
    <row r="17" spans="1:11" ht="76.5">
      <c r="A17" s="208" t="str">
        <f t="shared" si="0"/>
        <v>[THANHTOAN-7]</v>
      </c>
      <c r="B17" s="208" t="s">
        <v>524</v>
      </c>
      <c r="C17" s="208" t="s">
        <v>514</v>
      </c>
      <c r="D17" s="213" t="s">
        <v>525</v>
      </c>
      <c r="E17" s="213" t="s">
        <v>526</v>
      </c>
      <c r="F17" s="208" t="s">
        <v>59</v>
      </c>
      <c r="G17" s="214">
        <v>44717</v>
      </c>
      <c r="H17" s="212"/>
      <c r="I17" s="158"/>
      <c r="J17" s="140"/>
      <c r="K17" s="140"/>
    </row>
    <row r="18" spans="1:11" ht="63.75">
      <c r="A18" s="208" t="str">
        <f t="shared" si="0"/>
        <v>[THANHTOAN-8]</v>
      </c>
      <c r="B18" s="208" t="s">
        <v>527</v>
      </c>
      <c r="C18" s="208" t="s">
        <v>528</v>
      </c>
      <c r="D18" s="213" t="s">
        <v>529</v>
      </c>
      <c r="E18" s="213" t="s">
        <v>526</v>
      </c>
      <c r="F18" s="208" t="s">
        <v>59</v>
      </c>
      <c r="G18" s="214">
        <v>44717</v>
      </c>
      <c r="H18" s="212"/>
      <c r="I18" s="158"/>
      <c r="J18" s="140"/>
      <c r="K18" s="140"/>
    </row>
    <row r="19" spans="1:11" ht="63.75">
      <c r="A19" s="208" t="str">
        <f t="shared" si="0"/>
        <v>[THANHTOAN-9]</v>
      </c>
      <c r="B19" s="208" t="s">
        <v>530</v>
      </c>
      <c r="C19" s="208" t="s">
        <v>528</v>
      </c>
      <c r="D19" s="213" t="s">
        <v>531</v>
      </c>
      <c r="E19" s="213" t="s">
        <v>526</v>
      </c>
      <c r="F19" s="208" t="s">
        <v>59</v>
      </c>
      <c r="G19" s="214">
        <v>44717</v>
      </c>
      <c r="H19" s="212"/>
      <c r="I19" s="158"/>
      <c r="J19" s="140"/>
      <c r="K19" s="140"/>
    </row>
    <row r="20" spans="1:11">
      <c r="F20" s="172"/>
      <c r="I20" s="158"/>
      <c r="J20" s="140"/>
      <c r="K20" s="140"/>
    </row>
    <row r="21" spans="1:11">
      <c r="F21" s="173"/>
      <c r="I21" s="163"/>
    </row>
  </sheetData>
  <mergeCells count="4">
    <mergeCell ref="B2:H2"/>
    <mergeCell ref="B4:H4"/>
    <mergeCell ref="F5:H5"/>
    <mergeCell ref="F6:H6"/>
  </mergeCells>
  <dataValidations count="1">
    <dataValidation type="list" allowBlank="1" showErrorMessage="1" sqref="F1 F7:F148" xr:uid="{619EBD41-BCEA-4DA2-AFC5-5C776E63152F}">
      <formula1>$J$2:$J$6</formula1>
    </dataValidation>
  </dataValidation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21"/>
  <sheetViews>
    <sheetView workbookViewId="0">
      <selection activeCell="B49" sqref="A1:XFD1048576"/>
    </sheetView>
  </sheetViews>
  <sheetFormatPr defaultColWidth="9" defaultRowHeight="12.75"/>
  <cols>
    <col min="1" max="1" width="11.5" style="168" customWidth="1"/>
    <col min="2" max="2" width="19.125" style="168" customWidth="1"/>
    <col min="3" max="3" width="25.625" style="168" customWidth="1"/>
    <col min="4" max="4" width="30.125" style="168" customWidth="1"/>
    <col min="5" max="5" width="16.875" style="168" customWidth="1"/>
    <col min="6" max="6" width="7.125" style="168" customWidth="1"/>
    <col min="7" max="7" width="9" style="168"/>
    <col min="8" max="8" width="17.625" style="168" customWidth="1"/>
    <col min="9" max="9" width="8.25" style="174" customWidth="1"/>
    <col min="10" max="10" width="9" style="168" hidden="1" customWidth="1"/>
    <col min="11" max="16384" width="9" style="168"/>
  </cols>
  <sheetData>
    <row r="1" spans="1:10" s="140" customFormat="1" ht="13.5" thickBot="1">
      <c r="A1" s="134"/>
      <c r="B1" s="135"/>
      <c r="C1" s="135"/>
      <c r="D1" s="135"/>
      <c r="E1" s="135"/>
      <c r="F1" s="136"/>
      <c r="G1" s="137"/>
      <c r="H1" s="138"/>
      <c r="I1" s="139"/>
    </row>
    <row r="2" spans="1:10" s="140" customFormat="1" ht="15" customHeight="1">
      <c r="A2" s="141" t="s">
        <v>22</v>
      </c>
      <c r="B2" s="236" t="s">
        <v>539</v>
      </c>
      <c r="C2" s="236"/>
      <c r="D2" s="236"/>
      <c r="E2" s="236"/>
      <c r="F2" s="236"/>
      <c r="G2" s="236"/>
      <c r="H2" s="236"/>
      <c r="I2" s="139"/>
      <c r="J2" s="140" t="s">
        <v>59</v>
      </c>
    </row>
    <row r="3" spans="1:10" s="140" customFormat="1" ht="25.5" customHeight="1">
      <c r="A3" s="199" t="s">
        <v>24</v>
      </c>
      <c r="B3" s="195" t="s">
        <v>25</v>
      </c>
      <c r="C3" s="196"/>
      <c r="D3" s="196"/>
      <c r="E3" s="196"/>
      <c r="F3" s="196"/>
      <c r="G3" s="196"/>
      <c r="H3" s="197"/>
      <c r="I3" s="139"/>
      <c r="J3" s="140" t="s">
        <v>60</v>
      </c>
    </row>
    <row r="4" spans="1:10" s="140" customFormat="1" ht="18" customHeight="1">
      <c r="A4" s="141" t="s">
        <v>27</v>
      </c>
      <c r="B4" s="236" t="s">
        <v>442</v>
      </c>
      <c r="C4" s="236"/>
      <c r="D4" s="236"/>
      <c r="E4" s="236"/>
      <c r="F4" s="236"/>
      <c r="G4" s="236"/>
      <c r="H4" s="236"/>
      <c r="I4" s="139"/>
      <c r="J4" s="140" t="s">
        <v>61</v>
      </c>
    </row>
    <row r="5" spans="1:10" s="140" customFormat="1" ht="19.5" customHeight="1">
      <c r="A5" s="201" t="s">
        <v>59</v>
      </c>
      <c r="B5" s="146" t="s">
        <v>60</v>
      </c>
      <c r="C5" s="146" t="s">
        <v>28</v>
      </c>
      <c r="D5" s="146" t="s">
        <v>61</v>
      </c>
      <c r="E5" s="145" t="s">
        <v>62</v>
      </c>
      <c r="F5" s="237" t="s">
        <v>29</v>
      </c>
      <c r="G5" s="237"/>
      <c r="H5" s="237"/>
      <c r="I5" s="147"/>
      <c r="J5" s="140" t="s">
        <v>28</v>
      </c>
    </row>
    <row r="6" spans="1:10" s="140" customFormat="1" ht="15" customHeight="1" thickBot="1">
      <c r="A6" s="202">
        <f>COUNTIF(F9:F1000,"Passed")</f>
        <v>9</v>
      </c>
      <c r="B6" s="149">
        <f>COUNTIF(F9:F1000,"Failed")</f>
        <v>0</v>
      </c>
      <c r="C6" s="149">
        <f>F6-E6-D6-B6-A6</f>
        <v>0</v>
      </c>
      <c r="D6" s="149">
        <f>COUNTIF(F$9:F$1000,"Blocked")</f>
        <v>0</v>
      </c>
      <c r="E6" s="150">
        <f>COUNTIF(F$9:F$1000,"Skipped")</f>
        <v>0</v>
      </c>
      <c r="F6" s="238">
        <f>COUNTA(A9:A1000)</f>
        <v>9</v>
      </c>
      <c r="G6" s="238"/>
      <c r="H6" s="238"/>
      <c r="I6" s="147"/>
      <c r="J6" s="140" t="s">
        <v>62</v>
      </c>
    </row>
    <row r="7" spans="1:10" s="140" customFormat="1" ht="15" customHeight="1">
      <c r="D7" s="151"/>
      <c r="E7" s="151"/>
      <c r="F7" s="151"/>
      <c r="G7" s="151"/>
      <c r="H7" s="151"/>
      <c r="I7" s="147"/>
    </row>
    <row r="8" spans="1:10" s="140" customFormat="1" ht="25.5" customHeight="1">
      <c r="A8" s="203" t="s">
        <v>30</v>
      </c>
      <c r="B8" s="203" t="s">
        <v>31</v>
      </c>
      <c r="C8" s="203" t="s">
        <v>32</v>
      </c>
      <c r="D8" s="203" t="s">
        <v>33</v>
      </c>
      <c r="E8" s="204" t="s">
        <v>34</v>
      </c>
      <c r="F8" s="204" t="s">
        <v>35</v>
      </c>
      <c r="G8" s="204" t="s">
        <v>36</v>
      </c>
      <c r="H8" s="203" t="s">
        <v>37</v>
      </c>
      <c r="I8" s="154"/>
    </row>
    <row r="9" spans="1:10" s="140" customFormat="1" ht="15.75" customHeight="1">
      <c r="A9" s="205"/>
      <c r="B9" s="205" t="s">
        <v>479</v>
      </c>
      <c r="C9" s="206"/>
      <c r="D9" s="206"/>
      <c r="E9" s="206"/>
      <c r="F9" s="206"/>
      <c r="G9" s="206"/>
      <c r="H9" s="207"/>
      <c r="I9" s="158"/>
    </row>
    <row r="10" spans="1:10" s="164" customFormat="1" ht="120.95" customHeight="1">
      <c r="A10" s="208" t="str">
        <f>IF(OR(B10&lt;&gt;"",D10&lt;&gt;""),"["&amp;TEXT($B$2,"##")&amp;"-"&amp;TEXT(ROW()-10,"##")&amp;"]","")</f>
        <v>[QLBA-]</v>
      </c>
      <c r="B10" s="209" t="s">
        <v>444</v>
      </c>
      <c r="C10" s="209" t="s">
        <v>445</v>
      </c>
      <c r="D10" s="210" t="s">
        <v>446</v>
      </c>
      <c r="E10" s="210" t="s">
        <v>41</v>
      </c>
      <c r="F10" s="211" t="s">
        <v>59</v>
      </c>
      <c r="G10" s="208"/>
      <c r="H10" s="212"/>
      <c r="I10" s="163"/>
    </row>
    <row r="11" spans="1:10" ht="25.5">
      <c r="A11" s="208" t="str">
        <f>IF(OR(B11&lt;&gt;"",D11&lt;&gt;""),"["&amp;TEXT($B$2,"##")&amp;"-"&amp;TEXT(ROW()-10,"##")&amp;"]","")</f>
        <v>[QLBA-1]</v>
      </c>
      <c r="B11" s="208" t="s">
        <v>480</v>
      </c>
      <c r="C11" s="208" t="s">
        <v>481</v>
      </c>
      <c r="D11" s="213" t="s">
        <v>482</v>
      </c>
      <c r="E11" s="213"/>
      <c r="F11" s="208" t="s">
        <v>59</v>
      </c>
      <c r="G11" s="214">
        <v>44717</v>
      </c>
      <c r="H11" s="212"/>
      <c r="I11" s="163"/>
    </row>
    <row r="12" spans="1:10" ht="38.25">
      <c r="A12" s="208" t="str">
        <f>IF(OR(B12&lt;&gt;"",D12&lt;&gt;""),"["&amp;TEXT($B$2,"##")&amp;"-"&amp;TEXT(ROW()-10,"##")&amp;"]","")</f>
        <v>[QLBA-2]</v>
      </c>
      <c r="B12" s="208" t="s">
        <v>483</v>
      </c>
      <c r="C12" s="208" t="s">
        <v>484</v>
      </c>
      <c r="D12" s="213" t="s">
        <v>485</v>
      </c>
      <c r="E12" s="213"/>
      <c r="F12" s="208" t="s">
        <v>59</v>
      </c>
      <c r="G12" s="214">
        <v>44717</v>
      </c>
      <c r="H12" s="212"/>
      <c r="I12" s="163"/>
    </row>
    <row r="13" spans="1:10" ht="38.25">
      <c r="A13" s="208" t="str">
        <f>IF(OR(B13&lt;&gt;"",D13&lt;&gt;""),"["&amp;TEXT($B$2,"##")&amp;"-"&amp;TEXT(ROW()-10,"##")&amp;"]","")</f>
        <v>[QLBA-3]</v>
      </c>
      <c r="B13" s="208" t="s">
        <v>486</v>
      </c>
      <c r="C13" s="208" t="s">
        <v>484</v>
      </c>
      <c r="D13" s="213" t="s">
        <v>487</v>
      </c>
      <c r="E13" s="213"/>
      <c r="F13" s="208" t="s">
        <v>59</v>
      </c>
      <c r="G13" s="214">
        <v>44717</v>
      </c>
      <c r="H13" s="212"/>
      <c r="I13" s="163"/>
    </row>
    <row r="14" spans="1:10" s="140" customFormat="1" ht="15.75" customHeight="1">
      <c r="A14" s="205"/>
      <c r="B14" s="205" t="s">
        <v>488</v>
      </c>
      <c r="C14" s="206"/>
      <c r="D14" s="206"/>
      <c r="E14" s="206"/>
      <c r="F14" s="206"/>
      <c r="G14" s="206"/>
      <c r="H14" s="207"/>
      <c r="I14" s="158"/>
    </row>
    <row r="15" spans="1:10" ht="38.25">
      <c r="A15" s="208" t="str">
        <f>IF(OR(B15&lt;&gt;"",D15&lt;&gt;""),"["&amp;TEXT($B$2,"##")&amp;"-"&amp;TEXT(ROW()-11,"##")&amp;"]","")</f>
        <v>[QLBA-4]</v>
      </c>
      <c r="B15" s="208" t="s">
        <v>489</v>
      </c>
      <c r="C15" s="208" t="s">
        <v>484</v>
      </c>
      <c r="D15" s="213" t="s">
        <v>490</v>
      </c>
      <c r="E15" s="208"/>
      <c r="F15" s="208" t="s">
        <v>59</v>
      </c>
      <c r="G15" s="214">
        <v>44717</v>
      </c>
      <c r="H15" s="212"/>
      <c r="I15" s="163"/>
    </row>
    <row r="16" spans="1:10" ht="76.5">
      <c r="A16" s="208" t="str">
        <f>IF(OR(B16&lt;&gt;"",D16&lt;&gt;""),"["&amp;TEXT($B$2,"##")&amp;"-"&amp;TEXT(ROW()-11,"##")&amp;"]","")</f>
        <v>[QLBA-5]</v>
      </c>
      <c r="B16" s="208" t="s">
        <v>491</v>
      </c>
      <c r="C16" s="208" t="s">
        <v>492</v>
      </c>
      <c r="D16" s="213" t="s">
        <v>493</v>
      </c>
      <c r="E16" s="208" t="s">
        <v>494</v>
      </c>
      <c r="F16" s="208" t="s">
        <v>59</v>
      </c>
      <c r="G16" s="214">
        <v>44717</v>
      </c>
      <c r="H16" s="215"/>
    </row>
    <row r="17" spans="1:11" ht="51">
      <c r="A17" s="208" t="str">
        <f>IF(OR(B17&lt;&gt;"",D17&lt;&gt;""),"["&amp;TEXT($B$2,"##")&amp;"-"&amp;TEXT(ROW()-11,"##")&amp;"]","")</f>
        <v>[QLBA-6]</v>
      </c>
      <c r="B17" s="208" t="s">
        <v>491</v>
      </c>
      <c r="C17" s="208" t="s">
        <v>495</v>
      </c>
      <c r="D17" s="213" t="s">
        <v>496</v>
      </c>
      <c r="E17" s="208"/>
      <c r="F17" s="208" t="s">
        <v>59</v>
      </c>
      <c r="G17" s="214">
        <v>44717</v>
      </c>
      <c r="H17" s="215"/>
      <c r="I17" s="158"/>
      <c r="J17" s="140"/>
      <c r="K17" s="140"/>
    </row>
    <row r="18" spans="1:11" ht="76.5">
      <c r="A18" s="208" t="str">
        <f>IF(OR(B18&lt;&gt;"",D18&lt;&gt;""),"["&amp;TEXT($B$2,"##")&amp;"-"&amp;TEXT(ROW()-11,"##")&amp;"]","")</f>
        <v>[QLBA-7]</v>
      </c>
      <c r="B18" s="208" t="s">
        <v>497</v>
      </c>
      <c r="C18" s="208" t="s">
        <v>492</v>
      </c>
      <c r="D18" s="213" t="s">
        <v>498</v>
      </c>
      <c r="E18" s="208" t="s">
        <v>499</v>
      </c>
      <c r="F18" s="208" t="s">
        <v>59</v>
      </c>
      <c r="G18" s="214">
        <v>44717</v>
      </c>
      <c r="H18" s="215"/>
      <c r="I18" s="158"/>
      <c r="J18" s="140"/>
      <c r="K18" s="140"/>
    </row>
    <row r="19" spans="1:11" ht="76.5">
      <c r="A19" s="208" t="str">
        <f>IF(OR(B19&lt;&gt;"",D19&lt;&gt;""),"["&amp;TEXT($B$2,"##")&amp;"-"&amp;TEXT(ROW()-11,"##")&amp;"]","")</f>
        <v>[QLBA-8]</v>
      </c>
      <c r="B19" s="208" t="s">
        <v>500</v>
      </c>
      <c r="C19" s="208" t="s">
        <v>492</v>
      </c>
      <c r="D19" s="213" t="s">
        <v>501</v>
      </c>
      <c r="E19" s="208" t="s">
        <v>499</v>
      </c>
      <c r="F19" s="208" t="s">
        <v>59</v>
      </c>
      <c r="G19" s="214">
        <v>44717</v>
      </c>
      <c r="H19" s="215"/>
      <c r="I19" s="158"/>
      <c r="J19" s="140"/>
      <c r="K19" s="140"/>
    </row>
    <row r="20" spans="1:11">
      <c r="F20" s="216"/>
      <c r="I20" s="158"/>
      <c r="J20" s="140"/>
      <c r="K20" s="140"/>
    </row>
    <row r="21" spans="1:11">
      <c r="F21" s="173"/>
      <c r="I21" s="163"/>
    </row>
  </sheetData>
  <mergeCells count="4">
    <mergeCell ref="B2:H2"/>
    <mergeCell ref="B4:H4"/>
    <mergeCell ref="F5:H5"/>
    <mergeCell ref="F6:H6"/>
  </mergeCells>
  <dataValidations count="1">
    <dataValidation type="list" allowBlank="1" showErrorMessage="1" sqref="F1 F7:F148" xr:uid="{E40C3489-0EC9-4FEE-8E97-9C7AEEDA57E1}">
      <formula1>$J$2:$J$6</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1"/>
  <sheetViews>
    <sheetView zoomScale="70" zoomScaleNormal="70" workbookViewId="0">
      <selection activeCell="K13" sqref="K13"/>
    </sheetView>
  </sheetViews>
  <sheetFormatPr defaultRowHeight="12.75"/>
  <cols>
    <col min="1" max="1" width="11.5" style="7" customWidth="1"/>
    <col min="2" max="2" width="19.125" style="7" customWidth="1"/>
    <col min="3" max="3" width="25.625" style="7" customWidth="1"/>
    <col min="4" max="4" width="30.125" style="7" customWidth="1"/>
    <col min="5" max="5" width="16.875" style="7" customWidth="1"/>
    <col min="6" max="6" width="7.125" style="7" customWidth="1"/>
    <col min="7" max="7" width="9" style="7"/>
    <col min="8" max="8" width="17.625" style="7" customWidth="1"/>
    <col min="9" max="9" width="8.25" style="46" customWidth="1"/>
    <col min="10" max="10" width="0" style="7" hidden="1" customWidth="1"/>
    <col min="11" max="16384" width="9" style="7"/>
  </cols>
  <sheetData>
    <row r="1" spans="1:10" s="186" customFormat="1" ht="13.5" thickBot="1">
      <c r="A1" s="184"/>
      <c r="B1" s="47"/>
      <c r="C1" s="47"/>
      <c r="D1" s="47"/>
      <c r="E1" s="47"/>
      <c r="F1" s="48"/>
      <c r="G1" s="185"/>
      <c r="H1" s="31"/>
      <c r="I1" s="49"/>
    </row>
    <row r="2" spans="1:10" s="186" customFormat="1" ht="15" customHeight="1">
      <c r="A2" s="92" t="s">
        <v>22</v>
      </c>
      <c r="B2" s="242" t="s">
        <v>126</v>
      </c>
      <c r="C2" s="242"/>
      <c r="D2" s="242"/>
      <c r="E2" s="242"/>
      <c r="F2" s="242"/>
      <c r="G2" s="242"/>
      <c r="H2" s="242"/>
      <c r="I2" s="49"/>
      <c r="J2" s="186" t="s">
        <v>59</v>
      </c>
    </row>
    <row r="3" spans="1:10" s="186" customFormat="1" ht="25.5" customHeight="1">
      <c r="A3" s="93" t="s">
        <v>24</v>
      </c>
      <c r="B3" s="245" t="s">
        <v>127</v>
      </c>
      <c r="C3" s="246"/>
      <c r="D3" s="246"/>
      <c r="E3" s="246"/>
      <c r="F3" s="246"/>
      <c r="G3" s="246"/>
      <c r="H3" s="247"/>
      <c r="I3" s="49"/>
      <c r="J3" s="186" t="s">
        <v>60</v>
      </c>
    </row>
    <row r="4" spans="1:10" s="186" customFormat="1" ht="18" customHeight="1">
      <c r="A4" s="92" t="s">
        <v>27</v>
      </c>
      <c r="B4" s="242" t="s">
        <v>86</v>
      </c>
      <c r="C4" s="242"/>
      <c r="D4" s="242"/>
      <c r="E4" s="242"/>
      <c r="F4" s="242"/>
      <c r="G4" s="242"/>
      <c r="H4" s="242"/>
      <c r="I4" s="49"/>
      <c r="J4" s="186" t="s">
        <v>61</v>
      </c>
    </row>
    <row r="5" spans="1:10" s="186" customFormat="1" ht="19.5" customHeight="1">
      <c r="A5" s="94" t="s">
        <v>59</v>
      </c>
      <c r="B5" s="107" t="s">
        <v>60</v>
      </c>
      <c r="C5" s="107" t="s">
        <v>28</v>
      </c>
      <c r="D5" s="107" t="s">
        <v>61</v>
      </c>
      <c r="E5" s="95" t="s">
        <v>62</v>
      </c>
      <c r="F5" s="243" t="s">
        <v>29</v>
      </c>
      <c r="G5" s="243"/>
      <c r="H5" s="243"/>
      <c r="I5" s="187"/>
      <c r="J5" s="186" t="s">
        <v>28</v>
      </c>
    </row>
    <row r="6" spans="1:10" s="186" customFormat="1" ht="15" customHeight="1" thickBot="1">
      <c r="A6" s="62">
        <f>COUNTIF(F9:F1000,"Passed")</f>
        <v>10</v>
      </c>
      <c r="B6" s="96">
        <f>COUNTIF(F9:F1000,"Failed")</f>
        <v>0</v>
      </c>
      <c r="C6" s="96">
        <f>F6-E6-D6-B6-A6</f>
        <v>0</v>
      </c>
      <c r="D6" s="96">
        <f>COUNTIF(F$9:F$1000,"Blocked")</f>
        <v>0</v>
      </c>
      <c r="E6" s="97">
        <f>COUNTIF(F$9:F$1000,"Skipped")</f>
        <v>0</v>
      </c>
      <c r="F6" s="244">
        <f>COUNTA(A9:A1000)</f>
        <v>10</v>
      </c>
      <c r="G6" s="244"/>
      <c r="H6" s="244"/>
      <c r="I6" s="187"/>
      <c r="J6" s="186" t="s">
        <v>62</v>
      </c>
    </row>
    <row r="7" spans="1:10" s="186" customFormat="1" ht="15" customHeight="1">
      <c r="D7" s="188"/>
      <c r="E7" s="188"/>
      <c r="F7" s="188"/>
      <c r="G7" s="188"/>
      <c r="H7" s="188"/>
      <c r="I7" s="187"/>
    </row>
    <row r="8" spans="1:10" s="186" customFormat="1" ht="25.5" customHeight="1">
      <c r="A8" s="51" t="s">
        <v>30</v>
      </c>
      <c r="B8" s="51" t="s">
        <v>31</v>
      </c>
      <c r="C8" s="51" t="s">
        <v>32</v>
      </c>
      <c r="D8" s="51" t="s">
        <v>33</v>
      </c>
      <c r="E8" s="52" t="s">
        <v>34</v>
      </c>
      <c r="F8" s="52" t="s">
        <v>35</v>
      </c>
      <c r="G8" s="52" t="s">
        <v>36</v>
      </c>
      <c r="H8" s="51" t="s">
        <v>37</v>
      </c>
      <c r="I8" s="189"/>
    </row>
    <row r="9" spans="1:10" s="186" customFormat="1" ht="15.75" customHeight="1">
      <c r="A9" s="53"/>
      <c r="B9" s="53" t="s">
        <v>21</v>
      </c>
      <c r="C9" s="54"/>
      <c r="D9" s="54"/>
      <c r="E9" s="54"/>
      <c r="F9" s="54"/>
      <c r="G9" s="54"/>
      <c r="H9" s="55"/>
      <c r="I9" s="190"/>
    </row>
    <row r="10" spans="1:10" s="59" customFormat="1" ht="120.95" customHeight="1">
      <c r="A10" s="56" t="str">
        <f>IF(OR(B10&lt;&gt;"",D10&lt;&gt;""),"["&amp;TEXT($B$2,"##")&amp;"-"&amp;TEXT(ROW()-10,"##")&amp;"]","")</f>
        <v>[TPGM-]</v>
      </c>
      <c r="B10" s="57" t="s">
        <v>38</v>
      </c>
      <c r="C10" s="57" t="s">
        <v>39</v>
      </c>
      <c r="D10" s="58" t="s">
        <v>40</v>
      </c>
      <c r="E10" s="58" t="s">
        <v>41</v>
      </c>
      <c r="F10" s="191" t="s">
        <v>59</v>
      </c>
      <c r="G10" s="56"/>
      <c r="H10" s="63"/>
      <c r="I10" s="192"/>
    </row>
    <row r="11" spans="1:10" ht="38.25">
      <c r="A11" s="56" t="str">
        <f t="shared" ref="A11:A19" si="0">IF(OR(B11&lt;&gt;"",D11&lt;&gt;""),"["&amp;TEXT($B$2,"##")&amp;"-"&amp;TEXT(ROW()-10,"##")&amp;"]","")</f>
        <v>[TPGM-1]</v>
      </c>
      <c r="B11" s="56" t="s">
        <v>128</v>
      </c>
      <c r="C11" s="56" t="s">
        <v>129</v>
      </c>
      <c r="D11" s="60" t="s">
        <v>130</v>
      </c>
      <c r="E11" s="60"/>
      <c r="F11" s="56" t="s">
        <v>59</v>
      </c>
      <c r="G11" s="106">
        <v>44717</v>
      </c>
      <c r="H11" s="63"/>
      <c r="I11" s="192"/>
    </row>
    <row r="12" spans="1:10" ht="63.75">
      <c r="A12" s="56" t="str">
        <f t="shared" si="0"/>
        <v>[TPGM-2]</v>
      </c>
      <c r="B12" s="56" t="s">
        <v>132</v>
      </c>
      <c r="C12" s="56" t="s">
        <v>131</v>
      </c>
      <c r="D12" s="60" t="s">
        <v>133</v>
      </c>
      <c r="E12" s="60"/>
      <c r="F12" s="56" t="s">
        <v>59</v>
      </c>
      <c r="G12" s="106">
        <v>44717</v>
      </c>
      <c r="H12" s="63"/>
      <c r="I12" s="192"/>
    </row>
    <row r="13" spans="1:10" ht="63.75">
      <c r="A13" s="56" t="str">
        <f t="shared" si="0"/>
        <v>[TPGM-3]</v>
      </c>
      <c r="B13" s="56" t="s">
        <v>134</v>
      </c>
      <c r="C13" s="56" t="s">
        <v>131</v>
      </c>
      <c r="D13" s="56" t="s">
        <v>135</v>
      </c>
      <c r="E13" s="56"/>
      <c r="F13" s="56" t="s">
        <v>59</v>
      </c>
      <c r="G13" s="106">
        <v>44717</v>
      </c>
      <c r="H13" s="63"/>
      <c r="I13" s="192"/>
    </row>
    <row r="14" spans="1:10" ht="63.75">
      <c r="A14" s="56" t="str">
        <f t="shared" si="0"/>
        <v>[TPGM-4]</v>
      </c>
      <c r="B14" s="56" t="s">
        <v>136</v>
      </c>
      <c r="C14" s="56" t="s">
        <v>131</v>
      </c>
      <c r="D14" s="56" t="s">
        <v>143</v>
      </c>
      <c r="E14" s="56"/>
      <c r="F14" s="56" t="s">
        <v>59</v>
      </c>
      <c r="G14" s="106">
        <v>44717</v>
      </c>
      <c r="H14" s="63"/>
      <c r="I14" s="192"/>
    </row>
    <row r="15" spans="1:10" ht="76.5">
      <c r="A15" s="56" t="str">
        <f t="shared" si="0"/>
        <v>[TPGM-5]</v>
      </c>
      <c r="B15" s="56" t="s">
        <v>137</v>
      </c>
      <c r="C15" s="56" t="s">
        <v>142</v>
      </c>
      <c r="D15" s="56" t="s">
        <v>143</v>
      </c>
      <c r="E15" s="56"/>
      <c r="F15" s="56" t="s">
        <v>59</v>
      </c>
      <c r="G15" s="106">
        <v>44717</v>
      </c>
      <c r="H15" s="63"/>
      <c r="I15" s="192"/>
    </row>
    <row r="16" spans="1:10" ht="76.5">
      <c r="A16" s="56" t="str">
        <f t="shared" si="0"/>
        <v>[TPGM-6]</v>
      </c>
      <c r="B16" s="56" t="s">
        <v>138</v>
      </c>
      <c r="C16" s="56" t="s">
        <v>142</v>
      </c>
      <c r="D16" s="56" t="s">
        <v>143</v>
      </c>
      <c r="E16" s="56"/>
      <c r="F16" s="56" t="s">
        <v>59</v>
      </c>
      <c r="G16" s="106">
        <v>44717</v>
      </c>
      <c r="H16" s="63"/>
      <c r="I16" s="192"/>
    </row>
    <row r="17" spans="1:11" ht="76.5">
      <c r="A17" s="56" t="str">
        <f t="shared" si="0"/>
        <v>[TPGM-7]</v>
      </c>
      <c r="B17" s="56" t="s">
        <v>139</v>
      </c>
      <c r="C17" s="56" t="s">
        <v>142</v>
      </c>
      <c r="D17" s="56" t="s">
        <v>144</v>
      </c>
      <c r="E17" s="56"/>
      <c r="F17" s="56" t="s">
        <v>59</v>
      </c>
      <c r="G17" s="106">
        <v>44717</v>
      </c>
      <c r="H17" s="63"/>
      <c r="I17" s="192"/>
    </row>
    <row r="18" spans="1:11" ht="76.5">
      <c r="A18" s="56" t="str">
        <f t="shared" si="0"/>
        <v>[TPGM-8]</v>
      </c>
      <c r="B18" s="56" t="s">
        <v>140</v>
      </c>
      <c r="C18" s="56" t="s">
        <v>142</v>
      </c>
      <c r="D18" s="56" t="s">
        <v>145</v>
      </c>
      <c r="E18" s="56"/>
      <c r="F18" s="56" t="s">
        <v>59</v>
      </c>
      <c r="G18" s="106">
        <v>44717</v>
      </c>
      <c r="H18" s="63"/>
      <c r="I18" s="192"/>
    </row>
    <row r="19" spans="1:11" ht="76.5">
      <c r="A19" s="56" t="str">
        <f t="shared" si="0"/>
        <v>[TPGM-9]</v>
      </c>
      <c r="B19" s="56" t="s">
        <v>141</v>
      </c>
      <c r="C19" s="56" t="s">
        <v>142</v>
      </c>
      <c r="D19" s="56" t="s">
        <v>146</v>
      </c>
      <c r="E19" s="56"/>
      <c r="F19" s="61" t="s">
        <v>59</v>
      </c>
      <c r="G19" s="106">
        <v>44717</v>
      </c>
      <c r="H19" s="61"/>
    </row>
    <row r="20" spans="1:11">
      <c r="F20" s="193"/>
      <c r="I20" s="190"/>
      <c r="J20" s="186"/>
      <c r="K20" s="186"/>
    </row>
    <row r="21" spans="1:11">
      <c r="F21" s="194"/>
      <c r="I21" s="192"/>
    </row>
  </sheetData>
  <mergeCells count="5">
    <mergeCell ref="B2:H2"/>
    <mergeCell ref="B4:H4"/>
    <mergeCell ref="F5:H5"/>
    <mergeCell ref="F6:H6"/>
    <mergeCell ref="B3:H3"/>
  </mergeCells>
  <dataValidations count="1">
    <dataValidation type="list" allowBlank="1" showErrorMessage="1" sqref="F1 F7:F148" xr:uid="{3CEB0FD8-7D2A-4C80-85AF-DBFC01A600D3}">
      <formula1>$J$2:$J$6</formula1>
      <formula2>0</formula2>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9"/>
  <sheetViews>
    <sheetView workbookViewId="0">
      <selection activeCell="A29" sqref="A29"/>
    </sheetView>
  </sheetViews>
  <sheetFormatPr defaultRowHeight="12.75"/>
  <cols>
    <col min="1" max="1" width="11.5" style="7" customWidth="1"/>
    <col min="2" max="2" width="19.125" style="7" customWidth="1"/>
    <col min="3" max="3" width="25.625" style="7" customWidth="1"/>
    <col min="4" max="4" width="30.125" style="7" customWidth="1"/>
    <col min="5" max="5" width="16.875" style="7" customWidth="1"/>
    <col min="6" max="6" width="7.125" style="7" customWidth="1"/>
    <col min="7" max="7" width="9" style="7"/>
    <col min="8" max="8" width="17.625" style="7" customWidth="1"/>
    <col min="9" max="9" width="8.25" style="46" customWidth="1"/>
    <col min="10" max="10" width="0" style="7" hidden="1" customWidth="1"/>
    <col min="11" max="16384" width="9" style="7"/>
  </cols>
  <sheetData>
    <row r="1" spans="1:10" s="186" customFormat="1" ht="13.5" thickBot="1">
      <c r="A1" s="184"/>
      <c r="B1" s="47"/>
      <c r="C1" s="47"/>
      <c r="D1" s="47"/>
      <c r="E1" s="47"/>
      <c r="F1" s="48"/>
      <c r="G1" s="185"/>
      <c r="H1" s="31"/>
      <c r="I1" s="49"/>
    </row>
    <row r="2" spans="1:10" s="186" customFormat="1" ht="15" customHeight="1">
      <c r="A2" s="92" t="s">
        <v>22</v>
      </c>
      <c r="B2" s="242" t="s">
        <v>84</v>
      </c>
      <c r="C2" s="242"/>
      <c r="D2" s="242"/>
      <c r="E2" s="242"/>
      <c r="F2" s="242"/>
      <c r="G2" s="242"/>
      <c r="H2" s="242"/>
      <c r="I2" s="49"/>
      <c r="J2" s="186" t="s">
        <v>59</v>
      </c>
    </row>
    <row r="3" spans="1:10" s="186" customFormat="1" ht="25.5" customHeight="1">
      <c r="A3" s="93" t="s">
        <v>24</v>
      </c>
      <c r="B3" s="245" t="s">
        <v>85</v>
      </c>
      <c r="C3" s="246"/>
      <c r="D3" s="246"/>
      <c r="E3" s="246"/>
      <c r="F3" s="246"/>
      <c r="G3" s="246"/>
      <c r="H3" s="247"/>
      <c r="I3" s="49"/>
      <c r="J3" s="186" t="s">
        <v>60</v>
      </c>
    </row>
    <row r="4" spans="1:10" s="186" customFormat="1" ht="18" customHeight="1">
      <c r="A4" s="92" t="s">
        <v>27</v>
      </c>
      <c r="B4" s="242" t="s">
        <v>86</v>
      </c>
      <c r="C4" s="242"/>
      <c r="D4" s="242"/>
      <c r="E4" s="242"/>
      <c r="F4" s="242"/>
      <c r="G4" s="242"/>
      <c r="H4" s="242"/>
      <c r="I4" s="49"/>
      <c r="J4" s="186" t="s">
        <v>61</v>
      </c>
    </row>
    <row r="5" spans="1:10" s="186" customFormat="1" ht="19.5" customHeight="1">
      <c r="A5" s="94" t="s">
        <v>59</v>
      </c>
      <c r="B5" s="107" t="s">
        <v>60</v>
      </c>
      <c r="C5" s="107" t="s">
        <v>28</v>
      </c>
      <c r="D5" s="107" t="s">
        <v>61</v>
      </c>
      <c r="E5" s="95" t="s">
        <v>62</v>
      </c>
      <c r="F5" s="243" t="s">
        <v>29</v>
      </c>
      <c r="G5" s="243"/>
      <c r="H5" s="243"/>
      <c r="I5" s="187"/>
      <c r="J5" s="186" t="s">
        <v>28</v>
      </c>
    </row>
    <row r="6" spans="1:10" s="186" customFormat="1" ht="15" customHeight="1" thickBot="1">
      <c r="A6" s="62">
        <f>COUNTIF(F9:F1001,"Passed")</f>
        <v>11</v>
      </c>
      <c r="B6" s="96">
        <f>COUNTIF(F9:F1001,"Failed")</f>
        <v>5</v>
      </c>
      <c r="C6" s="96">
        <f>F6-E6-D6-B6-A6</f>
        <v>-1</v>
      </c>
      <c r="D6" s="96">
        <f>COUNTIF(F$9:F$1001,"Blocked")</f>
        <v>0</v>
      </c>
      <c r="E6" s="97">
        <f>COUNTIF(F$9:F$1001,"Skipped")</f>
        <v>0</v>
      </c>
      <c r="F6" s="244">
        <f>COUNTA(A9:A1001)</f>
        <v>15</v>
      </c>
      <c r="G6" s="244"/>
      <c r="H6" s="244"/>
      <c r="I6" s="187"/>
      <c r="J6" s="186" t="s">
        <v>62</v>
      </c>
    </row>
    <row r="7" spans="1:10" s="186" customFormat="1" ht="15" customHeight="1">
      <c r="D7" s="188"/>
      <c r="E7" s="188"/>
      <c r="F7" s="188"/>
      <c r="G7" s="188"/>
      <c r="H7" s="188"/>
      <c r="I7" s="187"/>
    </row>
    <row r="8" spans="1:10" s="186" customFormat="1" ht="25.5" customHeight="1">
      <c r="A8" s="51" t="s">
        <v>30</v>
      </c>
      <c r="B8" s="51" t="s">
        <v>31</v>
      </c>
      <c r="C8" s="51" t="s">
        <v>32</v>
      </c>
      <c r="D8" s="51" t="s">
        <v>33</v>
      </c>
      <c r="E8" s="52" t="s">
        <v>34</v>
      </c>
      <c r="F8" s="52" t="s">
        <v>35</v>
      </c>
      <c r="G8" s="52" t="s">
        <v>36</v>
      </c>
      <c r="H8" s="51" t="s">
        <v>37</v>
      </c>
      <c r="I8" s="189"/>
    </row>
    <row r="9" spans="1:10" s="186" customFormat="1" ht="15.75" customHeight="1">
      <c r="A9" s="53"/>
      <c r="B9" s="53" t="s">
        <v>87</v>
      </c>
      <c r="C9" s="54"/>
      <c r="D9" s="54"/>
      <c r="E9" s="248"/>
      <c r="F9" s="248"/>
      <c r="G9" s="248"/>
      <c r="H9" s="55"/>
      <c r="I9" s="190"/>
    </row>
    <row r="10" spans="1:10" s="59" customFormat="1" ht="120.95" customHeight="1">
      <c r="B10" s="57" t="s">
        <v>38</v>
      </c>
      <c r="C10" s="57" t="s">
        <v>39</v>
      </c>
      <c r="D10" s="58" t="s">
        <v>40</v>
      </c>
      <c r="E10" s="58" t="s">
        <v>41</v>
      </c>
      <c r="F10" s="191" t="s">
        <v>59</v>
      </c>
      <c r="G10" s="56"/>
      <c r="H10" s="63"/>
      <c r="I10" s="192"/>
    </row>
    <row r="11" spans="1:10" ht="114.75">
      <c r="A11" s="56" t="str">
        <f t="shared" ref="A11:A14" si="0">IF(OR(B11&lt;&gt;"",D11&lt;&gt;""),"["&amp;TEXT($B$2,"##")&amp;"-"&amp;TEXT(ROW()-10,"##")&amp;"]","")</f>
        <v>[QLHV-1]</v>
      </c>
      <c r="B11" s="56" t="s">
        <v>93</v>
      </c>
      <c r="C11" s="56" t="s">
        <v>92</v>
      </c>
      <c r="D11" s="60" t="s">
        <v>94</v>
      </c>
      <c r="E11" s="60" t="s">
        <v>95</v>
      </c>
      <c r="F11" s="56" t="s">
        <v>59</v>
      </c>
      <c r="G11" s="106">
        <v>44717</v>
      </c>
      <c r="H11" s="63"/>
      <c r="I11" s="192"/>
    </row>
    <row r="12" spans="1:10" ht="76.5">
      <c r="A12" s="56" t="str">
        <f t="shared" si="0"/>
        <v>[QLHV-2]</v>
      </c>
      <c r="B12" s="56" t="s">
        <v>96</v>
      </c>
      <c r="C12" s="56" t="s">
        <v>92</v>
      </c>
      <c r="D12" s="60" t="s">
        <v>97</v>
      </c>
      <c r="E12" s="60" t="s">
        <v>95</v>
      </c>
      <c r="F12" s="56" t="s">
        <v>59</v>
      </c>
      <c r="G12" s="106">
        <v>44717</v>
      </c>
      <c r="H12" s="63"/>
      <c r="I12" s="192"/>
    </row>
    <row r="13" spans="1:10" ht="76.5">
      <c r="A13" s="56" t="str">
        <f t="shared" si="0"/>
        <v>[QLHV-3]</v>
      </c>
      <c r="B13" s="56" t="s">
        <v>98</v>
      </c>
      <c r="C13" s="56" t="s">
        <v>99</v>
      </c>
      <c r="D13" s="60" t="s">
        <v>100</v>
      </c>
      <c r="E13" s="60" t="s">
        <v>95</v>
      </c>
      <c r="F13" s="56" t="s">
        <v>59</v>
      </c>
      <c r="G13" s="106">
        <v>44717</v>
      </c>
      <c r="H13" s="63"/>
      <c r="I13" s="192"/>
    </row>
    <row r="14" spans="1:10" ht="89.25">
      <c r="A14" s="56" t="str">
        <f t="shared" si="0"/>
        <v>[QLHV-4]</v>
      </c>
      <c r="B14" s="56" t="s">
        <v>101</v>
      </c>
      <c r="C14" s="56" t="s">
        <v>102</v>
      </c>
      <c r="D14" s="60" t="s">
        <v>103</v>
      </c>
      <c r="E14" s="60" t="s">
        <v>95</v>
      </c>
      <c r="F14" s="56" t="s">
        <v>59</v>
      </c>
      <c r="G14" s="106">
        <v>44717</v>
      </c>
      <c r="H14" s="63"/>
      <c r="I14" s="192"/>
    </row>
    <row r="15" spans="1:10" s="186" customFormat="1" ht="15.75" customHeight="1">
      <c r="A15" s="53"/>
      <c r="B15" s="53" t="s">
        <v>88</v>
      </c>
      <c r="C15" s="54"/>
      <c r="D15" s="54"/>
      <c r="E15" s="248"/>
      <c r="F15" s="248"/>
      <c r="G15" s="248"/>
      <c r="H15" s="249"/>
      <c r="I15" s="190"/>
    </row>
    <row r="16" spans="1:10" ht="63.75">
      <c r="A16" s="56" t="str">
        <f t="shared" ref="A16:A20" si="1">IF(OR(B16&lt;&gt;"",D16&lt;&gt;""),"["&amp;TEXT($B$2,"##")&amp;"-"&amp;TEXT(ROW()-11,"##")&amp;"]","")</f>
        <v>[QLHV-5]</v>
      </c>
      <c r="B16" s="56" t="s">
        <v>104</v>
      </c>
      <c r="C16" s="56" t="s">
        <v>92</v>
      </c>
      <c r="D16" s="60" t="s">
        <v>105</v>
      </c>
      <c r="E16" s="60" t="s">
        <v>95</v>
      </c>
      <c r="F16" s="56" t="s">
        <v>59</v>
      </c>
      <c r="G16" s="106">
        <v>44717</v>
      </c>
      <c r="H16" s="63"/>
      <c r="I16" s="192"/>
    </row>
    <row r="17" spans="1:11" ht="89.25">
      <c r="A17" s="56" t="str">
        <f t="shared" si="1"/>
        <v>[QLHV-6]</v>
      </c>
      <c r="B17" s="56" t="s">
        <v>107</v>
      </c>
      <c r="C17" s="56" t="s">
        <v>106</v>
      </c>
      <c r="D17" s="60" t="s">
        <v>108</v>
      </c>
      <c r="E17" s="60" t="s">
        <v>95</v>
      </c>
      <c r="F17" s="56" t="s">
        <v>59</v>
      </c>
      <c r="G17" s="106">
        <v>44717</v>
      </c>
      <c r="H17" s="63"/>
      <c r="I17" s="192"/>
    </row>
    <row r="18" spans="1:11" ht="63.75">
      <c r="A18" s="56" t="str">
        <f t="shared" si="1"/>
        <v>[QLHV-7]</v>
      </c>
      <c r="B18" s="56" t="s">
        <v>109</v>
      </c>
      <c r="C18" s="56" t="s">
        <v>110</v>
      </c>
      <c r="D18" s="60" t="s">
        <v>111</v>
      </c>
      <c r="E18" s="60" t="s">
        <v>95</v>
      </c>
      <c r="F18" s="56" t="s">
        <v>59</v>
      </c>
      <c r="G18" s="106">
        <v>44717</v>
      </c>
      <c r="H18" s="63"/>
      <c r="I18" s="192"/>
    </row>
    <row r="19" spans="1:11" ht="127.5">
      <c r="A19" s="56" t="str">
        <f t="shared" si="1"/>
        <v>[QLHV-8]</v>
      </c>
      <c r="B19" s="56" t="s">
        <v>115</v>
      </c>
      <c r="C19" s="56" t="s">
        <v>106</v>
      </c>
      <c r="D19" s="60" t="s">
        <v>115</v>
      </c>
      <c r="E19" s="60" t="s">
        <v>95</v>
      </c>
      <c r="F19" s="56" t="s">
        <v>59</v>
      </c>
      <c r="G19" s="106">
        <v>44717</v>
      </c>
      <c r="H19" s="63"/>
      <c r="I19" s="192"/>
    </row>
    <row r="20" spans="1:11" ht="102">
      <c r="A20" s="56" t="str">
        <f t="shared" si="1"/>
        <v>[QLHV-9]</v>
      </c>
      <c r="B20" s="56" t="s">
        <v>112</v>
      </c>
      <c r="C20" s="56" t="s">
        <v>113</v>
      </c>
      <c r="D20" s="60" t="s">
        <v>114</v>
      </c>
      <c r="E20" s="60" t="s">
        <v>95</v>
      </c>
      <c r="F20" s="56" t="s">
        <v>59</v>
      </c>
      <c r="G20" s="106">
        <v>44717</v>
      </c>
      <c r="H20" s="63"/>
      <c r="I20" s="192"/>
    </row>
    <row r="21" spans="1:11" ht="89.25">
      <c r="A21" s="56" t="str">
        <f>IF(OR(B21&lt;&gt;"",D21&lt;&gt;""),"["&amp;TEXT($B$2,"##")&amp;"-"&amp;TEXT(ROW()-11,"##")&amp;"]","")</f>
        <v>[QLHV-10]</v>
      </c>
      <c r="B21" s="56" t="s">
        <v>116</v>
      </c>
      <c r="C21" s="56" t="s">
        <v>117</v>
      </c>
      <c r="D21" s="60" t="s">
        <v>103</v>
      </c>
      <c r="E21" s="60" t="s">
        <v>95</v>
      </c>
      <c r="F21" s="56" t="s">
        <v>59</v>
      </c>
      <c r="G21" s="106">
        <v>44717</v>
      </c>
      <c r="H21" s="61"/>
    </row>
    <row r="22" spans="1:11">
      <c r="A22" s="53"/>
      <c r="B22" s="53" t="s">
        <v>89</v>
      </c>
      <c r="C22" s="54"/>
      <c r="D22" s="54"/>
      <c r="E22" s="248"/>
      <c r="F22" s="248"/>
      <c r="G22" s="248"/>
      <c r="H22" s="249"/>
      <c r="I22" s="190"/>
      <c r="J22" s="186"/>
      <c r="K22" s="186"/>
    </row>
    <row r="23" spans="1:11" ht="102">
      <c r="A23" s="56" t="str">
        <f>IF(OR(B23&lt;&gt;"",D23&lt;&gt;""),"["&amp;TEXT($B$2,"##")&amp;"-"&amp;TEXT(ROW()-11,"##")&amp;"]","")</f>
        <v>[QLHV-12]</v>
      </c>
      <c r="B23" s="56" t="s">
        <v>118</v>
      </c>
      <c r="C23" s="56" t="s">
        <v>119</v>
      </c>
      <c r="D23" s="56" t="s">
        <v>118</v>
      </c>
      <c r="E23" s="60" t="s">
        <v>95</v>
      </c>
      <c r="F23" s="56" t="s">
        <v>60</v>
      </c>
      <c r="G23" s="106">
        <v>44717</v>
      </c>
      <c r="H23" s="63"/>
      <c r="I23" s="192"/>
    </row>
    <row r="24" spans="1:11">
      <c r="A24" s="53"/>
      <c r="B24" s="53" t="s">
        <v>90</v>
      </c>
      <c r="C24" s="54"/>
      <c r="D24" s="54"/>
      <c r="E24" s="248"/>
      <c r="F24" s="248"/>
      <c r="G24" s="248"/>
      <c r="H24" s="249"/>
    </row>
    <row r="25" spans="1:11" ht="51">
      <c r="A25" s="56" t="str">
        <f>IF(OR(B25&lt;&gt;"",D25&lt;&gt;""),"["&amp;TEXT($B$2,"##")&amp;"-"&amp;TEXT(ROW()-11,"##")&amp;"]","")</f>
        <v>[QLHV-14]</v>
      </c>
      <c r="B25" s="56" t="s">
        <v>120</v>
      </c>
      <c r="C25" s="56" t="s">
        <v>121</v>
      </c>
      <c r="D25" s="56" t="s">
        <v>122</v>
      </c>
      <c r="E25" s="56"/>
      <c r="F25" s="56" t="s">
        <v>60</v>
      </c>
      <c r="G25" s="56"/>
      <c r="H25" s="63"/>
    </row>
    <row r="26" spans="1:11" ht="89.25">
      <c r="A26" s="56" t="str">
        <f>IF(OR(B26&lt;&gt;"",D26&lt;&gt;""),"["&amp;TEXT($B$2,"##")&amp;"-"&amp;TEXT(ROW()-11,"##")&amp;"]","")</f>
        <v>[QLHV-15]</v>
      </c>
      <c r="B26" s="56" t="s">
        <v>123</v>
      </c>
      <c r="C26" s="56" t="s">
        <v>124</v>
      </c>
      <c r="D26" s="56" t="s">
        <v>125</v>
      </c>
      <c r="E26" s="56"/>
      <c r="F26" s="61" t="s">
        <v>60</v>
      </c>
      <c r="G26" s="61"/>
      <c r="H26" s="61"/>
    </row>
    <row r="27" spans="1:11">
      <c r="A27" s="53"/>
      <c r="B27" s="53" t="s">
        <v>91</v>
      </c>
      <c r="C27" s="54"/>
      <c r="D27" s="54"/>
      <c r="E27" s="248"/>
      <c r="F27" s="248"/>
      <c r="G27" s="248"/>
      <c r="H27" s="249"/>
    </row>
    <row r="28" spans="1:11" ht="51">
      <c r="A28" s="56" t="str">
        <f>IF(OR(B28&lt;&gt;"",D28&lt;&gt;""),"["&amp;TEXT($B$2,"##")&amp;"-"&amp;TEXT(ROW()-11,"##")&amp;"]","")</f>
        <v>[QLHV-17]</v>
      </c>
      <c r="B28" s="56" t="s">
        <v>120</v>
      </c>
      <c r="C28" s="56" t="s">
        <v>121</v>
      </c>
      <c r="D28" s="56" t="s">
        <v>122</v>
      </c>
      <c r="E28" s="56"/>
      <c r="F28" s="56" t="s">
        <v>60</v>
      </c>
      <c r="G28" s="56"/>
      <c r="H28" s="63"/>
    </row>
    <row r="29" spans="1:11" ht="89.25">
      <c r="A29" s="56" t="str">
        <f>IF(OR(B29&lt;&gt;"",D29&lt;&gt;""),"["&amp;TEXT($B$2,"##")&amp;"-"&amp;TEXT(ROW()-11,"##")&amp;"]","")</f>
        <v>[QLHV-18]</v>
      </c>
      <c r="B29" s="56" t="s">
        <v>123</v>
      </c>
      <c r="C29" s="56" t="s">
        <v>124</v>
      </c>
      <c r="D29" s="56" t="s">
        <v>125</v>
      </c>
      <c r="E29" s="56"/>
      <c r="F29" s="61" t="s">
        <v>60</v>
      </c>
      <c r="G29" s="61"/>
      <c r="H29" s="61"/>
    </row>
  </sheetData>
  <mergeCells count="10">
    <mergeCell ref="B2:H2"/>
    <mergeCell ref="B4:H4"/>
    <mergeCell ref="F5:H5"/>
    <mergeCell ref="F6:H6"/>
    <mergeCell ref="B3:H3"/>
    <mergeCell ref="E27:H27"/>
    <mergeCell ref="E24:H24"/>
    <mergeCell ref="E22:H22"/>
    <mergeCell ref="E15:H15"/>
    <mergeCell ref="E9:G9"/>
  </mergeCells>
  <dataValidations count="1">
    <dataValidation type="list" allowBlank="1" showErrorMessage="1" sqref="F1 F28:F149 F25:F26 F23 F16:F21 F7:F8 F10:F14" xr:uid="{834EB5E8-8A1C-4A9B-B86E-54987CF5294E}">
      <formula1>$J$2:$J$6</formula1>
      <formula2>0</formula2>
    </dataValidation>
  </dataValidations>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topLeftCell="A8" workbookViewId="0">
      <selection activeCell="G14" sqref="G14:G17"/>
    </sheetView>
  </sheetViews>
  <sheetFormatPr defaultRowHeight="12.75"/>
  <cols>
    <col min="1" max="1" width="11.5" style="7" customWidth="1"/>
    <col min="2" max="2" width="19.125" style="7" customWidth="1"/>
    <col min="3" max="3" width="25.625" style="7" customWidth="1"/>
    <col min="4" max="4" width="30.125" style="7" customWidth="1"/>
    <col min="5" max="5" width="16.875" style="7" customWidth="1"/>
    <col min="6" max="6" width="7.125" style="7" customWidth="1"/>
    <col min="7" max="7" width="9" style="7"/>
    <col min="8" max="8" width="17.625" style="7" customWidth="1"/>
    <col min="9" max="9" width="8.25" style="46" customWidth="1"/>
    <col min="10" max="10" width="0" style="7" hidden="1" customWidth="1"/>
    <col min="11" max="16384" width="9" style="7"/>
  </cols>
  <sheetData>
    <row r="1" spans="1:10" s="186" customFormat="1" ht="13.5" thickBot="1">
      <c r="A1" s="184"/>
      <c r="B1" s="47"/>
      <c r="C1" s="47"/>
      <c r="D1" s="47"/>
      <c r="E1" s="47"/>
      <c r="F1" s="48"/>
      <c r="G1" s="185"/>
      <c r="H1" s="31"/>
      <c r="I1" s="49"/>
    </row>
    <row r="2" spans="1:10" s="186" customFormat="1" ht="15" customHeight="1">
      <c r="A2" s="92" t="s">
        <v>22</v>
      </c>
      <c r="B2" s="242" t="s">
        <v>147</v>
      </c>
      <c r="C2" s="242"/>
      <c r="D2" s="242"/>
      <c r="E2" s="242"/>
      <c r="F2" s="242"/>
      <c r="G2" s="242"/>
      <c r="H2" s="242"/>
      <c r="I2" s="49"/>
      <c r="J2" s="186" t="s">
        <v>59</v>
      </c>
    </row>
    <row r="3" spans="1:10" s="186" customFormat="1" ht="25.5" customHeight="1">
      <c r="A3" s="93" t="s">
        <v>24</v>
      </c>
      <c r="B3" s="245" t="s">
        <v>148</v>
      </c>
      <c r="C3" s="246"/>
      <c r="D3" s="246"/>
      <c r="E3" s="246"/>
      <c r="F3" s="246"/>
      <c r="G3" s="246"/>
      <c r="H3" s="247"/>
      <c r="I3" s="49"/>
      <c r="J3" s="186" t="s">
        <v>60</v>
      </c>
    </row>
    <row r="4" spans="1:10" s="186" customFormat="1" ht="18" customHeight="1">
      <c r="A4" s="92" t="s">
        <v>27</v>
      </c>
      <c r="B4" s="242"/>
      <c r="C4" s="242"/>
      <c r="D4" s="242"/>
      <c r="E4" s="242"/>
      <c r="F4" s="242"/>
      <c r="G4" s="242"/>
      <c r="H4" s="242"/>
      <c r="I4" s="49"/>
      <c r="J4" s="186" t="s">
        <v>61</v>
      </c>
    </row>
    <row r="5" spans="1:10" s="186" customFormat="1" ht="19.5" customHeight="1">
      <c r="A5" s="94" t="s">
        <v>59</v>
      </c>
      <c r="B5" s="107" t="s">
        <v>60</v>
      </c>
      <c r="C5" s="107" t="s">
        <v>28</v>
      </c>
      <c r="D5" s="107" t="s">
        <v>61</v>
      </c>
      <c r="E5" s="95" t="s">
        <v>62</v>
      </c>
      <c r="F5" s="243" t="s">
        <v>29</v>
      </c>
      <c r="G5" s="243"/>
      <c r="H5" s="243"/>
      <c r="I5" s="187"/>
      <c r="J5" s="186" t="s">
        <v>28</v>
      </c>
    </row>
    <row r="6" spans="1:10" s="186" customFormat="1" ht="15" customHeight="1" thickBot="1">
      <c r="A6" s="62">
        <f>COUNTIF(F9:F998,"Passed")</f>
        <v>7</v>
      </c>
      <c r="B6" s="96">
        <f>COUNTIF(F9:F998,"Failed")</f>
        <v>0</v>
      </c>
      <c r="C6" s="96">
        <f>F6-E6-D6-B6-A6</f>
        <v>0</v>
      </c>
      <c r="D6" s="96">
        <f>COUNTIF(F$9:F$998,"Blocked")</f>
        <v>0</v>
      </c>
      <c r="E6" s="97">
        <f>COUNTIF(F$9:F$998,"Skipped")</f>
        <v>0</v>
      </c>
      <c r="F6" s="244">
        <f>COUNTA(A9:A998)</f>
        <v>7</v>
      </c>
      <c r="G6" s="244"/>
      <c r="H6" s="244"/>
      <c r="I6" s="187"/>
      <c r="J6" s="186" t="s">
        <v>62</v>
      </c>
    </row>
    <row r="7" spans="1:10" s="186" customFormat="1" ht="15" customHeight="1">
      <c r="D7" s="188"/>
      <c r="E7" s="188"/>
      <c r="F7" s="188"/>
      <c r="G7" s="188"/>
      <c r="H7" s="188"/>
      <c r="I7" s="187"/>
    </row>
    <row r="8" spans="1:10" s="186" customFormat="1" ht="25.5" customHeight="1">
      <c r="A8" s="51" t="s">
        <v>30</v>
      </c>
      <c r="B8" s="51" t="s">
        <v>31</v>
      </c>
      <c r="C8" s="51" t="s">
        <v>32</v>
      </c>
      <c r="D8" s="51" t="s">
        <v>33</v>
      </c>
      <c r="E8" s="52" t="s">
        <v>34</v>
      </c>
      <c r="F8" s="52" t="s">
        <v>35</v>
      </c>
      <c r="G8" s="52" t="s">
        <v>36</v>
      </c>
      <c r="H8" s="51" t="s">
        <v>37</v>
      </c>
      <c r="I8" s="189"/>
    </row>
    <row r="9" spans="1:10" s="186" customFormat="1" ht="15.75" customHeight="1">
      <c r="A9" s="53"/>
      <c r="B9" s="53" t="s">
        <v>149</v>
      </c>
      <c r="C9" s="54"/>
      <c r="D9" s="54"/>
      <c r="E9" s="54"/>
      <c r="F9" s="54"/>
      <c r="G9" s="54"/>
      <c r="H9" s="55"/>
      <c r="I9" s="190"/>
    </row>
    <row r="10" spans="1:10" s="59" customFormat="1" ht="120.95" customHeight="1">
      <c r="A10" s="56" t="str">
        <f>IF(OR(B10&lt;&gt;"",D10&lt;&gt;""),"["&amp;TEXT($B$2,"##")&amp;"-"&amp;TEXT(ROW()-10,"##")&amp;"]","")</f>
        <v>[QLĐB-]</v>
      </c>
      <c r="B10" s="57" t="s">
        <v>38</v>
      </c>
      <c r="C10" s="57" t="s">
        <v>39</v>
      </c>
      <c r="D10" s="58" t="s">
        <v>40</v>
      </c>
      <c r="E10" s="58" t="s">
        <v>41</v>
      </c>
      <c r="F10" s="191" t="s">
        <v>59</v>
      </c>
      <c r="G10" s="56"/>
      <c r="H10" s="63"/>
      <c r="I10" s="192"/>
    </row>
    <row r="11" spans="1:10" ht="51">
      <c r="A11" s="56" t="str">
        <f>IF(OR(B11&lt;&gt;"",D11&lt;&gt;""),"["&amp;TEXT($B$2,"##")&amp;"-"&amp;TEXT(ROW()-10,"##")&amp;"]","")</f>
        <v>[QLĐB-1]</v>
      </c>
      <c r="B11" s="56" t="s">
        <v>151</v>
      </c>
      <c r="C11" s="56" t="s">
        <v>152</v>
      </c>
      <c r="D11" s="60" t="s">
        <v>153</v>
      </c>
      <c r="E11" s="60"/>
      <c r="F11" s="56" t="s">
        <v>59</v>
      </c>
      <c r="G11" s="214">
        <v>44717</v>
      </c>
      <c r="H11" s="63"/>
      <c r="I11" s="192"/>
    </row>
    <row r="12" spans="1:10" ht="63.75">
      <c r="A12" s="56" t="str">
        <f>IF(OR(B12&lt;&gt;"",D12&lt;&gt;""),"["&amp;TEXT($B$2,"##")&amp;"-"&amp;TEXT(ROW()-10,"##")&amp;"]","")</f>
        <v>[QLĐB-2]</v>
      </c>
      <c r="B12" s="56" t="s">
        <v>154</v>
      </c>
      <c r="C12" s="56" t="s">
        <v>155</v>
      </c>
      <c r="D12" s="60" t="s">
        <v>156</v>
      </c>
      <c r="E12" s="60"/>
      <c r="F12" s="56" t="s">
        <v>59</v>
      </c>
      <c r="G12" s="214">
        <v>44717</v>
      </c>
      <c r="H12" s="63"/>
      <c r="I12" s="192"/>
    </row>
    <row r="13" spans="1:10" s="186" customFormat="1" ht="15.75" customHeight="1">
      <c r="A13" s="53"/>
      <c r="B13" s="53" t="s">
        <v>150</v>
      </c>
      <c r="C13" s="54"/>
      <c r="D13" s="54"/>
      <c r="E13" s="54"/>
      <c r="F13" s="54"/>
      <c r="G13" s="54"/>
      <c r="H13" s="55"/>
      <c r="I13" s="190"/>
    </row>
    <row r="14" spans="1:10" ht="63.75">
      <c r="A14" s="56" t="str">
        <f>IF(OR(B14&lt;&gt;"",D14&lt;&gt;""),"["&amp;TEXT($B$2,"##")&amp;"-"&amp;TEXT(ROW()-11,"##")&amp;"]","")</f>
        <v>[QLĐB-3]</v>
      </c>
      <c r="B14" s="56" t="s">
        <v>157</v>
      </c>
      <c r="C14" s="56" t="s">
        <v>155</v>
      </c>
      <c r="D14" s="56" t="s">
        <v>158</v>
      </c>
      <c r="E14" s="56"/>
      <c r="F14" s="56" t="s">
        <v>59</v>
      </c>
      <c r="G14" s="214">
        <v>44717</v>
      </c>
      <c r="H14" s="63"/>
      <c r="I14" s="192"/>
    </row>
    <row r="15" spans="1:10" ht="76.5">
      <c r="A15" s="56" t="str">
        <f t="shared" ref="A15:A16" si="0">IF(OR(B15&lt;&gt;"",D15&lt;&gt;""),"["&amp;TEXT($B$2,"##")&amp;"-"&amp;TEXT(ROW()-11,"##")&amp;"]","")</f>
        <v>[QLĐB-4]</v>
      </c>
      <c r="B15" s="56" t="s">
        <v>159</v>
      </c>
      <c r="C15" s="56" t="s">
        <v>160</v>
      </c>
      <c r="D15" s="56" t="s">
        <v>161</v>
      </c>
      <c r="E15" s="56"/>
      <c r="F15" s="56" t="s">
        <v>59</v>
      </c>
      <c r="G15" s="214">
        <v>44717</v>
      </c>
      <c r="H15" s="63"/>
      <c r="I15" s="192"/>
    </row>
    <row r="16" spans="1:10" ht="76.5">
      <c r="A16" s="56" t="str">
        <f t="shared" si="0"/>
        <v>[QLĐB-5]</v>
      </c>
      <c r="B16" s="56" t="s">
        <v>162</v>
      </c>
      <c r="C16" s="56" t="s">
        <v>163</v>
      </c>
      <c r="D16" s="56" t="s">
        <v>164</v>
      </c>
      <c r="E16" s="56"/>
      <c r="F16" s="56" t="s">
        <v>59</v>
      </c>
      <c r="G16" s="214">
        <v>44717</v>
      </c>
      <c r="H16" s="63"/>
      <c r="I16" s="192"/>
    </row>
    <row r="17" spans="1:11" ht="76.5">
      <c r="A17" s="56" t="str">
        <f>IF(OR(B17&lt;&gt;"",D17&lt;&gt;""),"["&amp;TEXT($B$2,"##")&amp;"-"&amp;TEXT(ROW()-11,"##")&amp;"]","")</f>
        <v>[QLĐB-6]</v>
      </c>
      <c r="B17" s="56" t="s">
        <v>165</v>
      </c>
      <c r="C17" s="56" t="s">
        <v>166</v>
      </c>
      <c r="D17" s="56" t="s">
        <v>167</v>
      </c>
      <c r="E17" s="56"/>
      <c r="F17" s="61" t="s">
        <v>59</v>
      </c>
      <c r="G17" s="214">
        <v>44717</v>
      </c>
      <c r="H17" s="61"/>
    </row>
    <row r="18" spans="1:11">
      <c r="F18" s="193"/>
      <c r="I18" s="190"/>
      <c r="J18" s="186"/>
      <c r="K18" s="186"/>
    </row>
    <row r="19" spans="1:11">
      <c r="F19" s="194"/>
      <c r="I19" s="192"/>
    </row>
  </sheetData>
  <mergeCells count="5">
    <mergeCell ref="B2:H2"/>
    <mergeCell ref="B4:H4"/>
    <mergeCell ref="F5:H5"/>
    <mergeCell ref="F6:H6"/>
    <mergeCell ref="B3:H3"/>
  </mergeCells>
  <dataValidations count="1">
    <dataValidation type="list" allowBlank="1" showErrorMessage="1" sqref="F1 F7:F146" xr:uid="{512C236F-75A0-4B19-9B56-F49853C951E8}">
      <formula1>$J$2:$J$6</formula1>
      <formula2>0</formula2>
    </dataValidation>
  </dataValidations>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7"/>
  <sheetViews>
    <sheetView topLeftCell="A24" workbookViewId="0">
      <selection activeCell="G27" sqref="G27"/>
    </sheetView>
  </sheetViews>
  <sheetFormatPr defaultColWidth="9" defaultRowHeight="12.75"/>
  <cols>
    <col min="1" max="1" width="11.5" style="168" customWidth="1"/>
    <col min="2" max="2" width="19.125" style="168" customWidth="1"/>
    <col min="3" max="3" width="25.625" style="168" customWidth="1"/>
    <col min="4" max="4" width="30.125" style="168" customWidth="1"/>
    <col min="5" max="5" width="16.875" style="168" customWidth="1"/>
    <col min="6" max="6" width="7.125" style="168" customWidth="1"/>
    <col min="7" max="7" width="9" style="168"/>
    <col min="8" max="8" width="17.625" style="168" customWidth="1"/>
    <col min="9" max="9" width="8.25" style="174" customWidth="1"/>
    <col min="10" max="10" width="9" style="168" hidden="1" customWidth="1"/>
    <col min="11" max="16384" width="9" style="168"/>
  </cols>
  <sheetData>
    <row r="1" spans="1:10" s="140" customFormat="1" ht="13.5" thickBot="1">
      <c r="A1" s="134"/>
      <c r="B1" s="135"/>
      <c r="C1" s="135"/>
      <c r="D1" s="135"/>
      <c r="E1" s="135"/>
      <c r="F1" s="136"/>
      <c r="G1" s="137"/>
      <c r="H1" s="138"/>
      <c r="I1" s="139"/>
    </row>
    <row r="2" spans="1:10" s="140" customFormat="1" ht="15" customHeight="1">
      <c r="A2" s="141" t="s">
        <v>22</v>
      </c>
      <c r="B2" s="236" t="s">
        <v>259</v>
      </c>
      <c r="C2" s="236"/>
      <c r="D2" s="236"/>
      <c r="E2" s="236"/>
      <c r="F2" s="236"/>
      <c r="G2" s="236"/>
      <c r="H2" s="236"/>
      <c r="I2" s="139"/>
      <c r="J2" s="140" t="s">
        <v>59</v>
      </c>
    </row>
    <row r="3" spans="1:10" s="140" customFormat="1" ht="25.5" customHeight="1">
      <c r="A3" s="142" t="s">
        <v>24</v>
      </c>
      <c r="B3" s="239" t="s">
        <v>399</v>
      </c>
      <c r="C3" s="240"/>
      <c r="D3" s="240"/>
      <c r="E3" s="240"/>
      <c r="F3" s="240"/>
      <c r="G3" s="240"/>
      <c r="H3" s="241"/>
      <c r="I3" s="139"/>
      <c r="J3" s="140" t="s">
        <v>60</v>
      </c>
    </row>
    <row r="4" spans="1:10" s="140" customFormat="1" ht="18" customHeight="1">
      <c r="A4" s="141" t="s">
        <v>27</v>
      </c>
      <c r="B4" s="236" t="s">
        <v>314</v>
      </c>
      <c r="C4" s="236"/>
      <c r="D4" s="236"/>
      <c r="E4" s="236"/>
      <c r="F4" s="236"/>
      <c r="G4" s="236"/>
      <c r="H4" s="236"/>
      <c r="I4" s="139"/>
      <c r="J4" s="140" t="s">
        <v>61</v>
      </c>
    </row>
    <row r="5" spans="1:10" s="140" customFormat="1" ht="19.5" customHeight="1">
      <c r="A5" s="143" t="s">
        <v>59</v>
      </c>
      <c r="B5" s="144" t="s">
        <v>60</v>
      </c>
      <c r="C5" s="144" t="s">
        <v>28</v>
      </c>
      <c r="D5" s="144" t="s">
        <v>61</v>
      </c>
      <c r="E5" s="145" t="s">
        <v>62</v>
      </c>
      <c r="F5" s="237" t="s">
        <v>29</v>
      </c>
      <c r="G5" s="237"/>
      <c r="H5" s="237"/>
      <c r="I5" s="147"/>
      <c r="J5" s="140" t="s">
        <v>28</v>
      </c>
    </row>
    <row r="6" spans="1:10" s="140" customFormat="1" ht="15" customHeight="1" thickBot="1">
      <c r="A6" s="148">
        <f>COUNTIF(F9:F1006,"Passed")</f>
        <v>16</v>
      </c>
      <c r="B6" s="149">
        <f>COUNTIF(F9:F1006,"Failed")</f>
        <v>0</v>
      </c>
      <c r="C6" s="149">
        <f>F6-E6-D6-B6-A6</f>
        <v>0</v>
      </c>
      <c r="D6" s="149">
        <f>COUNTIF(F$9:F$1006,"Blocked")</f>
        <v>0</v>
      </c>
      <c r="E6" s="150">
        <f>COUNTIF(F$9:F$1006,"Skipped")</f>
        <v>0</v>
      </c>
      <c r="F6" s="238">
        <f>COUNTA(A9:A1006)</f>
        <v>16</v>
      </c>
      <c r="G6" s="238"/>
      <c r="H6" s="238"/>
      <c r="I6" s="147"/>
      <c r="J6" s="140" t="s">
        <v>62</v>
      </c>
    </row>
    <row r="7" spans="1:10" s="140" customFormat="1" ht="15" customHeight="1">
      <c r="D7" s="151"/>
      <c r="E7" s="151"/>
      <c r="F7" s="151"/>
      <c r="G7" s="151"/>
      <c r="H7" s="151"/>
      <c r="I7" s="147"/>
    </row>
    <row r="8" spans="1:10" s="140" customFormat="1" ht="25.5" customHeight="1">
      <c r="A8" s="152" t="s">
        <v>30</v>
      </c>
      <c r="B8" s="152" t="s">
        <v>31</v>
      </c>
      <c r="C8" s="152" t="s">
        <v>32</v>
      </c>
      <c r="D8" s="152" t="s">
        <v>33</v>
      </c>
      <c r="E8" s="153" t="s">
        <v>34</v>
      </c>
      <c r="F8" s="153" t="s">
        <v>35</v>
      </c>
      <c r="G8" s="153" t="s">
        <v>36</v>
      </c>
      <c r="H8" s="152" t="s">
        <v>37</v>
      </c>
      <c r="I8" s="154"/>
    </row>
    <row r="9" spans="1:10" s="140" customFormat="1" ht="15.75" customHeight="1">
      <c r="A9" s="155"/>
      <c r="B9" s="155" t="s">
        <v>400</v>
      </c>
      <c r="C9" s="156"/>
      <c r="D9" s="156"/>
      <c r="E9" s="156"/>
      <c r="F9" s="156"/>
      <c r="G9" s="156"/>
      <c r="H9" s="157"/>
      <c r="I9" s="158"/>
    </row>
    <row r="10" spans="1:10" s="164" customFormat="1" ht="120.95" customHeight="1">
      <c r="A10" s="125" t="str">
        <f t="shared" ref="A10:A17" si="0">IF(OR(B10&lt;&gt;"",D10&lt;&gt;""),"["&amp;TEXT($B$2,"##")&amp;"-"&amp;TEXT(ROW()-10,"##")&amp;"]","")</f>
        <v>[Quản lý nhà cung cấp-]</v>
      </c>
      <c r="B10" s="125" t="s">
        <v>261</v>
      </c>
      <c r="C10" s="125" t="s">
        <v>401</v>
      </c>
      <c r="D10" s="159" t="s">
        <v>402</v>
      </c>
      <c r="E10" s="160"/>
      <c r="F10" s="161" t="s">
        <v>59</v>
      </c>
      <c r="G10" s="214">
        <v>44717</v>
      </c>
      <c r="H10" s="162"/>
      <c r="I10" s="163"/>
    </row>
    <row r="11" spans="1:10" ht="140.25">
      <c r="A11" s="125" t="str">
        <f t="shared" si="0"/>
        <v>[Quản lý nhà cung cấp-1]</v>
      </c>
      <c r="B11" s="125" t="s">
        <v>262</v>
      </c>
      <c r="C11" s="125" t="s">
        <v>403</v>
      </c>
      <c r="D11" s="159" t="s">
        <v>404</v>
      </c>
      <c r="E11" s="167"/>
      <c r="F11" s="125" t="s">
        <v>59</v>
      </c>
      <c r="G11" s="214">
        <v>44717</v>
      </c>
      <c r="H11" s="162"/>
      <c r="I11" s="163"/>
    </row>
    <row r="12" spans="1:10" ht="63.75">
      <c r="A12" s="125" t="str">
        <f t="shared" si="0"/>
        <v>[Quản lý nhà cung cấp-2]</v>
      </c>
      <c r="B12" s="125" t="s">
        <v>263</v>
      </c>
      <c r="C12" s="125" t="s">
        <v>405</v>
      </c>
      <c r="D12" s="167" t="s">
        <v>406</v>
      </c>
      <c r="E12" s="167"/>
      <c r="F12" s="125" t="s">
        <v>59</v>
      </c>
      <c r="G12" s="214">
        <v>44717</v>
      </c>
      <c r="H12" s="162"/>
      <c r="I12" s="163"/>
    </row>
    <row r="13" spans="1:10" ht="15.75" customHeight="1">
      <c r="A13" s="125" t="str">
        <f t="shared" si="0"/>
        <v>[Quản lý nhà cung cấp-3]</v>
      </c>
      <c r="B13" s="125" t="s">
        <v>264</v>
      </c>
      <c r="C13" s="125" t="s">
        <v>407</v>
      </c>
      <c r="D13" s="167" t="s">
        <v>408</v>
      </c>
      <c r="E13" s="167"/>
      <c r="F13" s="125" t="s">
        <v>59</v>
      </c>
      <c r="G13" s="214">
        <v>44717</v>
      </c>
      <c r="H13" s="162"/>
      <c r="I13" s="163"/>
    </row>
    <row r="14" spans="1:10" s="140" customFormat="1" ht="76.5">
      <c r="A14" s="125" t="str">
        <f t="shared" si="0"/>
        <v>[Quản lý nhà cung cấp-4]</v>
      </c>
      <c r="B14" s="125" t="s">
        <v>265</v>
      </c>
      <c r="C14" s="125" t="s">
        <v>409</v>
      </c>
      <c r="D14" s="167" t="s">
        <v>408</v>
      </c>
      <c r="E14" s="167"/>
      <c r="F14" s="125" t="s">
        <v>59</v>
      </c>
      <c r="G14" s="214">
        <v>44717</v>
      </c>
      <c r="H14" s="162"/>
      <c r="I14" s="158"/>
    </row>
    <row r="15" spans="1:10" s="140" customFormat="1" ht="76.5">
      <c r="A15" s="125" t="str">
        <f t="shared" si="0"/>
        <v>[Quản lý nhà cung cấp-5]</v>
      </c>
      <c r="B15" s="125" t="s">
        <v>266</v>
      </c>
      <c r="C15" s="125" t="s">
        <v>409</v>
      </c>
      <c r="D15" s="167" t="s">
        <v>408</v>
      </c>
      <c r="E15" s="167"/>
      <c r="F15" s="125" t="s">
        <v>59</v>
      </c>
      <c r="G15" s="214">
        <v>44717</v>
      </c>
      <c r="H15" s="162"/>
      <c r="I15" s="158"/>
    </row>
    <row r="16" spans="1:10" s="140" customFormat="1" ht="76.5">
      <c r="A16" s="125" t="str">
        <f t="shared" si="0"/>
        <v>[Quản lý nhà cung cấp-6]</v>
      </c>
      <c r="B16" s="125" t="s">
        <v>267</v>
      </c>
      <c r="C16" s="125" t="s">
        <v>410</v>
      </c>
      <c r="D16" s="167" t="s">
        <v>411</v>
      </c>
      <c r="E16" s="167"/>
      <c r="F16" s="125" t="s">
        <v>59</v>
      </c>
      <c r="G16" s="214">
        <v>44717</v>
      </c>
      <c r="H16" s="162"/>
      <c r="I16" s="158"/>
    </row>
    <row r="17" spans="1:10" s="140" customFormat="1" ht="89.25">
      <c r="A17" s="125" t="str">
        <f t="shared" si="0"/>
        <v>[Quản lý nhà cung cấp-7]</v>
      </c>
      <c r="B17" s="125" t="s">
        <v>268</v>
      </c>
      <c r="C17" s="125" t="s">
        <v>412</v>
      </c>
      <c r="D17" s="167" t="s">
        <v>413</v>
      </c>
      <c r="E17" s="167"/>
      <c r="F17" s="125" t="s">
        <v>59</v>
      </c>
      <c r="G17" s="214">
        <v>44717</v>
      </c>
      <c r="H17" s="162"/>
      <c r="I17" s="158"/>
    </row>
    <row r="18" spans="1:10" s="140" customFormat="1">
      <c r="A18" s="155"/>
      <c r="B18" s="155" t="s">
        <v>308</v>
      </c>
      <c r="C18" s="156"/>
      <c r="D18" s="156"/>
      <c r="E18" s="156"/>
      <c r="F18" s="156"/>
      <c r="G18" s="156"/>
      <c r="H18" s="157"/>
      <c r="I18" s="158"/>
    </row>
    <row r="19" spans="1:10" ht="25.5">
      <c r="A19" s="125" t="str">
        <f t="shared" ref="A19:A25" si="1">IF(OR(B19&lt;&gt;"",D19&lt;&gt;""),"["&amp;TEXT($B$2,"##")&amp;"-"&amp;TEXT(ROW()-11,"##")&amp;"]","")</f>
        <v>[Quản lý nhà cung cấp-8]</v>
      </c>
      <c r="B19" s="125" t="s">
        <v>270</v>
      </c>
      <c r="C19" s="125" t="s">
        <v>414</v>
      </c>
      <c r="D19" s="125" t="s">
        <v>415</v>
      </c>
      <c r="E19" s="125"/>
      <c r="F19" s="125" t="s">
        <v>59</v>
      </c>
      <c r="G19" s="214">
        <v>44717</v>
      </c>
      <c r="H19" s="162"/>
      <c r="I19" s="163"/>
    </row>
    <row r="20" spans="1:10" ht="153">
      <c r="A20" s="125" t="str">
        <f t="shared" si="1"/>
        <v>[Quản lý nhà cung cấp-9]</v>
      </c>
      <c r="B20" s="125" t="s">
        <v>271</v>
      </c>
      <c r="C20" s="125" t="s">
        <v>414</v>
      </c>
      <c r="D20" s="125" t="s">
        <v>416</v>
      </c>
      <c r="E20" s="125"/>
      <c r="F20" s="175" t="s">
        <v>59</v>
      </c>
      <c r="G20" s="214">
        <v>44717</v>
      </c>
      <c r="H20" s="175"/>
    </row>
    <row r="21" spans="1:10" s="140" customFormat="1" ht="63.75">
      <c r="A21" s="125" t="str">
        <f t="shared" si="1"/>
        <v>[Quản lý nhà cung cấp-10]</v>
      </c>
      <c r="B21" s="125" t="s">
        <v>272</v>
      </c>
      <c r="C21" s="125" t="s">
        <v>417</v>
      </c>
      <c r="D21" s="167" t="s">
        <v>408</v>
      </c>
      <c r="E21" s="167"/>
      <c r="F21" s="125" t="s">
        <v>59</v>
      </c>
      <c r="G21" s="214">
        <v>44717</v>
      </c>
      <c r="H21" s="162"/>
      <c r="I21" s="163"/>
      <c r="J21" s="168"/>
    </row>
    <row r="22" spans="1:10" s="140" customFormat="1" ht="76.5">
      <c r="A22" s="125" t="str">
        <f t="shared" si="1"/>
        <v>[Quản lý nhà cung cấp-11]</v>
      </c>
      <c r="B22" s="125" t="s">
        <v>273</v>
      </c>
      <c r="C22" s="125" t="s">
        <v>418</v>
      </c>
      <c r="D22" s="167" t="s">
        <v>408</v>
      </c>
      <c r="E22" s="167"/>
      <c r="F22" s="125" t="s">
        <v>59</v>
      </c>
      <c r="G22" s="214">
        <v>44717</v>
      </c>
      <c r="H22" s="162"/>
      <c r="I22" s="158"/>
    </row>
    <row r="23" spans="1:10" s="140" customFormat="1" ht="76.5">
      <c r="A23" s="125" t="str">
        <f t="shared" si="1"/>
        <v>[Quản lý nhà cung cấp-12]</v>
      </c>
      <c r="B23" s="125" t="s">
        <v>274</v>
      </c>
      <c r="C23" s="125" t="s">
        <v>418</v>
      </c>
      <c r="D23" s="167" t="s">
        <v>408</v>
      </c>
      <c r="E23" s="167"/>
      <c r="F23" s="125" t="s">
        <v>59</v>
      </c>
      <c r="G23" s="214">
        <v>44717</v>
      </c>
      <c r="H23" s="162"/>
      <c r="I23" s="158"/>
    </row>
    <row r="24" spans="1:10" s="140" customFormat="1" ht="76.5">
      <c r="A24" s="125" t="str">
        <f t="shared" si="1"/>
        <v>[Quản lý nhà cung cấp-13]</v>
      </c>
      <c r="B24" s="125" t="s">
        <v>275</v>
      </c>
      <c r="C24" s="125" t="s">
        <v>419</v>
      </c>
      <c r="D24" s="167" t="s">
        <v>411</v>
      </c>
      <c r="E24" s="167"/>
      <c r="F24" s="125" t="s">
        <v>59</v>
      </c>
      <c r="G24" s="214">
        <v>44717</v>
      </c>
      <c r="H24" s="162"/>
      <c r="I24" s="158"/>
    </row>
    <row r="25" spans="1:10" s="140" customFormat="1" ht="89.25">
      <c r="A25" s="125" t="str">
        <f t="shared" si="1"/>
        <v>[Quản lý nhà cung cấp-14]</v>
      </c>
      <c r="B25" s="125" t="s">
        <v>276</v>
      </c>
      <c r="C25" s="125" t="s">
        <v>420</v>
      </c>
      <c r="D25" s="167" t="s">
        <v>421</v>
      </c>
      <c r="E25" s="167"/>
      <c r="F25" s="125" t="s">
        <v>59</v>
      </c>
      <c r="G25" s="214">
        <v>44717</v>
      </c>
      <c r="H25" s="162"/>
      <c r="I25" s="158"/>
    </row>
    <row r="26" spans="1:10" s="140" customFormat="1">
      <c r="A26" s="155"/>
      <c r="B26" s="155" t="s">
        <v>422</v>
      </c>
      <c r="C26" s="156"/>
      <c r="D26" s="156"/>
      <c r="E26" s="156"/>
      <c r="F26" s="156"/>
      <c r="G26" s="156"/>
      <c r="H26" s="157"/>
      <c r="I26" s="158"/>
    </row>
    <row r="27" spans="1:10" ht="63.75">
      <c r="A27" s="125" t="str">
        <f>IF(OR(B27&lt;&gt;"",D27&lt;&gt;""),"["&amp;TEXT($B$2,"##")&amp;"-"&amp;TEXT(ROW()-12,"##")&amp;"]","")</f>
        <v>[Quản lý nhà cung cấp-15]</v>
      </c>
      <c r="B27" s="125" t="s">
        <v>278</v>
      </c>
      <c r="C27" s="125" t="s">
        <v>423</v>
      </c>
      <c r="D27" s="125" t="s">
        <v>424</v>
      </c>
      <c r="E27" s="125"/>
      <c r="F27" s="125" t="s">
        <v>59</v>
      </c>
      <c r="G27" s="214">
        <v>44717</v>
      </c>
      <c r="H27" s="162"/>
      <c r="I27" s="163"/>
    </row>
  </sheetData>
  <mergeCells count="5">
    <mergeCell ref="B2:H2"/>
    <mergeCell ref="B4:H4"/>
    <mergeCell ref="F5:H5"/>
    <mergeCell ref="F6:H6"/>
    <mergeCell ref="B3:H3"/>
  </mergeCells>
  <dataValidations count="1">
    <dataValidation type="list" allowBlank="1" showErrorMessage="1" sqref="F1 F7:F154" xr:uid="{20D363B2-2594-463F-BD94-02C8FF279CFF}">
      <formula1>$J$2:$J$6</formula1>
    </dataValidation>
  </dataValidations>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39"/>
  <sheetViews>
    <sheetView topLeftCell="A28" workbookViewId="0">
      <selection activeCell="G19" sqref="G19"/>
    </sheetView>
  </sheetViews>
  <sheetFormatPr defaultColWidth="9" defaultRowHeight="12.75"/>
  <cols>
    <col min="1" max="1" width="11.5" style="168" customWidth="1"/>
    <col min="2" max="2" width="19.125" style="168" customWidth="1"/>
    <col min="3" max="3" width="25.625" style="168" customWidth="1"/>
    <col min="4" max="4" width="30.125" style="168" customWidth="1"/>
    <col min="5" max="5" width="16.875" style="168" customWidth="1"/>
    <col min="6" max="6" width="7.125" style="168" customWidth="1"/>
    <col min="7" max="7" width="9" style="168"/>
    <col min="8" max="8" width="17.625" style="168" customWidth="1"/>
    <col min="9" max="9" width="8.25" style="174" customWidth="1"/>
    <col min="10" max="10" width="9" style="168" hidden="1" customWidth="1"/>
    <col min="11" max="16384" width="9" style="168"/>
  </cols>
  <sheetData>
    <row r="1" spans="1:10" s="140" customFormat="1" ht="13.5" thickBot="1">
      <c r="A1" s="134"/>
      <c r="B1" s="135"/>
      <c r="C1" s="135"/>
      <c r="D1" s="135"/>
      <c r="E1" s="135"/>
      <c r="F1" s="136"/>
      <c r="G1" s="137"/>
      <c r="H1" s="138"/>
      <c r="I1" s="139"/>
    </row>
    <row r="2" spans="1:10" s="140" customFormat="1" ht="15" customHeight="1">
      <c r="A2" s="141" t="s">
        <v>22</v>
      </c>
      <c r="B2" s="236" t="s">
        <v>540</v>
      </c>
      <c r="C2" s="236"/>
      <c r="D2" s="236"/>
      <c r="E2" s="236"/>
      <c r="F2" s="236"/>
      <c r="G2" s="236"/>
      <c r="H2" s="236"/>
      <c r="I2" s="139"/>
      <c r="J2" s="140" t="s">
        <v>59</v>
      </c>
    </row>
    <row r="3" spans="1:10" s="140" customFormat="1" ht="25.5" customHeight="1">
      <c r="A3" s="199" t="s">
        <v>24</v>
      </c>
      <c r="B3" s="200" t="s">
        <v>541</v>
      </c>
      <c r="C3" s="196"/>
      <c r="D3" s="196"/>
      <c r="E3" s="196"/>
      <c r="F3" s="196"/>
      <c r="G3" s="196"/>
      <c r="H3" s="197"/>
      <c r="I3" s="139"/>
      <c r="J3" s="140" t="s">
        <v>60</v>
      </c>
    </row>
    <row r="4" spans="1:10" s="140" customFormat="1" ht="18" customHeight="1">
      <c r="A4" s="141" t="s">
        <v>27</v>
      </c>
      <c r="B4" s="236" t="s">
        <v>442</v>
      </c>
      <c r="C4" s="236"/>
      <c r="D4" s="236"/>
      <c r="E4" s="236"/>
      <c r="F4" s="236"/>
      <c r="G4" s="236"/>
      <c r="H4" s="236"/>
      <c r="I4" s="139"/>
      <c r="J4" s="140" t="s">
        <v>61</v>
      </c>
    </row>
    <row r="5" spans="1:10" s="140" customFormat="1" ht="19.5" customHeight="1">
      <c r="A5" s="201" t="s">
        <v>59</v>
      </c>
      <c r="B5" s="146" t="s">
        <v>60</v>
      </c>
      <c r="C5" s="146" t="s">
        <v>28</v>
      </c>
      <c r="D5" s="146" t="s">
        <v>61</v>
      </c>
      <c r="E5" s="145" t="s">
        <v>62</v>
      </c>
      <c r="F5" s="237" t="s">
        <v>29</v>
      </c>
      <c r="G5" s="237"/>
      <c r="H5" s="237"/>
      <c r="I5" s="147"/>
      <c r="J5" s="140" t="s">
        <v>28</v>
      </c>
    </row>
    <row r="6" spans="1:10" s="140" customFormat="1" ht="15" customHeight="1" thickBot="1">
      <c r="A6" s="202">
        <f>COUNTIF(F9:F1018,"Passed")</f>
        <v>17</v>
      </c>
      <c r="B6" s="149">
        <f>COUNTIF(F9:F1018,"Failed")</f>
        <v>4</v>
      </c>
      <c r="C6" s="149">
        <f>F6-E6-D6-B6-A6</f>
        <v>0</v>
      </c>
      <c r="D6" s="149">
        <f>COUNTIF(F$9:F$1018,"Blocked")</f>
        <v>0</v>
      </c>
      <c r="E6" s="150">
        <f>COUNTIF(F$9:F$1018,"Skipped")</f>
        <v>2</v>
      </c>
      <c r="F6" s="238">
        <f>COUNTA(A9:A1018)</f>
        <v>23</v>
      </c>
      <c r="G6" s="238"/>
      <c r="H6" s="238"/>
      <c r="I6" s="147"/>
      <c r="J6" s="140" t="s">
        <v>62</v>
      </c>
    </row>
    <row r="7" spans="1:10" s="140" customFormat="1" ht="15" customHeight="1">
      <c r="D7" s="151"/>
      <c r="E7" s="151"/>
      <c r="F7" s="151"/>
      <c r="G7" s="151"/>
      <c r="H7" s="151"/>
      <c r="I7" s="147"/>
    </row>
    <row r="8" spans="1:10" s="140" customFormat="1" ht="25.5" customHeight="1">
      <c r="A8" s="203" t="s">
        <v>30</v>
      </c>
      <c r="B8" s="203" t="s">
        <v>31</v>
      </c>
      <c r="C8" s="203" t="s">
        <v>32</v>
      </c>
      <c r="D8" s="203" t="s">
        <v>33</v>
      </c>
      <c r="E8" s="204" t="s">
        <v>34</v>
      </c>
      <c r="F8" s="204" t="s">
        <v>35</v>
      </c>
      <c r="G8" s="204" t="s">
        <v>36</v>
      </c>
      <c r="H8" s="203" t="s">
        <v>37</v>
      </c>
      <c r="I8" s="154"/>
    </row>
    <row r="9" spans="1:10" s="140" customFormat="1" ht="15.75" customHeight="1">
      <c r="A9" s="205"/>
      <c r="B9" s="205" t="s">
        <v>542</v>
      </c>
      <c r="C9" s="206"/>
      <c r="D9" s="206"/>
      <c r="E9" s="206"/>
      <c r="F9" s="206"/>
      <c r="G9" s="206"/>
      <c r="H9" s="207"/>
      <c r="I9" s="158"/>
    </row>
    <row r="10" spans="1:10" s="164" customFormat="1" ht="120.95" customHeight="1">
      <c r="A10" s="208" t="str">
        <f>IF(OR(B10&lt;&gt;"",D10&lt;&gt;""),"["&amp;TEXT($B$2,"##")&amp;"-"&amp;TEXT(ROW()-10,"##")&amp;"]","")</f>
        <v>[QLNVL-]</v>
      </c>
      <c r="B10" s="209" t="s">
        <v>444</v>
      </c>
      <c r="C10" s="209" t="s">
        <v>445</v>
      </c>
      <c r="D10" s="210" t="s">
        <v>446</v>
      </c>
      <c r="E10" s="210" t="s">
        <v>41</v>
      </c>
      <c r="F10" s="211" t="s">
        <v>59</v>
      </c>
      <c r="G10" s="208"/>
      <c r="H10" s="212"/>
      <c r="I10" s="163"/>
    </row>
    <row r="11" spans="1:10" ht="51">
      <c r="A11" s="208" t="str">
        <f>IF(OR(B11&lt;&gt;"",D11&lt;&gt;""),"["&amp;TEXT($B$2,"##")&amp;"-"&amp;TEXT(ROW()-10,"##")&amp;"]","")</f>
        <v>[QLNVL-1]</v>
      </c>
      <c r="B11" s="208" t="s">
        <v>543</v>
      </c>
      <c r="C11" s="208" t="s">
        <v>544</v>
      </c>
      <c r="D11" s="213" t="s">
        <v>545</v>
      </c>
      <c r="E11" s="213"/>
      <c r="F11" s="208" t="s">
        <v>59</v>
      </c>
      <c r="G11" s="217">
        <v>44718</v>
      </c>
      <c r="H11" s="212"/>
      <c r="I11" s="163"/>
    </row>
    <row r="12" spans="1:10" ht="51">
      <c r="A12" s="208" t="str">
        <f>IF(OR(B12&lt;&gt;"",D12&lt;&gt;""),"["&amp;TEXT($B$2,"##")&amp;"-"&amp;TEXT(ROW()-10,"##")&amp;"]","")</f>
        <v>[QLNVL-2]</v>
      </c>
      <c r="B12" s="208" t="s">
        <v>546</v>
      </c>
      <c r="C12" s="208" t="s">
        <v>547</v>
      </c>
      <c r="D12" s="213" t="s">
        <v>548</v>
      </c>
      <c r="E12" s="213" t="s">
        <v>549</v>
      </c>
      <c r="F12" s="208" t="s">
        <v>59</v>
      </c>
      <c r="G12" s="217">
        <v>44718</v>
      </c>
      <c r="H12" s="212"/>
      <c r="I12" s="163"/>
    </row>
    <row r="13" spans="1:10" s="140" customFormat="1" ht="15.75" customHeight="1">
      <c r="A13" s="205"/>
      <c r="B13" s="205" t="s">
        <v>550</v>
      </c>
      <c r="C13" s="206"/>
      <c r="D13" s="206"/>
      <c r="E13" s="206"/>
      <c r="F13" s="206"/>
      <c r="G13" s="206"/>
      <c r="H13" s="207"/>
      <c r="I13" s="158"/>
    </row>
    <row r="14" spans="1:10" s="140" customFormat="1" ht="38.25">
      <c r="A14" s="208" t="str">
        <f>IF(OR(B14&lt;&gt;"",D14&lt;&gt;""),"["&amp;TEXT($B$2,"##")&amp;"-"&amp;TEXT(ROW()-11,"##")&amp;"]","")</f>
        <v>[QLNVL-3]</v>
      </c>
      <c r="B14" s="208" t="s">
        <v>551</v>
      </c>
      <c r="C14" s="208" t="s">
        <v>552</v>
      </c>
      <c r="D14" s="213" t="s">
        <v>553</v>
      </c>
      <c r="E14" s="213" t="s">
        <v>554</v>
      </c>
      <c r="F14" s="208" t="s">
        <v>59</v>
      </c>
      <c r="G14" s="217">
        <v>44718</v>
      </c>
      <c r="H14" s="212"/>
      <c r="I14" s="158"/>
    </row>
    <row r="15" spans="1:10" s="140" customFormat="1">
      <c r="A15" s="205"/>
      <c r="B15" s="205" t="s">
        <v>555</v>
      </c>
      <c r="C15" s="206"/>
      <c r="D15" s="206"/>
      <c r="E15" s="206"/>
      <c r="F15" s="206"/>
      <c r="G15" s="206"/>
      <c r="H15" s="207"/>
      <c r="I15" s="158"/>
    </row>
    <row r="16" spans="1:10" ht="102">
      <c r="A16" s="208" t="str">
        <f t="shared" ref="A16:A22" si="0">IF(OR(B16&lt;&gt;"",D16&lt;&gt;""),"["&amp;TEXT($B$2,"##")&amp;"-"&amp;TEXT(ROW()-12,"##")&amp;"]","")</f>
        <v>[QLNVL-4]</v>
      </c>
      <c r="B16" s="208" t="s">
        <v>556</v>
      </c>
      <c r="C16" s="208" t="s">
        <v>557</v>
      </c>
      <c r="D16" s="208" t="s">
        <v>558</v>
      </c>
      <c r="E16" s="208"/>
      <c r="F16" s="208" t="s">
        <v>59</v>
      </c>
      <c r="G16" s="217">
        <v>44718</v>
      </c>
      <c r="H16" s="212"/>
      <c r="I16" s="163"/>
    </row>
    <row r="17" spans="1:11" ht="102">
      <c r="A17" s="208" t="str">
        <f t="shared" si="0"/>
        <v>[QLNVL-5]</v>
      </c>
      <c r="B17" s="208" t="s">
        <v>559</v>
      </c>
      <c r="C17" s="208" t="s">
        <v>560</v>
      </c>
      <c r="D17" s="208" t="s">
        <v>561</v>
      </c>
      <c r="E17" s="208"/>
      <c r="F17" s="208" t="s">
        <v>59</v>
      </c>
      <c r="G17" s="217">
        <v>44718</v>
      </c>
      <c r="H17" s="215"/>
    </row>
    <row r="18" spans="1:11" ht="102">
      <c r="A18" s="208" t="str">
        <f t="shared" si="0"/>
        <v>[QLNVL-6]</v>
      </c>
      <c r="B18" s="208" t="s">
        <v>562</v>
      </c>
      <c r="C18" s="208" t="s">
        <v>563</v>
      </c>
      <c r="D18" s="208" t="s">
        <v>561</v>
      </c>
      <c r="E18" s="208"/>
      <c r="F18" s="208" t="s">
        <v>59</v>
      </c>
      <c r="G18" s="217">
        <v>44718</v>
      </c>
      <c r="H18" s="215"/>
    </row>
    <row r="19" spans="1:11" ht="102">
      <c r="A19" s="208" t="str">
        <f t="shared" si="0"/>
        <v>[QLNVL-7]</v>
      </c>
      <c r="B19" s="208" t="s">
        <v>564</v>
      </c>
      <c r="C19" s="208" t="s">
        <v>565</v>
      </c>
      <c r="D19" s="208" t="s">
        <v>561</v>
      </c>
      <c r="E19" s="208"/>
      <c r="F19" s="208" t="s">
        <v>59</v>
      </c>
      <c r="G19" s="217">
        <v>44718</v>
      </c>
      <c r="H19" s="215"/>
    </row>
    <row r="20" spans="1:11" ht="102">
      <c r="A20" s="208" t="str">
        <f t="shared" si="0"/>
        <v>[QLNVL-8]</v>
      </c>
      <c r="B20" s="208" t="s">
        <v>566</v>
      </c>
      <c r="C20" s="208" t="s">
        <v>567</v>
      </c>
      <c r="D20" s="208" t="s">
        <v>568</v>
      </c>
      <c r="E20" s="208"/>
      <c r="F20" s="208" t="s">
        <v>59</v>
      </c>
      <c r="G20" s="217">
        <v>44718</v>
      </c>
      <c r="H20" s="215"/>
    </row>
    <row r="21" spans="1:11" ht="102">
      <c r="A21" s="208" t="str">
        <f t="shared" si="0"/>
        <v>[QLNVL-9]</v>
      </c>
      <c r="B21" s="208" t="s">
        <v>569</v>
      </c>
      <c r="C21" s="208" t="s">
        <v>565</v>
      </c>
      <c r="D21" s="208" t="s">
        <v>561</v>
      </c>
      <c r="E21" s="208"/>
      <c r="F21" s="208" t="s">
        <v>60</v>
      </c>
      <c r="G21" s="217">
        <v>44718</v>
      </c>
      <c r="H21" s="212" t="s">
        <v>570</v>
      </c>
    </row>
    <row r="22" spans="1:11" ht="76.5">
      <c r="A22" s="208" t="str">
        <f t="shared" si="0"/>
        <v>[QLNVL-10]</v>
      </c>
      <c r="B22" s="208" t="s">
        <v>571</v>
      </c>
      <c r="C22" s="208" t="s">
        <v>572</v>
      </c>
      <c r="D22" s="213" t="s">
        <v>573</v>
      </c>
      <c r="E22" s="208" t="s">
        <v>574</v>
      </c>
      <c r="F22" s="208" t="s">
        <v>59</v>
      </c>
      <c r="G22" s="217">
        <v>44718</v>
      </c>
      <c r="H22" s="212" t="s">
        <v>575</v>
      </c>
    </row>
    <row r="23" spans="1:11">
      <c r="A23" s="205"/>
      <c r="B23" s="205" t="s">
        <v>576</v>
      </c>
      <c r="C23" s="206"/>
      <c r="D23" s="206"/>
      <c r="E23" s="206"/>
      <c r="F23" s="206"/>
      <c r="G23" s="206"/>
      <c r="H23" s="207"/>
      <c r="I23" s="158"/>
      <c r="J23" s="140"/>
      <c r="K23" s="140"/>
    </row>
    <row r="24" spans="1:11" ht="89.25">
      <c r="A24" s="208" t="str">
        <f t="shared" ref="A24:A30" si="1">IF(OR(B24&lt;&gt;"",D24&lt;&gt;""),"["&amp;TEXT($B$2,"##")&amp;"-"&amp;TEXT(ROW()-13,"##")&amp;"]","")</f>
        <v>[QLNVL-11]</v>
      </c>
      <c r="B24" s="208" t="s">
        <v>577</v>
      </c>
      <c r="C24" s="208" t="s">
        <v>578</v>
      </c>
      <c r="D24" s="208" t="s">
        <v>579</v>
      </c>
      <c r="E24" s="208" t="s">
        <v>574</v>
      </c>
      <c r="F24" s="208" t="s">
        <v>59</v>
      </c>
      <c r="G24" s="217">
        <v>44718</v>
      </c>
      <c r="H24" s="212"/>
      <c r="I24" s="158"/>
      <c r="J24" s="140"/>
      <c r="K24" s="140"/>
    </row>
    <row r="25" spans="1:11" ht="114.75">
      <c r="A25" s="208" t="str">
        <f t="shared" si="1"/>
        <v>[QLNVL-12]</v>
      </c>
      <c r="B25" s="208" t="s">
        <v>580</v>
      </c>
      <c r="C25" s="208" t="s">
        <v>581</v>
      </c>
      <c r="D25" s="208" t="s">
        <v>561</v>
      </c>
      <c r="E25" s="208" t="s">
        <v>574</v>
      </c>
      <c r="F25" s="208" t="s">
        <v>60</v>
      </c>
      <c r="G25" s="217">
        <v>44718</v>
      </c>
      <c r="H25" s="212" t="s">
        <v>582</v>
      </c>
      <c r="I25" s="158"/>
      <c r="J25" s="140"/>
      <c r="K25" s="140"/>
    </row>
    <row r="26" spans="1:11" ht="102">
      <c r="A26" s="208" t="str">
        <f t="shared" si="1"/>
        <v>[QLNVL-13]</v>
      </c>
      <c r="B26" s="208" t="s">
        <v>583</v>
      </c>
      <c r="C26" s="208" t="s">
        <v>584</v>
      </c>
      <c r="D26" s="208" t="s">
        <v>561</v>
      </c>
      <c r="E26" s="208" t="s">
        <v>574</v>
      </c>
      <c r="F26" s="208" t="s">
        <v>60</v>
      </c>
      <c r="G26" s="217">
        <v>44718</v>
      </c>
      <c r="H26" s="212" t="s">
        <v>585</v>
      </c>
      <c r="I26" s="158"/>
      <c r="J26" s="140"/>
      <c r="K26" s="140"/>
    </row>
    <row r="27" spans="1:11" ht="102">
      <c r="A27" s="208" t="str">
        <f t="shared" si="1"/>
        <v>[QLNVL-14]</v>
      </c>
      <c r="B27" s="208" t="s">
        <v>586</v>
      </c>
      <c r="C27" s="208" t="s">
        <v>587</v>
      </c>
      <c r="D27" s="208" t="s">
        <v>561</v>
      </c>
      <c r="E27" s="208" t="s">
        <v>574</v>
      </c>
      <c r="F27" s="208" t="s">
        <v>60</v>
      </c>
      <c r="G27" s="217">
        <v>44718</v>
      </c>
      <c r="H27" s="212" t="s">
        <v>588</v>
      </c>
      <c r="I27" s="158"/>
      <c r="J27" s="140"/>
      <c r="K27" s="140"/>
    </row>
    <row r="28" spans="1:11" ht="102">
      <c r="A28" s="208" t="str">
        <f t="shared" si="1"/>
        <v>[QLNVL-15]</v>
      </c>
      <c r="B28" s="208" t="s">
        <v>589</v>
      </c>
      <c r="C28" s="208" t="s">
        <v>590</v>
      </c>
      <c r="D28" s="208" t="s">
        <v>591</v>
      </c>
      <c r="E28" s="208" t="s">
        <v>574</v>
      </c>
      <c r="F28" s="208" t="s">
        <v>59</v>
      </c>
      <c r="G28" s="217">
        <v>44718</v>
      </c>
      <c r="H28" s="212"/>
      <c r="I28" s="158"/>
      <c r="J28" s="140"/>
      <c r="K28" s="140"/>
    </row>
    <row r="29" spans="1:11" ht="114.75">
      <c r="A29" s="208" t="str">
        <f t="shared" si="1"/>
        <v>[QLNVL-16]</v>
      </c>
      <c r="B29" s="208" t="s">
        <v>592</v>
      </c>
      <c r="C29" s="208" t="s">
        <v>593</v>
      </c>
      <c r="D29" s="208" t="s">
        <v>594</v>
      </c>
      <c r="E29" s="208" t="s">
        <v>574</v>
      </c>
      <c r="F29" s="208" t="s">
        <v>59</v>
      </c>
      <c r="G29" s="217">
        <v>44718</v>
      </c>
      <c r="H29" s="212"/>
      <c r="I29" s="158"/>
      <c r="J29" s="140"/>
      <c r="K29" s="140"/>
    </row>
    <row r="30" spans="1:11" ht="51">
      <c r="A30" s="208" t="str">
        <f t="shared" si="1"/>
        <v>[QLNVL-17]</v>
      </c>
      <c r="B30" s="208" t="s">
        <v>595</v>
      </c>
      <c r="C30" s="208" t="s">
        <v>596</v>
      </c>
      <c r="D30" s="213" t="s">
        <v>597</v>
      </c>
      <c r="E30" s="208"/>
      <c r="F30" s="208" t="s">
        <v>62</v>
      </c>
      <c r="G30" s="217">
        <v>44718</v>
      </c>
      <c r="H30" s="212" t="s">
        <v>598</v>
      </c>
      <c r="I30" s="158"/>
      <c r="J30" s="140"/>
      <c r="K30" s="140"/>
    </row>
    <row r="31" spans="1:11">
      <c r="A31" s="205"/>
      <c r="B31" s="205" t="s">
        <v>599</v>
      </c>
      <c r="C31" s="206"/>
      <c r="D31" s="206"/>
      <c r="E31" s="206"/>
      <c r="F31" s="206"/>
      <c r="G31" s="206"/>
      <c r="H31" s="207"/>
      <c r="I31" s="158"/>
      <c r="J31" s="140"/>
      <c r="K31" s="140"/>
    </row>
    <row r="32" spans="1:11" ht="51">
      <c r="A32" s="208" t="str">
        <f>IF(OR(B32&lt;&gt;"",D32&lt;&gt;""),"["&amp;TEXT($B$2,"##")&amp;"-"&amp;TEXT(ROW()-14,"##")&amp;"]","")</f>
        <v>[QLNVL-18]</v>
      </c>
      <c r="B32" s="208" t="s">
        <v>600</v>
      </c>
      <c r="C32" s="208" t="s">
        <v>601</v>
      </c>
      <c r="D32" s="213" t="s">
        <v>602</v>
      </c>
      <c r="E32" s="208" t="s">
        <v>574</v>
      </c>
      <c r="F32" s="208" t="s">
        <v>59</v>
      </c>
      <c r="G32" s="217">
        <v>44718</v>
      </c>
      <c r="H32" s="212"/>
      <c r="I32" s="158"/>
      <c r="J32" s="140"/>
      <c r="K32" s="140"/>
    </row>
    <row r="33" spans="1:11" ht="51">
      <c r="A33" s="208" t="str">
        <f>IF(OR(B33&lt;&gt;"",D33&lt;&gt;""),"["&amp;TEXT($B$2,"##")&amp;"-"&amp;TEXT(ROW()-14,"##")&amp;"]","")</f>
        <v>[QLNVL-19]</v>
      </c>
      <c r="B33" s="208" t="s">
        <v>603</v>
      </c>
      <c r="C33" s="208" t="s">
        <v>604</v>
      </c>
      <c r="D33" s="213" t="s">
        <v>597</v>
      </c>
      <c r="E33" s="208"/>
      <c r="F33" s="208" t="s">
        <v>62</v>
      </c>
      <c r="G33" s="217">
        <v>44718</v>
      </c>
      <c r="H33" s="212" t="s">
        <v>605</v>
      </c>
      <c r="I33" s="158"/>
      <c r="J33" s="140"/>
      <c r="K33" s="140"/>
    </row>
    <row r="34" spans="1:11">
      <c r="A34" s="205"/>
      <c r="B34" s="205" t="s">
        <v>606</v>
      </c>
      <c r="C34" s="206"/>
      <c r="D34" s="206"/>
      <c r="E34" s="206"/>
      <c r="F34" s="206"/>
      <c r="G34" s="206"/>
      <c r="H34" s="207"/>
      <c r="I34" s="158"/>
      <c r="J34" s="140"/>
      <c r="K34" s="140"/>
    </row>
    <row r="35" spans="1:11" ht="38.25">
      <c r="A35" s="208" t="str">
        <f>IF(OR(B35&lt;&gt;"",D35&lt;&gt;""),"["&amp;TEXT($B$2,"##")&amp;"-"&amp;TEXT(ROW()-15,"##")&amp;"]","")</f>
        <v>[QLNVL-20]</v>
      </c>
      <c r="B35" s="208" t="s">
        <v>607</v>
      </c>
      <c r="C35" s="208" t="s">
        <v>608</v>
      </c>
      <c r="D35" s="208" t="s">
        <v>609</v>
      </c>
      <c r="E35" s="208"/>
      <c r="F35" s="208" t="s">
        <v>59</v>
      </c>
      <c r="G35" s="217">
        <v>44718</v>
      </c>
      <c r="H35" s="212"/>
      <c r="I35" s="158"/>
      <c r="J35" s="140"/>
      <c r="K35" s="140"/>
    </row>
    <row r="36" spans="1:11">
      <c r="A36" s="205"/>
      <c r="B36" s="205" t="s">
        <v>610</v>
      </c>
      <c r="C36" s="206"/>
      <c r="D36" s="206"/>
      <c r="E36" s="206"/>
      <c r="F36" s="206"/>
      <c r="G36" s="206"/>
      <c r="H36" s="207"/>
      <c r="I36" s="158"/>
      <c r="J36" s="140"/>
      <c r="K36" s="140"/>
    </row>
    <row r="37" spans="1:11" ht="38.25">
      <c r="A37" s="208" t="str">
        <f>IF(OR(B37&lt;&gt;"",D37&lt;&gt;""),"["&amp;TEXT($B$2,"##")&amp;"-"&amp;TEXT(ROW()-16,"##")&amp;"]","")</f>
        <v>[QLNVL-21]</v>
      </c>
      <c r="B37" s="208" t="s">
        <v>611</v>
      </c>
      <c r="C37" s="208" t="s">
        <v>608</v>
      </c>
      <c r="D37" s="218" t="s">
        <v>612</v>
      </c>
      <c r="E37" s="208"/>
      <c r="F37" s="208" t="s">
        <v>59</v>
      </c>
      <c r="G37" s="217">
        <v>44718</v>
      </c>
      <c r="H37" s="212"/>
      <c r="I37" s="158"/>
      <c r="J37" s="140"/>
      <c r="K37" s="140"/>
    </row>
    <row r="38" spans="1:11" ht="63.75">
      <c r="A38" s="208" t="str">
        <f>IF(OR(B38&lt;&gt;"",D38&lt;&gt;""),"["&amp;TEXT($B$2,"##")&amp;"-"&amp;TEXT(ROW()-16,"##")&amp;"]","")</f>
        <v>[QLNVL-22]</v>
      </c>
      <c r="B38" s="208" t="s">
        <v>613</v>
      </c>
      <c r="C38" s="208" t="s">
        <v>552</v>
      </c>
      <c r="D38" s="218" t="s">
        <v>614</v>
      </c>
      <c r="E38" s="208"/>
      <c r="F38" s="208" t="s">
        <v>59</v>
      </c>
      <c r="G38" s="217">
        <v>44718</v>
      </c>
      <c r="H38" s="212"/>
      <c r="I38" s="158"/>
      <c r="J38" s="140"/>
      <c r="K38" s="140"/>
    </row>
    <row r="39" spans="1:11">
      <c r="F39" s="173"/>
      <c r="I39" s="163"/>
    </row>
  </sheetData>
  <mergeCells count="4">
    <mergeCell ref="B2:H2"/>
    <mergeCell ref="B4:H4"/>
    <mergeCell ref="F5:H5"/>
    <mergeCell ref="F6:H6"/>
  </mergeCells>
  <dataValidations count="1">
    <dataValidation type="list" allowBlank="1" showErrorMessage="1" sqref="F1 F7:F166" xr:uid="{2D98503B-0011-4108-A06D-0E57446A315F}">
      <formula1>$J$2:$J$6</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0"/>
  <sheetViews>
    <sheetView topLeftCell="A28" workbookViewId="0">
      <selection activeCell="F16" sqref="F16"/>
    </sheetView>
  </sheetViews>
  <sheetFormatPr defaultColWidth="9" defaultRowHeight="12.75"/>
  <cols>
    <col min="1" max="1" width="11.5" style="168" customWidth="1"/>
    <col min="2" max="2" width="19.125" style="168" customWidth="1"/>
    <col min="3" max="3" width="25.625" style="168" customWidth="1"/>
    <col min="4" max="4" width="30.125" style="168" customWidth="1"/>
    <col min="5" max="5" width="16.875" style="168" customWidth="1"/>
    <col min="6" max="6" width="7.125" style="168" customWidth="1"/>
    <col min="7" max="7" width="9" style="168"/>
    <col min="8" max="8" width="17.625" style="168" customWidth="1"/>
    <col min="9" max="9" width="8.25" style="174" customWidth="1"/>
    <col min="10" max="10" width="9" style="168" hidden="1" customWidth="1"/>
    <col min="11" max="16384" width="9" style="168"/>
  </cols>
  <sheetData>
    <row r="1" spans="1:11" s="140" customFormat="1" ht="13.5" thickBot="1">
      <c r="A1" s="134"/>
      <c r="B1" s="135"/>
      <c r="C1" s="135"/>
      <c r="D1" s="135"/>
      <c r="E1" s="135"/>
      <c r="F1" s="136"/>
      <c r="G1" s="137"/>
      <c r="H1" s="138"/>
      <c r="I1" s="139"/>
    </row>
    <row r="2" spans="1:11" s="140" customFormat="1" ht="15" customHeight="1">
      <c r="A2" s="141" t="s">
        <v>22</v>
      </c>
      <c r="B2" s="236" t="s">
        <v>615</v>
      </c>
      <c r="C2" s="236"/>
      <c r="D2" s="236"/>
      <c r="E2" s="236"/>
      <c r="F2" s="236"/>
      <c r="G2" s="236"/>
      <c r="H2" s="236"/>
      <c r="I2" s="139"/>
      <c r="J2" s="140" t="s">
        <v>59</v>
      </c>
    </row>
    <row r="3" spans="1:11" s="140" customFormat="1" ht="25.5" customHeight="1">
      <c r="A3" s="199" t="s">
        <v>24</v>
      </c>
      <c r="B3" s="200" t="s">
        <v>616</v>
      </c>
      <c r="C3" s="196"/>
      <c r="D3" s="196"/>
      <c r="E3" s="196"/>
      <c r="F3" s="196"/>
      <c r="G3" s="196"/>
      <c r="H3" s="197"/>
      <c r="I3" s="139"/>
      <c r="J3" s="140" t="s">
        <v>60</v>
      </c>
    </row>
    <row r="4" spans="1:11" s="140" customFormat="1" ht="18" customHeight="1">
      <c r="A4" s="141" t="s">
        <v>27</v>
      </c>
      <c r="B4" s="236" t="s">
        <v>442</v>
      </c>
      <c r="C4" s="236"/>
      <c r="D4" s="236"/>
      <c r="E4" s="236"/>
      <c r="F4" s="236"/>
      <c r="G4" s="236"/>
      <c r="H4" s="236"/>
      <c r="I4" s="139"/>
      <c r="J4" s="140" t="s">
        <v>61</v>
      </c>
    </row>
    <row r="5" spans="1:11" s="140" customFormat="1" ht="19.5" customHeight="1">
      <c r="A5" s="201" t="s">
        <v>59</v>
      </c>
      <c r="B5" s="146" t="s">
        <v>60</v>
      </c>
      <c r="C5" s="146" t="s">
        <v>28</v>
      </c>
      <c r="D5" s="146" t="s">
        <v>61</v>
      </c>
      <c r="E5" s="145" t="s">
        <v>62</v>
      </c>
      <c r="F5" s="237" t="s">
        <v>29</v>
      </c>
      <c r="G5" s="237"/>
      <c r="H5" s="237"/>
      <c r="I5" s="147"/>
      <c r="J5" s="140" t="s">
        <v>28</v>
      </c>
    </row>
    <row r="6" spans="1:11" s="140" customFormat="1" ht="15" customHeight="1" thickBot="1">
      <c r="A6" s="202">
        <f>COUNTIF(F9:F1008,"Passed")</f>
        <v>14</v>
      </c>
      <c r="B6" s="149">
        <f>COUNTIF(F9:F1008,"Failed")</f>
        <v>1</v>
      </c>
      <c r="C6" s="149">
        <f>F6-E6-D6-B6-A6</f>
        <v>0</v>
      </c>
      <c r="D6" s="149">
        <f>COUNTIF(F$9:F$1008,"Blocked")</f>
        <v>0</v>
      </c>
      <c r="E6" s="150">
        <f>COUNTIF(F$9:F$1008,"Skipped")</f>
        <v>0</v>
      </c>
      <c r="F6" s="238">
        <f>COUNTA(A9:A1008)</f>
        <v>15</v>
      </c>
      <c r="G6" s="238"/>
      <c r="H6" s="238"/>
      <c r="I6" s="147"/>
      <c r="J6" s="140" t="s">
        <v>62</v>
      </c>
    </row>
    <row r="7" spans="1:11" s="140" customFormat="1" ht="15" customHeight="1">
      <c r="D7" s="151"/>
      <c r="E7" s="151"/>
      <c r="F7" s="151"/>
      <c r="G7" s="151"/>
      <c r="H7" s="151"/>
      <c r="I7" s="147"/>
    </row>
    <row r="8" spans="1:11" s="140" customFormat="1" ht="25.5" customHeight="1">
      <c r="A8" s="203" t="s">
        <v>30</v>
      </c>
      <c r="B8" s="203" t="s">
        <v>31</v>
      </c>
      <c r="C8" s="203" t="s">
        <v>32</v>
      </c>
      <c r="D8" s="203" t="s">
        <v>33</v>
      </c>
      <c r="E8" s="204" t="s">
        <v>34</v>
      </c>
      <c r="F8" s="204" t="s">
        <v>35</v>
      </c>
      <c r="G8" s="204" t="s">
        <v>36</v>
      </c>
      <c r="H8" s="203" t="s">
        <v>37</v>
      </c>
      <c r="I8" s="154"/>
    </row>
    <row r="9" spans="1:11" s="140" customFormat="1" ht="15.75" customHeight="1">
      <c r="A9" s="205"/>
      <c r="B9" s="205" t="s">
        <v>617</v>
      </c>
      <c r="C9" s="206"/>
      <c r="D9" s="206"/>
      <c r="E9" s="206"/>
      <c r="F9" s="206"/>
      <c r="G9" s="206"/>
      <c r="H9" s="207"/>
      <c r="I9" s="158"/>
    </row>
    <row r="10" spans="1:11" s="164" customFormat="1" ht="120.95" customHeight="1">
      <c r="A10" s="208" t="str">
        <f>IF(OR(B10&lt;&gt;"",D10&lt;&gt;""),"["&amp;TEXT($B$2,"##")&amp;"-"&amp;TEXT(ROW()-10,"##")&amp;"]","")</f>
        <v>[QLPN-]</v>
      </c>
      <c r="B10" s="209" t="s">
        <v>444</v>
      </c>
      <c r="C10" s="209" t="s">
        <v>445</v>
      </c>
      <c r="D10" s="210" t="s">
        <v>446</v>
      </c>
      <c r="E10" s="210" t="s">
        <v>41</v>
      </c>
      <c r="F10" s="211" t="s">
        <v>59</v>
      </c>
      <c r="G10" s="208"/>
      <c r="H10" s="212"/>
      <c r="I10" s="163"/>
    </row>
    <row r="11" spans="1:11" ht="51">
      <c r="A11" s="208" t="str">
        <f>IF(OR(B11&lt;&gt;"",D11&lt;&gt;""),"["&amp;TEXT($B$2,"##")&amp;"-"&amp;TEXT(ROW()-10,"##")&amp;"]","")</f>
        <v>[QLPN-1]</v>
      </c>
      <c r="B11" s="208" t="s">
        <v>618</v>
      </c>
      <c r="C11" s="208" t="s">
        <v>619</v>
      </c>
      <c r="D11" s="213" t="s">
        <v>620</v>
      </c>
      <c r="E11" s="213"/>
      <c r="F11" s="208" t="s">
        <v>59</v>
      </c>
      <c r="G11" s="217">
        <v>44718</v>
      </c>
      <c r="H11" s="212"/>
      <c r="I11" s="163"/>
    </row>
    <row r="12" spans="1:11" s="140" customFormat="1">
      <c r="A12" s="205"/>
      <c r="B12" s="205" t="s">
        <v>621</v>
      </c>
      <c r="C12" s="206"/>
      <c r="D12" s="206"/>
      <c r="E12" s="206"/>
      <c r="F12" s="206"/>
      <c r="G12" s="206"/>
      <c r="H12" s="207"/>
      <c r="I12" s="158"/>
    </row>
    <row r="13" spans="1:11" ht="15.75" customHeight="1">
      <c r="A13" s="208" t="str">
        <f>IF(OR(B13&lt;&gt;"",D13&lt;&gt;""),"["&amp;TEXT($B$2,"##")&amp;"-"&amp;TEXT(ROW()-11,"##")&amp;"]","")</f>
        <v>[QLPN-2]</v>
      </c>
      <c r="B13" s="208" t="s">
        <v>622</v>
      </c>
      <c r="C13" s="208" t="s">
        <v>623</v>
      </c>
      <c r="D13" s="208" t="s">
        <v>624</v>
      </c>
      <c r="E13" s="208" t="s">
        <v>625</v>
      </c>
      <c r="F13" s="208" t="s">
        <v>59</v>
      </c>
      <c r="G13" s="217">
        <v>44718</v>
      </c>
      <c r="H13" s="212"/>
      <c r="I13" s="163"/>
    </row>
    <row r="14" spans="1:11">
      <c r="A14" s="205"/>
      <c r="B14" s="205" t="s">
        <v>626</v>
      </c>
      <c r="C14" s="206"/>
      <c r="D14" s="206"/>
      <c r="E14" s="206"/>
      <c r="F14" s="206"/>
      <c r="G14" s="206"/>
      <c r="H14" s="207"/>
      <c r="I14" s="158"/>
      <c r="J14" s="140"/>
      <c r="K14" s="140"/>
    </row>
    <row r="15" spans="1:11" ht="114.75">
      <c r="A15" s="208" t="str">
        <f>IF(OR(B15&lt;&gt;"",D15&lt;&gt;""),"["&amp;TEXT($B$2,"##")&amp;"-"&amp;TEXT(ROW()-12,"##")&amp;"]","")</f>
        <v>[QLPN-3]</v>
      </c>
      <c r="B15" s="208" t="s">
        <v>627</v>
      </c>
      <c r="C15" s="208" t="s">
        <v>628</v>
      </c>
      <c r="D15" s="208" t="s">
        <v>629</v>
      </c>
      <c r="E15" s="208" t="s">
        <v>630</v>
      </c>
      <c r="F15" s="208" t="s">
        <v>59</v>
      </c>
      <c r="G15" s="217">
        <v>44718</v>
      </c>
      <c r="H15" s="212"/>
      <c r="I15" s="158"/>
      <c r="J15" s="140"/>
      <c r="K15" s="140"/>
    </row>
    <row r="16" spans="1:11" ht="89.25">
      <c r="A16" s="208" t="str">
        <f>IF(OR(B16&lt;&gt;"",D16&lt;&gt;""),"["&amp;TEXT($B$2,"##")&amp;"-"&amp;TEXT(ROW()-12,"##")&amp;"]","")</f>
        <v>[QLPN-4]</v>
      </c>
      <c r="B16" s="208" t="s">
        <v>631</v>
      </c>
      <c r="C16" s="208" t="s">
        <v>632</v>
      </c>
      <c r="D16" s="208" t="s">
        <v>633</v>
      </c>
      <c r="E16" s="208" t="s">
        <v>630</v>
      </c>
      <c r="F16" s="208" t="s">
        <v>60</v>
      </c>
      <c r="G16" s="217">
        <v>44718</v>
      </c>
      <c r="H16" s="212" t="s">
        <v>634</v>
      </c>
      <c r="I16" s="158"/>
      <c r="J16" s="140"/>
      <c r="K16" s="140"/>
    </row>
    <row r="17" spans="1:11" ht="89.25">
      <c r="A17" s="208" t="str">
        <f>IF(OR(B17&lt;&gt;"",D17&lt;&gt;""),"["&amp;TEXT($B$2,"##")&amp;"-"&amp;TEXT(ROW()-12,"##")&amp;"]","")</f>
        <v>[QLPN-5]</v>
      </c>
      <c r="B17" s="208" t="s">
        <v>635</v>
      </c>
      <c r="C17" s="208" t="s">
        <v>636</v>
      </c>
      <c r="D17" s="208" t="s">
        <v>629</v>
      </c>
      <c r="E17" s="208" t="s">
        <v>630</v>
      </c>
      <c r="F17" s="208" t="s">
        <v>59</v>
      </c>
      <c r="G17" s="217">
        <v>44718</v>
      </c>
      <c r="H17" s="212"/>
      <c r="I17" s="158"/>
      <c r="J17" s="140"/>
      <c r="K17" s="140"/>
    </row>
    <row r="18" spans="1:11" ht="89.25">
      <c r="A18" s="208" t="str">
        <f>IF(OR(B18&lt;&gt;"",D18&lt;&gt;""),"["&amp;TEXT($B$2,"##")&amp;"-"&amp;TEXT(ROW()-12,"##")&amp;"]","")</f>
        <v>[QLPN-6]</v>
      </c>
      <c r="B18" s="208" t="s">
        <v>637</v>
      </c>
      <c r="C18" s="208" t="s">
        <v>636</v>
      </c>
      <c r="D18" s="208" t="s">
        <v>638</v>
      </c>
      <c r="E18" s="208" t="s">
        <v>630</v>
      </c>
      <c r="F18" s="208" t="s">
        <v>59</v>
      </c>
      <c r="G18" s="217">
        <v>44718</v>
      </c>
      <c r="H18" s="212"/>
      <c r="I18" s="158"/>
      <c r="J18" s="140"/>
      <c r="K18" s="140"/>
    </row>
    <row r="19" spans="1:11">
      <c r="A19" s="205"/>
      <c r="B19" s="205" t="s">
        <v>639</v>
      </c>
      <c r="C19" s="206"/>
      <c r="D19" s="206"/>
      <c r="E19" s="206"/>
      <c r="F19" s="206"/>
      <c r="G19" s="206"/>
      <c r="H19" s="207"/>
      <c r="I19" s="158"/>
      <c r="J19" s="140"/>
      <c r="K19" s="140"/>
    </row>
    <row r="20" spans="1:11" ht="114.75">
      <c r="A20" s="208" t="str">
        <f>IF(OR(B20&lt;&gt;"",D20&lt;&gt;""),"["&amp;TEXT($B$2,"##")&amp;"-"&amp;TEXT(ROW()-13,"##")&amp;"]","")</f>
        <v>[QLPN-7]</v>
      </c>
      <c r="B20" s="208" t="s">
        <v>640</v>
      </c>
      <c r="C20" s="208" t="s">
        <v>641</v>
      </c>
      <c r="D20" s="208" t="s">
        <v>642</v>
      </c>
      <c r="E20" s="208" t="s">
        <v>643</v>
      </c>
      <c r="F20" s="208" t="s">
        <v>59</v>
      </c>
      <c r="G20" s="217">
        <v>44718</v>
      </c>
      <c r="H20" s="212"/>
      <c r="I20" s="158"/>
      <c r="J20" s="140"/>
      <c r="K20" s="140"/>
    </row>
    <row r="21" spans="1:11" ht="89.25">
      <c r="A21" s="208" t="str">
        <f>IF(OR(B21&lt;&gt;"",D21&lt;&gt;""),"["&amp;TEXT($B$2,"##")&amp;"-"&amp;TEXT(ROW()-13,"##")&amp;"]","")</f>
        <v>[QLPN-8]</v>
      </c>
      <c r="B21" s="208" t="s">
        <v>644</v>
      </c>
      <c r="C21" s="208" t="s">
        <v>645</v>
      </c>
      <c r="D21" s="208" t="s">
        <v>646</v>
      </c>
      <c r="E21" s="208" t="s">
        <v>643</v>
      </c>
      <c r="F21" s="208" t="s">
        <v>59</v>
      </c>
      <c r="G21" s="217">
        <v>44718</v>
      </c>
      <c r="H21" s="212"/>
      <c r="I21" s="158"/>
      <c r="J21" s="140"/>
      <c r="K21" s="140"/>
    </row>
    <row r="22" spans="1:11" ht="114.75">
      <c r="A22" s="208" t="str">
        <f>IF(OR(B22&lt;&gt;"",D22&lt;&gt;""),"["&amp;TEXT($B$2,"##")&amp;"-"&amp;TEXT(ROW()-13,"##")&amp;"]","")</f>
        <v>[QLPN-9]</v>
      </c>
      <c r="B22" s="208" t="s">
        <v>647</v>
      </c>
      <c r="C22" s="208" t="s">
        <v>648</v>
      </c>
      <c r="D22" s="208" t="s">
        <v>642</v>
      </c>
      <c r="E22" s="208" t="s">
        <v>643</v>
      </c>
      <c r="F22" s="208" t="s">
        <v>59</v>
      </c>
      <c r="G22" s="217">
        <v>44718</v>
      </c>
      <c r="H22" s="212"/>
      <c r="I22" s="158"/>
      <c r="J22" s="140"/>
      <c r="K22" s="140"/>
    </row>
    <row r="23" spans="1:11" ht="114.75">
      <c r="A23" s="208" t="str">
        <f>IF(OR(B23&lt;&gt;"",D23&lt;&gt;""),"["&amp;TEXT($B$2,"##")&amp;"-"&amp;TEXT(ROW()-13,"##")&amp;"]","")</f>
        <v>[QLPN-10]</v>
      </c>
      <c r="B23" s="208" t="s">
        <v>649</v>
      </c>
      <c r="C23" s="208" t="s">
        <v>641</v>
      </c>
      <c r="D23" s="208" t="s">
        <v>650</v>
      </c>
      <c r="E23" s="208" t="s">
        <v>643</v>
      </c>
      <c r="F23" s="208" t="s">
        <v>59</v>
      </c>
      <c r="G23" s="217">
        <v>44718</v>
      </c>
      <c r="H23" s="212"/>
      <c r="I23" s="158"/>
      <c r="J23" s="140"/>
      <c r="K23" s="140"/>
    </row>
    <row r="24" spans="1:11">
      <c r="A24" s="205"/>
      <c r="B24" s="205" t="s">
        <v>651</v>
      </c>
      <c r="C24" s="206"/>
      <c r="D24" s="206"/>
      <c r="E24" s="206"/>
      <c r="F24" s="206"/>
      <c r="G24" s="206"/>
      <c r="H24" s="207"/>
      <c r="I24" s="158"/>
      <c r="J24" s="140"/>
      <c r="K24" s="140"/>
    </row>
    <row r="25" spans="1:11" ht="63.75">
      <c r="A25" s="208" t="str">
        <f>IF(OR(B25&lt;&gt;"",D25&lt;&gt;""),"["&amp;TEXT($B$2,"##")&amp;"-"&amp;TEXT(ROW()-14,"##")&amp;"]","")</f>
        <v>[QLPN-11]</v>
      </c>
      <c r="B25" s="208" t="s">
        <v>652</v>
      </c>
      <c r="C25" s="208" t="s">
        <v>653</v>
      </c>
      <c r="D25" s="213" t="s">
        <v>654</v>
      </c>
      <c r="E25" s="208" t="s">
        <v>643</v>
      </c>
      <c r="F25" s="208" t="s">
        <v>59</v>
      </c>
      <c r="G25" s="217">
        <v>44718</v>
      </c>
      <c r="H25" s="212"/>
      <c r="I25" s="158"/>
      <c r="J25" s="140"/>
      <c r="K25" s="140"/>
    </row>
    <row r="26" spans="1:11">
      <c r="A26" s="205"/>
      <c r="B26" s="205" t="s">
        <v>606</v>
      </c>
      <c r="C26" s="206"/>
      <c r="D26" s="206"/>
      <c r="E26" s="206"/>
      <c r="F26" s="206"/>
      <c r="G26" s="206"/>
      <c r="H26" s="207"/>
      <c r="I26" s="158"/>
      <c r="J26" s="140"/>
      <c r="K26" s="140"/>
    </row>
    <row r="27" spans="1:11" ht="38.25">
      <c r="A27" s="208" t="str">
        <f>IF(OR(B27&lt;&gt;"",D27&lt;&gt;""),"["&amp;TEXT($B$2,"##")&amp;"-"&amp;TEXT(ROW()-15,"##")&amp;"]","")</f>
        <v>[QLPN-12]</v>
      </c>
      <c r="B27" s="208" t="s">
        <v>607</v>
      </c>
      <c r="C27" s="208" t="s">
        <v>655</v>
      </c>
      <c r="D27" s="208" t="s">
        <v>609</v>
      </c>
      <c r="E27" s="208"/>
      <c r="F27" s="208" t="s">
        <v>59</v>
      </c>
      <c r="G27" s="217">
        <v>44718</v>
      </c>
      <c r="H27" s="212"/>
      <c r="I27" s="158"/>
      <c r="J27" s="140"/>
      <c r="K27" s="140"/>
    </row>
    <row r="28" spans="1:11">
      <c r="A28" s="205"/>
      <c r="B28" s="205" t="s">
        <v>610</v>
      </c>
      <c r="C28" s="206"/>
      <c r="D28" s="206"/>
      <c r="E28" s="206"/>
      <c r="F28" s="206"/>
      <c r="G28" s="206"/>
      <c r="H28" s="207"/>
      <c r="I28" s="158"/>
      <c r="J28" s="140"/>
      <c r="K28" s="140"/>
    </row>
    <row r="29" spans="1:11" ht="38.25">
      <c r="A29" s="208" t="str">
        <f>IF(OR(B29&lt;&gt;"",D29&lt;&gt;""),"["&amp;TEXT($B$2,"##")&amp;"-"&amp;TEXT(ROW()-16,"##")&amp;"]","")</f>
        <v>[QLPN-13]</v>
      </c>
      <c r="B29" s="208" t="s">
        <v>611</v>
      </c>
      <c r="C29" s="208" t="s">
        <v>655</v>
      </c>
      <c r="D29" s="208" t="s">
        <v>656</v>
      </c>
      <c r="E29" s="208"/>
      <c r="F29" s="208" t="s">
        <v>59</v>
      </c>
      <c r="G29" s="217">
        <v>44718</v>
      </c>
      <c r="H29" s="212"/>
      <c r="I29" s="163"/>
    </row>
    <row r="30" spans="1:11" ht="63.75">
      <c r="A30" s="208" t="str">
        <f>IF(OR(B30&lt;&gt;"",D30&lt;&gt;""),"["&amp;TEXT($B$2,"##")&amp;"-"&amp;TEXT(ROW()-16,"##")&amp;"]","")</f>
        <v>[QLPN-14]</v>
      </c>
      <c r="B30" s="208" t="s">
        <v>657</v>
      </c>
      <c r="C30" s="208" t="s">
        <v>658</v>
      </c>
      <c r="D30" s="208" t="s">
        <v>659</v>
      </c>
      <c r="E30" s="208"/>
      <c r="F30" s="208" t="s">
        <v>59</v>
      </c>
      <c r="G30" s="217">
        <v>44718</v>
      </c>
      <c r="H30" s="212"/>
    </row>
  </sheetData>
  <mergeCells count="4">
    <mergeCell ref="B2:H2"/>
    <mergeCell ref="B4:H4"/>
    <mergeCell ref="F5:H5"/>
    <mergeCell ref="F6:H6"/>
  </mergeCells>
  <dataValidations count="1">
    <dataValidation type="list" allowBlank="1" showErrorMessage="1" sqref="F1 F7:F156" xr:uid="{54C07143-4819-4A30-8DF7-6C907BAA32A0}">
      <formula1>$J$2:$J$6</formula1>
    </dataValidation>
  </dataValidation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9"/>
  <sheetViews>
    <sheetView topLeftCell="A7" workbookViewId="0">
      <selection activeCell="G16" sqref="G16:G18"/>
    </sheetView>
  </sheetViews>
  <sheetFormatPr defaultColWidth="9" defaultRowHeight="12.75"/>
  <cols>
    <col min="1" max="1" width="11.5" style="168" customWidth="1"/>
    <col min="2" max="2" width="19.125" style="168" customWidth="1"/>
    <col min="3" max="3" width="25.625" style="168" customWidth="1"/>
    <col min="4" max="4" width="30.125" style="168" customWidth="1"/>
    <col min="5" max="5" width="16.875" style="168" customWidth="1"/>
    <col min="6" max="6" width="7.125" style="168" customWidth="1"/>
    <col min="7" max="7" width="9" style="168"/>
    <col min="8" max="8" width="17.625" style="168" customWidth="1"/>
    <col min="9" max="9" width="8.25" style="174" customWidth="1"/>
    <col min="10" max="10" width="9" style="168" hidden="1" customWidth="1"/>
    <col min="11" max="16384" width="9" style="168"/>
  </cols>
  <sheetData>
    <row r="1" spans="1:10" s="140" customFormat="1" ht="13.5" thickBot="1">
      <c r="A1" s="134"/>
      <c r="B1" s="135"/>
      <c r="C1" s="135"/>
      <c r="D1" s="135"/>
      <c r="E1" s="135"/>
      <c r="F1" s="136"/>
      <c r="G1" s="137"/>
      <c r="H1" s="138"/>
      <c r="I1" s="139"/>
    </row>
    <row r="2" spans="1:10" s="140" customFormat="1" ht="15" customHeight="1">
      <c r="A2" s="141" t="s">
        <v>22</v>
      </c>
      <c r="B2" s="236" t="s">
        <v>248</v>
      </c>
      <c r="C2" s="236"/>
      <c r="D2" s="236"/>
      <c r="E2" s="236"/>
      <c r="F2" s="236"/>
      <c r="G2" s="236"/>
      <c r="H2" s="236"/>
      <c r="I2" s="139"/>
      <c r="J2" s="140" t="s">
        <v>59</v>
      </c>
    </row>
    <row r="3" spans="1:10" s="140" customFormat="1" ht="41.25" customHeight="1">
      <c r="A3" s="142" t="s">
        <v>24</v>
      </c>
      <c r="B3" s="239" t="s">
        <v>532</v>
      </c>
      <c r="C3" s="240"/>
      <c r="D3" s="240"/>
      <c r="E3" s="240"/>
      <c r="F3" s="240"/>
      <c r="G3" s="240"/>
      <c r="H3" s="241"/>
      <c r="I3" s="139"/>
      <c r="J3" s="140" t="s">
        <v>60</v>
      </c>
    </row>
    <row r="4" spans="1:10" s="140" customFormat="1" ht="55.5" customHeight="1">
      <c r="A4" s="141" t="s">
        <v>27</v>
      </c>
      <c r="B4" s="236" t="s">
        <v>314</v>
      </c>
      <c r="C4" s="236"/>
      <c r="D4" s="236"/>
      <c r="E4" s="236"/>
      <c r="F4" s="236"/>
      <c r="G4" s="236"/>
      <c r="H4" s="236"/>
      <c r="I4" s="139"/>
      <c r="J4" s="140" t="s">
        <v>61</v>
      </c>
    </row>
    <row r="5" spans="1:10" s="140" customFormat="1" ht="78" customHeight="1">
      <c r="A5" s="143" t="s">
        <v>59</v>
      </c>
      <c r="B5" s="144" t="s">
        <v>60</v>
      </c>
      <c r="C5" s="144" t="s">
        <v>28</v>
      </c>
      <c r="D5" s="144" t="s">
        <v>61</v>
      </c>
      <c r="E5" s="145" t="s">
        <v>62</v>
      </c>
      <c r="F5" s="237" t="s">
        <v>29</v>
      </c>
      <c r="G5" s="237"/>
      <c r="H5" s="237"/>
      <c r="I5" s="147"/>
      <c r="J5" s="140" t="s">
        <v>28</v>
      </c>
    </row>
    <row r="6" spans="1:10" s="140" customFormat="1" ht="15" customHeight="1" thickBot="1">
      <c r="A6" s="148">
        <f>COUNTIF(F9:F998,"Passed")</f>
        <v>8</v>
      </c>
      <c r="B6" s="149">
        <f>COUNTIF(F9:F998,"Failed")</f>
        <v>0</v>
      </c>
      <c r="C6" s="149">
        <f>F6-E6-D6-B6-A6</f>
        <v>0</v>
      </c>
      <c r="D6" s="149">
        <f>COUNTIF(F$9:F$998,"Blocked")</f>
        <v>0</v>
      </c>
      <c r="E6" s="150">
        <f>COUNTIF(F$9:F$998,"Skipped")</f>
        <v>0</v>
      </c>
      <c r="F6" s="238">
        <f>COUNTA(A9:A998)</f>
        <v>8</v>
      </c>
      <c r="G6" s="238"/>
      <c r="H6" s="238"/>
      <c r="I6" s="147"/>
      <c r="J6" s="140" t="s">
        <v>62</v>
      </c>
    </row>
    <row r="7" spans="1:10" s="140" customFormat="1" ht="15" customHeight="1">
      <c r="D7" s="151"/>
      <c r="E7" s="151"/>
      <c r="F7" s="151"/>
      <c r="G7" s="151"/>
      <c r="H7" s="151"/>
      <c r="I7" s="147"/>
    </row>
    <row r="8" spans="1:10" s="140" customFormat="1" ht="25.5" customHeight="1">
      <c r="A8" s="152" t="s">
        <v>30</v>
      </c>
      <c r="B8" s="152" t="s">
        <v>31</v>
      </c>
      <c r="C8" s="152" t="s">
        <v>32</v>
      </c>
      <c r="D8" s="152" t="s">
        <v>33</v>
      </c>
      <c r="E8" s="153" t="s">
        <v>34</v>
      </c>
      <c r="F8" s="153" t="s">
        <v>35</v>
      </c>
      <c r="G8" s="153" t="s">
        <v>36</v>
      </c>
      <c r="H8" s="152" t="s">
        <v>37</v>
      </c>
      <c r="I8" s="154"/>
    </row>
    <row r="9" spans="1:10" s="140" customFormat="1" ht="15.75" customHeight="1">
      <c r="A9" s="155"/>
      <c r="B9" s="155" t="s">
        <v>300</v>
      </c>
      <c r="C9" s="156"/>
      <c r="D9" s="156"/>
      <c r="E9" s="156"/>
      <c r="F9" s="156"/>
      <c r="G9" s="156"/>
      <c r="H9" s="157"/>
      <c r="I9" s="158"/>
    </row>
    <row r="10" spans="1:10" s="164" customFormat="1" ht="120.95" customHeight="1">
      <c r="A10" s="125" t="str">
        <f>IF(OR(B10&lt;&gt;"",D11&lt;&gt;""),"["&amp;TEXT($B$2,"##")&amp;"-"&amp;TEXT(ROW()-10,"##")&amp;"]","")</f>
        <v>[Thống kê doanh thu-]</v>
      </c>
      <c r="B10" s="125" t="s">
        <v>250</v>
      </c>
      <c r="C10" s="125" t="s">
        <v>425</v>
      </c>
      <c r="D10" s="159" t="s">
        <v>426</v>
      </c>
      <c r="E10" s="160"/>
      <c r="F10" s="161" t="s">
        <v>59</v>
      </c>
      <c r="G10" s="214">
        <v>44717</v>
      </c>
      <c r="H10" s="162"/>
      <c r="I10" s="163"/>
    </row>
    <row r="11" spans="1:10" ht="63.75">
      <c r="A11" s="125" t="str">
        <f>IF(OR(B11&lt;&gt;"",D10&lt;&gt;""),"["&amp;TEXT($B$2,"##")&amp;"-"&amp;TEXT(ROW()-10,"##")&amp;"]","")</f>
        <v>[Thống kê doanh thu-1]</v>
      </c>
      <c r="B11" s="125" t="s">
        <v>251</v>
      </c>
      <c r="C11" s="125" t="s">
        <v>427</v>
      </c>
      <c r="D11" s="176" t="s">
        <v>428</v>
      </c>
      <c r="E11" s="167"/>
      <c r="F11" s="125" t="s">
        <v>59</v>
      </c>
      <c r="G11" s="214">
        <v>44717</v>
      </c>
      <c r="H11" s="162"/>
      <c r="I11" s="163"/>
    </row>
    <row r="12" spans="1:10" ht="51">
      <c r="A12" s="125" t="str">
        <f>IF(OR(B12&lt;&gt;"",D11&lt;&gt;""),"["&amp;TEXT($B$2,"##")&amp;"-"&amp;TEXT(ROW()-10,"##")&amp;"]","")</f>
        <v>[Thống kê doanh thu-2]</v>
      </c>
      <c r="B12" s="125" t="s">
        <v>252</v>
      </c>
      <c r="C12" s="177" t="s">
        <v>425</v>
      </c>
      <c r="D12" s="178" t="s">
        <v>429</v>
      </c>
      <c r="E12" s="179"/>
      <c r="F12" s="125" t="s">
        <v>59</v>
      </c>
      <c r="G12" s="214">
        <v>44717</v>
      </c>
      <c r="H12" s="162"/>
      <c r="I12" s="163"/>
    </row>
    <row r="13" spans="1:10" ht="15.75" customHeight="1">
      <c r="A13" s="125" t="str">
        <f>IF(OR(B13&lt;&gt;"",D12&lt;&gt;""),"["&amp;TEXT($B$2,"##")&amp;"-"&amp;TEXT(ROW()-10,"##")&amp;"]","")</f>
        <v>[Thống kê doanh thu-3]</v>
      </c>
      <c r="B13" s="125" t="s">
        <v>253</v>
      </c>
      <c r="C13" s="177" t="s">
        <v>430</v>
      </c>
      <c r="D13" s="180" t="s">
        <v>431</v>
      </c>
      <c r="E13" s="179"/>
      <c r="F13" s="125" t="s">
        <v>59</v>
      </c>
      <c r="G13" s="214">
        <v>44717</v>
      </c>
      <c r="H13" s="162"/>
      <c r="I13" s="163"/>
    </row>
    <row r="14" spans="1:10" ht="63.75">
      <c r="A14" s="125" t="str">
        <f>IF(OR(B14&lt;&gt;"",D13&lt;&gt;""),"["&amp;TEXT($B$2,"##")&amp;"-"&amp;TEXT(ROW()-10,"##")&amp;"]","")</f>
        <v>[Thống kê doanh thu-4]</v>
      </c>
      <c r="B14" s="125" t="s">
        <v>254</v>
      </c>
      <c r="C14" s="177" t="s">
        <v>430</v>
      </c>
      <c r="D14" s="178" t="s">
        <v>432</v>
      </c>
      <c r="E14" s="179"/>
      <c r="F14" s="125" t="s">
        <v>59</v>
      </c>
      <c r="G14" s="214">
        <v>44717</v>
      </c>
      <c r="H14" s="162"/>
      <c r="I14" s="163"/>
    </row>
    <row r="15" spans="1:10" s="140" customFormat="1">
      <c r="A15" s="155"/>
      <c r="B15" s="155" t="s">
        <v>303</v>
      </c>
      <c r="C15" s="156"/>
      <c r="D15" s="181"/>
      <c r="E15" s="156"/>
      <c r="F15" s="156"/>
      <c r="G15" s="156"/>
      <c r="H15" s="157"/>
      <c r="I15" s="158"/>
    </row>
    <row r="16" spans="1:10" ht="51">
      <c r="A16" s="125" t="str">
        <f>IF(OR(B16&lt;&gt;"",D15&lt;&gt;""),"["&amp;TEXT($B$2,"##")&amp;"-"&amp;TEXT(ROW()-10,"##")&amp;"]","")</f>
        <v>[Thống kê doanh thu-6]</v>
      </c>
      <c r="B16" s="125" t="s">
        <v>256</v>
      </c>
      <c r="C16" s="177" t="s">
        <v>425</v>
      </c>
      <c r="D16" s="178" t="s">
        <v>433</v>
      </c>
      <c r="E16" s="179"/>
      <c r="F16" s="125" t="s">
        <v>59</v>
      </c>
      <c r="G16" s="214">
        <v>44717</v>
      </c>
      <c r="H16" s="162"/>
      <c r="I16" s="163"/>
    </row>
    <row r="17" spans="1:9" ht="63.75">
      <c r="A17" s="125" t="str">
        <f>IF(OR(B17&lt;&gt;"",D16&lt;&gt;""),"["&amp;TEXT($B$2,"##")&amp;"-"&amp;TEXT(ROW()-10,"##")&amp;"]","")</f>
        <v>[Thống kê doanh thu-7]</v>
      </c>
      <c r="B17" s="125" t="s">
        <v>257</v>
      </c>
      <c r="C17" s="177" t="s">
        <v>434</v>
      </c>
      <c r="D17" s="180" t="s">
        <v>435</v>
      </c>
      <c r="E17" s="179"/>
      <c r="F17" s="125" t="s">
        <v>59</v>
      </c>
      <c r="G17" s="214">
        <v>44717</v>
      </c>
      <c r="H17" s="162"/>
      <c r="I17" s="163"/>
    </row>
    <row r="18" spans="1:9" ht="63.75">
      <c r="A18" s="125" t="str">
        <f>IF(OR(B18&lt;&gt;"",D17&lt;&gt;""),"["&amp;TEXT($B$2,"##")&amp;"-"&amp;TEXT(ROW()-10,"##")&amp;"]","")</f>
        <v>[Thống kê doanh thu-8]</v>
      </c>
      <c r="B18" s="125" t="s">
        <v>258</v>
      </c>
      <c r="C18" s="177" t="s">
        <v>434</v>
      </c>
      <c r="D18" s="178" t="s">
        <v>436</v>
      </c>
      <c r="E18" s="179"/>
      <c r="F18" s="125" t="s">
        <v>59</v>
      </c>
      <c r="G18" s="214">
        <v>44717</v>
      </c>
      <c r="H18" s="162"/>
      <c r="I18" s="163"/>
    </row>
    <row r="19" spans="1:9">
      <c r="F19" s="173"/>
      <c r="I19" s="163"/>
    </row>
  </sheetData>
  <mergeCells count="5">
    <mergeCell ref="B2:H2"/>
    <mergeCell ref="B4:H4"/>
    <mergeCell ref="F5:H5"/>
    <mergeCell ref="F6:H6"/>
    <mergeCell ref="B3:H3"/>
  </mergeCells>
  <dataValidations count="1">
    <dataValidation type="list" allowBlank="1" showErrorMessage="1" sqref="F1 F7:F146" xr:uid="{52D6421B-2C0D-4970-A837-8480499CD389}">
      <formula1>$J$2:$J$6</formula1>
    </dataValidation>
  </dataValidation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K26"/>
  <sheetViews>
    <sheetView topLeftCell="A22" workbookViewId="0">
      <selection activeCell="N22" sqref="N22"/>
    </sheetView>
  </sheetViews>
  <sheetFormatPr defaultRowHeight="12.75"/>
  <cols>
    <col min="1" max="1" width="11.5" style="7" customWidth="1"/>
    <col min="2" max="2" width="19.125" style="7" customWidth="1"/>
    <col min="3" max="3" width="25.625" style="7" customWidth="1"/>
    <col min="4" max="4" width="30.125" style="7" customWidth="1"/>
    <col min="5" max="5" width="16.875" style="7" customWidth="1"/>
    <col min="6" max="6" width="7.125" style="7" customWidth="1"/>
    <col min="7" max="7" width="9" style="7"/>
    <col min="8" max="8" width="17.625" style="7" customWidth="1"/>
    <col min="9" max="9" width="8.25" style="46" customWidth="1"/>
    <col min="10" max="10" width="0" style="7" hidden="1" customWidth="1"/>
    <col min="11" max="16384" width="9" style="7"/>
  </cols>
  <sheetData>
    <row r="1" spans="1:11" s="186" customFormat="1" ht="13.5" thickBot="1">
      <c r="A1" s="184"/>
      <c r="B1" s="47"/>
      <c r="C1" s="47"/>
      <c r="D1" s="47"/>
      <c r="E1" s="47"/>
      <c r="F1" s="48"/>
      <c r="G1" s="185"/>
      <c r="H1" s="31"/>
      <c r="I1" s="49"/>
    </row>
    <row r="2" spans="1:11" s="186" customFormat="1" ht="15" customHeight="1">
      <c r="A2" s="92" t="s">
        <v>22</v>
      </c>
      <c r="B2" s="242" t="s">
        <v>168</v>
      </c>
      <c r="C2" s="242"/>
      <c r="D2" s="242"/>
      <c r="E2" s="242"/>
      <c r="F2" s="242"/>
      <c r="G2" s="242"/>
      <c r="H2" s="242"/>
      <c r="I2" s="49"/>
      <c r="J2" s="186" t="s">
        <v>59</v>
      </c>
    </row>
    <row r="3" spans="1:11" s="186" customFormat="1" ht="25.5" customHeight="1">
      <c r="A3" s="93" t="s">
        <v>24</v>
      </c>
      <c r="B3" s="245" t="s">
        <v>169</v>
      </c>
      <c r="C3" s="246"/>
      <c r="D3" s="246"/>
      <c r="E3" s="246"/>
      <c r="F3" s="246"/>
      <c r="G3" s="246"/>
      <c r="H3" s="247"/>
      <c r="I3" s="49"/>
      <c r="J3" s="186" t="s">
        <v>60</v>
      </c>
    </row>
    <row r="4" spans="1:11" s="186" customFormat="1" ht="18" customHeight="1">
      <c r="A4" s="92" t="s">
        <v>27</v>
      </c>
      <c r="B4" s="242"/>
      <c r="C4" s="242"/>
      <c r="D4" s="242"/>
      <c r="E4" s="242"/>
      <c r="F4" s="242"/>
      <c r="G4" s="242"/>
      <c r="H4" s="242"/>
      <c r="I4" s="49"/>
      <c r="J4" s="186" t="s">
        <v>61</v>
      </c>
    </row>
    <row r="5" spans="1:11" s="186" customFormat="1" ht="19.5" customHeight="1">
      <c r="A5" s="94" t="s">
        <v>59</v>
      </c>
      <c r="B5" s="107" t="s">
        <v>60</v>
      </c>
      <c r="C5" s="107" t="s">
        <v>28</v>
      </c>
      <c r="D5" s="107" t="s">
        <v>61</v>
      </c>
      <c r="E5" s="95" t="s">
        <v>62</v>
      </c>
      <c r="F5" s="243" t="s">
        <v>29</v>
      </c>
      <c r="G5" s="243"/>
      <c r="H5" s="243"/>
      <c r="I5" s="187"/>
      <c r="J5" s="186" t="s">
        <v>28</v>
      </c>
    </row>
    <row r="6" spans="1:11" s="186" customFormat="1" ht="15" customHeight="1" thickBot="1">
      <c r="A6" s="62">
        <f>COUNTIF(F9:F998,"Passed")</f>
        <v>14</v>
      </c>
      <c r="B6" s="96">
        <f>COUNTIF(F9:F998,"Failed")</f>
        <v>0</v>
      </c>
      <c r="C6" s="96">
        <f>F6-E6-D6-B6-A6</f>
        <v>0</v>
      </c>
      <c r="D6" s="96">
        <f>COUNTIF(F$9:F$998,"Blocked")</f>
        <v>0</v>
      </c>
      <c r="E6" s="97">
        <f>COUNTIF(F$9:F$998,"Skipped")</f>
        <v>0</v>
      </c>
      <c r="F6" s="244">
        <f>COUNTA(A9:A998)</f>
        <v>14</v>
      </c>
      <c r="G6" s="244"/>
      <c r="H6" s="244"/>
      <c r="I6" s="187"/>
      <c r="J6" s="186" t="s">
        <v>62</v>
      </c>
    </row>
    <row r="7" spans="1:11" s="186" customFormat="1" ht="15" customHeight="1">
      <c r="D7" s="188"/>
      <c r="E7" s="188"/>
      <c r="F7" s="188"/>
      <c r="G7" s="188"/>
      <c r="H7" s="188"/>
      <c r="I7" s="187"/>
    </row>
    <row r="8" spans="1:11" s="186" customFormat="1" ht="25.5" customHeight="1">
      <c r="A8" s="51" t="s">
        <v>30</v>
      </c>
      <c r="B8" s="51" t="s">
        <v>31</v>
      </c>
      <c r="C8" s="51" t="s">
        <v>32</v>
      </c>
      <c r="D8" s="51" t="s">
        <v>33</v>
      </c>
      <c r="E8" s="52" t="s">
        <v>34</v>
      </c>
      <c r="F8" s="52" t="s">
        <v>35</v>
      </c>
      <c r="G8" s="52" t="s">
        <v>36</v>
      </c>
      <c r="H8" s="51" t="s">
        <v>37</v>
      </c>
      <c r="I8" s="189"/>
    </row>
    <row r="9" spans="1:11" s="186" customFormat="1" ht="15.75" customHeight="1">
      <c r="A9" s="53"/>
      <c r="B9" s="53" t="s">
        <v>170</v>
      </c>
      <c r="C9" s="54"/>
      <c r="D9" s="54"/>
      <c r="E9" s="54"/>
      <c r="F9" s="54"/>
      <c r="G9" s="54"/>
      <c r="H9" s="55"/>
      <c r="I9" s="190"/>
    </row>
    <row r="10" spans="1:11" s="59" customFormat="1" ht="120.95" customHeight="1">
      <c r="A10" s="56" t="str">
        <f>IF(OR(B10&lt;&gt;"",D10&lt;&gt;""),"["&amp;TEXT($B$2,"##")&amp;"-"&amp;TEXT(ROW()-10,"##")&amp;"]","")</f>
        <v>[QLMA-]</v>
      </c>
      <c r="B10" s="57" t="s">
        <v>38</v>
      </c>
      <c r="C10" s="57" t="s">
        <v>39</v>
      </c>
      <c r="D10" s="58" t="s">
        <v>40</v>
      </c>
      <c r="E10" s="58" t="s">
        <v>41</v>
      </c>
      <c r="F10" s="191" t="s">
        <v>59</v>
      </c>
      <c r="G10" s="56"/>
      <c r="H10" s="63"/>
      <c r="I10" s="192"/>
    </row>
    <row r="11" spans="1:11" ht="76.5">
      <c r="A11" s="56" t="str">
        <f>IF(OR(B11&lt;&gt;"",D11&lt;&gt;""),"["&amp;TEXT($B$2,"##")&amp;"-"&amp;TEXT(ROW()-10,"##")&amp;"]","")</f>
        <v>[QLMA-1]</v>
      </c>
      <c r="B11" s="56" t="s">
        <v>171</v>
      </c>
      <c r="C11" s="56" t="s">
        <v>172</v>
      </c>
      <c r="D11" s="60" t="s">
        <v>173</v>
      </c>
      <c r="E11" s="60" t="s">
        <v>182</v>
      </c>
      <c r="F11" s="56" t="s">
        <v>59</v>
      </c>
      <c r="G11" s="106">
        <v>44717</v>
      </c>
      <c r="H11" s="63"/>
      <c r="I11" s="192"/>
    </row>
    <row r="12" spans="1:11" s="186" customFormat="1" ht="15.75" customHeight="1">
      <c r="A12" s="53"/>
      <c r="B12" s="53" t="s">
        <v>185</v>
      </c>
      <c r="C12" s="54"/>
      <c r="D12" s="54"/>
      <c r="E12" s="248"/>
      <c r="F12" s="248"/>
      <c r="G12" s="248"/>
      <c r="H12" s="249"/>
      <c r="I12" s="190"/>
    </row>
    <row r="13" spans="1:11" ht="76.5">
      <c r="A13" s="56" t="str">
        <f t="shared" ref="A13:A16" si="0">IF(OR(B13&lt;&gt;"",D13&lt;&gt;""),"["&amp;TEXT($B$2,"##")&amp;"-"&amp;TEXT(ROW()-10,"##")&amp;"]","")</f>
        <v>[QLMA-3]</v>
      </c>
      <c r="B13" s="56" t="s">
        <v>181</v>
      </c>
      <c r="C13" s="56" t="s">
        <v>172</v>
      </c>
      <c r="D13" s="60" t="s">
        <v>174</v>
      </c>
      <c r="E13" s="60" t="s">
        <v>182</v>
      </c>
      <c r="F13" s="56" t="s">
        <v>59</v>
      </c>
      <c r="G13" s="106">
        <v>44717</v>
      </c>
      <c r="H13" s="63"/>
      <c r="I13" s="192"/>
    </row>
    <row r="14" spans="1:11" ht="76.5">
      <c r="A14" s="56" t="str">
        <f t="shared" si="0"/>
        <v>[QLMA-4]</v>
      </c>
      <c r="B14" s="56" t="s">
        <v>175</v>
      </c>
      <c r="C14" s="56" t="s">
        <v>176</v>
      </c>
      <c r="D14" s="60" t="s">
        <v>177</v>
      </c>
      <c r="E14" s="60" t="s">
        <v>182</v>
      </c>
      <c r="F14" s="56" t="s">
        <v>59</v>
      </c>
      <c r="G14" s="106">
        <v>44717</v>
      </c>
      <c r="H14" s="63"/>
    </row>
    <row r="15" spans="1:11" ht="89.25">
      <c r="A15" s="56" t="str">
        <f t="shared" si="0"/>
        <v>[QLMA-5]</v>
      </c>
      <c r="B15" s="56" t="s">
        <v>178</v>
      </c>
      <c r="C15" s="56" t="s">
        <v>179</v>
      </c>
      <c r="D15" s="60" t="s">
        <v>180</v>
      </c>
      <c r="E15" s="60" t="s">
        <v>182</v>
      </c>
      <c r="F15" s="56" t="s">
        <v>59</v>
      </c>
      <c r="G15" s="106">
        <v>44717</v>
      </c>
      <c r="H15" s="63"/>
      <c r="I15" s="190"/>
      <c r="J15" s="186"/>
      <c r="K15" s="186"/>
    </row>
    <row r="16" spans="1:11" ht="89.25">
      <c r="A16" s="56" t="str">
        <f t="shared" si="0"/>
        <v>[QLMA-6]</v>
      </c>
      <c r="B16" s="56" t="s">
        <v>183</v>
      </c>
      <c r="C16" s="56" t="s">
        <v>179</v>
      </c>
      <c r="D16" s="60" t="s">
        <v>184</v>
      </c>
      <c r="E16" s="60" t="s">
        <v>182</v>
      </c>
      <c r="F16" s="56" t="s">
        <v>59</v>
      </c>
      <c r="G16" s="106">
        <v>44717</v>
      </c>
      <c r="H16" s="63"/>
      <c r="I16" s="192"/>
    </row>
    <row r="17" spans="1:8">
      <c r="A17" s="53"/>
      <c r="B17" s="53" t="s">
        <v>186</v>
      </c>
      <c r="C17" s="54"/>
      <c r="D17" s="54"/>
      <c r="E17" s="54"/>
      <c r="F17" s="54"/>
      <c r="G17" s="54"/>
      <c r="H17" s="55"/>
    </row>
    <row r="18" spans="1:8" ht="63.75">
      <c r="A18" s="56" t="str">
        <f>IF(OR(B18&lt;&gt;"",D18&lt;&gt;""),"["&amp;TEXT($B$2,"##")&amp;"-"&amp;TEXT(ROW()-11,"##")&amp;"]","")</f>
        <v>[QLMA-7]</v>
      </c>
      <c r="B18" s="56" t="s">
        <v>104</v>
      </c>
      <c r="C18" s="56" t="s">
        <v>92</v>
      </c>
      <c r="D18" s="60" t="s">
        <v>105</v>
      </c>
      <c r="E18" s="60" t="s">
        <v>182</v>
      </c>
      <c r="F18" s="56" t="s">
        <v>59</v>
      </c>
      <c r="G18" s="106">
        <v>44717</v>
      </c>
      <c r="H18" s="63"/>
    </row>
    <row r="19" spans="1:8" ht="89.25">
      <c r="A19" s="56" t="str">
        <f t="shared" ref="A19:A23" si="1">IF(OR(B19&lt;&gt;"",D19&lt;&gt;""),"["&amp;TEXT($B$2,"##")&amp;"-"&amp;TEXT(ROW()-11,"##")&amp;"]","")</f>
        <v>[QLMA-8]</v>
      </c>
      <c r="B19" s="56" t="s">
        <v>107</v>
      </c>
      <c r="C19" s="56" t="s">
        <v>106</v>
      </c>
      <c r="D19" s="60" t="s">
        <v>108</v>
      </c>
      <c r="E19" s="60" t="s">
        <v>182</v>
      </c>
      <c r="F19" s="56" t="s">
        <v>59</v>
      </c>
      <c r="G19" s="106">
        <v>44717</v>
      </c>
      <c r="H19" s="63"/>
    </row>
    <row r="20" spans="1:8" ht="63.75">
      <c r="A20" s="56" t="str">
        <f t="shared" si="1"/>
        <v>[QLMA-9]</v>
      </c>
      <c r="B20" s="56" t="s">
        <v>109</v>
      </c>
      <c r="C20" s="56" t="s">
        <v>110</v>
      </c>
      <c r="D20" s="60" t="s">
        <v>111</v>
      </c>
      <c r="E20" s="60" t="s">
        <v>182</v>
      </c>
      <c r="F20" s="56" t="s">
        <v>59</v>
      </c>
      <c r="G20" s="106">
        <v>44717</v>
      </c>
      <c r="H20" s="63"/>
    </row>
    <row r="21" spans="1:8" ht="127.5">
      <c r="A21" s="56" t="str">
        <f t="shared" si="1"/>
        <v>[QLMA-10]</v>
      </c>
      <c r="B21" s="56" t="s">
        <v>115</v>
      </c>
      <c r="C21" s="56" t="s">
        <v>106</v>
      </c>
      <c r="D21" s="60" t="s">
        <v>115</v>
      </c>
      <c r="E21" s="60" t="s">
        <v>182</v>
      </c>
      <c r="F21" s="56" t="s">
        <v>59</v>
      </c>
      <c r="G21" s="106">
        <v>44717</v>
      </c>
      <c r="H21" s="63"/>
    </row>
    <row r="22" spans="1:8" ht="102">
      <c r="A22" s="56" t="str">
        <f t="shared" si="1"/>
        <v>[QLMA-11]</v>
      </c>
      <c r="B22" s="56" t="s">
        <v>112</v>
      </c>
      <c r="C22" s="56" t="s">
        <v>113</v>
      </c>
      <c r="D22" s="60" t="s">
        <v>114</v>
      </c>
      <c r="E22" s="60" t="s">
        <v>182</v>
      </c>
      <c r="F22" s="56" t="s">
        <v>59</v>
      </c>
      <c r="G22" s="106">
        <v>44717</v>
      </c>
      <c r="H22" s="63"/>
    </row>
    <row r="23" spans="1:8" ht="89.25">
      <c r="A23" s="56" t="str">
        <f t="shared" si="1"/>
        <v>[QLMA-12]</v>
      </c>
      <c r="B23" s="56" t="s">
        <v>116</v>
      </c>
      <c r="C23" s="56" t="s">
        <v>117</v>
      </c>
      <c r="D23" s="60" t="s">
        <v>103</v>
      </c>
      <c r="E23" s="60" t="s">
        <v>182</v>
      </c>
      <c r="F23" s="56" t="s">
        <v>59</v>
      </c>
      <c r="G23" s="106">
        <v>44717</v>
      </c>
      <c r="H23" s="63"/>
    </row>
    <row r="24" spans="1:8">
      <c r="A24" s="53"/>
      <c r="B24" s="53" t="s">
        <v>187</v>
      </c>
      <c r="C24" s="54"/>
      <c r="D24" s="54"/>
      <c r="E24" s="248"/>
      <c r="F24" s="248"/>
      <c r="G24" s="248"/>
      <c r="H24" s="249"/>
    </row>
    <row r="25" spans="1:8" ht="89.25">
      <c r="A25" s="56" t="str">
        <f>IF(OR(B25&lt;&gt;"",D25&lt;&gt;""),"["&amp;TEXT($B$2,"##")&amp;"-"&amp;TEXT(ROW()-11,"##")&amp;"]","")</f>
        <v>[QLMA-14]</v>
      </c>
      <c r="B25" s="56" t="s">
        <v>188</v>
      </c>
      <c r="C25" s="56" t="s">
        <v>189</v>
      </c>
      <c r="D25" s="56" t="s">
        <v>190</v>
      </c>
      <c r="E25" s="60" t="s">
        <v>182</v>
      </c>
      <c r="F25" s="56" t="s">
        <v>59</v>
      </c>
      <c r="G25" s="106">
        <v>44717</v>
      </c>
      <c r="H25" s="63"/>
    </row>
    <row r="26" spans="1:8" ht="89.25">
      <c r="A26" s="56" t="str">
        <f>IF(OR(B26&lt;&gt;"",D26&lt;&gt;""),"["&amp;TEXT($B$2,"##")&amp;"-"&amp;TEXT(ROW()-11,"##")&amp;"]","")</f>
        <v>[QLMA-15]</v>
      </c>
      <c r="B26" s="56" t="s">
        <v>191</v>
      </c>
      <c r="C26" s="56" t="s">
        <v>189</v>
      </c>
      <c r="D26" s="56" t="s">
        <v>192</v>
      </c>
      <c r="E26" s="60" t="s">
        <v>182</v>
      </c>
      <c r="F26" s="61" t="s">
        <v>59</v>
      </c>
      <c r="G26" s="106">
        <v>44717</v>
      </c>
      <c r="H26" s="61"/>
    </row>
  </sheetData>
  <mergeCells count="7">
    <mergeCell ref="E12:H12"/>
    <mergeCell ref="E24:H24"/>
    <mergeCell ref="B2:H2"/>
    <mergeCell ref="B4:H4"/>
    <mergeCell ref="F5:H5"/>
    <mergeCell ref="F6:H6"/>
    <mergeCell ref="B3:H3"/>
  </mergeCells>
  <dataValidations count="1">
    <dataValidation type="list" allowBlank="1" showErrorMessage="1" sqref="F1 F7:F11 F13:F23 F25:F146" xr:uid="{348F2597-F0D7-4FAF-80DF-C7E266AF010E}">
      <formula1>$J$2:$J$6</formula1>
      <formula2>0</formula2>
    </dataValidation>
  </dataValidations>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8"/>
  <sheetViews>
    <sheetView topLeftCell="A34" workbookViewId="0">
      <selection activeCell="C56" sqref="C56"/>
    </sheetView>
  </sheetViews>
  <sheetFormatPr defaultColWidth="9" defaultRowHeight="12.75"/>
  <cols>
    <col min="1" max="1" width="11.5" style="168" customWidth="1"/>
    <col min="2" max="2" width="19.125" style="168" customWidth="1"/>
    <col min="3" max="3" width="25.625" style="168" customWidth="1"/>
    <col min="4" max="4" width="30.125" style="168" customWidth="1"/>
    <col min="5" max="5" width="16.875" style="168" customWidth="1"/>
    <col min="6" max="6" width="7.125" style="168" customWidth="1"/>
    <col min="7" max="7" width="9" style="168"/>
    <col min="8" max="8" width="17.625" style="168" customWidth="1"/>
    <col min="9" max="9" width="8.25" style="174" customWidth="1"/>
    <col min="10" max="10" width="9" style="168" hidden="1" customWidth="1"/>
    <col min="11" max="16384" width="9" style="168"/>
  </cols>
  <sheetData>
    <row r="1" spans="1:11" s="140" customFormat="1" ht="13.5" thickBot="1">
      <c r="A1" s="134"/>
      <c r="B1" s="135"/>
      <c r="C1" s="135"/>
      <c r="D1" s="135"/>
      <c r="E1" s="135"/>
      <c r="F1" s="136"/>
      <c r="G1" s="137"/>
      <c r="H1" s="138"/>
      <c r="I1" s="139"/>
    </row>
    <row r="2" spans="1:11" s="140" customFormat="1" ht="15" customHeight="1">
      <c r="A2" s="141" t="s">
        <v>22</v>
      </c>
      <c r="B2" s="236" t="s">
        <v>660</v>
      </c>
      <c r="C2" s="236"/>
      <c r="D2" s="236"/>
      <c r="E2" s="236"/>
      <c r="F2" s="236"/>
      <c r="G2" s="236"/>
      <c r="H2" s="236"/>
      <c r="I2" s="139"/>
      <c r="J2" s="140" t="s">
        <v>59</v>
      </c>
    </row>
    <row r="3" spans="1:11" s="140" customFormat="1" ht="25.5" customHeight="1">
      <c r="A3" s="199" t="s">
        <v>24</v>
      </c>
      <c r="B3" s="200" t="s">
        <v>661</v>
      </c>
      <c r="C3" s="196"/>
      <c r="D3" s="196"/>
      <c r="E3" s="196"/>
      <c r="F3" s="196"/>
      <c r="G3" s="196"/>
      <c r="H3" s="197"/>
      <c r="I3" s="139"/>
      <c r="J3" s="140" t="s">
        <v>60</v>
      </c>
    </row>
    <row r="4" spans="1:11" s="140" customFormat="1" ht="18" customHeight="1">
      <c r="A4" s="141" t="s">
        <v>27</v>
      </c>
      <c r="B4" s="236" t="s">
        <v>442</v>
      </c>
      <c r="C4" s="236"/>
      <c r="D4" s="236"/>
      <c r="E4" s="236"/>
      <c r="F4" s="236"/>
      <c r="G4" s="236"/>
      <c r="H4" s="236"/>
      <c r="I4" s="139"/>
      <c r="J4" s="140" t="s">
        <v>61</v>
      </c>
    </row>
    <row r="5" spans="1:11" s="140" customFormat="1" ht="19.5" customHeight="1">
      <c r="A5" s="201" t="s">
        <v>59</v>
      </c>
      <c r="B5" s="146" t="s">
        <v>60</v>
      </c>
      <c r="C5" s="146" t="s">
        <v>28</v>
      </c>
      <c r="D5" s="146" t="s">
        <v>61</v>
      </c>
      <c r="E5" s="145" t="s">
        <v>62</v>
      </c>
      <c r="F5" s="237" t="s">
        <v>29</v>
      </c>
      <c r="G5" s="237"/>
      <c r="H5" s="237"/>
      <c r="I5" s="147"/>
      <c r="J5" s="140" t="s">
        <v>28</v>
      </c>
    </row>
    <row r="6" spans="1:11" s="140" customFormat="1" ht="15" customHeight="1" thickBot="1">
      <c r="A6" s="202">
        <f>COUNTIF(F9:F1017,"Passed")</f>
        <v>23</v>
      </c>
      <c r="B6" s="149">
        <f>COUNTIF(F9:F1017,"Failed")</f>
        <v>0</v>
      </c>
      <c r="C6" s="149">
        <f>F6-E6-D6-B6-A6</f>
        <v>0</v>
      </c>
      <c r="D6" s="149">
        <f>COUNTIF(F$9:F$1017,"Blocked")</f>
        <v>0</v>
      </c>
      <c r="E6" s="150">
        <f>COUNTIF(F$9:F$1017,"Skipped")</f>
        <v>0</v>
      </c>
      <c r="F6" s="238">
        <f>COUNTA(A9:A1017)</f>
        <v>23</v>
      </c>
      <c r="G6" s="238"/>
      <c r="H6" s="238"/>
      <c r="I6" s="147"/>
      <c r="J6" s="140" t="s">
        <v>62</v>
      </c>
    </row>
    <row r="7" spans="1:11" s="140" customFormat="1" ht="15" customHeight="1">
      <c r="D7" s="151"/>
      <c r="E7" s="151"/>
      <c r="F7" s="151"/>
      <c r="G7" s="151"/>
      <c r="H7" s="151"/>
      <c r="I7" s="147"/>
    </row>
    <row r="8" spans="1:11" s="140" customFormat="1" ht="25.5" customHeight="1">
      <c r="A8" s="203" t="s">
        <v>30</v>
      </c>
      <c r="B8" s="203" t="s">
        <v>31</v>
      </c>
      <c r="C8" s="203" t="s">
        <v>32</v>
      </c>
      <c r="D8" s="203" t="s">
        <v>33</v>
      </c>
      <c r="E8" s="204" t="s">
        <v>34</v>
      </c>
      <c r="F8" s="204" t="s">
        <v>35</v>
      </c>
      <c r="G8" s="204" t="s">
        <v>36</v>
      </c>
      <c r="H8" s="203" t="s">
        <v>37</v>
      </c>
      <c r="I8" s="154"/>
    </row>
    <row r="9" spans="1:11" s="140" customFormat="1" ht="15.75" customHeight="1">
      <c r="A9" s="205"/>
      <c r="B9" s="205" t="s">
        <v>662</v>
      </c>
      <c r="C9" s="206"/>
      <c r="D9" s="206"/>
      <c r="E9" s="206"/>
      <c r="F9" s="206"/>
      <c r="G9" s="206"/>
      <c r="H9" s="207"/>
      <c r="I9" s="158"/>
    </row>
    <row r="10" spans="1:11" s="164" customFormat="1" ht="120.95" customHeight="1">
      <c r="A10" s="208" t="str">
        <f>IF(OR(B10&lt;&gt;"",D10&lt;&gt;""),"["&amp;TEXT($B$2,"##")&amp;"-"&amp;TEXT(ROW()-10,"##")&amp;"]","")</f>
        <v>[QLNV-]</v>
      </c>
      <c r="B10" s="209" t="s">
        <v>444</v>
      </c>
      <c r="C10" s="209" t="s">
        <v>445</v>
      </c>
      <c r="D10" s="210" t="s">
        <v>446</v>
      </c>
      <c r="E10" s="210" t="s">
        <v>41</v>
      </c>
      <c r="F10" s="211" t="s">
        <v>59</v>
      </c>
      <c r="G10" s="208"/>
      <c r="H10" s="212"/>
      <c r="I10" s="163"/>
    </row>
    <row r="11" spans="1:11" ht="51">
      <c r="A11" s="208" t="str">
        <f>IF(OR(B11&lt;&gt;"",D11&lt;&gt;""),"["&amp;TEXT($B$2,"##")&amp;"-"&amp;TEXT(ROW()-10,"##")&amp;"]","")</f>
        <v>[QLNV-1]</v>
      </c>
      <c r="B11" s="208" t="s">
        <v>663</v>
      </c>
      <c r="C11" s="208" t="s">
        <v>664</v>
      </c>
      <c r="D11" s="213" t="s">
        <v>665</v>
      </c>
      <c r="E11" s="213"/>
      <c r="F11" s="208" t="s">
        <v>59</v>
      </c>
      <c r="G11" s="217">
        <v>44718</v>
      </c>
      <c r="H11" s="212"/>
      <c r="I11" s="163"/>
    </row>
    <row r="12" spans="1:11" ht="51">
      <c r="A12" s="208" t="str">
        <f>IF(OR(B12&lt;&gt;"",D12&lt;&gt;""),"["&amp;TEXT($B$2,"##")&amp;"-"&amp;TEXT(ROW()-10,"##")&amp;"]","")</f>
        <v>[QLNV-2]</v>
      </c>
      <c r="B12" s="208" t="s">
        <v>666</v>
      </c>
      <c r="C12" s="208" t="s">
        <v>667</v>
      </c>
      <c r="D12" s="213" t="s">
        <v>668</v>
      </c>
      <c r="E12" s="213" t="s">
        <v>669</v>
      </c>
      <c r="F12" s="208" t="s">
        <v>59</v>
      </c>
      <c r="G12" s="217">
        <v>44718</v>
      </c>
      <c r="H12" s="212"/>
      <c r="I12" s="163"/>
    </row>
    <row r="13" spans="1:11" s="140" customFormat="1" ht="15.75" customHeight="1">
      <c r="A13" s="205"/>
      <c r="B13" s="205" t="s">
        <v>670</v>
      </c>
      <c r="C13" s="206"/>
      <c r="D13" s="206"/>
      <c r="E13" s="206"/>
      <c r="F13" s="206"/>
      <c r="G13" s="206"/>
      <c r="H13" s="207"/>
      <c r="I13" s="158"/>
    </row>
    <row r="14" spans="1:11" ht="38.25">
      <c r="A14" s="208" t="str">
        <f>IF(OR(B14&lt;&gt;"",D14&lt;&gt;""),"["&amp;TEXT($B$2,"##")&amp;"-"&amp;TEXT(ROW()-11,"##")&amp;"]","")</f>
        <v>[QLNV-3]</v>
      </c>
      <c r="B14" s="208" t="s">
        <v>671</v>
      </c>
      <c r="C14" s="208" t="s">
        <v>672</v>
      </c>
      <c r="D14" s="213" t="s">
        <v>673</v>
      </c>
      <c r="E14" s="213" t="s">
        <v>674</v>
      </c>
      <c r="F14" s="208" t="s">
        <v>59</v>
      </c>
      <c r="G14" s="217">
        <v>44718</v>
      </c>
      <c r="H14" s="212"/>
      <c r="I14" s="163"/>
    </row>
    <row r="15" spans="1:11">
      <c r="A15" s="205"/>
      <c r="B15" s="205" t="s">
        <v>675</v>
      </c>
      <c r="C15" s="206"/>
      <c r="D15" s="206"/>
      <c r="E15" s="206"/>
      <c r="F15" s="206"/>
      <c r="G15" s="206"/>
      <c r="H15" s="207"/>
    </row>
    <row r="16" spans="1:11" ht="89.25">
      <c r="A16" s="208" t="str">
        <f t="shared" ref="A16:A23" si="0">IF(OR(B16&lt;&gt;"",D16&lt;&gt;""),"["&amp;TEXT($B$2,"##")&amp;"-"&amp;TEXT(ROW()-12,"##")&amp;"]","")</f>
        <v>[QLNV-4]</v>
      </c>
      <c r="B16" s="208" t="s">
        <v>676</v>
      </c>
      <c r="C16" s="208" t="s">
        <v>677</v>
      </c>
      <c r="D16" s="208" t="s">
        <v>678</v>
      </c>
      <c r="E16" s="208"/>
      <c r="F16" s="208" t="s">
        <v>59</v>
      </c>
      <c r="G16" s="217">
        <v>44718</v>
      </c>
      <c r="H16" s="212"/>
      <c r="I16" s="158"/>
      <c r="J16" s="140"/>
      <c r="K16" s="140"/>
    </row>
    <row r="17" spans="1:11" ht="89.25">
      <c r="A17" s="208" t="str">
        <f t="shared" si="0"/>
        <v>[QLNV-5]</v>
      </c>
      <c r="B17" s="208" t="s">
        <v>679</v>
      </c>
      <c r="C17" s="208" t="s">
        <v>680</v>
      </c>
      <c r="D17" s="208" t="s">
        <v>681</v>
      </c>
      <c r="E17" s="208"/>
      <c r="F17" s="208" t="s">
        <v>59</v>
      </c>
      <c r="G17" s="217">
        <v>44718</v>
      </c>
      <c r="H17" s="215"/>
      <c r="I17" s="158"/>
      <c r="J17" s="140"/>
      <c r="K17" s="140"/>
    </row>
    <row r="18" spans="1:11" ht="89.25">
      <c r="A18" s="208" t="str">
        <f t="shared" si="0"/>
        <v>[QLNV-6]</v>
      </c>
      <c r="B18" s="208" t="s">
        <v>682</v>
      </c>
      <c r="C18" s="208" t="s">
        <v>683</v>
      </c>
      <c r="D18" s="208" t="s">
        <v>681</v>
      </c>
      <c r="E18" s="208"/>
      <c r="F18" s="208" t="s">
        <v>59</v>
      </c>
      <c r="G18" s="217">
        <v>44718</v>
      </c>
      <c r="H18" s="215"/>
      <c r="I18" s="158"/>
      <c r="J18" s="140"/>
      <c r="K18" s="140"/>
    </row>
    <row r="19" spans="1:11" ht="89.25">
      <c r="A19" s="208" t="str">
        <f t="shared" si="0"/>
        <v>[QLNV-7]</v>
      </c>
      <c r="B19" s="208" t="s">
        <v>684</v>
      </c>
      <c r="C19" s="208" t="s">
        <v>685</v>
      </c>
      <c r="D19" s="208" t="s">
        <v>681</v>
      </c>
      <c r="E19" s="208"/>
      <c r="F19" s="208" t="s">
        <v>59</v>
      </c>
      <c r="G19" s="217">
        <v>44718</v>
      </c>
      <c r="H19" s="215"/>
      <c r="I19" s="158"/>
      <c r="J19" s="140"/>
      <c r="K19" s="140"/>
    </row>
    <row r="20" spans="1:11" ht="89.25">
      <c r="A20" s="208" t="str">
        <f t="shared" si="0"/>
        <v>[QLNV-8]</v>
      </c>
      <c r="B20" s="208" t="s">
        <v>686</v>
      </c>
      <c r="C20" s="208" t="s">
        <v>687</v>
      </c>
      <c r="D20" s="208" t="s">
        <v>681</v>
      </c>
      <c r="E20" s="208"/>
      <c r="F20" s="208" t="s">
        <v>59</v>
      </c>
      <c r="G20" s="217">
        <v>44718</v>
      </c>
      <c r="H20" s="215"/>
      <c r="I20" s="158"/>
      <c r="J20" s="140"/>
      <c r="K20" s="140"/>
    </row>
    <row r="21" spans="1:11" ht="89.25">
      <c r="A21" s="208" t="str">
        <f t="shared" si="0"/>
        <v>[QLNV-9]</v>
      </c>
      <c r="B21" s="208" t="s">
        <v>688</v>
      </c>
      <c r="C21" s="208" t="s">
        <v>689</v>
      </c>
      <c r="D21" s="208" t="s">
        <v>690</v>
      </c>
      <c r="E21" s="208"/>
      <c r="F21" s="208" t="s">
        <v>59</v>
      </c>
      <c r="G21" s="217">
        <v>44718</v>
      </c>
      <c r="H21" s="215"/>
      <c r="I21" s="158"/>
      <c r="J21" s="140"/>
      <c r="K21" s="140"/>
    </row>
    <row r="22" spans="1:11" ht="89.25">
      <c r="A22" s="208" t="str">
        <f t="shared" si="0"/>
        <v>[QLNV-10]</v>
      </c>
      <c r="B22" s="208" t="s">
        <v>691</v>
      </c>
      <c r="C22" s="208" t="s">
        <v>692</v>
      </c>
      <c r="D22" s="208" t="s">
        <v>693</v>
      </c>
      <c r="E22" s="208"/>
      <c r="F22" s="208" t="s">
        <v>59</v>
      </c>
      <c r="G22" s="217">
        <v>44718</v>
      </c>
      <c r="H22" s="215"/>
      <c r="I22" s="158"/>
      <c r="J22" s="140"/>
      <c r="K22" s="140"/>
    </row>
    <row r="23" spans="1:11" ht="89.25">
      <c r="A23" s="208" t="str">
        <f t="shared" si="0"/>
        <v>[QLNV-11]</v>
      </c>
      <c r="B23" s="208" t="s">
        <v>694</v>
      </c>
      <c r="C23" s="208" t="s">
        <v>695</v>
      </c>
      <c r="D23" s="208" t="s">
        <v>696</v>
      </c>
      <c r="E23" s="208"/>
      <c r="F23" s="208" t="s">
        <v>59</v>
      </c>
      <c r="G23" s="217">
        <v>44718</v>
      </c>
      <c r="H23" s="215"/>
      <c r="I23" s="158"/>
      <c r="J23" s="140"/>
      <c r="K23" s="140"/>
    </row>
    <row r="24" spans="1:11">
      <c r="A24" s="205"/>
      <c r="B24" s="205" t="s">
        <v>697</v>
      </c>
      <c r="C24" s="206"/>
      <c r="D24" s="206"/>
      <c r="E24" s="206"/>
      <c r="F24" s="206"/>
      <c r="G24" s="206"/>
      <c r="H24" s="207"/>
      <c r="I24" s="158"/>
      <c r="J24" s="140"/>
      <c r="K24" s="140"/>
    </row>
    <row r="25" spans="1:11" ht="76.5">
      <c r="A25" s="208" t="str">
        <f t="shared" ref="A25:A31" si="1">IF(OR(B25&lt;&gt;"",D25&lt;&gt;""),"["&amp;TEXT($B$2,"##")&amp;"-"&amp;TEXT(ROW()-13,"##")&amp;"]","")</f>
        <v>[QLNV-12]</v>
      </c>
      <c r="B25" s="208" t="s">
        <v>698</v>
      </c>
      <c r="C25" s="208" t="s">
        <v>699</v>
      </c>
      <c r="D25" s="208" t="s">
        <v>700</v>
      </c>
      <c r="E25" s="208" t="s">
        <v>701</v>
      </c>
      <c r="F25" s="208" t="s">
        <v>59</v>
      </c>
      <c r="G25" s="217">
        <v>44718</v>
      </c>
      <c r="H25" s="212"/>
      <c r="I25" s="158"/>
      <c r="J25" s="140"/>
      <c r="K25" s="140"/>
    </row>
    <row r="26" spans="1:11" ht="76.5">
      <c r="A26" s="208" t="str">
        <f t="shared" si="1"/>
        <v>[QLNV-13]</v>
      </c>
      <c r="B26" s="208" t="s">
        <v>702</v>
      </c>
      <c r="C26" s="208" t="s">
        <v>703</v>
      </c>
      <c r="D26" s="208" t="s">
        <v>681</v>
      </c>
      <c r="E26" s="208"/>
      <c r="F26" s="208" t="s">
        <v>59</v>
      </c>
      <c r="G26" s="217">
        <v>44718</v>
      </c>
      <c r="H26" s="215"/>
      <c r="I26" s="163"/>
    </row>
    <row r="27" spans="1:11" ht="76.5">
      <c r="A27" s="208" t="str">
        <f t="shared" si="1"/>
        <v>[QLNV-14]</v>
      </c>
      <c r="B27" s="208" t="s">
        <v>704</v>
      </c>
      <c r="C27" s="208" t="s">
        <v>705</v>
      </c>
      <c r="D27" s="208" t="s">
        <v>681</v>
      </c>
      <c r="E27" s="208"/>
      <c r="F27" s="208" t="s">
        <v>59</v>
      </c>
      <c r="G27" s="217">
        <v>44718</v>
      </c>
      <c r="H27" s="215"/>
      <c r="I27" s="163"/>
    </row>
    <row r="28" spans="1:11" ht="89.25">
      <c r="A28" s="208" t="str">
        <f t="shared" si="1"/>
        <v>[QLNV-15]</v>
      </c>
      <c r="B28" s="208" t="s">
        <v>706</v>
      </c>
      <c r="C28" s="208" t="s">
        <v>707</v>
      </c>
      <c r="D28" s="208" t="s">
        <v>693</v>
      </c>
      <c r="E28" s="208"/>
      <c r="F28" s="208" t="s">
        <v>59</v>
      </c>
      <c r="G28" s="217">
        <v>44718</v>
      </c>
      <c r="H28" s="215"/>
      <c r="I28" s="163"/>
    </row>
    <row r="29" spans="1:11" ht="76.5">
      <c r="A29" s="208" t="str">
        <f t="shared" si="1"/>
        <v>[QLNV-16]</v>
      </c>
      <c r="B29" s="208" t="s">
        <v>708</v>
      </c>
      <c r="C29" s="208" t="s">
        <v>709</v>
      </c>
      <c r="D29" s="208" t="s">
        <v>681</v>
      </c>
      <c r="E29" s="208"/>
      <c r="F29" s="208" t="s">
        <v>59</v>
      </c>
      <c r="G29" s="217">
        <v>44718</v>
      </c>
      <c r="H29" s="215"/>
      <c r="I29" s="163"/>
    </row>
    <row r="30" spans="1:11" ht="89.25">
      <c r="A30" s="208" t="str">
        <f t="shared" si="1"/>
        <v>[QLNV-17]</v>
      </c>
      <c r="B30" s="208" t="s">
        <v>710</v>
      </c>
      <c r="C30" s="208" t="s">
        <v>711</v>
      </c>
      <c r="D30" s="208" t="s">
        <v>690</v>
      </c>
      <c r="E30" s="208"/>
      <c r="F30" s="208" t="s">
        <v>59</v>
      </c>
      <c r="G30" s="217">
        <v>44718</v>
      </c>
      <c r="H30" s="215"/>
      <c r="I30" s="163"/>
    </row>
    <row r="31" spans="1:11" ht="76.5">
      <c r="A31" s="208" t="str">
        <f t="shared" si="1"/>
        <v>[QLNV-18]</v>
      </c>
      <c r="B31" s="208" t="s">
        <v>712</v>
      </c>
      <c r="C31" s="208" t="s">
        <v>713</v>
      </c>
      <c r="D31" s="208" t="s">
        <v>681</v>
      </c>
      <c r="E31" s="208"/>
      <c r="F31" s="208" t="s">
        <v>59</v>
      </c>
      <c r="G31" s="217">
        <v>44718</v>
      </c>
      <c r="H31" s="215"/>
      <c r="I31" s="163"/>
    </row>
    <row r="32" spans="1:11">
      <c r="A32" s="205"/>
      <c r="B32" s="205" t="s">
        <v>714</v>
      </c>
      <c r="C32" s="206"/>
      <c r="D32" s="206"/>
      <c r="E32" s="206"/>
      <c r="F32" s="206"/>
      <c r="G32" s="206"/>
      <c r="H32" s="207"/>
      <c r="I32" s="163"/>
    </row>
    <row r="33" spans="1:9" ht="51">
      <c r="A33" s="208" t="str">
        <f>IF(OR(B33&lt;&gt;"",D33&lt;&gt;""),"["&amp;TEXT($B$2,"##")&amp;"-"&amp;TEXT(ROW()-14,"##")&amp;"]","")</f>
        <v>[QLNV-19]</v>
      </c>
      <c r="B33" s="208" t="s">
        <v>715</v>
      </c>
      <c r="C33" s="208" t="s">
        <v>716</v>
      </c>
      <c r="D33" s="213" t="s">
        <v>717</v>
      </c>
      <c r="E33" s="208" t="s">
        <v>701</v>
      </c>
      <c r="F33" s="208" t="s">
        <v>59</v>
      </c>
      <c r="G33" s="217">
        <v>44718</v>
      </c>
      <c r="H33" s="212"/>
      <c r="I33" s="163"/>
    </row>
    <row r="34" spans="1:9">
      <c r="A34" s="205"/>
      <c r="B34" s="205" t="s">
        <v>606</v>
      </c>
      <c r="C34" s="206"/>
      <c r="D34" s="206"/>
      <c r="E34" s="206"/>
      <c r="F34" s="206"/>
      <c r="G34" s="206"/>
      <c r="H34" s="207"/>
      <c r="I34" s="163"/>
    </row>
    <row r="35" spans="1:9" ht="38.25">
      <c r="A35" s="208" t="str">
        <f>IF(OR(B35&lt;&gt;"",D35&lt;&gt;""),"["&amp;TEXT($B$2,"##")&amp;"-"&amp;TEXT(ROW()-15,"##")&amp;"]","")</f>
        <v>[QLNV-20]</v>
      </c>
      <c r="B35" s="208" t="s">
        <v>607</v>
      </c>
      <c r="C35" s="208" t="s">
        <v>718</v>
      </c>
      <c r="D35" s="208" t="s">
        <v>719</v>
      </c>
      <c r="E35" s="208"/>
      <c r="F35" s="208" t="s">
        <v>59</v>
      </c>
      <c r="G35" s="217">
        <v>44718</v>
      </c>
      <c r="H35" s="212"/>
      <c r="I35" s="163"/>
    </row>
    <row r="36" spans="1:9">
      <c r="A36" s="205"/>
      <c r="B36" s="205" t="s">
        <v>610</v>
      </c>
      <c r="C36" s="206"/>
      <c r="D36" s="206"/>
      <c r="E36" s="206"/>
      <c r="F36" s="206"/>
      <c r="G36" s="206"/>
      <c r="H36" s="207"/>
      <c r="I36" s="163"/>
    </row>
    <row r="37" spans="1:9" ht="38.25">
      <c r="A37" s="208" t="str">
        <f>IF(OR(B37&lt;&gt;"",D37&lt;&gt;""),"["&amp;TEXT($B$2,"##")&amp;"-"&amp;TEXT(ROW()-16,"##")&amp;"]","")</f>
        <v>[QLNV-21]</v>
      </c>
      <c r="B37" s="208" t="s">
        <v>611</v>
      </c>
      <c r="C37" s="208" t="s">
        <v>718</v>
      </c>
      <c r="D37" s="218" t="s">
        <v>720</v>
      </c>
      <c r="E37" s="208"/>
      <c r="F37" s="208" t="s">
        <v>59</v>
      </c>
      <c r="G37" s="217">
        <v>44718</v>
      </c>
      <c r="H37" s="212"/>
      <c r="I37" s="163"/>
    </row>
    <row r="38" spans="1:9" ht="51">
      <c r="A38" s="208" t="str">
        <f>IF(OR(B38&lt;&gt;"",D38&lt;&gt;""),"["&amp;TEXT($B$2,"##")&amp;"-"&amp;TEXT(ROW()-16,"##")&amp;"]","")</f>
        <v>[QLNV-22]</v>
      </c>
      <c r="B38" s="208" t="s">
        <v>721</v>
      </c>
      <c r="C38" s="208" t="s">
        <v>722</v>
      </c>
      <c r="D38" s="218" t="s">
        <v>723</v>
      </c>
      <c r="E38" s="208"/>
      <c r="F38" s="208" t="s">
        <v>59</v>
      </c>
      <c r="G38" s="217">
        <v>44718</v>
      </c>
      <c r="H38" s="212"/>
      <c r="I38" s="163"/>
    </row>
  </sheetData>
  <mergeCells count="4">
    <mergeCell ref="B2:H2"/>
    <mergeCell ref="B4:H4"/>
    <mergeCell ref="F5:H5"/>
    <mergeCell ref="F6:H6"/>
  </mergeCells>
  <dataValidations count="1">
    <dataValidation type="list" allowBlank="1" showErrorMessage="1" sqref="F1 F7:F165" xr:uid="{39D41E00-613F-4C46-993F-BBF4E13D7367}">
      <formula1>$J$2:$J$6</formula1>
    </dataValidation>
  </dataValidations>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1"/>
  <sheetViews>
    <sheetView tabSelected="1" topLeftCell="A7" zoomScale="115" zoomScaleNormal="115" workbookViewId="0">
      <selection activeCell="M29" sqref="M29"/>
    </sheetView>
  </sheetViews>
  <sheetFormatPr defaultRowHeight="12.75"/>
  <cols>
    <col min="1" max="1" width="9" style="7"/>
    <col min="2" max="2" width="13.625" style="7" bestFit="1" customWidth="1"/>
    <col min="3" max="3" width="31.375" style="7" bestFit="1" customWidth="1"/>
    <col min="4" max="4" width="10.5" style="7" customWidth="1"/>
    <col min="5" max="5" width="9" style="7" customWidth="1"/>
    <col min="6" max="7" width="8" style="7" customWidth="1"/>
    <col min="8" max="8" width="8.375" style="7" customWidth="1"/>
    <col min="9" max="9" width="10.625" style="7" customWidth="1"/>
    <col min="10" max="16384" width="9" style="7"/>
  </cols>
  <sheetData>
    <row r="1" spans="1:9" ht="25.5" customHeight="1">
      <c r="B1" s="252" t="s">
        <v>42</v>
      </c>
      <c r="C1" s="252"/>
      <c r="D1" s="252"/>
      <c r="E1" s="252"/>
      <c r="F1" s="252"/>
      <c r="G1" s="252"/>
      <c r="H1" s="252"/>
    </row>
    <row r="2" spans="1:9" ht="14.25" customHeight="1">
      <c r="A2" s="64"/>
      <c r="B2" s="64"/>
      <c r="C2" s="65"/>
      <c r="D2" s="65"/>
      <c r="E2" s="65"/>
      <c r="F2" s="65"/>
      <c r="G2" s="65"/>
      <c r="H2" s="66"/>
    </row>
    <row r="3" spans="1:9" ht="12" customHeight="1">
      <c r="B3" s="10" t="s">
        <v>1</v>
      </c>
      <c r="C3" s="228" t="s">
        <v>65</v>
      </c>
      <c r="D3" s="228"/>
      <c r="E3" s="250" t="s">
        <v>2</v>
      </c>
      <c r="F3" s="250"/>
      <c r="G3" s="67"/>
      <c r="H3" s="68"/>
    </row>
    <row r="4" spans="1:9" ht="12" customHeight="1">
      <c r="B4" s="10" t="s">
        <v>3</v>
      </c>
      <c r="C4" s="228" t="s">
        <v>63</v>
      </c>
      <c r="D4" s="228"/>
      <c r="E4" s="250" t="s">
        <v>4</v>
      </c>
      <c r="F4" s="250"/>
      <c r="G4" s="67"/>
      <c r="H4" s="68"/>
    </row>
    <row r="5" spans="1:9" ht="12" customHeight="1">
      <c r="B5" s="69" t="s">
        <v>5</v>
      </c>
      <c r="C5" s="228" t="s">
        <v>64</v>
      </c>
      <c r="D5" s="228"/>
      <c r="E5" s="250" t="s">
        <v>6</v>
      </c>
      <c r="F5" s="250"/>
      <c r="G5" s="67"/>
      <c r="H5" s="70" t="s">
        <v>43</v>
      </c>
    </row>
    <row r="6" spans="1:9" ht="21.75" customHeight="1">
      <c r="A6" s="64"/>
      <c r="B6" s="69" t="s">
        <v>44</v>
      </c>
      <c r="C6" s="251"/>
      <c r="D6" s="251"/>
      <c r="E6" s="251"/>
      <c r="F6" s="251"/>
      <c r="G6" s="251"/>
      <c r="H6" s="251"/>
    </row>
    <row r="7" spans="1:9" ht="14.25" customHeight="1">
      <c r="A7" s="64"/>
      <c r="B7" s="71"/>
      <c r="C7" s="72"/>
      <c r="D7" s="65"/>
      <c r="E7" s="65"/>
      <c r="F7" s="65"/>
      <c r="G7" s="65"/>
      <c r="H7" s="66"/>
    </row>
    <row r="8" spans="1:9">
      <c r="B8" s="71"/>
      <c r="C8" s="72"/>
      <c r="D8" s="65"/>
      <c r="E8" s="65"/>
      <c r="F8" s="65"/>
      <c r="G8" s="65"/>
      <c r="H8" s="66"/>
    </row>
    <row r="9" spans="1:9" ht="25.5">
      <c r="A9" s="73"/>
      <c r="B9" s="75" t="s">
        <v>16</v>
      </c>
      <c r="C9" s="76" t="s">
        <v>45</v>
      </c>
      <c r="D9" s="77" t="s">
        <v>23</v>
      </c>
      <c r="E9" s="76" t="s">
        <v>26</v>
      </c>
      <c r="F9" s="76" t="s">
        <v>28</v>
      </c>
      <c r="G9" s="78" t="s">
        <v>61</v>
      </c>
      <c r="H9" s="79" t="s">
        <v>62</v>
      </c>
      <c r="I9" s="79" t="s">
        <v>46</v>
      </c>
    </row>
    <row r="10" spans="1:9">
      <c r="A10" s="74"/>
      <c r="B10" s="81">
        <f>ROW(A1)</f>
        <v>1</v>
      </c>
      <c r="C10" s="82" t="str">
        <f>'Đăng nhập &amp; Đăng xuất'!B2</f>
        <v>Module Đăng nhập &amp; Đăng xuất</v>
      </c>
      <c r="D10" s="198">
        <f>'Đăng nhập &amp; Đăng xuất'!A6</f>
        <v>11</v>
      </c>
      <c r="E10" s="198">
        <f>'Đăng nhập &amp; Đăng xuất'!B6</f>
        <v>0</v>
      </c>
      <c r="F10" s="198">
        <f>'Đăng nhập &amp; Đăng xuất'!C6</f>
        <v>0</v>
      </c>
      <c r="G10" s="198">
        <f>'Đăng nhập &amp; Đăng xuất'!D6</f>
        <v>0</v>
      </c>
      <c r="H10" s="198">
        <f>'Đăng nhập &amp; Đăng xuất'!E6</f>
        <v>0</v>
      </c>
      <c r="I10" s="198">
        <f>'Đăng nhập &amp; Đăng xuất'!F6</f>
        <v>11</v>
      </c>
    </row>
    <row r="11" spans="1:9">
      <c r="A11" s="80"/>
      <c r="B11" s="81">
        <f t="shared" ref="B11:B23" si="0">ROW(A2)</f>
        <v>2</v>
      </c>
      <c r="C11" s="82" t="str">
        <f>'Quản lý thông tin'!B2</f>
        <v>Quản Lý Thông Tin</v>
      </c>
      <c r="D11" s="198">
        <f>'Quản lý thông tin'!A6</f>
        <v>9</v>
      </c>
      <c r="E11" s="198">
        <f>'Quản lý thông tin'!B6</f>
        <v>0</v>
      </c>
      <c r="F11" s="198">
        <f>'Quản lý thông tin'!C6</f>
        <v>0</v>
      </c>
      <c r="G11" s="198">
        <f>'Quản lý thông tin'!D6</f>
        <v>0</v>
      </c>
      <c r="H11" s="198">
        <f>'Quản lý thông tin'!E6</f>
        <v>0</v>
      </c>
      <c r="I11" s="198">
        <f>'Quản lý thông tin'!F6</f>
        <v>9</v>
      </c>
    </row>
    <row r="12" spans="1:9">
      <c r="A12" s="80"/>
      <c r="B12" s="81">
        <f t="shared" si="0"/>
        <v>3</v>
      </c>
      <c r="C12" s="82" t="str">
        <f>'Xem giỏ hàng'!B2</f>
        <v>Xem giỏ hàng</v>
      </c>
      <c r="D12" s="198">
        <f>'Xem giỏ hàng'!A6</f>
        <v>9</v>
      </c>
      <c r="E12" s="198">
        <f>'Xem giỏ hàng'!B6</f>
        <v>0</v>
      </c>
      <c r="F12" s="198">
        <f>'Xem giỏ hàng'!C6</f>
        <v>0</v>
      </c>
      <c r="G12" s="198">
        <f>'Xem giỏ hàng'!D6</f>
        <v>0</v>
      </c>
      <c r="H12" s="198">
        <f>'Xem giỏ hàng'!E6</f>
        <v>0</v>
      </c>
      <c r="I12" s="198">
        <f>'Xem giỏ hàng'!F6</f>
        <v>9</v>
      </c>
    </row>
    <row r="13" spans="1:9">
      <c r="A13" s="80"/>
      <c r="B13" s="81">
        <f t="shared" si="0"/>
        <v>4</v>
      </c>
      <c r="C13" s="82" t="str">
        <f>'Đặt bàn'!B2</f>
        <v>DATBAN</v>
      </c>
      <c r="D13" s="198">
        <f>'Đặt bàn'!A6</f>
        <v>12</v>
      </c>
      <c r="E13" s="198">
        <f>'Đặt bàn'!B6</f>
        <v>0</v>
      </c>
      <c r="F13" s="198">
        <f>'Đặt bàn'!C6</f>
        <v>0</v>
      </c>
      <c r="G13" s="198">
        <f>'Đặt bàn'!D6</f>
        <v>0</v>
      </c>
      <c r="H13" s="198">
        <f>'Đặt bàn'!E6</f>
        <v>0</v>
      </c>
      <c r="I13" s="198">
        <f>'Đặt bàn'!F6</f>
        <v>12</v>
      </c>
    </row>
    <row r="14" spans="1:9">
      <c r="A14" s="80"/>
      <c r="B14" s="81">
        <f t="shared" si="0"/>
        <v>5</v>
      </c>
      <c r="C14" s="82" t="str">
        <f>'Xem thực đơn'!B2</f>
        <v>Xem thực đơn</v>
      </c>
      <c r="D14" s="198">
        <f>'Xem thực đơn'!A6</f>
        <v>5</v>
      </c>
      <c r="E14" s="198">
        <f>'Xem thực đơn'!B6</f>
        <v>0</v>
      </c>
      <c r="F14" s="198">
        <f>'Xem thực đơn'!C6</f>
        <v>0</v>
      </c>
      <c r="G14" s="198">
        <f>'Xem thực đơn'!D6</f>
        <v>0</v>
      </c>
      <c r="H14" s="198">
        <f>'Xem thực đơn'!E6</f>
        <v>0</v>
      </c>
      <c r="I14" s="198">
        <f>'Xem thực đơn'!F6</f>
        <v>5</v>
      </c>
    </row>
    <row r="15" spans="1:9">
      <c r="A15" s="80"/>
      <c r="B15" s="81">
        <f t="shared" si="0"/>
        <v>6</v>
      </c>
      <c r="C15" s="82" t="str">
        <f>'Đặt món trực tuyến'!B2</f>
        <v>Đặt món trực tuyến</v>
      </c>
      <c r="D15" s="198">
        <f>'Đặt món trực tuyến'!A6</f>
        <v>13</v>
      </c>
      <c r="E15" s="198">
        <f>'Đặt món trực tuyến'!B6</f>
        <v>0</v>
      </c>
      <c r="F15" s="198">
        <f>'Đặt món trực tuyến'!C6</f>
        <v>0</v>
      </c>
      <c r="G15" s="198">
        <f>'Đặt món trực tuyến'!D6</f>
        <v>0</v>
      </c>
      <c r="H15" s="198">
        <f>'Đặt món trực tuyến'!E6</f>
        <v>0</v>
      </c>
      <c r="I15" s="198">
        <f>'Đặt món trực tuyến'!F6</f>
        <v>13</v>
      </c>
    </row>
    <row r="16" spans="1:9">
      <c r="A16" s="80"/>
      <c r="B16" s="81">
        <f t="shared" si="0"/>
        <v>7</v>
      </c>
      <c r="C16" s="82" t="str">
        <f>'Thanh toán'!B2</f>
        <v>THANHTOAN</v>
      </c>
      <c r="D16" s="198">
        <f>'Thanh toán'!A6</f>
        <v>8</v>
      </c>
      <c r="E16" s="198">
        <f>'Thanh toán'!B6</f>
        <v>1</v>
      </c>
      <c r="F16" s="198">
        <f>'Thanh toán'!C6</f>
        <v>0</v>
      </c>
      <c r="G16" s="198">
        <f>'Thanh toán'!D6</f>
        <v>0</v>
      </c>
      <c r="H16" s="198">
        <f>'Thanh toán'!E6</f>
        <v>1</v>
      </c>
      <c r="I16" s="198">
        <f>'Thanh toán'!F6</f>
        <v>10</v>
      </c>
    </row>
    <row r="17" spans="1:9">
      <c r="A17" s="80"/>
      <c r="B17" s="81">
        <f t="shared" si="0"/>
        <v>8</v>
      </c>
      <c r="C17" s="82" t="str">
        <f>'Xem danh sách bàn ăn'!B2</f>
        <v>QLBA</v>
      </c>
      <c r="D17" s="198">
        <f>'Xem danh sách bàn ăn'!A6</f>
        <v>9</v>
      </c>
      <c r="E17" s="198">
        <f>'Xem danh sách bàn ăn'!B6</f>
        <v>0</v>
      </c>
      <c r="F17" s="198">
        <f>'Xem danh sách bàn ăn'!C6</f>
        <v>0</v>
      </c>
      <c r="G17" s="198">
        <f>'Xem danh sách bàn ăn'!D6</f>
        <v>0</v>
      </c>
      <c r="H17" s="198">
        <f>'Xem danh sách bàn ăn'!E6</f>
        <v>0</v>
      </c>
      <c r="I17" s="198">
        <f>'Xem danh sách bàn ăn'!F6</f>
        <v>9</v>
      </c>
    </row>
    <row r="18" spans="1:9">
      <c r="A18" s="80"/>
      <c r="B18" s="81">
        <f t="shared" si="0"/>
        <v>9</v>
      </c>
      <c r="C18" s="82" t="str">
        <f>'Tạo phiếu gọi món'!B2</f>
        <v>TPGM</v>
      </c>
      <c r="D18" s="198">
        <f>'Tạo phiếu gọi món'!A6</f>
        <v>10</v>
      </c>
      <c r="E18" s="198">
        <f>'Tạo phiếu gọi món'!B6</f>
        <v>0</v>
      </c>
      <c r="F18" s="198">
        <f>'Tạo phiếu gọi món'!C6</f>
        <v>0</v>
      </c>
      <c r="G18" s="198">
        <f>'Tạo phiếu gọi món'!D6</f>
        <v>0</v>
      </c>
      <c r="H18" s="198">
        <f>'Tạo phiếu gọi món'!E6</f>
        <v>0</v>
      </c>
      <c r="I18" s="198">
        <f>'Tạo phiếu gọi món'!F6</f>
        <v>10</v>
      </c>
    </row>
    <row r="19" spans="1:9">
      <c r="A19" s="80"/>
      <c r="B19" s="81">
        <f t="shared" si="0"/>
        <v>10</v>
      </c>
      <c r="C19" s="82" t="str">
        <f>'Quản lý hội viên'!B2</f>
        <v>QLHV</v>
      </c>
      <c r="D19" s="198">
        <f>'Quản lý hội viên'!A6</f>
        <v>11</v>
      </c>
      <c r="E19" s="198">
        <f>'Quản lý hội viên'!B6</f>
        <v>5</v>
      </c>
      <c r="F19" s="198">
        <v>0</v>
      </c>
      <c r="G19" s="198">
        <f>'Quản lý hội viên'!D6</f>
        <v>0</v>
      </c>
      <c r="H19" s="198">
        <f>'Quản lý hội viên'!E6</f>
        <v>0</v>
      </c>
      <c r="I19" s="198">
        <f>'Quản lý hội viên'!F6</f>
        <v>15</v>
      </c>
    </row>
    <row r="20" spans="1:9">
      <c r="A20" s="80"/>
      <c r="B20" s="81">
        <f t="shared" si="0"/>
        <v>11</v>
      </c>
      <c r="C20" s="82" t="str">
        <f>'Quản lý đặt bàn'!B2</f>
        <v>QLĐB</v>
      </c>
      <c r="D20" s="198">
        <f>'Quản lý đặt bàn'!A6</f>
        <v>7</v>
      </c>
      <c r="E20" s="198">
        <f>'Quản lý đặt bàn'!B6</f>
        <v>0</v>
      </c>
      <c r="F20" s="198">
        <f>'Quản lý đặt bàn'!C6</f>
        <v>0</v>
      </c>
      <c r="G20" s="198">
        <f>'Quản lý đặt bàn'!D6</f>
        <v>0</v>
      </c>
      <c r="H20" s="198">
        <f>'Quản lý đặt bàn'!E6</f>
        <v>0</v>
      </c>
      <c r="I20" s="198">
        <f>'Quản lý đặt bàn'!F6</f>
        <v>7</v>
      </c>
    </row>
    <row r="21" spans="1:9">
      <c r="A21" s="80"/>
      <c r="B21" s="81">
        <f t="shared" si="0"/>
        <v>12</v>
      </c>
      <c r="C21" s="82" t="str">
        <f>'Quản lý nhà cung cấp'!B2</f>
        <v>Quản lý nhà cung cấp</v>
      </c>
      <c r="D21" s="198">
        <f>'Quản lý nhà cung cấp'!A6</f>
        <v>16</v>
      </c>
      <c r="E21" s="198">
        <f>'Quản lý nhà cung cấp'!B6</f>
        <v>0</v>
      </c>
      <c r="F21" s="198">
        <f>'Quản lý nhà cung cấp'!C6</f>
        <v>0</v>
      </c>
      <c r="G21" s="198">
        <f>'Quản lý nhà cung cấp'!D6</f>
        <v>0</v>
      </c>
      <c r="H21" s="198">
        <f>'Quản lý nhà cung cấp'!E6</f>
        <v>0</v>
      </c>
      <c r="I21" s="198">
        <f>'Quản lý nhà cung cấp'!F6</f>
        <v>16</v>
      </c>
    </row>
    <row r="22" spans="1:9">
      <c r="A22" s="80"/>
      <c r="B22" s="81">
        <f t="shared" si="0"/>
        <v>13</v>
      </c>
      <c r="C22" s="82" t="str">
        <f>'Quản lý nguyên vật liệu'!B2</f>
        <v>QLNVL</v>
      </c>
      <c r="D22" s="198">
        <f>'Quản lý nguyên vật liệu'!A6</f>
        <v>17</v>
      </c>
      <c r="E22" s="198">
        <f>'Quản lý nguyên vật liệu'!B6</f>
        <v>4</v>
      </c>
      <c r="F22" s="198">
        <f>'Quản lý nguyên vật liệu'!C6</f>
        <v>0</v>
      </c>
      <c r="G22" s="198">
        <f>'Quản lý nguyên vật liệu'!D6</f>
        <v>0</v>
      </c>
      <c r="H22" s="198">
        <f>'Quản lý nguyên vật liệu'!E6</f>
        <v>2</v>
      </c>
      <c r="I22" s="198">
        <f>'Quản lý nguyên vật liệu'!F6</f>
        <v>23</v>
      </c>
    </row>
    <row r="23" spans="1:9">
      <c r="A23" s="80"/>
      <c r="B23" s="81">
        <f t="shared" si="0"/>
        <v>14</v>
      </c>
      <c r="C23" s="82" t="str">
        <f>'Quản lý phiếu nhập NVL'!B2</f>
        <v>QLPN</v>
      </c>
      <c r="D23" s="198">
        <f>'Quản lý phiếu nhập NVL'!A6</f>
        <v>14</v>
      </c>
      <c r="E23" s="198">
        <f>'Quản lý phiếu nhập NVL'!B6</f>
        <v>1</v>
      </c>
      <c r="F23" s="198">
        <f>'Quản lý phiếu nhập NVL'!C6</f>
        <v>0</v>
      </c>
      <c r="G23" s="198">
        <f>'Quản lý phiếu nhập NVL'!D6</f>
        <v>0</v>
      </c>
      <c r="H23" s="198">
        <f>'Quản lý phiếu nhập NVL'!E6</f>
        <v>0</v>
      </c>
      <c r="I23" s="198">
        <f>'Quản lý phiếu nhập NVL'!F6</f>
        <v>15</v>
      </c>
    </row>
    <row r="24" spans="1:9">
      <c r="A24" s="80"/>
      <c r="B24" s="81">
        <f>ROW(A16)</f>
        <v>16</v>
      </c>
      <c r="C24" s="82" t="str">
        <f>'Thống kê doanh thu'!B2</f>
        <v>Thống kê doanh thu</v>
      </c>
      <c r="D24" s="198">
        <f>'Thống kê doanh thu'!A6</f>
        <v>8</v>
      </c>
      <c r="E24" s="198">
        <f>'Thống kê doanh thu'!B6</f>
        <v>0</v>
      </c>
      <c r="F24" s="198">
        <f>'Thống kê doanh thu'!C6</f>
        <v>0</v>
      </c>
      <c r="G24" s="198">
        <f>'Thống kê doanh thu'!D6</f>
        <v>0</v>
      </c>
      <c r="H24" s="198">
        <f>'Thống kê doanh thu'!E6</f>
        <v>0</v>
      </c>
      <c r="I24" s="198">
        <f>'Thống kê doanh thu'!F6</f>
        <v>8</v>
      </c>
    </row>
    <row r="25" spans="1:9">
      <c r="A25" s="80"/>
      <c r="B25" s="81">
        <f>ROW(A17)</f>
        <v>17</v>
      </c>
      <c r="C25" s="82" t="str">
        <f>'Quản lý món ăn'!B2</f>
        <v>QLMA</v>
      </c>
      <c r="D25" s="198">
        <f>'Quản lý món ăn'!A6</f>
        <v>14</v>
      </c>
      <c r="E25" s="198">
        <f>'Quản lý món ăn'!B6</f>
        <v>0</v>
      </c>
      <c r="F25" s="198">
        <f>'Quản lý món ăn'!C6</f>
        <v>0</v>
      </c>
      <c r="G25" s="198">
        <f>'Quản lý món ăn'!D6</f>
        <v>0</v>
      </c>
      <c r="H25" s="198">
        <f>'Quản lý món ăn'!E6</f>
        <v>0</v>
      </c>
      <c r="I25" s="198">
        <f>'Quản lý món ăn'!F6</f>
        <v>14</v>
      </c>
    </row>
    <row r="26" spans="1:9">
      <c r="A26" s="80"/>
      <c r="B26" s="81">
        <f>ROW(A18)</f>
        <v>18</v>
      </c>
      <c r="C26" s="82" t="str">
        <f>'Quản lý nhân viên'!B2</f>
        <v>QLNV</v>
      </c>
      <c r="D26" s="198">
        <f>'Quản lý nhân viên'!A6</f>
        <v>23</v>
      </c>
      <c r="E26" s="198">
        <f>'Quản lý nhân viên'!B6</f>
        <v>0</v>
      </c>
      <c r="F26" s="198">
        <f>'Quản lý nhân viên'!C6</f>
        <v>0</v>
      </c>
      <c r="G26" s="198">
        <f>'Quản lý nhân viên'!D6</f>
        <v>0</v>
      </c>
      <c r="H26" s="198">
        <f>'Quản lý nhân viên'!E6</f>
        <v>0</v>
      </c>
      <c r="I26" s="198">
        <f>'Quản lý nhân viên'!F6</f>
        <v>23</v>
      </c>
    </row>
    <row r="27" spans="1:9">
      <c r="A27" s="80"/>
      <c r="B27" s="83"/>
      <c r="C27" s="84" t="s">
        <v>47</v>
      </c>
      <c r="D27" s="85">
        <f t="shared" ref="D27:I27" si="1">SUM(D8:D26)</f>
        <v>196</v>
      </c>
      <c r="E27" s="85">
        <f t="shared" si="1"/>
        <v>11</v>
      </c>
      <c r="F27" s="85">
        <f t="shared" si="1"/>
        <v>0</v>
      </c>
      <c r="G27" s="85">
        <f t="shared" si="1"/>
        <v>0</v>
      </c>
      <c r="H27" s="86">
        <f t="shared" si="1"/>
        <v>3</v>
      </c>
      <c r="I27" s="86">
        <f t="shared" si="1"/>
        <v>209</v>
      </c>
    </row>
    <row r="28" spans="1:9">
      <c r="A28" s="73"/>
      <c r="B28" s="87"/>
      <c r="C28" s="73"/>
      <c r="D28" s="88"/>
      <c r="E28" s="89"/>
      <c r="F28" s="89"/>
      <c r="G28" s="89"/>
      <c r="H28" s="89"/>
    </row>
    <row r="29" spans="1:9">
      <c r="A29" s="73"/>
      <c r="B29" s="73"/>
      <c r="C29" s="90" t="s">
        <v>48</v>
      </c>
      <c r="D29" s="73"/>
      <c r="E29" s="91">
        <f>(D27+E27)*100/(I27-H27-G27)</f>
        <v>100.48543689320388</v>
      </c>
      <c r="F29" s="73" t="s">
        <v>49</v>
      </c>
      <c r="G29" s="73"/>
      <c r="H29" s="50"/>
    </row>
    <row r="30" spans="1:9">
      <c r="A30" s="73"/>
      <c r="B30" s="73"/>
      <c r="C30" s="90" t="s">
        <v>50</v>
      </c>
      <c r="D30" s="73"/>
      <c r="E30" s="91">
        <f>D27*100/(D27+E27)</f>
        <v>94.685990338164245</v>
      </c>
      <c r="F30" s="73" t="s">
        <v>49</v>
      </c>
      <c r="G30" s="73"/>
      <c r="H30" s="50"/>
    </row>
    <row r="31" spans="1:9">
      <c r="C31" s="73"/>
      <c r="D31" s="73"/>
    </row>
  </sheetData>
  <mergeCells count="8">
    <mergeCell ref="C5:D5"/>
    <mergeCell ref="E5:F5"/>
    <mergeCell ref="C6:H6"/>
    <mergeCell ref="B1:H1"/>
    <mergeCell ref="C3:D3"/>
    <mergeCell ref="E3:F3"/>
    <mergeCell ref="C4:D4"/>
    <mergeCell ref="E4:F4"/>
  </mergeCells>
  <phoneticPr fontId="0" type="noConversion"/>
  <pageMargins left="0.74791666666666667" right="0.74791666666666667" top="0.98402777777777783" bottom="0.98402777777777772" header="0.51180555555555562" footer="0.5"/>
  <pageSetup firstPageNumber="0" orientation="landscape" horizontalDpi="300" verticalDpi="300" r:id="rId1"/>
  <headerFooter alignWithMargins="0">
    <oddFooter>&amp;L&amp;"Tahoma,Regular"&amp;8 02ae-BM/PM/HDCV/FSOFT v2/0&amp;C&amp;"tahoma,Regular"&amp;8Internal use&amp;R&amp;"Tahoma,Regular"&amp;8&amp;P/&amp;N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emplateUrl xmlns="http://schemas.microsoft.com/sharepoint/v3" xsi:nil="true"/>
    <Number_x0020_Of_x0020_Viewer xmlns="cd6d2771-e08b-42a3-90f8-eca630337659">0</Number_x0020_Of_x0020_Viewer>
    <_SourceUrl xmlns="http://schemas.microsoft.com/sharepoint/v3" xsi:nil="true"/>
    <Priority xmlns="41A7A25E-88C5-415C-AB9A-358CCBEA8A85" xsi:nil="true"/>
    <xd_ProgID xmlns="http://schemas.microsoft.com/sharepoint/v3" xsi:nil="true"/>
    <Order xmlns="http://schemas.microsoft.com/sharepoint/v3" xsi:nil="true"/>
    <_SharedFileIndex xmlns="http://schemas.microsoft.com/sharepoint/v3" xsi:nil="true"/>
    <MetaInfo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EA2A741C5885C41AB9A358CCBEA8A85" ma:contentTypeVersion="4" ma:contentTypeDescription="Create a new document." ma:contentTypeScope="" ma:versionID="1696f36ed93db054fc8f4d62be39c1ae">
  <xsd:schema xmlns:xsd="http://www.w3.org/2001/XMLSchema" xmlns:p="http://schemas.microsoft.com/office/2006/metadata/properties" xmlns:ns1="http://schemas.microsoft.com/sharepoint/v3" xmlns:ns2="41A7A25E-88C5-415C-AB9A-358CCBEA8A85" xmlns:ns3="cd6d2771-e08b-42a3-90f8-eca630337659" targetNamespace="http://schemas.microsoft.com/office/2006/metadata/properties" ma:root="true" ma:fieldsID="bffc5b2d08ab4fb7daf98c77989d8342" ns1:_="" ns2:_="" ns3:_="">
    <xsd:import namespace="http://schemas.microsoft.com/sharepoint/v3"/>
    <xsd:import namespace="41A7A25E-88C5-415C-AB9A-358CCBEA8A85"/>
    <xsd:import namespace="cd6d2771-e08b-42a3-90f8-eca630337659"/>
    <xsd:element name="properties">
      <xsd:complexType>
        <xsd:sequence>
          <xsd:element name="documentManagement">
            <xsd:complexType>
              <xsd:all>
                <xsd:element ref="ns1:_ModerationComments" minOccurs="0"/>
                <xsd:element ref="ns1:File_x0020_Type" minOccurs="0"/>
                <xsd:element ref="ns1:HTML_x0020_File_x0020_Type" minOccurs="0"/>
                <xsd:element ref="ns1:_SourceUrl" minOccurs="0"/>
                <xsd:element ref="ns1:_SharedFileIndex" minOccurs="0"/>
                <xsd:element ref="ns2:Priority" minOccurs="0"/>
                <xsd:element ref="ns1:ContentTypeId" minOccurs="0"/>
                <xsd:element ref="ns1:TemplateUrl" minOccurs="0"/>
                <xsd:element ref="ns1:xd_ProgID" minOccurs="0"/>
                <xsd:element ref="ns1:xd_Signature" minOccurs="0"/>
                <xsd:element ref="ns3:Number_x0020_Of_x0020_Viewer" minOccurs="0"/>
                <xsd:element ref="ns1:ID" minOccurs="0"/>
                <xsd:element ref="ns1:Author" minOccurs="0"/>
                <xsd:element ref="ns1:Editor" minOccurs="0"/>
                <xsd:element ref="ns1:_HasCopyDestinations" minOccurs="0"/>
                <xsd:element ref="ns1:_CopySource" minOccurs="0"/>
                <xsd:element ref="ns1:_ModerationStatus" minOccurs="0"/>
                <xsd:element ref="ns1:FileRef" minOccurs="0"/>
                <xsd:element ref="ns1:FileDirRef" minOccurs="0"/>
                <xsd:element ref="ns1:Last_x0020_Modified" minOccurs="0"/>
                <xsd:element ref="ns1:Created_x0020_Date" minOccurs="0"/>
                <xsd:element ref="ns1:File_x0020_Size" minOccurs="0"/>
                <xsd:element ref="ns1:FSObjType" minOccurs="0"/>
                <xsd:element ref="ns1:CheckedOutUserId" minOccurs="0"/>
                <xsd:element ref="ns1:IsCheckedoutToLocal" minOccurs="0"/>
                <xsd:element ref="ns1:CheckoutUser" minOccurs="0"/>
                <xsd:element ref="ns1:UniqueId" minOccurs="0"/>
                <xsd:element ref="ns1:ProgId" minOccurs="0"/>
                <xsd:element ref="ns1:ScopeId" minOccurs="0"/>
                <xsd:element ref="ns1:VirusStatus" minOccurs="0"/>
                <xsd:element ref="ns1:CheckedOutTitle" minOccurs="0"/>
                <xsd:element ref="ns1:_CheckinComment" minOccurs="0"/>
                <xsd:element ref="ns1:MetaInfo" minOccurs="0"/>
                <xsd:element ref="ns1:_Level" minOccurs="0"/>
                <xsd:element ref="ns1:_IsCurrentVersion" minOccurs="0"/>
                <xsd:element ref="ns1:owshiddenversion" minOccurs="0"/>
                <xsd:element ref="ns1:_UIVersion" minOccurs="0"/>
                <xsd:element ref="ns1:_UIVersionString" minOccurs="0"/>
                <xsd:element ref="ns1:InstanceID" minOccurs="0"/>
                <xsd:element ref="ns1:Order" minOccurs="0"/>
                <xsd:element ref="ns1:GUID" minOccurs="0"/>
                <xsd:element ref="ns1:WorkflowVersion" minOccurs="0"/>
                <xsd:element ref="ns1:WorkflowInstanceID" minOccurs="0"/>
                <xsd:element ref="ns1:ParentVersionString" minOccurs="0"/>
                <xsd:element ref="ns1:ParentLeafName"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_ModerationComments" ma:index="0" nillable="true" ma:displayName="Approver Comments" ma:hidden="true" ma:internalName="_ModerationComments" ma:readOnly="true">
      <xsd:simpleType>
        <xsd:restriction base="dms:Note"/>
      </xsd:simpleType>
    </xsd:element>
    <xsd:element name="File_x0020_Type" ma:index="4" nillable="true" ma:displayName="File Type" ma:hidden="true" ma:internalName="File_x0020_Type" ma:readOnly="true">
      <xsd:simpleType>
        <xsd:restriction base="dms:Text"/>
      </xsd:simpleType>
    </xsd:element>
    <xsd:element name="HTML_x0020_File_x0020_Type" ma:index="5" nillable="true" ma:displayName="HTML File Type" ma:hidden="true" ma:internalName="HTML_x0020_File_x0020_Type" ma:readOnly="true">
      <xsd:simpleType>
        <xsd:restriction base="dms:Text"/>
      </xsd:simpleType>
    </xsd:element>
    <xsd:element name="_SourceUrl" ma:index="6" nillable="true" ma:displayName="Source Url" ma:hidden="true" ma:internalName="_SourceUrl">
      <xsd:simpleType>
        <xsd:restriction base="dms:Text"/>
      </xsd:simpleType>
    </xsd:element>
    <xsd:element name="_SharedFileIndex" ma:index="7" nillable="true" ma:displayName="Shared File Index" ma:hidden="true" ma:internalName="_SharedFileIndex">
      <xsd:simpleType>
        <xsd:restriction base="dms:Text"/>
      </xsd:simpleType>
    </xsd:element>
    <xsd:element name="ContentTypeId" ma:index="10" nillable="true" ma:displayName="Content Type ID" ma:hidden="true" ma:internalName="ContentTypeId" ma:readOnly="true">
      <xsd:simpleType>
        <xsd:restriction base="dms:Unknown"/>
      </xsd:simpleType>
    </xsd:element>
    <xsd:element name="TemplateUrl" ma:index="11" nillable="true" ma:displayName="Template Link" ma:hidden="true" ma:internalName="TemplateUrl">
      <xsd:simpleType>
        <xsd:restriction base="dms:Text"/>
      </xsd:simpleType>
    </xsd:element>
    <xsd:element name="xd_ProgID" ma:index="12" nillable="true" ma:displayName="Html File Link" ma:hidden="true" ma:internalName="xd_ProgID">
      <xsd:simpleType>
        <xsd:restriction base="dms:Text"/>
      </xsd:simpleType>
    </xsd:element>
    <xsd:element name="xd_Signature" ma:index="13" nillable="true" ma:displayName="Is Signed" ma:hidden="true" ma:internalName="xd_Signature" ma:readOnly="true">
      <xsd:simpleType>
        <xsd:restriction base="dms:Boolean"/>
      </xsd:simpleType>
    </xsd:element>
    <xsd:element name="ID" ma:index="15" nillable="true" ma:displayName="ID" ma:internalName="ID" ma:readOnly="true">
      <xsd:simpleType>
        <xsd:restriction base="dms:Unknown"/>
      </xsd:simpleType>
    </xsd:element>
    <xsd:element name="Author" ma:index="18" nillable="true" ma:displayName="Created By" ma:list="UserInfo" ma:internalName="Auth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ditor" ma:index="20" nillable="true" ma:displayName="Modified By" ma:list="UserInfo" ma:internalName="Edito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_HasCopyDestinations" ma:index="21" nillable="true" ma:displayName="Has Copy Destinations" ma:hidden="true" ma:internalName="_HasCopyDestinations" ma:readOnly="true">
      <xsd:simpleType>
        <xsd:restriction base="dms:Boolean"/>
      </xsd:simpleType>
    </xsd:element>
    <xsd:element name="_CopySource" ma:index="22" nillable="true" ma:displayName="Copy Source" ma:description="" ma:internalName="_CopySource" ma:readOnly="true">
      <xsd:simpleType>
        <xsd:restriction base="dms:Text"/>
      </xsd:simpleType>
    </xsd:element>
    <xsd:element name="_ModerationStatus" ma:index="23" nillable="true" ma:displayName="Approval Status" ma:default="0" ma:hidden="true" ma:internalName="_ModerationStatus" ma:readOnly="true">
      <xsd:simpleType>
        <xsd:restriction base="dms:Unknown"/>
      </xsd:simpleType>
    </xsd:element>
    <xsd:element name="FileRef" ma:index="24" nillable="true" ma:displayName="URL Path" ma:hidden="true" ma:list="Docs" ma:internalName="FileRef" ma:readOnly="true" ma:showField="FullUrl">
      <xsd:simpleType>
        <xsd:restriction base="dms:Lookup"/>
      </xsd:simpleType>
    </xsd:element>
    <xsd:element name="FileDirRef" ma:index="25" nillable="true" ma:displayName="Path" ma:hidden="true" ma:list="Docs" ma:internalName="FileDirRef" ma:readOnly="true" ma:showField="DirName">
      <xsd:simpleType>
        <xsd:restriction base="dms:Lookup"/>
      </xsd:simpleType>
    </xsd:element>
    <xsd:element name="Last_x0020_Modified" ma:index="26" nillable="true" ma:displayName="Modified" ma:format="TRUE" ma:hidden="true" ma:list="Docs" ma:internalName="Last_x0020_Modified" ma:readOnly="true" ma:showField="TimeLastModified">
      <xsd:simpleType>
        <xsd:restriction base="dms:Lookup"/>
      </xsd:simpleType>
    </xsd:element>
    <xsd:element name="Created_x0020_Date" ma:index="27" nillable="true" ma:displayName="Created" ma:format="TRUE" ma:hidden="true" ma:list="Docs" ma:internalName="Created_x0020_Date" ma:readOnly="true" ma:showField="TimeCreated">
      <xsd:simpleType>
        <xsd:restriction base="dms:Lookup"/>
      </xsd:simpleType>
    </xsd:element>
    <xsd:element name="File_x0020_Size" ma:index="28" nillable="true" ma:displayName="File Size" ma:format="TRUE" ma:hidden="true" ma:list="Docs" ma:internalName="File_x0020_Size" ma:readOnly="true" ma:showField="SizeInKB">
      <xsd:simpleType>
        <xsd:restriction base="dms:Lookup"/>
      </xsd:simpleType>
    </xsd:element>
    <xsd:element name="FSObjType" ma:index="29" nillable="true" ma:displayName="Item Type" ma:hidden="true" ma:list="Docs" ma:internalName="FSObjType" ma:readOnly="true" ma:showField="FSType">
      <xsd:simpleType>
        <xsd:restriction base="dms:Lookup"/>
      </xsd:simpleType>
    </xsd:element>
    <xsd:element name="CheckedOutUserId" ma:index="31" nillable="true" ma:displayName="ID of the User who has the item Checked Out" ma:hidden="true" ma:list="Docs" ma:internalName="CheckedOutUserId" ma:readOnly="true" ma:showField="CheckoutUserId">
      <xsd:simpleType>
        <xsd:restriction base="dms:Lookup"/>
      </xsd:simpleType>
    </xsd:element>
    <xsd:element name="IsCheckedoutToLocal" ma:index="32" nillable="true" ma:displayName="Is Checked out to local" ma:hidden="true" ma:list="Docs" ma:internalName="IsCheckedoutToLocal" ma:readOnly="true" ma:showField="IsCheckoutToLocal">
      <xsd:simpleType>
        <xsd:restriction base="dms:Lookup"/>
      </xsd:simpleType>
    </xsd:element>
    <xsd:element name="CheckoutUser" ma:index="33" nillable="true" ma:displayName="Checked Out To" ma:list="UserInfo" ma:internalName="CheckoutUser" ma:readOnly="tru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UniqueId" ma:index="34" nillable="true" ma:displayName="Unique Id" ma:hidden="true" ma:list="Docs" ma:internalName="UniqueId" ma:readOnly="true" ma:showField="UniqueId">
      <xsd:simpleType>
        <xsd:restriction base="dms:Lookup"/>
      </xsd:simpleType>
    </xsd:element>
    <xsd:element name="ProgId" ma:index="35" nillable="true" ma:displayName="ProgId" ma:hidden="true" ma:list="Docs" ma:internalName="ProgId" ma:readOnly="true" ma:showField="ProgId">
      <xsd:simpleType>
        <xsd:restriction base="dms:Lookup"/>
      </xsd:simpleType>
    </xsd:element>
    <xsd:element name="ScopeId" ma:index="36" nillable="true" ma:displayName="ScopeId" ma:hidden="true" ma:list="Docs" ma:internalName="ScopeId" ma:readOnly="true" ma:showField="ScopeId">
      <xsd:simpleType>
        <xsd:restriction base="dms:Lookup"/>
      </xsd:simpleType>
    </xsd:element>
    <xsd:element name="VirusStatus" ma:index="37" nillable="true" ma:displayName="Virus Status" ma:format="TRUE" ma:hidden="true" ma:list="Docs" ma:internalName="VirusStatus" ma:readOnly="true" ma:showField="Size">
      <xsd:simpleType>
        <xsd:restriction base="dms:Lookup"/>
      </xsd:simpleType>
    </xsd:element>
    <xsd:element name="CheckedOutTitle" ma:index="38" nillable="true" ma:displayName="Checked Out To" ma:format="TRUE" ma:hidden="true" ma:list="Docs" ma:internalName="CheckedOutTitle" ma:readOnly="true" ma:showField="CheckedOutTitle">
      <xsd:simpleType>
        <xsd:restriction base="dms:Lookup"/>
      </xsd:simpleType>
    </xsd:element>
    <xsd:element name="_CheckinComment" ma:index="39" nillable="true" ma:displayName="Check In Comment" ma:format="TRUE" ma:list="Docs" ma:internalName="_CheckinComment" ma:readOnly="true" ma:showField="CheckinComment">
      <xsd:simpleType>
        <xsd:restriction base="dms:Lookup"/>
      </xsd:simpleType>
    </xsd:element>
    <xsd:element name="MetaInfo" ma:index="50" nillable="true" ma:displayName="Property Bag" ma:hidden="true" ma:list="Docs" ma:internalName="MetaInfo" ma:showField="MetaInfo">
      <xsd:simpleType>
        <xsd:restriction base="dms:Lookup"/>
      </xsd:simpleType>
    </xsd:element>
    <xsd:element name="_Level" ma:index="51" nillable="true" ma:displayName="Level" ma:hidden="true" ma:internalName="_Level" ma:readOnly="true">
      <xsd:simpleType>
        <xsd:restriction base="dms:Unknown"/>
      </xsd:simpleType>
    </xsd:element>
    <xsd:element name="_IsCurrentVersion" ma:index="52" nillable="true" ma:displayName="Is Current Version" ma:hidden="true" ma:internalName="_IsCurrentVersion" ma:readOnly="true">
      <xsd:simpleType>
        <xsd:restriction base="dms:Boolean"/>
      </xsd:simpleType>
    </xsd:element>
    <xsd:element name="owshiddenversion" ma:index="56" nillable="true" ma:displayName="owshiddenversion" ma:hidden="true" ma:internalName="owshiddenversion" ma:readOnly="true">
      <xsd:simpleType>
        <xsd:restriction base="dms:Unknown"/>
      </xsd:simpleType>
    </xsd:element>
    <xsd:element name="_UIVersion" ma:index="57" nillable="true" ma:displayName="UI Version" ma:hidden="true" ma:internalName="_UIVersion" ma:readOnly="true">
      <xsd:simpleType>
        <xsd:restriction base="dms:Unknown"/>
      </xsd:simpleType>
    </xsd:element>
    <xsd:element name="_UIVersionString" ma:index="58" nillable="true" ma:displayName="Version" ma:internalName="_UIVersionString" ma:readOnly="true">
      <xsd:simpleType>
        <xsd:restriction base="dms:Text"/>
      </xsd:simpleType>
    </xsd:element>
    <xsd:element name="InstanceID" ma:index="59" nillable="true" ma:displayName="Instance ID" ma:hidden="true" ma:internalName="InstanceID" ma:readOnly="true">
      <xsd:simpleType>
        <xsd:restriction base="dms:Unknown"/>
      </xsd:simpleType>
    </xsd:element>
    <xsd:element name="Order" ma:index="60" nillable="true" ma:displayName="Order" ma:hidden="true" ma:internalName="Order">
      <xsd:simpleType>
        <xsd:restriction base="dms:Number"/>
      </xsd:simpleType>
    </xsd:element>
    <xsd:element name="GUID" ma:index="61" nillable="true" ma:displayName="GUID" ma:hidden="true" ma:internalName="GUID" ma:readOnly="true">
      <xsd:simpleType>
        <xsd:restriction base="dms:Unknown"/>
      </xsd:simpleType>
    </xsd:element>
    <xsd:element name="WorkflowVersion" ma:index="62" nillable="true" ma:displayName="Workflow Version" ma:hidden="true" ma:internalName="WorkflowVersion" ma:readOnly="true">
      <xsd:simpleType>
        <xsd:restriction base="dms:Unknown"/>
      </xsd:simpleType>
    </xsd:element>
    <xsd:element name="WorkflowInstanceID" ma:index="63" nillable="true" ma:displayName="Workflow Instance ID" ma:hidden="true" ma:internalName="WorkflowInstanceID" ma:readOnly="true">
      <xsd:simpleType>
        <xsd:restriction base="dms:Unknown"/>
      </xsd:simpleType>
    </xsd:element>
    <xsd:element name="ParentVersionString" ma:index="64" nillable="true" ma:displayName="Source Version (Converted Document)" ma:hidden="true" ma:list="Docs" ma:internalName="ParentVersionString" ma:readOnly="true" ma:showField="ParentVersionString">
      <xsd:simpleType>
        <xsd:restriction base="dms:Lookup"/>
      </xsd:simpleType>
    </xsd:element>
    <xsd:element name="ParentLeafName" ma:index="65" nillable="true" ma:displayName="Source Name (Converted Document)" ma:hidden="true" ma:list="Docs" ma:internalName="ParentLeafName" ma:readOnly="true" ma:showField="ParentLeafName">
      <xsd:simpleType>
        <xsd:restriction base="dms:Lookup"/>
      </xsd:simpleType>
    </xsd:element>
  </xsd:schema>
  <xsd:schema xmlns:xsd="http://www.w3.org/2001/XMLSchema" xmlns:dms="http://schemas.microsoft.com/office/2006/documentManagement/types" targetNamespace="41A7A25E-88C5-415C-AB9A-358CCBEA8A85" elementFormDefault="qualified">
    <xsd:import namespace="http://schemas.microsoft.com/office/2006/documentManagement/types"/>
    <xsd:element name="Priority" ma:index="9" nillable="true" ma:displayName="Priority" ma:internalName="Priority">
      <xsd:simpleType>
        <xsd:restriction base="dms:Number"/>
      </xsd:simpleType>
    </xsd:element>
  </xsd:schema>
  <xsd:schema xmlns:xsd="http://www.w3.org/2001/XMLSchema" xmlns:dms="http://schemas.microsoft.com/office/2006/documentManagement/types" targetNamespace="cd6d2771-e08b-42a3-90f8-eca630337659" elementFormDefault="qualified">
    <xsd:import namespace="http://schemas.microsoft.com/office/2006/documentManagement/types"/>
    <xsd:element name="Number_x0020_Of_x0020_Viewer" ma:index="14" nillable="true" ma:displayName="Number Of Viewer" ma:default="0" ma:internalName="Number_x0020_Of_x0020_Viewer">
      <xsd:simpleType>
        <xsd:restriction base="dms:Number"/>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6" ma:displayName="Content Type" ma:readOnly="true"/>
        <xsd:element ref="dc:title" minOccurs="0" maxOccurs="1" ma:index="8"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85ED280E-F51D-42B1-B363-4EC477D089ED}">
  <ds:schemaRefs>
    <ds:schemaRef ds:uri="http://schemas.microsoft.com/sharepoint/v3/contenttype/forms"/>
  </ds:schemaRefs>
</ds:datastoreItem>
</file>

<file path=customXml/itemProps2.xml><?xml version="1.0" encoding="utf-8"?>
<ds:datastoreItem xmlns:ds="http://schemas.openxmlformats.org/officeDocument/2006/customXml" ds:itemID="{0561E498-5C3F-4875-A4D8-19F8BF6C2649}">
  <ds:schemaRefs>
    <ds:schemaRef ds:uri="http://schemas.microsoft.com/office/2006/metadata/properties"/>
    <ds:schemaRef ds:uri="http://schemas.microsoft.com/office/infopath/2007/PartnerControls"/>
    <ds:schemaRef ds:uri="http://schemas.microsoft.com/sharepoint/v3"/>
    <ds:schemaRef ds:uri="cd6d2771-e08b-42a3-90f8-eca630337659"/>
    <ds:schemaRef ds:uri="41A7A25E-88C5-415C-AB9A-358CCBEA8A85"/>
  </ds:schemaRefs>
</ds:datastoreItem>
</file>

<file path=customXml/itemProps3.xml><?xml version="1.0" encoding="utf-8"?>
<ds:datastoreItem xmlns:ds="http://schemas.openxmlformats.org/officeDocument/2006/customXml" ds:itemID="{898618FE-843B-48E6-B1F2-2AB76D41F4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41A7A25E-88C5-415C-AB9A-358CCBEA8A85"/>
    <ds:schemaRef ds:uri="cd6d2771-e08b-42a3-90f8-eca630337659"/>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2</vt:i4>
      </vt:variant>
    </vt:vector>
  </HeadingPairs>
  <TitlesOfParts>
    <vt:vector size="23" baseType="lpstr">
      <vt:lpstr>Cover</vt:lpstr>
      <vt:lpstr>Test case List</vt:lpstr>
      <vt:lpstr>TestDesign</vt:lpstr>
      <vt:lpstr>Đăng nhập &amp; Đăng xuất</vt:lpstr>
      <vt:lpstr>Quản lý thông tin</vt:lpstr>
      <vt:lpstr>Xem giỏ hàng</vt:lpstr>
      <vt:lpstr>Đặt bàn</vt:lpstr>
      <vt:lpstr>Xem thực đơn</vt:lpstr>
      <vt:lpstr>Đặt món trực tuyến</vt:lpstr>
      <vt:lpstr>Thanh toán</vt:lpstr>
      <vt:lpstr>Xem danh sách bàn ăn</vt:lpstr>
      <vt:lpstr>Tạo phiếu gọi món</vt:lpstr>
      <vt:lpstr>Quản lý hội viên</vt:lpstr>
      <vt:lpstr>Quản lý đặt bàn</vt:lpstr>
      <vt:lpstr>Quản lý nhà cung cấp</vt:lpstr>
      <vt:lpstr>Quản lý nguyên vật liệu</vt:lpstr>
      <vt:lpstr>Quản lý phiếu nhập NVL</vt:lpstr>
      <vt:lpstr>Thống kê doanh thu</vt:lpstr>
      <vt:lpstr>Quản lý món ăn</vt:lpstr>
      <vt:lpstr>Quản lý nhân viên</vt:lpstr>
      <vt:lpstr>Test Report</vt:lpstr>
      <vt:lpstr>TestDesign!_Toc301930453</vt:lpstr>
      <vt:lpstr>TestDesign!Print_Area</vt:lpstr>
    </vt:vector>
  </TitlesOfParts>
  <Company>FSOFT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dc:title>
  <dc:subject>v1/0</dc:subject>
  <dc:creator>Admin</dc:creator>
  <dc:description>Updates sheet Cover: Add logo, document code, creator, reviewer/approver._x000d_
Add sheet Test Case List._x000d_
Change Sheet Company, User, Provider to Modules. Add column Inter-test case dependent. Update these sheets._x000d_
Update Test Report</dc:description>
  <cp:lastModifiedBy>Trung</cp:lastModifiedBy>
  <cp:lastPrinted>2010-11-12T10:33:20Z</cp:lastPrinted>
  <dcterms:created xsi:type="dcterms:W3CDTF">2014-07-14T08:56:24Z</dcterms:created>
  <dcterms:modified xsi:type="dcterms:W3CDTF">2022-06-06T14:09:31Z</dcterms:modified>
  <cp:category>BM</cp:category>
</cp:coreProperties>
</file>