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5655" windowHeight="4620" firstSheet="3" activeTab="4"/>
  </bookViews>
  <sheets>
    <sheet name="90" sheetId="4" r:id="rId1"/>
    <sheet name="KTTTS 90" sheetId="15" r:id="rId2"/>
    <sheet name="KTTTS 90 (3)" sheetId="26" r:id="rId3"/>
    <sheet name="KTTTS 90 (2)" sheetId="16" r:id="rId4"/>
    <sheet name="TT 75" sheetId="6" r:id="rId5"/>
    <sheet name="PLC NC Sumary" sheetId="7" state="hidden" r:id="rId6"/>
    <sheet name="PLC NC Detail" sheetId="11" r:id="rId7"/>
    <sheet name="Ve dien" sheetId="9" state="hidden" r:id="rId8"/>
    <sheet name="PLC NC Detail (2)" sheetId="24" r:id="rId9"/>
    <sheet name="Ve dien-new" sheetId="13" r:id="rId10"/>
    <sheet name="Sheet1" sheetId="12" state="hidden" r:id="rId11"/>
    <sheet name="70" sheetId="5" state="hidden" r:id="rId12"/>
    <sheet name="PLC Basic" sheetId="8" state="hidden" r:id="rId13"/>
    <sheet name="Ve dien-new (2)" sheetId="21" r:id="rId14"/>
    <sheet name="Mang truyen thong" sheetId="18" r:id="rId15"/>
    <sheet name="Mang TT (2)" sheetId="20" r:id="rId16"/>
    <sheet name="Mang TT (3)" sheetId="23" r:id="rId17"/>
    <sheet name="Mang TT (4)" sheetId="25" r:id="rId18"/>
    <sheet name="Sheet2 (2)" sheetId="19" r:id="rId19"/>
    <sheet name="Sheet2" sheetId="17" r:id="rId20"/>
  </sheets>
  <definedNames>
    <definedName name="_Toc438804259" localSheetId="15">'Mang TT (2)'!$B$16</definedName>
    <definedName name="_Toc438804259" localSheetId="16">'Mang TT (3)'!$B$16</definedName>
    <definedName name="_Toc438804259" localSheetId="17">'Mang TT (4)'!$B$16</definedName>
    <definedName name="_Toc438804260" localSheetId="15">'Mang TT (2)'!$B$17</definedName>
    <definedName name="_Toc438804260" localSheetId="16">'Mang TT (3)'!$B$17</definedName>
    <definedName name="_Toc438804260" localSheetId="17">'Mang TT (4)'!$B$17</definedName>
    <definedName name="_Toc438804261" localSheetId="15">'Mang TT (2)'!$B$18</definedName>
    <definedName name="_Toc438804261" localSheetId="16">'Mang TT (3)'!$B$18</definedName>
    <definedName name="_Toc438804261" localSheetId="17">'Mang TT (4)'!$B$18</definedName>
    <definedName name="_Toc438804262" localSheetId="15">'Mang TT (2)'!$B$19</definedName>
    <definedName name="_Toc438804262" localSheetId="16">'Mang TT (3)'!$B$19</definedName>
    <definedName name="_Toc438804262" localSheetId="17">'Mang TT (4)'!$B$19</definedName>
    <definedName name="_Toc438804265" localSheetId="15">'Mang TT (2)'!$B$22</definedName>
    <definedName name="_Toc438804265" localSheetId="16">'Mang TT (3)'!$B$22</definedName>
    <definedName name="_Toc438804265" localSheetId="17">'Mang TT (4)'!$B$22</definedName>
    <definedName name="_Toc438804306" localSheetId="15">'Mang TT (2)'!$B$85</definedName>
    <definedName name="_Toc438804306" localSheetId="16">'Mang TT (3)'!$B$85</definedName>
    <definedName name="_Toc438804306" localSheetId="17">'Mang TT (4)'!$B$85</definedName>
    <definedName name="_Toc438804308" localSheetId="15">'Mang TT (2)'!$B$87</definedName>
    <definedName name="_Toc438804308" localSheetId="16">'Mang TT (3)'!$B$87</definedName>
    <definedName name="_Toc438804308" localSheetId="17">'Mang TT (4)'!$B$87</definedName>
    <definedName name="_Toc438804327" localSheetId="15">'Mang TT (2)'!$B$105</definedName>
    <definedName name="_Toc438804327" localSheetId="16">'Mang TT (3)'!$B$105</definedName>
    <definedName name="_Toc438804327" localSheetId="17">'Mang TT (4)'!$B$105</definedName>
    <definedName name="_Toc438804348" localSheetId="15">'Mang TT (2)'!$B$113</definedName>
    <definedName name="_Toc438804348" localSheetId="16">'Mang TT (3)'!$B$113</definedName>
    <definedName name="_Toc438804348" localSheetId="17">'Mang TT (4)'!$B$113</definedName>
    <definedName name="_Toc438804350" localSheetId="15">'Mang TT (2)'!$B$115</definedName>
    <definedName name="_Toc438804350" localSheetId="16">'Mang TT (3)'!$B$115</definedName>
    <definedName name="_Toc438804350" localSheetId="17">'Mang TT (4)'!$B$115</definedName>
    <definedName name="_Toc438804351" localSheetId="15">'Mang TT (2)'!$B$116</definedName>
    <definedName name="_Toc438804351" localSheetId="16">'Mang TT (3)'!$B$116</definedName>
    <definedName name="_Toc438804351" localSheetId="17">'Mang TT (4)'!$B$116</definedName>
    <definedName name="_Toc438804353" localSheetId="15">'Mang TT (2)'!$B$118</definedName>
    <definedName name="_Toc438804353" localSheetId="16">'Mang TT (3)'!$B$118</definedName>
    <definedName name="_Toc438804353" localSheetId="17">'Mang TT (4)'!$B$118</definedName>
    <definedName name="_Toc438804355" localSheetId="15">'Mang TT (2)'!$B$120</definedName>
    <definedName name="_Toc438804355" localSheetId="16">'Mang TT (3)'!$B$120</definedName>
    <definedName name="_Toc438804355" localSheetId="17">'Mang TT (4)'!$B$120</definedName>
    <definedName name="_Toc442123226" localSheetId="15">'Mang TT (2)'!$B$35</definedName>
    <definedName name="_Toc442123226" localSheetId="16">'Mang TT (3)'!$B$35</definedName>
    <definedName name="_Toc442123226" localSheetId="17">'Mang TT (4)'!$B$35</definedName>
    <definedName name="OLE_LINK1" localSheetId="11">'70'!$A$1</definedName>
    <definedName name="OLE_LINK1" localSheetId="0">'90'!$A$1</definedName>
    <definedName name="OLE_LINK1" localSheetId="1">'KTTTS 90'!$A$1</definedName>
    <definedName name="OLE_LINK1" localSheetId="3">'KTTTS 90 (2)'!$A$1</definedName>
    <definedName name="OLE_LINK1" localSheetId="2">'KTTTS 90 (3)'!$A$1</definedName>
    <definedName name="OLE_LINK1" localSheetId="6">'PLC NC Detail'!$A$1</definedName>
    <definedName name="OLE_LINK1" localSheetId="8">'PLC NC Detail (2)'!$A$1</definedName>
    <definedName name="OLE_LINK1" localSheetId="5">'PLC NC Sumary'!$A$1</definedName>
    <definedName name="OLE_LINK1" localSheetId="4">'TT 75'!$A$1</definedName>
  </definedNames>
  <calcPr calcId="124519"/>
</workbook>
</file>

<file path=xl/calcChain.xml><?xml version="1.0" encoding="utf-8"?>
<calcChain xmlns="http://schemas.openxmlformats.org/spreadsheetml/2006/main">
  <c r="C81" i="6"/>
  <c r="C84"/>
  <c r="H75"/>
  <c r="H76"/>
  <c r="H77"/>
  <c r="H78"/>
  <c r="H79"/>
  <c r="H80"/>
  <c r="H81"/>
  <c r="H82"/>
  <c r="H83"/>
  <c r="H85"/>
  <c r="C73"/>
  <c r="H70"/>
  <c r="H71"/>
  <c r="H72"/>
  <c r="H74"/>
  <c r="H63"/>
  <c r="H64"/>
  <c r="H65"/>
  <c r="H66"/>
  <c r="H67"/>
  <c r="H68"/>
  <c r="H69"/>
  <c r="H55"/>
  <c r="H56"/>
  <c r="H57"/>
  <c r="H58"/>
  <c r="H59"/>
  <c r="H60"/>
  <c r="H61"/>
  <c r="H62"/>
  <c r="H48"/>
  <c r="H49"/>
  <c r="H50"/>
  <c r="H51"/>
  <c r="H52"/>
  <c r="H53"/>
  <c r="H54"/>
  <c r="H41"/>
  <c r="H42"/>
  <c r="H43"/>
  <c r="H44"/>
  <c r="H45"/>
  <c r="H46"/>
  <c r="H47"/>
  <c r="H38"/>
  <c r="H39"/>
  <c r="H40"/>
  <c r="H24"/>
  <c r="H25"/>
  <c r="H26"/>
  <c r="H27"/>
  <c r="H28"/>
  <c r="H29"/>
  <c r="H30"/>
  <c r="H31"/>
  <c r="H32"/>
  <c r="H33"/>
  <c r="H34"/>
  <c r="H35"/>
  <c r="H36"/>
  <c r="H37"/>
  <c r="H17"/>
  <c r="H18"/>
  <c r="H19"/>
  <c r="H20"/>
  <c r="H21"/>
  <c r="H22"/>
  <c r="H23"/>
  <c r="H10"/>
  <c r="H11"/>
  <c r="H12"/>
  <c r="H13"/>
  <c r="H14"/>
  <c r="H15"/>
  <c r="H16"/>
  <c r="H5"/>
  <c r="H6"/>
  <c r="H7"/>
  <c r="H8"/>
  <c r="H9"/>
  <c r="H4"/>
  <c r="C80" l="1"/>
  <c r="C74"/>
  <c r="E70"/>
  <c r="C83"/>
  <c r="C82"/>
  <c r="C79"/>
  <c r="C78"/>
  <c r="C77"/>
  <c r="C76"/>
  <c r="E75"/>
  <c r="D75"/>
  <c r="C72"/>
  <c r="C71"/>
  <c r="C69"/>
  <c r="C68"/>
  <c r="C67"/>
  <c r="C66"/>
  <c r="C65"/>
  <c r="C64"/>
  <c r="E63"/>
  <c r="D63"/>
  <c r="C85"/>
  <c r="C47"/>
  <c r="C46"/>
  <c r="C45"/>
  <c r="C44"/>
  <c r="C43"/>
  <c r="C42"/>
  <c r="E41"/>
  <c r="D41"/>
  <c r="C54"/>
  <c r="C53"/>
  <c r="C52"/>
  <c r="C51"/>
  <c r="C50"/>
  <c r="C49"/>
  <c r="E48"/>
  <c r="D48"/>
  <c r="C62"/>
  <c r="C61"/>
  <c r="C60"/>
  <c r="C59"/>
  <c r="C58"/>
  <c r="C57"/>
  <c r="E56"/>
  <c r="D56"/>
  <c r="C31"/>
  <c r="C30"/>
  <c r="C29"/>
  <c r="C28"/>
  <c r="C27"/>
  <c r="C26"/>
  <c r="C40"/>
  <c r="C39"/>
  <c r="C38"/>
  <c r="C37"/>
  <c r="C35"/>
  <c r="C34"/>
  <c r="E32"/>
  <c r="D32"/>
  <c r="D25"/>
  <c r="E25"/>
  <c r="D17"/>
  <c r="E17"/>
  <c r="F17"/>
  <c r="F86" s="1"/>
  <c r="C24"/>
  <c r="C23"/>
  <c r="C20"/>
  <c r="C21"/>
  <c r="C22"/>
  <c r="D10"/>
  <c r="C18"/>
  <c r="C16"/>
  <c r="C15"/>
  <c r="C14"/>
  <c r="C13"/>
  <c r="C12"/>
  <c r="C11"/>
  <c r="D3"/>
  <c r="C5"/>
  <c r="C6"/>
  <c r="C7"/>
  <c r="C8"/>
  <c r="C9"/>
  <c r="C67" i="26"/>
  <c r="C66"/>
  <c r="C65"/>
  <c r="C64"/>
  <c r="C63"/>
  <c r="C62" s="1"/>
  <c r="E62"/>
  <c r="D62"/>
  <c r="C61"/>
  <c r="C60"/>
  <c r="C59"/>
  <c r="C58"/>
  <c r="C57"/>
  <c r="C56" s="1"/>
  <c r="E56"/>
  <c r="D56"/>
  <c r="C55"/>
  <c r="C54"/>
  <c r="C53"/>
  <c r="C52"/>
  <c r="C51"/>
  <c r="C50"/>
  <c r="C49" s="1"/>
  <c r="E49"/>
  <c r="D49"/>
  <c r="C48"/>
  <c r="C47"/>
  <c r="C45" s="1"/>
  <c r="C46"/>
  <c r="F45"/>
  <c r="E45"/>
  <c r="D45"/>
  <c r="C44"/>
  <c r="C43"/>
  <c r="C42"/>
  <c r="C39" s="1"/>
  <c r="C41"/>
  <c r="C40"/>
  <c r="F39"/>
  <c r="F69" s="1"/>
  <c r="E39"/>
  <c r="D39"/>
  <c r="C38"/>
  <c r="C37"/>
  <c r="C36"/>
  <c r="E35"/>
  <c r="D35"/>
  <c r="C35"/>
  <c r="C34"/>
  <c r="C33"/>
  <c r="C32"/>
  <c r="C31"/>
  <c r="F30"/>
  <c r="E30"/>
  <c r="D30"/>
  <c r="C30"/>
  <c r="C29"/>
  <c r="C28"/>
  <c r="C27"/>
  <c r="C26" s="1"/>
  <c r="E26"/>
  <c r="E69" s="1"/>
  <c r="D26"/>
  <c r="C25"/>
  <c r="C24"/>
  <c r="C23" s="1"/>
  <c r="E23"/>
  <c r="D23"/>
  <c r="C22"/>
  <c r="C21"/>
  <c r="C20"/>
  <c r="C19"/>
  <c r="C18"/>
  <c r="F17"/>
  <c r="E17"/>
  <c r="D17"/>
  <c r="C17"/>
  <c r="C16"/>
  <c r="C15"/>
  <c r="C14"/>
  <c r="C13"/>
  <c r="C12"/>
  <c r="E11"/>
  <c r="D11"/>
  <c r="C11"/>
  <c r="C10"/>
  <c r="C9"/>
  <c r="C8"/>
  <c r="C7" s="1"/>
  <c r="D7"/>
  <c r="D69" s="1"/>
  <c r="C6"/>
  <c r="C5"/>
  <c r="C4"/>
  <c r="C3" s="1"/>
  <c r="D3"/>
  <c r="C57" i="15"/>
  <c r="E62"/>
  <c r="C66"/>
  <c r="C65"/>
  <c r="C75" i="6" l="1"/>
  <c r="C63"/>
  <c r="C70"/>
  <c r="D86"/>
  <c r="E86"/>
  <c r="C48"/>
  <c r="C56"/>
  <c r="C41"/>
  <c r="C32"/>
  <c r="C25"/>
  <c r="C17"/>
  <c r="C10"/>
  <c r="C69" i="26"/>
  <c r="H4" i="2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3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H130" s="1"/>
  <c r="G131"/>
  <c r="H131" s="1"/>
  <c r="G132"/>
  <c r="G133"/>
  <c r="G134"/>
  <c r="G135"/>
  <c r="G9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4"/>
  <c r="C135"/>
  <c r="C134"/>
  <c r="E132"/>
  <c r="D132"/>
  <c r="C131"/>
  <c r="C130"/>
  <c r="C129"/>
  <c r="C128"/>
  <c r="C127"/>
  <c r="C126"/>
  <c r="C125"/>
  <c r="C124"/>
  <c r="C123"/>
  <c r="C122"/>
  <c r="C121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2"/>
  <c r="C41"/>
  <c r="C40"/>
  <c r="C39"/>
  <c r="C38"/>
  <c r="C37"/>
  <c r="C36"/>
  <c r="C35"/>
  <c r="C34"/>
  <c r="C33"/>
  <c r="C32"/>
  <c r="C31"/>
  <c r="C30"/>
  <c r="C29"/>
  <c r="C28"/>
  <c r="C27"/>
  <c r="C132" s="1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81" i="24"/>
  <c r="D66"/>
  <c r="E66"/>
  <c r="D72"/>
  <c r="E72"/>
  <c r="C73"/>
  <c r="C74"/>
  <c r="C75"/>
  <c r="C72" l="1"/>
  <c r="C84"/>
  <c r="C71"/>
  <c r="C70"/>
  <c r="C69"/>
  <c r="C68"/>
  <c r="C67"/>
  <c r="C65"/>
  <c r="C64"/>
  <c r="C63"/>
  <c r="C62"/>
  <c r="C61"/>
  <c r="E60"/>
  <c r="D60"/>
  <c r="C59"/>
  <c r="C58"/>
  <c r="C57"/>
  <c r="C56"/>
  <c r="C55"/>
  <c r="C54"/>
  <c r="F53"/>
  <c r="E53"/>
  <c r="D53"/>
  <c r="C52"/>
  <c r="C51"/>
  <c r="C50"/>
  <c r="C49"/>
  <c r="C48"/>
  <c r="C47"/>
  <c r="F46"/>
  <c r="E46"/>
  <c r="D46"/>
  <c r="C45"/>
  <c r="C44"/>
  <c r="C43"/>
  <c r="C42"/>
  <c r="C41"/>
  <c r="C40"/>
  <c r="F39"/>
  <c r="E39"/>
  <c r="D39"/>
  <c r="C38"/>
  <c r="C37"/>
  <c r="C36"/>
  <c r="C35"/>
  <c r="C34"/>
  <c r="E33"/>
  <c r="D33"/>
  <c r="C33" s="1"/>
  <c r="C32"/>
  <c r="C31"/>
  <c r="C30"/>
  <c r="C29"/>
  <c r="C28"/>
  <c r="C27"/>
  <c r="C26"/>
  <c r="F25"/>
  <c r="E25"/>
  <c r="D25"/>
  <c r="C24"/>
  <c r="C23"/>
  <c r="C22"/>
  <c r="C21"/>
  <c r="C20"/>
  <c r="C19"/>
  <c r="F18"/>
  <c r="E18"/>
  <c r="D18"/>
  <c r="C17"/>
  <c r="C16"/>
  <c r="C15"/>
  <c r="C14"/>
  <c r="C13"/>
  <c r="C12"/>
  <c r="E11"/>
  <c r="E10" s="1"/>
  <c r="D11"/>
  <c r="F10"/>
  <c r="F82" s="1"/>
  <c r="D10"/>
  <c r="C9"/>
  <c r="C8"/>
  <c r="E7"/>
  <c r="D7"/>
  <c r="C6"/>
  <c r="C5"/>
  <c r="E4"/>
  <c r="E3" s="1"/>
  <c r="D4"/>
  <c r="D3" s="1"/>
  <c r="H4" i="2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3"/>
  <c r="C134"/>
  <c r="E132"/>
  <c r="D132"/>
  <c r="C131"/>
  <c r="C130"/>
  <c r="C129"/>
  <c r="C128"/>
  <c r="C127"/>
  <c r="C126"/>
  <c r="C125"/>
  <c r="C124"/>
  <c r="C123"/>
  <c r="C122"/>
  <c r="C121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2"/>
  <c r="C41"/>
  <c r="C40"/>
  <c r="C39"/>
  <c r="C38"/>
  <c r="C37"/>
  <c r="C36"/>
  <c r="C35"/>
  <c r="C34"/>
  <c r="C33"/>
  <c r="C32"/>
  <c r="C31"/>
  <c r="C30"/>
  <c r="C29"/>
  <c r="C28"/>
  <c r="C27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29" i="20"/>
  <c r="C128"/>
  <c r="C127"/>
  <c r="C126"/>
  <c r="C125"/>
  <c r="C124"/>
  <c r="C123"/>
  <c r="C122"/>
  <c r="C118"/>
  <c r="C117"/>
  <c r="C116"/>
  <c r="C115"/>
  <c r="C114"/>
  <c r="C113"/>
  <c r="C112"/>
  <c r="C111"/>
  <c r="C110"/>
  <c r="C108"/>
  <c r="C107"/>
  <c r="C106"/>
  <c r="C105"/>
  <c r="C104"/>
  <c r="C103"/>
  <c r="C102"/>
  <c r="C101"/>
  <c r="C100"/>
  <c r="C99"/>
  <c r="C98"/>
  <c r="C90"/>
  <c r="C89"/>
  <c r="C88"/>
  <c r="C87"/>
  <c r="C86"/>
  <c r="C85"/>
  <c r="C84"/>
  <c r="C83"/>
  <c r="C82"/>
  <c r="C80"/>
  <c r="C79"/>
  <c r="C78"/>
  <c r="C76"/>
  <c r="C75"/>
  <c r="C74"/>
  <c r="C72"/>
  <c r="C71"/>
  <c r="C70"/>
  <c r="C69"/>
  <c r="C68"/>
  <c r="C67"/>
  <c r="C66"/>
  <c r="C65"/>
  <c r="C64"/>
  <c r="C63"/>
  <c r="C61"/>
  <c r="C60"/>
  <c r="C59"/>
  <c r="C58"/>
  <c r="C56"/>
  <c r="C55"/>
  <c r="C54"/>
  <c r="C53"/>
  <c r="C52"/>
  <c r="C51"/>
  <c r="C50"/>
  <c r="C38"/>
  <c r="C39"/>
  <c r="C40"/>
  <c r="C41"/>
  <c r="C42"/>
  <c r="C28"/>
  <c r="C29"/>
  <c r="C30"/>
  <c r="C31"/>
  <c r="C32"/>
  <c r="C33"/>
  <c r="C34"/>
  <c r="C35"/>
  <c r="C36"/>
  <c r="C4"/>
  <c r="C5"/>
  <c r="C6"/>
  <c r="C7"/>
  <c r="C8"/>
  <c r="C9"/>
  <c r="C10"/>
  <c r="C11"/>
  <c r="C12"/>
  <c r="C13"/>
  <c r="C14"/>
  <c r="C15"/>
  <c r="C16"/>
  <c r="C17"/>
  <c r="C18"/>
  <c r="C19"/>
  <c r="C20"/>
  <c r="C21"/>
  <c r="E132"/>
  <c r="D132"/>
  <c r="C57"/>
  <c r="C62"/>
  <c r="E82" i="24" l="1"/>
  <c r="C7"/>
  <c r="C25"/>
  <c r="C60"/>
  <c r="C11"/>
  <c r="C18"/>
  <c r="C39"/>
  <c r="C46"/>
  <c r="C4"/>
  <c r="C53"/>
  <c r="C66"/>
  <c r="D82"/>
  <c r="C3"/>
  <c r="C132" i="23"/>
  <c r="C135"/>
  <c r="C135" i="20"/>
  <c r="C10" i="24" l="1"/>
  <c r="C82"/>
  <c r="D15" i="21" l="1"/>
  <c r="E15"/>
  <c r="F15"/>
  <c r="C18"/>
  <c r="C30"/>
  <c r="C25" l="1"/>
  <c r="C24"/>
  <c r="C23"/>
  <c r="C22"/>
  <c r="C21"/>
  <c r="C20"/>
  <c r="F19"/>
  <c r="F27" s="1"/>
  <c r="E19"/>
  <c r="D19"/>
  <c r="C17"/>
  <c r="C16"/>
  <c r="C14"/>
  <c r="C13"/>
  <c r="C12"/>
  <c r="H11"/>
  <c r="C11"/>
  <c r="H10"/>
  <c r="C10"/>
  <c r="H9"/>
  <c r="E9"/>
  <c r="D9"/>
  <c r="H8"/>
  <c r="C8"/>
  <c r="H7"/>
  <c r="C7"/>
  <c r="H6"/>
  <c r="C6"/>
  <c r="H5"/>
  <c r="C5"/>
  <c r="H4"/>
  <c r="C4"/>
  <c r="E3"/>
  <c r="E27" s="1"/>
  <c r="D3"/>
  <c r="D27" s="1"/>
  <c r="C19" i="13"/>
  <c r="D18"/>
  <c r="E18"/>
  <c r="F18"/>
  <c r="C9" i="21" l="1"/>
  <c r="C3"/>
  <c r="C15"/>
  <c r="C27"/>
  <c r="C19"/>
  <c r="C134" i="20"/>
  <c r="C131"/>
  <c r="C130"/>
  <c r="H121"/>
  <c r="C121"/>
  <c r="H109"/>
  <c r="C109"/>
  <c r="H97"/>
  <c r="C97"/>
  <c r="H81"/>
  <c r="C81"/>
  <c r="C77"/>
  <c r="C73"/>
  <c r="C49"/>
  <c r="H37"/>
  <c r="C37"/>
  <c r="H27"/>
  <c r="C27"/>
  <c r="C3"/>
  <c r="C132" s="1"/>
  <c r="H4" i="18"/>
  <c r="D17"/>
  <c r="E17"/>
  <c r="F17"/>
  <c r="C16"/>
  <c r="C7"/>
  <c r="C4"/>
  <c r="C5"/>
  <c r="C6"/>
  <c r="C8"/>
  <c r="C9"/>
  <c r="C10"/>
  <c r="C11"/>
  <c r="C12"/>
  <c r="C13"/>
  <c r="C14"/>
  <c r="C15"/>
  <c r="C3"/>
  <c r="C19"/>
  <c r="H14"/>
  <c r="H13"/>
  <c r="H12"/>
  <c r="H11"/>
  <c r="H8"/>
  <c r="H5"/>
  <c r="C73" i="16"/>
  <c r="C72"/>
  <c r="C71"/>
  <c r="C69" s="1"/>
  <c r="C70"/>
  <c r="E69"/>
  <c r="C68"/>
  <c r="C67"/>
  <c r="E66"/>
  <c r="D66"/>
  <c r="C65"/>
  <c r="C64"/>
  <c r="C63"/>
  <c r="E62"/>
  <c r="D62"/>
  <c r="C61"/>
  <c r="C60"/>
  <c r="C59"/>
  <c r="C58"/>
  <c r="C57"/>
  <c r="C56" s="1"/>
  <c r="E56"/>
  <c r="D56"/>
  <c r="C55"/>
  <c r="C54"/>
  <c r="C53"/>
  <c r="C52"/>
  <c r="C51"/>
  <c r="C50"/>
  <c r="C49" s="1"/>
  <c r="E49"/>
  <c r="D49"/>
  <c r="C48"/>
  <c r="C45" s="1"/>
  <c r="C47"/>
  <c r="C46"/>
  <c r="F45"/>
  <c r="E45"/>
  <c r="D45"/>
  <c r="C44"/>
  <c r="C43"/>
  <c r="C39" s="1"/>
  <c r="C42"/>
  <c r="C41"/>
  <c r="C40"/>
  <c r="F39"/>
  <c r="E39"/>
  <c r="D39"/>
  <c r="C38"/>
  <c r="C37"/>
  <c r="C36"/>
  <c r="E35"/>
  <c r="D35"/>
  <c r="C34"/>
  <c r="C33"/>
  <c r="C32"/>
  <c r="C31"/>
  <c r="F30"/>
  <c r="E30"/>
  <c r="D30"/>
  <c r="C29"/>
  <c r="C28"/>
  <c r="C27"/>
  <c r="E26"/>
  <c r="D26"/>
  <c r="C25"/>
  <c r="C24"/>
  <c r="E23"/>
  <c r="D23"/>
  <c r="C22"/>
  <c r="C21"/>
  <c r="C20"/>
  <c r="C19"/>
  <c r="C18"/>
  <c r="F17"/>
  <c r="E17"/>
  <c r="D17"/>
  <c r="C16"/>
  <c r="C15"/>
  <c r="C14"/>
  <c r="C13"/>
  <c r="C12"/>
  <c r="E11"/>
  <c r="D11"/>
  <c r="C10"/>
  <c r="C9"/>
  <c r="C8"/>
  <c r="D7"/>
  <c r="C6"/>
  <c r="C5"/>
  <c r="C4"/>
  <c r="D3"/>
  <c r="C67" i="15"/>
  <c r="C64"/>
  <c r="C63"/>
  <c r="C62" s="1"/>
  <c r="D62"/>
  <c r="C61"/>
  <c r="C60"/>
  <c r="C59"/>
  <c r="C58"/>
  <c r="E56"/>
  <c r="D56"/>
  <c r="C55"/>
  <c r="C54"/>
  <c r="C53"/>
  <c r="C52"/>
  <c r="C51"/>
  <c r="C50"/>
  <c r="E49"/>
  <c r="D49"/>
  <c r="C48"/>
  <c r="C47"/>
  <c r="C46"/>
  <c r="F45"/>
  <c r="E45"/>
  <c r="D45"/>
  <c r="C44"/>
  <c r="C43"/>
  <c r="C42"/>
  <c r="C41"/>
  <c r="C40"/>
  <c r="F39"/>
  <c r="E39"/>
  <c r="D39"/>
  <c r="C38"/>
  <c r="C37"/>
  <c r="C36"/>
  <c r="E35"/>
  <c r="D35"/>
  <c r="C34"/>
  <c r="C33"/>
  <c r="C32"/>
  <c r="C31"/>
  <c r="F30"/>
  <c r="E30"/>
  <c r="D30"/>
  <c r="C29"/>
  <c r="C28"/>
  <c r="C27"/>
  <c r="E26"/>
  <c r="D26"/>
  <c r="C25"/>
  <c r="C24"/>
  <c r="E23"/>
  <c r="D23"/>
  <c r="C22"/>
  <c r="C21"/>
  <c r="C20"/>
  <c r="C19"/>
  <c r="C18"/>
  <c r="F17"/>
  <c r="F69" s="1"/>
  <c r="E17"/>
  <c r="D17"/>
  <c r="C16"/>
  <c r="C15"/>
  <c r="C14"/>
  <c r="C13"/>
  <c r="C12"/>
  <c r="E11"/>
  <c r="D11"/>
  <c r="C10"/>
  <c r="C9"/>
  <c r="C8"/>
  <c r="D7"/>
  <c r="C6"/>
  <c r="C5"/>
  <c r="C4"/>
  <c r="D3"/>
  <c r="C88" i="6"/>
  <c r="H11" i="13"/>
  <c r="H10"/>
  <c r="H9"/>
  <c r="H8"/>
  <c r="H7"/>
  <c r="H6"/>
  <c r="H5"/>
  <c r="H4"/>
  <c r="F31"/>
  <c r="C30"/>
  <c r="C29"/>
  <c r="C28"/>
  <c r="C27"/>
  <c r="C26"/>
  <c r="E25"/>
  <c r="D25"/>
  <c r="C24"/>
  <c r="C23"/>
  <c r="C22"/>
  <c r="C21"/>
  <c r="C20"/>
  <c r="C17"/>
  <c r="C16"/>
  <c r="C15" s="1"/>
  <c r="E15"/>
  <c r="D15"/>
  <c r="C14"/>
  <c r="C13"/>
  <c r="C12"/>
  <c r="C11"/>
  <c r="C10"/>
  <c r="E9"/>
  <c r="D9"/>
  <c r="C8"/>
  <c r="C7"/>
  <c r="C6"/>
  <c r="C5"/>
  <c r="C4"/>
  <c r="E3"/>
  <c r="D3"/>
  <c r="D69" i="15" l="1"/>
  <c r="E69"/>
  <c r="C11"/>
  <c r="C17"/>
  <c r="C30"/>
  <c r="C3"/>
  <c r="C7"/>
  <c r="C23"/>
  <c r="C35"/>
  <c r="C39"/>
  <c r="C25" i="13"/>
  <c r="C26" i="16"/>
  <c r="C26" i="15"/>
  <c r="C45"/>
  <c r="C49"/>
  <c r="C56"/>
  <c r="C3" i="16"/>
  <c r="C23"/>
  <c r="C35"/>
  <c r="C18" i="13"/>
  <c r="C3"/>
  <c r="C17" i="18"/>
  <c r="C66" i="16"/>
  <c r="C62"/>
  <c r="F74"/>
  <c r="C30"/>
  <c r="C17"/>
  <c r="E74"/>
  <c r="D74"/>
  <c r="C11"/>
  <c r="C7"/>
  <c r="D31" i="13"/>
  <c r="E31"/>
  <c r="C9"/>
  <c r="C74" i="16" l="1"/>
  <c r="C69" i="15"/>
  <c r="C31" i="13"/>
  <c r="E69" i="4" l="1"/>
  <c r="D66"/>
  <c r="E66"/>
  <c r="C68"/>
  <c r="C67"/>
  <c r="D49"/>
  <c r="D45"/>
  <c r="E45"/>
  <c r="F45"/>
  <c r="D39"/>
  <c r="E39"/>
  <c r="F39"/>
  <c r="C37"/>
  <c r="D30"/>
  <c r="E30"/>
  <c r="F30"/>
  <c r="C34"/>
  <c r="D17"/>
  <c r="E17"/>
  <c r="F17"/>
  <c r="C22"/>
  <c r="C33"/>
  <c r="D35"/>
  <c r="E35"/>
  <c r="D26"/>
  <c r="D11"/>
  <c r="C31"/>
  <c r="E26"/>
  <c r="D23"/>
  <c r="E23"/>
  <c r="C25"/>
  <c r="C24"/>
  <c r="C19"/>
  <c r="C20"/>
  <c r="C21"/>
  <c r="D24" i="9"/>
  <c r="C17"/>
  <c r="C16"/>
  <c r="D15"/>
  <c r="E15"/>
  <c r="D18"/>
  <c r="C20"/>
  <c r="C21"/>
  <c r="C22"/>
  <c r="C23"/>
  <c r="C19"/>
  <c r="E18"/>
  <c r="C26"/>
  <c r="C27"/>
  <c r="C28"/>
  <c r="C29"/>
  <c r="C25"/>
  <c r="E24"/>
  <c r="F30"/>
  <c r="C14"/>
  <c r="C13"/>
  <c r="C12"/>
  <c r="C11"/>
  <c r="C10"/>
  <c r="E9"/>
  <c r="D9"/>
  <c r="C5"/>
  <c r="C6"/>
  <c r="C7"/>
  <c r="C8"/>
  <c r="C4"/>
  <c r="E3"/>
  <c r="D3"/>
  <c r="F16" i="7"/>
  <c r="C17"/>
  <c r="D17"/>
  <c r="E17"/>
  <c r="F17"/>
  <c r="B17"/>
  <c r="B16"/>
  <c r="F15"/>
  <c r="B15"/>
  <c r="E7" i="11"/>
  <c r="C75"/>
  <c r="C74"/>
  <c r="C73"/>
  <c r="E72"/>
  <c r="E16" i="7" s="1"/>
  <c r="D72" i="11"/>
  <c r="D16" i="7" s="1"/>
  <c r="C71" i="11"/>
  <c r="C70"/>
  <c r="C69"/>
  <c r="C68"/>
  <c r="C67"/>
  <c r="E66"/>
  <c r="E15" i="7" s="1"/>
  <c r="D66" i="11"/>
  <c r="D15" i="7" s="1"/>
  <c r="C83" i="11"/>
  <c r="C66" i="4" l="1"/>
  <c r="C23"/>
  <c r="C15" i="9"/>
  <c r="D30"/>
  <c r="C18"/>
  <c r="E30"/>
  <c r="C24"/>
  <c r="C9"/>
  <c r="C3"/>
  <c r="C66" i="11"/>
  <c r="C15" i="7" s="1"/>
  <c r="C72" i="11"/>
  <c r="C30" i="9" l="1"/>
  <c r="C16" i="7"/>
  <c r="F14" l="1"/>
  <c r="E5"/>
  <c r="C65" i="11"/>
  <c r="C64"/>
  <c r="C63"/>
  <c r="C62"/>
  <c r="C61"/>
  <c r="E60"/>
  <c r="E14" i="7" s="1"/>
  <c r="D60" i="11"/>
  <c r="C59"/>
  <c r="C58"/>
  <c r="C57"/>
  <c r="C56"/>
  <c r="C55"/>
  <c r="C54"/>
  <c r="F53"/>
  <c r="F13" i="7" s="1"/>
  <c r="E53" i="11"/>
  <c r="E13" i="7" s="1"/>
  <c r="D53" i="11"/>
  <c r="C52"/>
  <c r="C51"/>
  <c r="C50"/>
  <c r="C49"/>
  <c r="C48"/>
  <c r="C47"/>
  <c r="F46"/>
  <c r="F12" i="7" s="1"/>
  <c r="E46" i="11"/>
  <c r="E12" i="7" s="1"/>
  <c r="D46" i="11"/>
  <c r="C45"/>
  <c r="C44"/>
  <c r="C43"/>
  <c r="C42"/>
  <c r="C41"/>
  <c r="C40"/>
  <c r="F39"/>
  <c r="F11" i="7" s="1"/>
  <c r="E39" i="11"/>
  <c r="E11" i="7" s="1"/>
  <c r="D39" i="11"/>
  <c r="C38"/>
  <c r="C37"/>
  <c r="C36"/>
  <c r="C35"/>
  <c r="C34"/>
  <c r="E33"/>
  <c r="D33"/>
  <c r="C32"/>
  <c r="C31"/>
  <c r="C30"/>
  <c r="C29"/>
  <c r="C28"/>
  <c r="C27"/>
  <c r="C26"/>
  <c r="F25"/>
  <c r="F9" i="7" s="1"/>
  <c r="E25" i="11"/>
  <c r="E9" i="7" s="1"/>
  <c r="D25" i="11"/>
  <c r="C24"/>
  <c r="C23"/>
  <c r="C22"/>
  <c r="C21"/>
  <c r="C20"/>
  <c r="C19"/>
  <c r="F18"/>
  <c r="E18"/>
  <c r="E8" i="7" s="1"/>
  <c r="D18" i="11"/>
  <c r="D8" i="7" s="1"/>
  <c r="C17" i="11"/>
  <c r="C16"/>
  <c r="C15"/>
  <c r="C14"/>
  <c r="C13"/>
  <c r="C12"/>
  <c r="E11"/>
  <c r="D11"/>
  <c r="C9"/>
  <c r="C8"/>
  <c r="D7"/>
  <c r="C7" s="1"/>
  <c r="C5" i="7" s="1"/>
  <c r="C6" i="11"/>
  <c r="C5"/>
  <c r="E4"/>
  <c r="E4" i="7" s="1"/>
  <c r="D4" i="11"/>
  <c r="D4" i="7" s="1"/>
  <c r="D10" i="11" l="1"/>
  <c r="E10"/>
  <c r="E6" i="7" s="1"/>
  <c r="F10" i="11"/>
  <c r="F81" s="1"/>
  <c r="F18" i="7" s="1"/>
  <c r="E7"/>
  <c r="D6"/>
  <c r="F8"/>
  <c r="C11" i="11"/>
  <c r="C33"/>
  <c r="C10" i="7" s="1"/>
  <c r="D3" i="11"/>
  <c r="C18"/>
  <c r="C8" i="7" s="1"/>
  <c r="C60" i="11"/>
  <c r="C14" i="7" s="1"/>
  <c r="C25" i="11"/>
  <c r="C9" i="7" s="1"/>
  <c r="C46" i="11"/>
  <c r="C12" i="7" s="1"/>
  <c r="E3" i="11"/>
  <c r="C39"/>
  <c r="C11" i="7" s="1"/>
  <c r="C53" i="11"/>
  <c r="C13" i="7" s="1"/>
  <c r="D7"/>
  <c r="D9"/>
  <c r="D13"/>
  <c r="D11"/>
  <c r="C4" i="11"/>
  <c r="C4" i="7" s="1"/>
  <c r="D5"/>
  <c r="D14"/>
  <c r="D12"/>
  <c r="E81" i="11" l="1"/>
  <c r="C10"/>
  <c r="D81"/>
  <c r="D18" i="7" s="1"/>
  <c r="C7"/>
  <c r="C6" s="1"/>
  <c r="F6"/>
  <c r="C3" i="11"/>
  <c r="C3" i="7" s="1"/>
  <c r="D3"/>
  <c r="E3"/>
  <c r="C18" l="1"/>
  <c r="C81" i="11"/>
  <c r="E18" i="7"/>
  <c r="E58" i="8"/>
  <c r="D58"/>
  <c r="C58" s="1"/>
  <c r="C66"/>
  <c r="C65"/>
  <c r="C59"/>
  <c r="C60"/>
  <c r="C61"/>
  <c r="C62"/>
  <c r="C63"/>
  <c r="C64"/>
  <c r="D52"/>
  <c r="J47"/>
  <c r="I47"/>
  <c r="E52"/>
  <c r="E47"/>
  <c r="C57"/>
  <c r="C50"/>
  <c r="C51"/>
  <c r="C56"/>
  <c r="C55"/>
  <c r="C54"/>
  <c r="C53"/>
  <c r="C49"/>
  <c r="C48"/>
  <c r="D47"/>
  <c r="C43"/>
  <c r="C44"/>
  <c r="C45"/>
  <c r="C46"/>
  <c r="D42"/>
  <c r="E41" l="1"/>
  <c r="C52"/>
  <c r="C47"/>
  <c r="D41"/>
  <c r="J45"/>
  <c r="C42"/>
  <c r="I45"/>
  <c r="C41" l="1"/>
  <c r="C44" i="4"/>
  <c r="C72"/>
  <c r="F73"/>
  <c r="C48"/>
  <c r="C6"/>
  <c r="C5"/>
  <c r="C4"/>
  <c r="C4" i="6"/>
  <c r="C3" s="1"/>
  <c r="C46" i="4"/>
  <c r="C36"/>
  <c r="C32"/>
  <c r="C30" s="1"/>
  <c r="C18"/>
  <c r="C17" s="1"/>
  <c r="C16"/>
  <c r="C15"/>
  <c r="C14"/>
  <c r="C57" i="5" l="1"/>
  <c r="C56"/>
  <c r="C55" s="1"/>
  <c r="E55"/>
  <c r="D55"/>
  <c r="C54"/>
  <c r="C53"/>
  <c r="C52"/>
  <c r="C51"/>
  <c r="E50"/>
  <c r="D50"/>
  <c r="C49"/>
  <c r="C48"/>
  <c r="C47"/>
  <c r="C46"/>
  <c r="C45"/>
  <c r="C44"/>
  <c r="E43"/>
  <c r="D43"/>
  <c r="C43"/>
  <c r="C42"/>
  <c r="C41"/>
  <c r="C40"/>
  <c r="C39"/>
  <c r="C36" s="1"/>
  <c r="C38"/>
  <c r="C37"/>
  <c r="E36"/>
  <c r="C35"/>
  <c r="C34"/>
  <c r="C33"/>
  <c r="C32"/>
  <c r="C31"/>
  <c r="C30" s="1"/>
  <c r="E30"/>
  <c r="D30"/>
  <c r="C29"/>
  <c r="C28"/>
  <c r="C27"/>
  <c r="C26"/>
  <c r="C25"/>
  <c r="C24" s="1"/>
  <c r="E24"/>
  <c r="D24"/>
  <c r="C23"/>
  <c r="C22"/>
  <c r="C21"/>
  <c r="C20"/>
  <c r="C19"/>
  <c r="F18"/>
  <c r="F58" s="1"/>
  <c r="E18"/>
  <c r="D18"/>
  <c r="C17"/>
  <c r="C16"/>
  <c r="C15"/>
  <c r="E14"/>
  <c r="E58" s="1"/>
  <c r="C13"/>
  <c r="C12"/>
  <c r="C11"/>
  <c r="C10"/>
  <c r="C9"/>
  <c r="C8"/>
  <c r="D7"/>
  <c r="C6"/>
  <c r="C5"/>
  <c r="C4"/>
  <c r="D3"/>
  <c r="C65" i="4"/>
  <c r="C64"/>
  <c r="C63"/>
  <c r="E62"/>
  <c r="D62"/>
  <c r="C61"/>
  <c r="C60"/>
  <c r="C59"/>
  <c r="C58"/>
  <c r="C57"/>
  <c r="E56"/>
  <c r="D56"/>
  <c r="C55"/>
  <c r="C54"/>
  <c r="C53"/>
  <c r="C52"/>
  <c r="C51"/>
  <c r="C50"/>
  <c r="E49"/>
  <c r="C47"/>
  <c r="C45" s="1"/>
  <c r="C43"/>
  <c r="C42"/>
  <c r="C41"/>
  <c r="C40"/>
  <c r="C38"/>
  <c r="C35" s="1"/>
  <c r="C29"/>
  <c r="C28"/>
  <c r="C27"/>
  <c r="C13"/>
  <c r="C12"/>
  <c r="E11"/>
  <c r="C10"/>
  <c r="C9"/>
  <c r="C8"/>
  <c r="D7"/>
  <c r="C3"/>
  <c r="D3"/>
  <c r="E73" l="1"/>
  <c r="C18" i="5"/>
  <c r="D73" i="4"/>
  <c r="D58" i="5"/>
  <c r="C58" s="1"/>
  <c r="C3"/>
  <c r="C7"/>
  <c r="C50"/>
  <c r="C39" i="4"/>
  <c r="C26"/>
  <c r="C14" i="5"/>
  <c r="C7" i="4"/>
  <c r="C56"/>
  <c r="C49"/>
  <c r="C62"/>
  <c r="C11"/>
  <c r="C71"/>
  <c r="C70"/>
  <c r="C69" l="1"/>
  <c r="C73"/>
  <c r="C86" i="6" l="1"/>
</calcChain>
</file>

<file path=xl/sharedStrings.xml><?xml version="1.0" encoding="utf-8"?>
<sst xmlns="http://schemas.openxmlformats.org/spreadsheetml/2006/main" count="2611" uniqueCount="878">
  <si>
    <t xml:space="preserve">STT </t>
  </si>
  <si>
    <t>Tên bài mục</t>
  </si>
  <si>
    <t>Thời gian</t>
  </si>
  <si>
    <t>Các thành phần cơ bản hệ thống truyền thông số</t>
  </si>
  <si>
    <t>Sơ đồ khối một hệ thống thông tin số</t>
  </si>
  <si>
    <t>Các phương thức liên lạc : Đơn công, bán song công, song công</t>
  </si>
  <si>
    <t>Biểu diễn một véc tơ thời gian theo phương pháp tuyến tính linspace</t>
  </si>
  <si>
    <t>Trình bày, phân tích các chức năng cơ bản của máy hiện sóng để đo các đặc tính của xung</t>
  </si>
  <si>
    <t>Xác định biên độ xung Um</t>
  </si>
  <si>
    <t>Độ rộng xung Tx là gì và cách đo</t>
  </si>
  <si>
    <t>Xác định chu kỳ xung, tần số xung</t>
  </si>
  <si>
    <t>Ý nghĩa của độ rộng sườn trước rising time và cách xác định</t>
  </si>
  <si>
    <t>Xác định độ rộng sườn sau falling time</t>
  </si>
  <si>
    <t>Cấu tạo, nguyên lý hoạt động của mô đun điều chế tín hiệu xung theo biên độ PAM: cách cấp nguồn, cách lấy tín hiệu ngõ ra.</t>
  </si>
  <si>
    <t>Nguyên lý hoạt động và cách kết nối của mô đun: Power Supply 2920A, Signal Soure 2920B.</t>
  </si>
  <si>
    <t>Đo và phân tích hưởng của tần số trích mẫu Fs lên tín hiệu PAM</t>
  </si>
  <si>
    <t>Đo và phân tích hưởng của Fcut off lên Low pass filter</t>
  </si>
  <si>
    <t>Viết chương trình điều khiển PWM bằng Matlab Simulink</t>
  </si>
  <si>
    <t>Sử dụng máy hiện sóng Ocsilocope và mô đun thí nghiệm xác định biên độ xung, chu kỳ xung, rising time, falling time</t>
  </si>
  <si>
    <t>Sử dụng Matlab Simulink biểu diễn tín hiệu trên miền thời gian</t>
  </si>
  <si>
    <t>Cộng</t>
  </si>
  <si>
    <t>Tại sao cần phải truyền thông và truyền thông ra đời như thế nào</t>
  </si>
  <si>
    <t>Khái quát lịch sử phát triển của thông truyền thông số</t>
  </si>
  <si>
    <t>Bài 1:  Tổng quan về kỹ thuật truyền thông số</t>
  </si>
  <si>
    <t>1.1</t>
  </si>
  <si>
    <t>1.2</t>
  </si>
  <si>
    <t>1.3</t>
  </si>
  <si>
    <t>Bài 2: Một số khái niệm cơ bản</t>
  </si>
  <si>
    <t>Nguồn tin</t>
  </si>
  <si>
    <t>Kênh tin</t>
  </si>
  <si>
    <t>Nhận tin và nhiễu</t>
  </si>
  <si>
    <t>2.1</t>
  </si>
  <si>
    <t>2.2</t>
  </si>
  <si>
    <t>2.3</t>
  </si>
  <si>
    <t xml:space="preserve">Mạng chuyển mạch : Mạng chuyển mạch kênh, Mạng chuyển mạch truyền số liệu </t>
  </si>
  <si>
    <t>(chuyển mạch tin, chuyển mạch gói, chuyển mạch khung, chuyển mạch tế bào, chuyển mạch nhãn đa giao thức)</t>
  </si>
  <si>
    <t>2.4</t>
  </si>
  <si>
    <t>2.5</t>
  </si>
  <si>
    <t>2.6</t>
  </si>
  <si>
    <t>Bài 3 :Hướng dẫn sử dụng phần mềm mô phỏng và xử lý tín hiệu Matlab Simulink</t>
  </si>
  <si>
    <t>Cài đặt phần mềm mô phỏng Matlab Simulink</t>
  </si>
  <si>
    <t>Sử dụng Script tạo function</t>
  </si>
  <si>
    <t>3.1</t>
  </si>
  <si>
    <t>3.2</t>
  </si>
  <si>
    <t>3.3</t>
  </si>
  <si>
    <t>Biểu diễn tín hiệu theo phương pháp liệt kê</t>
  </si>
  <si>
    <t>Biểu diễn một véc tơ thời gian, biểu diễn tín hiệu theo phương pháp sử dụng bước nhảy default và bước nhảy xác định</t>
  </si>
  <si>
    <t>4.1</t>
  </si>
  <si>
    <t>4.2</t>
  </si>
  <si>
    <t>4.3</t>
  </si>
  <si>
    <t>5.1</t>
  </si>
  <si>
    <t>Bài 4 : Phương pháp biểu diễn một số tín hiệu cơ bản bằng Matlab</t>
  </si>
  <si>
    <t>Bài 5 : Xử lý một số tín hiệu đơn giản biểu diễn dãy cơ bản</t>
  </si>
  <si>
    <t>5.2</t>
  </si>
  <si>
    <t>5.3</t>
  </si>
  <si>
    <t>Làm việc trực tiếp với môi trường command window</t>
  </si>
  <si>
    <t>4.4</t>
  </si>
  <si>
    <t>4.5</t>
  </si>
  <si>
    <t>Một số phép toán với véc tơ và ma trận ứng dụng trong xử lý tín hiệu</t>
  </si>
  <si>
    <t>Bài tập áp dụng</t>
  </si>
  <si>
    <t>Biểu diễn hàm trễ theo thời gian</t>
  </si>
  <si>
    <t>5.4</t>
  </si>
  <si>
    <t>5.5</t>
  </si>
  <si>
    <t>Tính tích chập bằng phương pháp đồ thị</t>
  </si>
  <si>
    <t>Tính tích chập bằng phương pháp dùng bảng</t>
  </si>
  <si>
    <t>Định nghĩa và cách xác định</t>
  </si>
  <si>
    <t>Biểu diễn hệ thống tuyến tính bất biến bằng phương trình sai phân và bằng đồ thị</t>
  </si>
  <si>
    <t>6.1</t>
  </si>
  <si>
    <t>6.2</t>
  </si>
  <si>
    <t>6.3</t>
  </si>
  <si>
    <t>6.4</t>
  </si>
  <si>
    <t>6.5</t>
  </si>
  <si>
    <t>Bài 7: Một số đặc tính của xung</t>
  </si>
  <si>
    <t>7.1</t>
  </si>
  <si>
    <t>Tính tích chập bằng phương pháp dùng lệnh trong Matlab</t>
  </si>
  <si>
    <t>8.1</t>
  </si>
  <si>
    <t>8.2</t>
  </si>
  <si>
    <t>8.3</t>
  </si>
  <si>
    <t>8.4</t>
  </si>
  <si>
    <t>8.5</t>
  </si>
  <si>
    <t>8.6</t>
  </si>
  <si>
    <t>Bài 9: Điều chế độ rộng xung Pulse Width Modulation</t>
  </si>
  <si>
    <t>Kiểm tra mô phỏng xử lý tín hiệu</t>
  </si>
  <si>
    <t>Định nghĩa, nguyên lý và ứng dụng: Điều chế độ rộng xung PWM</t>
  </si>
  <si>
    <t>Một số phương pháp tạo ra PWM</t>
  </si>
  <si>
    <t>9.1</t>
  </si>
  <si>
    <t>9.2</t>
  </si>
  <si>
    <t>9.3</t>
  </si>
  <si>
    <t>9.4</t>
  </si>
  <si>
    <t>Đo và xác định một số đặc tính của PWM trên kit truyền thông 2920</t>
  </si>
  <si>
    <t>Bài 10: Ôn tập và kiểm tra</t>
  </si>
  <si>
    <t>10.1</t>
  </si>
  <si>
    <t>10.2</t>
  </si>
  <si>
    <t>Tổng số</t>
  </si>
  <si>
    <t>Lý thuyết</t>
  </si>
  <si>
    <t>Kiểm tra (LT hoặc TH)</t>
  </si>
  <si>
    <t>Thực hành (Bài tập)</t>
  </si>
  <si>
    <t>7.2</t>
  </si>
  <si>
    <t>7.3</t>
  </si>
  <si>
    <t>7.4</t>
  </si>
  <si>
    <t>7.5</t>
  </si>
  <si>
    <t>7.6</t>
  </si>
  <si>
    <r>
      <t>Lập trình vẽ đồ thị hàm dãy chữ nhật rectangle Signal rect</t>
    </r>
    <r>
      <rPr>
        <vertAlign val="subscript"/>
        <sz val="14"/>
        <color theme="1"/>
        <rFont val="Times New Roman"/>
        <family val="1"/>
      </rPr>
      <t>N</t>
    </r>
    <r>
      <rPr>
        <sz val="14"/>
        <color theme="1"/>
        <rFont val="Times New Roman"/>
        <family val="1"/>
      </rPr>
      <t>(t)</t>
    </r>
  </si>
  <si>
    <t xml:space="preserve">Lập trình vẽ đồ thị hàm xung đơn vị Impulse Signal </t>
  </si>
  <si>
    <t>Vẽ đồ thị hàm bước nhảy step Signal</t>
  </si>
  <si>
    <t>Bài 6 : Hệ thống tuyến tính bất biến</t>
  </si>
  <si>
    <t>Bài 8: Điều chế biên độ xung Pulse Amplitude Modulation</t>
  </si>
  <si>
    <t>Phương pháp tạo xung PAM và định lý lấy mẫu Nyquist–Shannon</t>
  </si>
  <si>
    <t>Viết được chương trình lập trình mô phỏng, vẽ đồ thị điều chế PAM</t>
  </si>
  <si>
    <t>Lịch sử phát triển của thông truyền thông tương tự</t>
  </si>
  <si>
    <t>Bài tập áp dụng biểu diễn tín hiệu</t>
  </si>
  <si>
    <t>Bài tập áp dụng xử lý tín hiệu</t>
  </si>
  <si>
    <t>Biểu diễn nhiều tín hiệu trên cùng một mặt phẳng tọa độ</t>
  </si>
  <si>
    <t>Biểu diễn nhiều tín hiệu trên nhiều trục tọa độ khác nhau</t>
  </si>
  <si>
    <t>Bài tập xác định hệ thống tuyến tính và thực hành tính tích chập</t>
  </si>
  <si>
    <t>Sử dụng Matlab Simulink biểu diễn và xử lý tín hiệu trên miền thời gian</t>
  </si>
  <si>
    <t>Kiểm tra tính tích chập bằng phương pháp đồ thị</t>
  </si>
  <si>
    <t>6.6</t>
  </si>
  <si>
    <t xml:space="preserve">Kiểm tra thực hành đo và xác định các đặc tính của xung </t>
  </si>
  <si>
    <t>Sử dụng máy hiện sóng Ocsilocope và mô đun thí nghiệm đo và xác định biên độ xung, chu kỳ xung, rising time, falling time</t>
  </si>
  <si>
    <t>3.4</t>
  </si>
  <si>
    <t>3.5</t>
  </si>
  <si>
    <t>5.6</t>
  </si>
  <si>
    <t>10.3</t>
  </si>
  <si>
    <t>9.5</t>
  </si>
  <si>
    <t>1.4</t>
  </si>
  <si>
    <t>1.5</t>
  </si>
  <si>
    <t>3.6</t>
  </si>
  <si>
    <t>3.7</t>
  </si>
  <si>
    <t>Lý thuyết 1</t>
  </si>
  <si>
    <t>Chương 1: Đại cương về kỹ thuật điều khiển và điều khiển lập trình</t>
  </si>
  <si>
    <t xml:space="preserve">1.1. Tổng quan về điều khiển </t>
  </si>
  <si>
    <t xml:space="preserve">1.2. Điều khiển nối cứng và điều khiển lập trình </t>
  </si>
  <si>
    <t>1.3. So sánh PLC với các thiết bị điều khiển thông thường khác</t>
  </si>
  <si>
    <t xml:space="preserve">1.4. Các ứng dụng của PLC trong thực tế </t>
  </si>
  <si>
    <t>Lý thuyết 2</t>
  </si>
  <si>
    <t>Chương 2: Cấu trúc và phương thức hoạt động của  PLC</t>
  </si>
  <si>
    <t xml:space="preserve">2.1. Cấu trúc của một PLC  </t>
  </si>
  <si>
    <t xml:space="preserve">2.2. Thiết bị điều khiển lập trình Mitsubishi dòng Q. </t>
  </si>
  <si>
    <t xml:space="preserve">2.3. Địa chỉ các ngõ vào / ra. </t>
  </si>
  <si>
    <t>2.4. Cấu trúc bộ nhớ của Mitsubishi dòng Q .</t>
  </si>
  <si>
    <t xml:space="preserve">2.5. Xử lý chương trình . </t>
  </si>
  <si>
    <t>Chương 3. Kết nối dây giữa PLC và thiết bị ngoại vi</t>
  </si>
  <si>
    <t>Lý thuyết 3</t>
  </si>
  <si>
    <t>3.1. Kết nối dây giữa PLC và thiết bị ngoại vi</t>
  </si>
  <si>
    <t>Lý thuyết 4</t>
  </si>
  <si>
    <t xml:space="preserve">3.2. Cài đặt và sử dụng phần mềm GX  Works2 </t>
  </si>
  <si>
    <t xml:space="preserve">3.3. Kiểm tra việc nối dây bằng phần mềm </t>
  </si>
  <si>
    <t>Chương 4: Các phép toán nhị phân của PLC</t>
  </si>
  <si>
    <t>Lý thuyết 5</t>
  </si>
  <si>
    <t xml:space="preserve">4.1. Các liên kết logic </t>
  </si>
  <si>
    <t>4.2. Các lệnh ghi / xóa giá trị cho tiếp điểm</t>
  </si>
  <si>
    <t>4.3. Các lệnh về Timer</t>
  </si>
  <si>
    <t>Lý thuyết 6</t>
  </si>
  <si>
    <t>4.4. Các lệnh về Counter</t>
  </si>
  <si>
    <t>4.5. Các bài tập ứng dụng</t>
  </si>
  <si>
    <t>Kiểm tra 1 tiết</t>
  </si>
  <si>
    <t>Chương 5: Các phép toán số của PLC</t>
  </si>
  <si>
    <t>Lý thuyết 7</t>
  </si>
  <si>
    <t>5.1. Chức năng truyền dẫn</t>
  </si>
  <si>
    <t xml:space="preserve">5.2. Chức năng so sánh   </t>
  </si>
  <si>
    <t>Lý thuyết 8</t>
  </si>
  <si>
    <t xml:space="preserve">5.3. Chức năng dịch chuyển  </t>
  </si>
  <si>
    <t>5.4. Chức năng chuyển đổi</t>
  </si>
  <si>
    <t xml:space="preserve">5.5. Chức năng toán học </t>
  </si>
  <si>
    <t>Chương 6: Xử lý tín hiệu analog</t>
  </si>
  <si>
    <t>Lý thuyết 9</t>
  </si>
  <si>
    <t xml:space="preserve">6.1. Tín hiệu analog  </t>
  </si>
  <si>
    <t>6.2. Biểu diễn các giá trị analog</t>
  </si>
  <si>
    <t>6.3. Kết nối các ngõ vào / ra analog</t>
  </si>
  <si>
    <t>Lý thuyết 10</t>
  </si>
  <si>
    <t>6.4. Hiệu chỉnh tín hiệu analog</t>
  </si>
  <si>
    <t xml:space="preserve">6.5. Giới thiệu về module analog PLC Mitsubishi dòng Q </t>
  </si>
  <si>
    <t>Thực hành 1</t>
  </si>
  <si>
    <t>Bài 1. Làm quen với PLC, các đầu vào-ra và phần mềm</t>
  </si>
  <si>
    <t>1. Lý thuyết liên quan</t>
  </si>
  <si>
    <t>2. Trình tự thực hiện</t>
  </si>
  <si>
    <t>3. Thực hành</t>
  </si>
  <si>
    <t>Thực hành 2</t>
  </si>
  <si>
    <t>Bài 1. Làm quen với PLC, các đầu vào-ra và phần mềm (tiếp)</t>
  </si>
  <si>
    <t>Thực hành 3</t>
  </si>
  <si>
    <t>Thực hành 4</t>
  </si>
  <si>
    <t xml:space="preserve">Bài 2. Thực hành các phép toán, so sánh, dịch chuyển </t>
  </si>
  <si>
    <t>Thực hành 5</t>
  </si>
  <si>
    <t>Thực hành 6</t>
  </si>
  <si>
    <t>Bài 3. Điều khiển mở máy, đảo chiều động cơ 3 pha</t>
  </si>
  <si>
    <t>Thực hành 7</t>
  </si>
  <si>
    <t>Bài 3. Điều khiển mở máy, đảo chiều động cơ 3 pha (tiếp)</t>
  </si>
  <si>
    <t>4. Kiểm tra một tiết</t>
  </si>
  <si>
    <t>Thực hành 8</t>
  </si>
  <si>
    <t>Bài 4: Điều khiển động cơ hai cấp tốc độ</t>
  </si>
  <si>
    <t>Thực hành 9</t>
  </si>
  <si>
    <t>Bài 4: Điều khiển động cơ hai cấp tốc độ (tiếp)</t>
  </si>
  <si>
    <t>Thực hành 10</t>
  </si>
  <si>
    <t>Bài 5: Điều khiển tín hiệu đèn giao thông</t>
  </si>
  <si>
    <t>Thực hành 11</t>
  </si>
  <si>
    <t>Bài 5: Điều khiển tín hiệu đèn giao thông (tiếp)</t>
  </si>
  <si>
    <t>Thực hành 12</t>
  </si>
  <si>
    <t>Bài 6: Ôn tập và thi</t>
  </si>
  <si>
    <t>Thực hành 13</t>
  </si>
  <si>
    <t>Bài 6: Ôn tập và thi (Tiếp)</t>
  </si>
  <si>
    <t>Ôn tập</t>
  </si>
  <si>
    <t>Bắc Giang, ngày …… tháng  ……năm 2015</t>
  </si>
  <si>
    <t>TRƯỞNG KHOA</t>
  </si>
  <si>
    <t xml:space="preserve">    GIÁO VIÊN</t>
  </si>
  <si>
    <t>(Ký và ghi rõ họ tên)</t>
  </si>
  <si>
    <t xml:space="preserve">Kiểm tra </t>
  </si>
  <si>
    <t xml:space="preserve">7.1.2. Cấu hình ghép nối Modul và truyền thông cơ bản </t>
  </si>
  <si>
    <t>7.1.1. Giới thiệu chung</t>
  </si>
  <si>
    <t>7.1.3. Thông tin chung</t>
  </si>
  <si>
    <t>7.1.4. Phần mềm quản lý và hỗ trợ CPM1A</t>
  </si>
  <si>
    <t>7.2.1. Giới thiệu chung</t>
  </si>
  <si>
    <t xml:space="preserve">7.2.2. Thông số kỹ thuật </t>
  </si>
  <si>
    <t>7.3.1. Giới thiệu chung</t>
  </si>
  <si>
    <t>7.3.2. Ứng dụng</t>
  </si>
  <si>
    <t>7.3.3 Đặc điểm CPU</t>
  </si>
  <si>
    <t>7.3.4. Thông số kỹ thuật ngõ vào</t>
  </si>
  <si>
    <t xml:space="preserve">Chương 7: Giới thiệu một số dòng PLC </t>
  </si>
  <si>
    <t>7.1. Các PLC họ CPM1A của hãng Omron</t>
  </si>
  <si>
    <t>7.2.  Các CPU họ C200H của hãng Omron</t>
  </si>
  <si>
    <t>7.3.Các PLC loại micro của hãng Omron</t>
  </si>
  <si>
    <t>7.2.3. Cài đặt phần mềm Cx- Program</t>
  </si>
  <si>
    <t>7.2.4. Viết chương trình điều khiển với PLC Omron</t>
  </si>
  <si>
    <t>7.3.5. Thực hiện mô phỏng Cx- program</t>
  </si>
  <si>
    <t>Lt</t>
  </si>
  <si>
    <t>th</t>
  </si>
  <si>
    <t>7.4. Các họ PLC simens</t>
  </si>
  <si>
    <t>7.4.1. Cấu trúc CPU 212 PLC S7-200</t>
  </si>
  <si>
    <t>7.4.2. Cấu trúc CPU 214 PLC S7-200</t>
  </si>
  <si>
    <t>7.4.3. Phân chia bộ nhớ</t>
  </si>
  <si>
    <t>7.4.4. Vùng dữ liệu</t>
  </si>
  <si>
    <t>7.4.5. Vùng đối tượng</t>
  </si>
  <si>
    <t>7.4.6. Cổng vào/ra mở rộng</t>
  </si>
  <si>
    <t>7.4.7. Timer</t>
  </si>
  <si>
    <t>7.4.7. Counter</t>
  </si>
  <si>
    <t>7.4.8. Bài tập về thời gian thực</t>
  </si>
  <si>
    <t>Kết nối PLC với máy tính</t>
  </si>
  <si>
    <t>Kết nối PLC với ngõ vào, ngõ ra</t>
  </si>
  <si>
    <t>Chương 1:  Kiểm tra kết nối dây giữa PLC và thiết bị ngoại vi bằng phần mềm</t>
  </si>
  <si>
    <t>Bài 1: Cách kết nối giữa PLC và máy tính bằng phần mềm.</t>
  </si>
  <si>
    <t>Bài 2: Kiểm tra nối dây giữa PLC với thiết bị ngoại vi bằng phần mềm</t>
  </si>
  <si>
    <t>Kiểm tra kết nối PLC với máy tính PC</t>
  </si>
  <si>
    <t>Kiểm tra kết nối PLC với thiết bị ngoại vi</t>
  </si>
  <si>
    <t>Bài 1: Điều khiển các động cơ khởi động và dừng theo trình tự</t>
  </si>
  <si>
    <t>Chương 2: Mô hình điều khiển tự động sử dụng PLC</t>
  </si>
  <si>
    <t>Thuật toán điều khiển</t>
  </si>
  <si>
    <t>Viết chương trình điều khiển</t>
  </si>
  <si>
    <t xml:space="preserve">Mô phỏng chương trình hoạt động trên máy tính </t>
  </si>
  <si>
    <t>Thực hiện kết nối thiết bị ngoại vi</t>
  </si>
  <si>
    <t>1.6</t>
  </si>
  <si>
    <t>Yêu cầu công nghệ, thuật toán điều khiển</t>
  </si>
  <si>
    <t>Nguyên lý hoạt động</t>
  </si>
  <si>
    <t>Bài 2: Điều khiển hệ thống đèn tín hiệu giao thông</t>
  </si>
  <si>
    <t>Bài 3: Điều khiển dây chuyền sản xuất có thực hiện đếm sản phẩm và đóng gói theo yêu cầu</t>
  </si>
  <si>
    <t>Bài 4: Mô hình thang máy xây dựng</t>
  </si>
  <si>
    <t>Ý nghĩa việc thực hiện đếm sản phẩm</t>
  </si>
  <si>
    <t>Thực hiện đếm sản phẩm  theo sườn lên của tín hiệu</t>
  </si>
  <si>
    <t>Thực hiện đếm sản phẩm  theo sườn xuống của tín hiệu</t>
  </si>
  <si>
    <t>Bài 5: Mô hình động cơ Y-∆</t>
  </si>
  <si>
    <t>Bài 6: Mô hình xe chuyển nhiên liệu</t>
  </si>
  <si>
    <t>Bài 7: Đo chiều dài và sắp xếp vật liệu</t>
  </si>
  <si>
    <t>Bài 8: Thiết bị trộn hóa chất</t>
  </si>
  <si>
    <t>Kiểm tra kết nối PLC và mô phỏng</t>
  </si>
  <si>
    <t>Kiểm tra</t>
  </si>
  <si>
    <t xml:space="preserve">Kiểm tra viết chương điều khiển </t>
  </si>
  <si>
    <t>Thiết kế hệ thống điều khiển tự động theo yêu cầu công nghệ cụ thể</t>
  </si>
  <si>
    <t>Ý nghĩa khởi động động cơ theo trình tự trong dây chuyền sản xuất</t>
  </si>
  <si>
    <t>Mục đích dừng động cơ theo trình tự trong dây chuyền sản xuất</t>
  </si>
  <si>
    <t>Bài 4: Mô hình thang máy nâng hạ</t>
  </si>
  <si>
    <t>Bài 8: Hệ thống trộn hóa chất</t>
  </si>
  <si>
    <t>Lưu đồ thuật toán điều khiển</t>
  </si>
  <si>
    <t>Số TT</t>
  </si>
  <si>
    <t>Tên chương mục</t>
  </si>
  <si>
    <t>Lí thuyết</t>
  </si>
  <si>
    <t>Thực hành</t>
  </si>
  <si>
    <t>Vẽ  mạch điện động lực</t>
  </si>
  <si>
    <t>Vẽ mạch điện điều khiển</t>
  </si>
  <si>
    <t>Đọc bản vẽ xây dựng công trình điện</t>
  </si>
  <si>
    <t>Dự trù khối lượng trang thiết bị thi công công trình điện</t>
  </si>
  <si>
    <t>Ôn tập và kiểm tra</t>
  </si>
  <si>
    <t>Lệnh nối tiếp hai đoạn thẳng bởi cung tròn (lệnh Fillet)</t>
  </si>
  <si>
    <t>Lệnh cắt một phần đối tượng (lệnh Trim)</t>
  </si>
  <si>
    <t>Lệnh kéo dài đối tượng (lệnh Extend)</t>
  </si>
  <si>
    <t>Quy ước trình bày bản vẽ</t>
  </si>
  <si>
    <t>Các tiêu chuẩn của bản vẽ điện</t>
  </si>
  <si>
    <t>Vẽ các ký hiệu phòng ốc và mặt bằng xây dựng</t>
  </si>
  <si>
    <t>Vẽ các ký hiệu điện trong sơ đồ điện chiếu sáng</t>
  </si>
  <si>
    <t>Vẽ các ký hiệu điện trong sơ đồ điện công nghiệp</t>
  </si>
  <si>
    <t>Vẽ các ký hiệu điện trong sơ đồ cung cấp điện</t>
  </si>
  <si>
    <t>Vẽ các ký hiệu điện trong sơ đồ điện tử</t>
  </si>
  <si>
    <t>Vẽ sơ đồ mặt bằng, sơ đồ vị trí</t>
  </si>
  <si>
    <t>Vẽ sơ đồ đơn tuyến</t>
  </si>
  <si>
    <t>Vẽ sơ đồ nối dây</t>
  </si>
  <si>
    <t>Nguyên tắc chuyển đổi giữa các dạng sơ đồ</t>
  </si>
  <si>
    <t>Bài 9: Hệ thống chuông báo giờ học</t>
  </si>
  <si>
    <t>Bài 10: Kết nối PLC với màn hình cảm ứng Touch panel</t>
  </si>
  <si>
    <t>Lập trình trao đối dữ liệu giữa PLC và màn hình cảm ứng Touch panel</t>
  </si>
  <si>
    <t>11.1</t>
  </si>
  <si>
    <t>11.2</t>
  </si>
  <si>
    <t>11.3</t>
  </si>
  <si>
    <t>11.4</t>
  </si>
  <si>
    <t>I</t>
  </si>
  <si>
    <t>II</t>
  </si>
  <si>
    <t>Kết nối PLC với màn hình cảm ứng</t>
  </si>
  <si>
    <t>Bài 2: Các ký hiệu điện và các lệnh vẽ cơ bản</t>
  </si>
  <si>
    <t>Bài 1: Khái niệm chung và các lệnh vẽ AutoCad cơ bản</t>
  </si>
  <si>
    <t>Bài 5: Vẽ một số hệ thống điện cơ bản</t>
  </si>
  <si>
    <t>Bài 4: Vẽ sơ đồ điện</t>
  </si>
  <si>
    <t>Bài 3: Các ký hiệu quy ước trong bản vẽ điện</t>
  </si>
  <si>
    <t>Bài 4 : Các phép toán về véc tơ trong xử lý tín hiệu</t>
  </si>
  <si>
    <t>Một số phép toán với véc tơ ứng dụng trong xử lý tín hiệu</t>
  </si>
  <si>
    <t>Bài 5 : Các phép toán về ma trận trong xử lý tín hiệu</t>
  </si>
  <si>
    <t>Một số phép toán với ma trận ứng dụng trong xử lý tín hiệu</t>
  </si>
  <si>
    <t>Bài 6 : Xử lý một số tín hiệu và biểu diễn dãy cơ bản</t>
  </si>
  <si>
    <t>Lệnh vẽ đường thẳng, vẽ đường tròn, vẽ cung tròn.</t>
  </si>
  <si>
    <t>Lệnh  sao chép đối tượng (lệnh Copy), lệnh lấy đối xứng qua trục (lệnh Mirror)</t>
  </si>
  <si>
    <t xml:space="preserve">Bài 7 : Biểu diễn đặc tính tín hiệu </t>
  </si>
  <si>
    <t>Phương pháp biểu diễn tín hiệu bằng cách thiết lập đặc tính linewidth</t>
  </si>
  <si>
    <t>Nguồn tin, kênh tin, nhận tin, nhiễu</t>
  </si>
  <si>
    <t>Biểu diễn hệ thống tuyến tính bất biến bằng phương trình sai phân và bằng sơ đồ</t>
  </si>
  <si>
    <t xml:space="preserve">Bài 8 : Biểu diễn đặc tính tín hiệu </t>
  </si>
  <si>
    <t>Bài 9 : Hệ thống tuyến tính bất biến</t>
  </si>
  <si>
    <t>Bài 10: Các phép biểu diễn và biến đổi hệ thống tuyến tính</t>
  </si>
  <si>
    <t>Bài 11: Một số đặc tính của xung</t>
  </si>
  <si>
    <t>11.5</t>
  </si>
  <si>
    <t>11.6</t>
  </si>
  <si>
    <t>Bài 12: Điều chế biên độ xung Pulse Amplitude Modulation</t>
  </si>
  <si>
    <t>13.1</t>
  </si>
  <si>
    <t>13.2</t>
  </si>
  <si>
    <t>Bài 13: Điều chế độ rộng xung Pulse Width Modulation</t>
  </si>
  <si>
    <t>13.3</t>
  </si>
  <si>
    <t>14.1</t>
  </si>
  <si>
    <t>14.2</t>
  </si>
  <si>
    <t>Bài 15: Ôn tập và kiểm tra</t>
  </si>
  <si>
    <t>15.1</t>
  </si>
  <si>
    <t>15.2</t>
  </si>
  <si>
    <t>15.3</t>
  </si>
  <si>
    <t>Phương pháp biểu diễn tín hiệu bằng cách thiết lập đặc tính colour</t>
  </si>
  <si>
    <t>12.1</t>
  </si>
  <si>
    <t>12.2</t>
  </si>
  <si>
    <t>12.3</t>
  </si>
  <si>
    <t>12.4</t>
  </si>
  <si>
    <t>12.5</t>
  </si>
  <si>
    <t>Đo và phân tích ảnh hưởng của tần số trích mẫu Fs lên tín hiệu PAM</t>
  </si>
  <si>
    <t>Đo và phân tích ảnh hưởng của Fcut off lên Low pass filter</t>
  </si>
  <si>
    <t>Bài 14: Mô phỏng điều chế độ rộng xung Pulse Width Modulation và điều chế PAM</t>
  </si>
  <si>
    <t>Lập trình mô phỏng, vẽ đồ thị điều chế PAM</t>
  </si>
  <si>
    <t>1 </t>
  </si>
  <si>
    <t>Thiết kế môn học</t>
  </si>
  <si>
    <t>Bài 11: Đồ án mô đun</t>
  </si>
  <si>
    <t>Viết báo cáo, sản phẩm và bảo vệ theo nhóm sinh viên</t>
  </si>
  <si>
    <t>TT</t>
  </si>
  <si>
    <t>Tên các bài trong mô đun</t>
  </si>
  <si>
    <t xml:space="preserve">Thời gian </t>
  </si>
  <si>
    <t xml:space="preserve">Thực hành </t>
  </si>
  <si>
    <t>Giới thiệu tổng quan</t>
  </si>
  <si>
    <t>Nhiễu và giải pháp</t>
  </si>
  <si>
    <t>Chuẩn truyền thông RS485</t>
  </si>
  <si>
    <t>Cáp quang</t>
  </si>
  <si>
    <t>Truyền thông Radio và wireless</t>
  </si>
  <si>
    <t xml:space="preserve">Tổng </t>
  </si>
  <si>
    <t>Bài tập tổng hợp</t>
  </si>
  <si>
    <t>Chuẩn truyền thông RS485 và kết nối với PLC Siemens S7-200</t>
  </si>
  <si>
    <t>Bài tập truyền thông Atmega 128 thông qua cổng ISP</t>
  </si>
  <si>
    <t>Bài tập lập trình kết nối RS485 và kết nối với PLC Siemens S7-200</t>
  </si>
  <si>
    <t>Kiểm tra hết môn</t>
  </si>
  <si>
    <t>Chuẩn truyền thông RS232</t>
  </si>
  <si>
    <t>Bài tập lập trình truyền thông Atmega 128 thông qua cổng ISP</t>
  </si>
  <si>
    <t>Mạng Modbus</t>
  </si>
  <si>
    <t>Mạng AS-I và mạng Industrial Ethernet</t>
  </si>
  <si>
    <t>Mạng truyền thông công nghiệp là gì?</t>
  </si>
  <si>
    <t>Vai trò của mạng truyền thông công nghiệp</t>
  </si>
  <si>
    <t>Phân loại và đặc trưng các hệ thống mạng truyền thông công nghiệp</t>
  </si>
  <si>
    <t>Các hệ thống và thiết bị điều khiển hiện đại</t>
  </si>
  <si>
    <t>Giới thiệu</t>
  </si>
  <si>
    <t>1.1.1</t>
  </si>
  <si>
    <t>1.1.2</t>
  </si>
  <si>
    <t>1.1.3</t>
  </si>
  <si>
    <t>Hệ điều khiển phân tán (Distributed Control System, DCS)</t>
  </si>
  <si>
    <t>Hệ thống điều khiển quá trình</t>
  </si>
  <si>
    <t>1.2.1</t>
  </si>
  <si>
    <t>Hệ điều khiển lai (SCADA và DCS)</t>
  </si>
  <si>
    <t>Các hệ điều khiển khác</t>
  </si>
  <si>
    <t>Thiết bị điều khiển khả trình</t>
  </si>
  <si>
    <t>Các mô hình kết nối hệ thống mở</t>
  </si>
  <si>
    <t>1.2.2</t>
  </si>
  <si>
    <t>1.2.3</t>
  </si>
  <si>
    <t>1.2.4</t>
  </si>
  <si>
    <t>1.2.5</t>
  </si>
  <si>
    <t>1.3.1</t>
  </si>
  <si>
    <t>Các tầng hệ thống mở</t>
  </si>
  <si>
    <t>Nguyên tắc định nghĩa các tầng trong hệ thống mở</t>
  </si>
  <si>
    <t>Các giao thức trong mô hình</t>
  </si>
  <si>
    <t>Truyền dữ liệu trong mô hình</t>
  </si>
  <si>
    <t>Vai trò và chức năng chủ yếu của các tầng</t>
  </si>
  <si>
    <t>1.3.2</t>
  </si>
  <si>
    <t>1.3.3</t>
  </si>
  <si>
    <t>1.3.4</t>
  </si>
  <si>
    <t>1.3.5</t>
  </si>
  <si>
    <t>Các chuẩn truyền thông</t>
  </si>
  <si>
    <t>Foudation Fieldbus</t>
  </si>
  <si>
    <t>Ethernet</t>
  </si>
  <si>
    <t>Profibus</t>
  </si>
  <si>
    <t>Modbus</t>
  </si>
  <si>
    <t xml:space="preserve">Câu hỏi ôn tập </t>
  </si>
  <si>
    <t>Các thủ tục truyền thông</t>
  </si>
  <si>
    <t>1.5.1</t>
  </si>
  <si>
    <t>1.5.2</t>
  </si>
  <si>
    <t>1.5.3</t>
  </si>
  <si>
    <t>1.5.4</t>
  </si>
  <si>
    <t>1.5.5</t>
  </si>
  <si>
    <t>Những sự cố thường gặp và cách giải quyết</t>
  </si>
  <si>
    <t>Nhiễu và các giải pháp xử lý</t>
  </si>
  <si>
    <t>Nguồn gốc của nhiễu điện</t>
  </si>
  <si>
    <t>Vỏ bọc che chắn</t>
  </si>
  <si>
    <t>Tốc độ dẫn của dây cáp</t>
  </si>
  <si>
    <t xml:space="preserve">Yêu cầu nối đất </t>
  </si>
  <si>
    <t>2.3.1</t>
  </si>
  <si>
    <t>2.3.2</t>
  </si>
  <si>
    <t>2.3.3</t>
  </si>
  <si>
    <t>2.3.4</t>
  </si>
  <si>
    <t>Kỹ thuật triệt nhiễu</t>
  </si>
  <si>
    <t>Câu hỏi ôn tập</t>
  </si>
  <si>
    <t>2.3.5</t>
  </si>
  <si>
    <t>Các yếu tố của RS232</t>
  </si>
  <si>
    <t>Hoạt động của giao diện RS232</t>
  </si>
  <si>
    <t>Các hạn chế</t>
  </si>
  <si>
    <t>Xử lý sự cố</t>
  </si>
  <si>
    <t>3.5.1</t>
  </si>
  <si>
    <t>Các phương pháp tiếp cận</t>
  </si>
  <si>
    <t xml:space="preserve">Kiểm tra thiết bị </t>
  </si>
  <si>
    <t>Cách giải quyết một số vấn đề cơ bản</t>
  </si>
  <si>
    <t>3.5.2</t>
  </si>
  <si>
    <t>3.5.3</t>
  </si>
  <si>
    <t>3.5.4</t>
  </si>
  <si>
    <t>Tóm tắt</t>
  </si>
  <si>
    <t>3.5.5</t>
  </si>
  <si>
    <t>3.5.6</t>
  </si>
  <si>
    <t>Đặc tính điện học</t>
  </si>
  <si>
    <t>4.1.1</t>
  </si>
  <si>
    <t>Đặc trưng của RS485</t>
  </si>
  <si>
    <t>4.1.2</t>
  </si>
  <si>
    <t>4.2.1</t>
  </si>
  <si>
    <t>Lắp đặt truyền thông RS485</t>
  </si>
  <si>
    <t>Các vấn đề nhiễu</t>
  </si>
  <si>
    <t>Kiểm tra thiết bị</t>
  </si>
  <si>
    <t>Chuẩn truyền thông RS485 và RS422</t>
  </si>
  <si>
    <t>Kết nối ISP với Atmega 128</t>
  </si>
  <si>
    <t xml:space="preserve">Cài đặt phần mềm kết nối Progisp </t>
  </si>
  <si>
    <t xml:space="preserve">Thực hiện kết nối bằng phần mềm Progisp </t>
  </si>
  <si>
    <t>Chương trình lập trình điều khiển ngõ ra</t>
  </si>
  <si>
    <t>4.2.2</t>
  </si>
  <si>
    <t>Lập trình điều khiển led đơn</t>
  </si>
  <si>
    <t>Bài tập lập trình điều khiển quét phím</t>
  </si>
  <si>
    <t>6</t>
  </si>
  <si>
    <t xml:space="preserve">Chuẩn truyền thông RS485 </t>
  </si>
  <si>
    <t>6.1.1</t>
  </si>
  <si>
    <t>6.1.2</t>
  </si>
  <si>
    <t>6.2.1</t>
  </si>
  <si>
    <t>6.2.2</t>
  </si>
  <si>
    <t>6.2.3</t>
  </si>
  <si>
    <t>6.2.4</t>
  </si>
  <si>
    <t>6.2.5</t>
  </si>
  <si>
    <t>Cable truyền thông RS485 với PLC Siemens S7-200</t>
  </si>
  <si>
    <t>Phương pháp kết nối PLC với máy tính thông qua RS485</t>
  </si>
  <si>
    <t>Lập trình điều khiển thiết bị ngoại vi</t>
  </si>
  <si>
    <t>Các lệnh lập trình đóng mở tiếp điểm</t>
  </si>
  <si>
    <t>Một số lệnh đưa mức logic lên mức 1</t>
  </si>
  <si>
    <t>Kết nối thiết bị ngoại vi</t>
  </si>
  <si>
    <t>Các thiết bị</t>
  </si>
  <si>
    <t>Các thông số cơ bản</t>
  </si>
  <si>
    <t>Loại cáp quang bình thường</t>
  </si>
  <si>
    <t>Cáp ngầm (trong đất, nước)</t>
  </si>
  <si>
    <t>Cáp trên không</t>
  </si>
  <si>
    <t>Cáp trong nhà</t>
  </si>
  <si>
    <t>Kết nối cáp</t>
  </si>
  <si>
    <t>9.5.1</t>
  </si>
  <si>
    <t>9.6</t>
  </si>
  <si>
    <t>9.5.2</t>
  </si>
  <si>
    <t>9.5.3</t>
  </si>
  <si>
    <t>Suy giảm kết nối</t>
  </si>
  <si>
    <t>Sự kết nối</t>
  </si>
  <si>
    <t>Xử lý kết nối</t>
  </si>
  <si>
    <t>9.6.1</t>
  </si>
  <si>
    <t>9.6.2</t>
  </si>
  <si>
    <t>9.6.3</t>
  </si>
  <si>
    <t>9.6.4</t>
  </si>
  <si>
    <t>Đấu nối cáp quang bằng máy Fujikura FSM-50S</t>
  </si>
  <si>
    <t>9.6.5</t>
  </si>
  <si>
    <t>9.6.6</t>
  </si>
  <si>
    <t>Cấu trúc giao thức Modbus</t>
  </si>
  <si>
    <t>Kiến trúc giao thức</t>
  </si>
  <si>
    <t>10.2.1</t>
  </si>
  <si>
    <t>Cơ chế giao tiếp</t>
  </si>
  <si>
    <t>Cấu trúc bức điện</t>
  </si>
  <si>
    <t>Các mã số chức năng</t>
  </si>
  <si>
    <t>10.2.2</t>
  </si>
  <si>
    <t>10.2.3</t>
  </si>
  <si>
    <t>Địa chỉ Modbus</t>
  </si>
  <si>
    <t>Các mã chức năng Modbus</t>
  </si>
  <si>
    <t>10.3.1</t>
  </si>
  <si>
    <t>10.3.2</t>
  </si>
  <si>
    <t>Đọc trạng thái của tín hiệu đầu vào</t>
  </si>
  <si>
    <t>Đọc trạng thái của tín hiệu đầu ra</t>
  </si>
  <si>
    <t>10.3.3</t>
  </si>
  <si>
    <t>10.3.4</t>
  </si>
  <si>
    <t>Mở đầu</t>
  </si>
  <si>
    <t>4.6</t>
  </si>
  <si>
    <t>* Kiểm tra kết thúc môn</t>
  </si>
  <si>
    <t xml:space="preserve">Viết chương trình mạng modbus </t>
  </si>
  <si>
    <t>10.4</t>
  </si>
  <si>
    <t>Lớp vật lý</t>
  </si>
  <si>
    <t>11.2.1</t>
  </si>
  <si>
    <t>Lớp kết nối dữ liệu</t>
  </si>
  <si>
    <t>Đặc điểm hoạt động</t>
  </si>
  <si>
    <t>11.2.2</t>
  </si>
  <si>
    <t>Mã hóa bit</t>
  </si>
  <si>
    <t>11.4.1</t>
  </si>
  <si>
    <t>Bảo toàn dữ liệu</t>
  </si>
  <si>
    <t>11.4.2</t>
  </si>
  <si>
    <t>11.5.1</t>
  </si>
  <si>
    <t>11.5.2</t>
  </si>
  <si>
    <t>Công cụ</t>
  </si>
  <si>
    <t>Thiết bị truyền thông Radio</t>
  </si>
  <si>
    <t>Tuyền thông MDS SD9</t>
  </si>
  <si>
    <t>Máy phát hình bán dẫn VHF/UHF</t>
  </si>
  <si>
    <t>Máy bộ đàm  Motorola GP338 VHF/UHF</t>
  </si>
  <si>
    <t>Đặc điểm của VHF/UHF</t>
  </si>
  <si>
    <t>12.1.2</t>
  </si>
  <si>
    <t>12.1.1</t>
  </si>
  <si>
    <t>12.1.3</t>
  </si>
  <si>
    <t>Cài đặt wireless</t>
  </si>
  <si>
    <t>Thay đổi password trong wireless</t>
  </si>
  <si>
    <t xml:space="preserve"> </t>
  </si>
  <si>
    <t>Các loại sợi quang cơ bản</t>
  </si>
  <si>
    <t>1. Giới thiệu tổng quan</t>
  </si>
  <si>
    <t>1.1. Giới thiệu</t>
  </si>
  <si>
    <t>1.1.1. Mạng truyền thông công nghiệp là gì?</t>
  </si>
  <si>
    <t>1.1.2. Vai trò của mạng truyền thông công nghiệp</t>
  </si>
  <si>
    <t>1.1.3. Phân loại và đặc trưng các hệ thống mạng truyền thông công nghiệp</t>
  </si>
  <si>
    <t>1.2. Các hệ thống và thiết bị điều khiển hiện đại</t>
  </si>
  <si>
    <t>1.2.1. Hệ điều khiển phân tán (Distributed Control System, DCS)</t>
  </si>
  <si>
    <t>1.2.2. Hệ thống điều khiển quá trình</t>
  </si>
  <si>
    <t>1.2.3. Hệ điều khiển lai (SCADA và DCS)</t>
  </si>
  <si>
    <t>1.2.4. Các hệ điều khiển khác</t>
  </si>
  <si>
    <t>1.2.5. Thiết bị điều khiển khả trình</t>
  </si>
  <si>
    <t>1.3. Các mô hình kết nối hệ thống mở</t>
  </si>
  <si>
    <t>1.3.1. Các tầng hệ thống mở</t>
  </si>
  <si>
    <t>1.3.2. Nguyên tắc định nghĩa các tầng trong hệ thống mở</t>
  </si>
  <si>
    <t>1.3.3. Các giao thức trong mô hình</t>
  </si>
  <si>
    <t>1.3.4. Truyền dữ liệu trong mô hình</t>
  </si>
  <si>
    <t>1.3.5. Vai trò và chức năng chủ yếu của các tầng</t>
  </si>
  <si>
    <t>1.4. Các thủ tục truyền thông</t>
  </si>
  <si>
    <t>1.5. Các chuẩn truyền thông</t>
  </si>
  <si>
    <t>1.5.1. Foudation Fieldbus</t>
  </si>
  <si>
    <t>1.5.2. Ethernet</t>
  </si>
  <si>
    <t>1.5.3. Profibus</t>
  </si>
  <si>
    <t>1.5.4. Modbus</t>
  </si>
  <si>
    <t xml:space="preserve">1.5.5. Câu hỏi ôn tập </t>
  </si>
  <si>
    <t>2. Nhiễu và giải pháp</t>
  </si>
  <si>
    <t>2.1. Giới thiệu</t>
  </si>
  <si>
    <t>2.2. Những sự cố thường gặp và cách giải quyết</t>
  </si>
  <si>
    <t>2.3. Nhiễu và các giải pháp xử lý</t>
  </si>
  <si>
    <t>2.3.1. Nguồn gốc của nhiễu điện</t>
  </si>
  <si>
    <t>2.3.2. Vỏ bọc che chắn</t>
  </si>
  <si>
    <t>2.3.3. Tốc độ dẫn của dây cáp</t>
  </si>
  <si>
    <t xml:space="preserve">2.3.4. Yêu cầu nối đất </t>
  </si>
  <si>
    <t>2.3.5. Kỹ thuật triệt nhiễu</t>
  </si>
  <si>
    <t>2.4. Kiểm tra 1 tiết</t>
  </si>
  <si>
    <t>3. Chuẩn truyền thông RS232</t>
  </si>
  <si>
    <t>3.1. Chuẩn truyền thông RS232</t>
  </si>
  <si>
    <t>3.2. Các yếu tố của RS232</t>
  </si>
  <si>
    <t>3.3. Hoạt động của giao diện RS232</t>
  </si>
  <si>
    <t>3.4. Các hạn chế</t>
  </si>
  <si>
    <t>3.5. Xử lý sự cố</t>
  </si>
  <si>
    <t>3.5.1. Giới thiệu</t>
  </si>
  <si>
    <t>3.5.2. Các phương pháp tiếp cận</t>
  </si>
  <si>
    <t xml:space="preserve">3.5.3. Kiểm tra thiết bị </t>
  </si>
  <si>
    <t>3.5.4. Cách giải quyết một số vấn đề cơ bản</t>
  </si>
  <si>
    <t>3.5.5. Tóm tắt</t>
  </si>
  <si>
    <t>3.5.6. Câu hỏi ôn tập</t>
  </si>
  <si>
    <t>4. Bài tập truyền thông Atmega 128 thông qua cổng ISP</t>
  </si>
  <si>
    <t>4.1. Kết nối ISP với Atmega 128</t>
  </si>
  <si>
    <t xml:space="preserve">4.1.1. Cài đặt phần mềm kết nối Progisp </t>
  </si>
  <si>
    <t xml:space="preserve">4.1.2. Thực hiện kết nối bằng phần mềm Progisp </t>
  </si>
  <si>
    <t>4.2. Chương trình lập trình điều khiển ngõ ra</t>
  </si>
  <si>
    <t>4.2.1. Chương trình lập trình điều khiển ngõ ra</t>
  </si>
  <si>
    <t>4.2.2. Kết nối ISP với Atmega 128</t>
  </si>
  <si>
    <t>4.3. Kiểm tra 1 tiết</t>
  </si>
  <si>
    <t>5. Bài tập lập trình truyền thông Atmega 128 thông qua cổng ISP</t>
  </si>
  <si>
    <t>5.1. Lập trình điều khiển led đơn</t>
  </si>
  <si>
    <t>5.2. Bài tập lập trình điều khiển quét phím</t>
  </si>
  <si>
    <t>5.3. Câu hỏi ôn tập</t>
  </si>
  <si>
    <t>5.4. Kiểm tra 1 tiết</t>
  </si>
  <si>
    <t>6. Chuẩn truyền thông RS485</t>
  </si>
  <si>
    <t xml:space="preserve">6.1. Chuẩn truyền thông RS485 </t>
  </si>
  <si>
    <t>6.1.1. Đặc tính điện học</t>
  </si>
  <si>
    <t>6.1.2. Đặc trưng của RS485</t>
  </si>
  <si>
    <t>6.2. Xử lý sự cố</t>
  </si>
  <si>
    <t>6.2.1. Giới thiệu</t>
  </si>
  <si>
    <t>6.2.2. Chuẩn truyền thông RS485 và RS422</t>
  </si>
  <si>
    <t>6.2.3. Lắp đặt truyền thông RS485</t>
  </si>
  <si>
    <t>6.2.4. Các vấn đề nhiễu</t>
  </si>
  <si>
    <t>6.2.5. Kiểm tra thiết bị</t>
  </si>
  <si>
    <t>6.3. Câu hỏi ôn tập</t>
  </si>
  <si>
    <t>7. Chuẩn truyền thông RS485 và kết nối với PLC Siemens S7-200</t>
  </si>
  <si>
    <t>7.1. Cable truyền thông RS485 với PLC Siemens S7-200</t>
  </si>
  <si>
    <t>7.2. Phương pháp kết nối PLC với máy tính thông qua RS485</t>
  </si>
  <si>
    <t>7.3. Các lệnh lập trình đóng mở tiếp điểm</t>
  </si>
  <si>
    <t>8. Bài tập lập trình kết nối RS485 và kết nối với PLC Siemens S7-200</t>
  </si>
  <si>
    <t>8.1. Một số lệnh đưa mức logic lên mức 1</t>
  </si>
  <si>
    <t>8.2. Lập trình điều khiển thiết bị ngoại vi</t>
  </si>
  <si>
    <t>8.3. Kết nối thiết bị ngoại vi</t>
  </si>
  <si>
    <t>9. Cáp quang</t>
  </si>
  <si>
    <t>9.1. Giới thiệu</t>
  </si>
  <si>
    <t>9.2. Các thiết bị</t>
  </si>
  <si>
    <t>9.3. Các thông số cơ bản</t>
  </si>
  <si>
    <t>9.4. Các loại sợi quang cơ bản</t>
  </si>
  <si>
    <t>9.5. Loại cáp quang bình thường</t>
  </si>
  <si>
    <t>9.5.1. Cáp trên không</t>
  </si>
  <si>
    <t>9.5.2. Cáp ngầm (trong đất, nước)</t>
  </si>
  <si>
    <t>9.5.3. Cáp trong nhà</t>
  </si>
  <si>
    <t>9.6. Kết nối cáp</t>
  </si>
  <si>
    <t>9.6.1. Suy giảm kết nối</t>
  </si>
  <si>
    <t>9.6.2. Sự kết nối</t>
  </si>
  <si>
    <t>9.6.3. Xử lý kết nối</t>
  </si>
  <si>
    <t>9.6.4. Xử lý sự cố</t>
  </si>
  <si>
    <t>9.6.5. Đấu nối cáp quang bằng máy Fujikura FSM-50S</t>
  </si>
  <si>
    <t>9.6.6. Câu hỏi ôn tập</t>
  </si>
  <si>
    <t>10. Mạng Modbus</t>
  </si>
  <si>
    <t>10.1. Giới thiệu tổng quan</t>
  </si>
  <si>
    <t>10.2. Cấu trúc giao thức Modbus</t>
  </si>
  <si>
    <t>10.2.1. Kiến trúc giao thức</t>
  </si>
  <si>
    <t>10.2.2. Cơ chế giao tiếp</t>
  </si>
  <si>
    <t>10.2.3. Cấu trúc bức điện</t>
  </si>
  <si>
    <t>10.3. Các mã số chức năng</t>
  </si>
  <si>
    <t>10.3.1. Địa chỉ Modbus</t>
  </si>
  <si>
    <t>10.3.2. Các mã chức năng Modbus</t>
  </si>
  <si>
    <t>10.3.3. Đọc trạng thái của tín hiệu đầu ra</t>
  </si>
  <si>
    <t>10.3.4. Đọc trạng thái của tín hiệu đầu vào</t>
  </si>
  <si>
    <t xml:space="preserve">10.4. Viết chương trình mạng modbus </t>
  </si>
  <si>
    <t>11. Mạng AS-I và mạng Industrial Ethernet</t>
  </si>
  <si>
    <t>11.1. Giới thiệu tổng quan</t>
  </si>
  <si>
    <t>11.2. Lớp vật lý</t>
  </si>
  <si>
    <t>11.2.1. Cơ chế giao tiếp</t>
  </si>
  <si>
    <t>11.2.2. Cấu trúc bức điện</t>
  </si>
  <si>
    <t>11.3. Lớp kết nối dữ liệu</t>
  </si>
  <si>
    <t>11.4. Đặc điểm hoạt động</t>
  </si>
  <si>
    <t>11.4.1. Mã hóa bit</t>
  </si>
  <si>
    <t>11.4.2. Bảo toàn dữ liệu</t>
  </si>
  <si>
    <t>11.5. Xử lý sự cố</t>
  </si>
  <si>
    <t>11.5.1. Giới thiệu tổng quan</t>
  </si>
  <si>
    <t>11.5.2. Công cụ</t>
  </si>
  <si>
    <t>12. Truyền thông Radio và wireless</t>
  </si>
  <si>
    <t>12.1. Thiết bị truyền thông Radio</t>
  </si>
  <si>
    <t>12.1.1. Tuyền thông MDS SD9</t>
  </si>
  <si>
    <t>12.1.2. Máy phát hình bán dẫn VHF/UHF</t>
  </si>
  <si>
    <t>12.1.3. Máy bộ đàm  Motorola GP338 VHF/UHF</t>
  </si>
  <si>
    <t>12.2. Đặc điểm của VHF/UHF</t>
  </si>
  <si>
    <t>12.3. Cài đặt wireless</t>
  </si>
  <si>
    <t>12.4. Thay đổi password trong wireless</t>
  </si>
  <si>
    <t>12.5. Kiểm tra 1 tiết</t>
  </si>
  <si>
    <t>14. Bài tập tổng hợp</t>
  </si>
  <si>
    <t>15. Kiểm tra hết môn</t>
  </si>
  <si>
    <t>Kiểm tra kết thúc môn</t>
  </si>
  <si>
    <t>. Giới thiệu tổng quan</t>
  </si>
  <si>
    <t>1. Giới thiệu</t>
  </si>
  <si>
    <t>1.1. Mạng truyền thông công nghiệp là gì?</t>
  </si>
  <si>
    <t>1.2. Vai trò của mạng truyền thông công nghiệp</t>
  </si>
  <si>
    <t>1.3. Phân loại và đặc trưng các hệ thống mạng truyền thông công nghiệp</t>
  </si>
  <si>
    <t>2. Các hệ thống và thiết bị điều khiển hiện đại</t>
  </si>
  <si>
    <t>2.1. Hệ điều khiển phân tán (Distributed Control System, DCS)</t>
  </si>
  <si>
    <t>2.2. Hệ thống điều khiển quá trình</t>
  </si>
  <si>
    <t>2.3. Hệ điều khiển lai (SCADA và DCS)</t>
  </si>
  <si>
    <t>2.4. Các hệ điều khiển khác</t>
  </si>
  <si>
    <t>2.5. Thiết bị điều khiển khả trình</t>
  </si>
  <si>
    <t>3. Các mô hình kết nối hệ thống mở</t>
  </si>
  <si>
    <t>3.1. Các tầng hệ thống mở</t>
  </si>
  <si>
    <t>3.2. Nguyên tắc định nghĩa các tầng trong hệ thống mở</t>
  </si>
  <si>
    <t>3.3. Các giao thức trong mô hình</t>
  </si>
  <si>
    <t>3.4. Truyền dữ liệu trong mô hình</t>
  </si>
  <si>
    <t>3.5. Vai trò và chức năng chủ yếu của các tầng</t>
  </si>
  <si>
    <t>4. Các thủ tục truyền thông</t>
  </si>
  <si>
    <t>5. Các chuẩn truyền thông</t>
  </si>
  <si>
    <t>5.1. Foudation Fieldbus</t>
  </si>
  <si>
    <t>5.2. Ethernet</t>
  </si>
  <si>
    <t>5.3. Profibus</t>
  </si>
  <si>
    <t>5.4. Modbus</t>
  </si>
  <si>
    <t xml:space="preserve">5.5. Câu hỏi ôn tập </t>
  </si>
  <si>
    <t>. Nhiễu và giải pháp</t>
  </si>
  <si>
    <t>2. Những sự cố thường gặp và cách giải quyết</t>
  </si>
  <si>
    <t>3. Nhiễu và các giải pháp xử lý</t>
  </si>
  <si>
    <t>3.1. Nguồn gốc của nhiễu điện</t>
  </si>
  <si>
    <t>3.2. Vỏ bọc che chắn</t>
  </si>
  <si>
    <t>3.3. Tốc độ dẫn của dây cáp</t>
  </si>
  <si>
    <t xml:space="preserve">3.4. Yêu cầu nối đất </t>
  </si>
  <si>
    <t>3.5. Kỹ thuật triệt nhiễu</t>
  </si>
  <si>
    <t>4. Kiểm tra 1 tiết</t>
  </si>
  <si>
    <t>. Chuẩn truyền thông RS232</t>
  </si>
  <si>
    <t>1. Chuẩn truyền thông RS232</t>
  </si>
  <si>
    <t>2. Các yếu tố của RS232</t>
  </si>
  <si>
    <t>3. Hoạt động của giao diện RS232</t>
  </si>
  <si>
    <t>4. Các hạn chế</t>
  </si>
  <si>
    <t>5. Xử lý sự cố</t>
  </si>
  <si>
    <t>5.1. Giới thiệu</t>
  </si>
  <si>
    <t>5.2. Các phương pháp tiếp cận</t>
  </si>
  <si>
    <t xml:space="preserve">5.3. Kiểm tra thiết bị </t>
  </si>
  <si>
    <t>5.4. Cách giải quyết một số vấn đề cơ bản</t>
  </si>
  <si>
    <t>5.5. Tóm tắt</t>
  </si>
  <si>
    <t>5.6. Câu hỏi ôn tập</t>
  </si>
  <si>
    <t>. Bài tập truyền thông Atmega 128 thông qua cổng ISP</t>
  </si>
  <si>
    <t>1. Kết nối ISP với Atmega 128</t>
  </si>
  <si>
    <t xml:space="preserve">1.1. Cài đặt phần mềm kết nối Progisp </t>
  </si>
  <si>
    <t xml:space="preserve">1.2. Thực hiện kết nối bằng phần mềm Progisp </t>
  </si>
  <si>
    <t>2. Chương trình lập trình điều khiển ngõ ra</t>
  </si>
  <si>
    <t>2.1. Chương trình lập trình điều khiển ngõ ra</t>
  </si>
  <si>
    <t>2.2. Kết nối ISP với Atmega 128</t>
  </si>
  <si>
    <t>3. Kiểm tra 1 tiết</t>
  </si>
  <si>
    <t>. Bài tập lập trình truyền thông Atmega 128 thông qua cổng ISP</t>
  </si>
  <si>
    <t>1. Lập trình điều khiển led đơn</t>
  </si>
  <si>
    <t>2. Bài tập lập trình điều khiển quét phím</t>
  </si>
  <si>
    <t>3. Câu hỏi ôn tập</t>
  </si>
  <si>
    <t>. Chuẩn truyền thông RS485</t>
  </si>
  <si>
    <t xml:space="preserve">1. Chuẩn truyền thông RS485 </t>
  </si>
  <si>
    <t>1.1. Đặc tính điện học</t>
  </si>
  <si>
    <t>1.2. Đặc trưng của RS485</t>
  </si>
  <si>
    <t>2. Xử lý sự cố</t>
  </si>
  <si>
    <t>2.2. Chuẩn truyền thông RS485 và RS422</t>
  </si>
  <si>
    <t>2.3. Lắp đặt truyền thông RS485</t>
  </si>
  <si>
    <t>2.4. Các vấn đề nhiễu</t>
  </si>
  <si>
    <t>2.5. Kiểm tra thiết bị</t>
  </si>
  <si>
    <t>. Chuẩn truyền thông RS485 và kết nối với PLC Siemens S7-200</t>
  </si>
  <si>
    <t>1. Cable truyền thông RS485 với PLC Siemens S7-200</t>
  </si>
  <si>
    <t>2. Phương pháp kết nối PLC với máy tính thông qua RS485</t>
  </si>
  <si>
    <t>3. Các lệnh lập trình đóng mở tiếp điểm</t>
  </si>
  <si>
    <t>. Bài tập lập trình kết nối RS485 và kết nối với PLC Siemens S7-200</t>
  </si>
  <si>
    <t>1. Một số lệnh đưa mức logic lên mức 1</t>
  </si>
  <si>
    <t>2. Lập trình điều khiển thiết bị ngoại vi</t>
  </si>
  <si>
    <t>3. Kết nối thiết bị ngoại vi</t>
  </si>
  <si>
    <t>. Cáp quang</t>
  </si>
  <si>
    <t>2. Các thiết bị</t>
  </si>
  <si>
    <t>3. Các thông số cơ bản</t>
  </si>
  <si>
    <t>4. Các loại sợi quang cơ bản</t>
  </si>
  <si>
    <t>5. Loại cáp quang bình thường</t>
  </si>
  <si>
    <t>5.1. Cáp trên không</t>
  </si>
  <si>
    <t>5.2. Cáp ngầm (trong đất, nước)</t>
  </si>
  <si>
    <t>5.3. Cáp trong nhà</t>
  </si>
  <si>
    <t>6. Kết nối cáp</t>
  </si>
  <si>
    <t>6.1. Suy giảm kết nối</t>
  </si>
  <si>
    <t>6.2. Sự kết nối</t>
  </si>
  <si>
    <t>6.3. Xử lý kết nối</t>
  </si>
  <si>
    <t>6.4. Xử lý sự cố</t>
  </si>
  <si>
    <t>6.5. Đấu nối cáp quang bằng máy Fujikura FSM-50S</t>
  </si>
  <si>
    <t>6.6. Câu hỏi ôn tập</t>
  </si>
  <si>
    <t>. Mạng Modbus</t>
  </si>
  <si>
    <t>2. Cấu trúc giao thức Modbus</t>
  </si>
  <si>
    <t>2.1. Kiến trúc giao thức</t>
  </si>
  <si>
    <t>2.2. Cơ chế giao tiếp</t>
  </si>
  <si>
    <t>2.3. Cấu trúc bức điện</t>
  </si>
  <si>
    <t>3. Các mã số chức năng</t>
  </si>
  <si>
    <t>3.1. Địa chỉ Modbus</t>
  </si>
  <si>
    <t>3.2. Các mã chức năng Modbus</t>
  </si>
  <si>
    <t>3.3. Đọc trạng thái của tín hiệu đầu ra</t>
  </si>
  <si>
    <t>3.4. Đọc trạng thái của tín hiệu đầu vào</t>
  </si>
  <si>
    <t xml:space="preserve">4. Viết chương trình mạng modbus </t>
  </si>
  <si>
    <t>. Mạng AS-I và mạng Industrial Ethernet</t>
  </si>
  <si>
    <t>2. Lớp vật lý</t>
  </si>
  <si>
    <t>2.1. Cơ chế giao tiếp</t>
  </si>
  <si>
    <t>2.2. Cấu trúc bức điện</t>
  </si>
  <si>
    <t>3. Lớp kết nối dữ liệu</t>
  </si>
  <si>
    <t>4. Đặc điểm hoạt động</t>
  </si>
  <si>
    <t>4.1. Mã hóa bit</t>
  </si>
  <si>
    <t>4.2. Bảo toàn dữ liệu</t>
  </si>
  <si>
    <t>5.1. Giới thiệu tổng quan</t>
  </si>
  <si>
    <t>5.2. Công cụ</t>
  </si>
  <si>
    <t>. Truyền thông Radio và wireless</t>
  </si>
  <si>
    <t>1. Thiết bị truyền thông Radio</t>
  </si>
  <si>
    <t>1.1. Tuyền thông MDS SD9</t>
  </si>
  <si>
    <t>1.2. Máy phát hình bán dẫn VHF/UHF</t>
  </si>
  <si>
    <t>1.3. Máy bộ đàm  Motorola GP338 VHF/UHF</t>
  </si>
  <si>
    <t>2. Đặc điểm của VHF/UHF</t>
  </si>
  <si>
    <t>3. Cài đặt wireless</t>
  </si>
  <si>
    <t>4. Thay đổi password trong wireless</t>
  </si>
  <si>
    <t>5. Kiểm tra 1 tiết</t>
  </si>
  <si>
    <t>. Bài tập tổng hợp</t>
  </si>
  <si>
    <t>. Kiểm tra hết môn</t>
  </si>
  <si>
    <t>Tiêu đề/Tiểu tiêu đề</t>
  </si>
  <si>
    <t>Thời gian (giờ)</t>
  </si>
  <si>
    <t>Hình thức giảng dạy</t>
  </si>
  <si>
    <t>T.Số</t>
  </si>
  <si>
    <t>TH/BT</t>
  </si>
  <si>
    <t>KT*</t>
  </si>
  <si>
    <t>LT </t>
  </si>
  <si>
    <t> LT</t>
  </si>
  <si>
    <r>
      <t>1.3. Các mô hình kết nối hệ thống mở</t>
    </r>
    <r>
      <rPr>
        <sz val="14"/>
        <color rgb="FF000000"/>
        <rFont val="Times New Roman"/>
        <family val="1"/>
      </rPr>
      <t xml:space="preserve"> </t>
    </r>
  </si>
  <si>
    <t xml:space="preserve">1.3.1. Các tầng hệ thống mở </t>
  </si>
  <si>
    <t xml:space="preserve">1.3.2. Nguyên tắc định nghĩa các tầng trong hệ thống mở </t>
  </si>
  <si>
    <t>LT</t>
  </si>
  <si>
    <t>1.5.5. Câu hỏi ôn tập</t>
  </si>
  <si>
    <t>Đồ án mô đun</t>
  </si>
  <si>
    <t>Viết chương trình điều khiển PAM bằng Matlab Simulink</t>
  </si>
  <si>
    <t>13.4</t>
  </si>
  <si>
    <t>1</t>
  </si>
  <si>
    <t>2</t>
  </si>
  <si>
    <t>3</t>
  </si>
  <si>
    <t>4</t>
  </si>
  <si>
    <t>5</t>
  </si>
  <si>
    <t>Truyền hình tương tự Analog</t>
  </si>
  <si>
    <t>Ý nghĩa của truyền thông tương tự</t>
  </si>
  <si>
    <t>Truyền hình tương tự Analog là gì?</t>
  </si>
  <si>
    <t>Nhược điểm của truyền hình Analog</t>
  </si>
  <si>
    <t>Ưu điểm của truyền hình Analog</t>
  </si>
  <si>
    <t>Tổng quan về kỹ thuật truyền thông tương tự</t>
  </si>
  <si>
    <t>Đặc điểm mắt người</t>
  </si>
  <si>
    <t>Nguyên tắc truyền hình ảnh</t>
  </si>
  <si>
    <t>Số ảnh truyên trong 1s</t>
  </si>
  <si>
    <t>Tần số của tín hiệu Video</t>
  </si>
  <si>
    <t>Truyền hình ảnh: Hệ 625 và 525 dòng</t>
  </si>
  <si>
    <t>http://tailieu.vn/doc/bai-giang-truyen-hinh-tuong-tu-analog-television--1792645.html</t>
  </si>
  <si>
    <t>III</t>
  </si>
  <si>
    <t>https://en.wikipedia.org/wiki/Analog_television</t>
  </si>
  <si>
    <t>http://sohoa.vnexpress.net/tin-tuc/doi-song-so/nguoi-dan-bo-ngo-khi-bi-dung-truyen-hinh-analog-3306388.html</t>
  </si>
  <si>
    <t>https://congnghe12.wikispaces.com/Truy%E1%BB%81n+h%C3%ACnh+t%C6%B0%C6%A1ng+t%E1%BB%B1</t>
  </si>
  <si>
    <t>Tín hiệu và khuếch đại tín hiệu</t>
  </si>
  <si>
    <t>Tín hiệu và phân loại tín hiệu</t>
  </si>
  <si>
    <t>Mạch khuếch đại Collector common</t>
  </si>
  <si>
    <t>Ghép tầng qua tụ điện</t>
  </si>
  <si>
    <t>* Kiểm tra</t>
  </si>
  <si>
    <t>Mạch khuếch đại chế độ A</t>
  </si>
  <si>
    <t>Sơ đồ nguyên lý</t>
  </si>
  <si>
    <t>Mô phỏng bằng Multisim 13.0</t>
  </si>
  <si>
    <t>Ý nghĩa của mạch Emitter Common</t>
  </si>
  <si>
    <t>Ý nghĩa của mạch Collector common</t>
  </si>
  <si>
    <t>Tính toán các thông số của mạch Emitter common và mạch Collecter common</t>
  </si>
  <si>
    <t>IV</t>
  </si>
  <si>
    <t>http://kythuatphancung.vn/tin-tuc/co-ban-mach-khuyech-dai.html</t>
  </si>
  <si>
    <t>V</t>
  </si>
  <si>
    <t>Ghép tầng tín hiệu</t>
  </si>
  <si>
    <t>Ghép tầng qua biến áp</t>
  </si>
  <si>
    <t>Phương pháp kiểm tra một tầng khuếch đại</t>
  </si>
  <si>
    <t>http://kythuatphancung.vn/tin-tuc/phan-tich-mach-khuyech-dai-am-thanh-co-ban-dung-bjt.html</t>
  </si>
  <si>
    <t>http://kythuatphancung.vn/tin-tuc/co-ban-mach-dao-dong.html</t>
  </si>
  <si>
    <t>VI</t>
  </si>
  <si>
    <t>Sơ đồ khối Module nguồn tín hiệu ED2950A</t>
  </si>
  <si>
    <t xml:space="preserve">Kết nối Module ED2950A với Oscilloscope </t>
  </si>
  <si>
    <t>Đọc và phân tích các thông số đo được trên Oscilloscope</t>
  </si>
  <si>
    <t>Kết nối ED2950A với Frequency Counter</t>
  </si>
  <si>
    <t>Đọc và phân tích các thông số đo được trên Frequency Counter</t>
  </si>
  <si>
    <t>VII</t>
  </si>
  <si>
    <t>Sơ đồ khối Module mạch điều chỉnh ED2950H</t>
  </si>
  <si>
    <t>Kết nối ED2950H với ED2950A, Oscilloscope</t>
  </si>
  <si>
    <t>Thực hành với các Module nguồn tín hiệu</t>
  </si>
  <si>
    <t>Thực hành với các Module ED2950H</t>
  </si>
  <si>
    <t>Thực hành với các Module Crystal, module Detector</t>
  </si>
  <si>
    <t>Kết nối với ED2950A với Frequency Counter</t>
  </si>
  <si>
    <t>Sơ đồ khối Module Crystal ED2950J</t>
  </si>
  <si>
    <t xml:space="preserve">Kết nối với, ED2950A, Detector Oscilloscope </t>
  </si>
  <si>
    <t>Kết nối với ED2950A, detector, Frequency Counter</t>
  </si>
  <si>
    <t>VIII</t>
  </si>
  <si>
    <t>Điều chế AM</t>
  </si>
  <si>
    <t>Định nghĩa</t>
  </si>
  <si>
    <t>Ưu điểm của điều chế AM</t>
  </si>
  <si>
    <t>Mạch điều chế AM dùng diode</t>
  </si>
  <si>
    <t>Mạch giải điều chế AM</t>
  </si>
  <si>
    <t>IX</t>
  </si>
  <si>
    <t>Đo các đặc tính và mô phỏng điều chế AM</t>
  </si>
  <si>
    <t>Đo và hiển thị các thông số</t>
  </si>
  <si>
    <t>Mô phỏng bằng Matlab 7.0</t>
  </si>
  <si>
    <t>X</t>
  </si>
  <si>
    <t>XI</t>
  </si>
  <si>
    <t>Điều chế FM</t>
  </si>
  <si>
    <t>Ứng dụng của điều chế FM</t>
  </si>
  <si>
    <t>Phổ của tín hiệu điều tần</t>
  </si>
  <si>
    <t>Bảng các hệ số của hàm Bessel</t>
  </si>
  <si>
    <t>XII</t>
  </si>
  <si>
    <t>Đo các đặc tính và mô phỏng điều chế FM</t>
  </si>
  <si>
    <t xml:space="preserve">TT </t>
  </si>
  <si>
    <t>XIII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</si>
</sst>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Times New Roman"/>
      <family val="1"/>
      <charset val="163"/>
    </font>
    <font>
      <sz val="11"/>
      <name val="Times New Roman"/>
      <family val="1"/>
      <charset val="163"/>
    </font>
    <font>
      <b/>
      <sz val="12"/>
      <name val="Times New Roman"/>
      <family val="1"/>
    </font>
    <font>
      <b/>
      <i/>
      <sz val="11"/>
      <name val="Times New Roman"/>
      <family val="1"/>
    </font>
    <font>
      <i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left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/>
    <xf numFmtId="0" fontId="12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13" fillId="0" borderId="6" xfId="0" applyFont="1" applyBorder="1" applyAlignment="1">
      <alignment horizontal="right"/>
    </xf>
    <xf numFmtId="0" fontId="12" fillId="0" borderId="6" xfId="0" applyFont="1" applyFill="1" applyBorder="1" applyAlignment="1">
      <alignment horizontal="center"/>
    </xf>
    <xf numFmtId="0" fontId="8" fillId="0" borderId="1" xfId="0" quotePrefix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11" fillId="0" borderId="1" xfId="0" quotePrefix="1" applyFont="1" applyBorder="1" applyAlignment="1">
      <alignment vertical="center" wrapText="1"/>
    </xf>
    <xf numFmtId="0" fontId="10" fillId="0" borderId="1" xfId="0" quotePrefix="1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3" borderId="0" xfId="0" applyFont="1" applyFill="1"/>
    <xf numFmtId="0" fontId="9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8" fillId="4" borderId="1" xfId="0" quotePrefix="1" applyFont="1" applyFill="1" applyBorder="1" applyAlignment="1">
      <alignment vertical="center" wrapText="1"/>
    </xf>
    <xf numFmtId="0" fontId="16" fillId="4" borderId="1" xfId="0" applyFont="1" applyFill="1" applyBorder="1"/>
    <xf numFmtId="0" fontId="15" fillId="4" borderId="1" xfId="0" applyFont="1" applyFill="1" applyBorder="1"/>
    <xf numFmtId="0" fontId="9" fillId="4" borderId="1" xfId="0" quotePrefix="1" applyFont="1" applyFill="1" applyBorder="1" applyAlignment="1">
      <alignment vertical="center" wrapText="1"/>
    </xf>
    <xf numFmtId="0" fontId="17" fillId="4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/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justify" vertical="top" wrapText="1"/>
    </xf>
    <xf numFmtId="0" fontId="2" fillId="0" borderId="1" xfId="0" quotePrefix="1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top" wrapText="1"/>
    </xf>
    <xf numFmtId="0" fontId="2" fillId="2" borderId="0" xfId="0" applyFont="1" applyFill="1"/>
    <xf numFmtId="0" fontId="5" fillId="2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9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top" wrapText="1"/>
    </xf>
    <xf numFmtId="0" fontId="1" fillId="0" borderId="8" xfId="0" applyFont="1" applyBorder="1" applyAlignment="1">
      <alignment vertical="center" wrapText="1"/>
    </xf>
    <xf numFmtId="0" fontId="22" fillId="0" borderId="8" xfId="0" applyFont="1" applyBorder="1" applyAlignment="1">
      <alignment vertical="top" wrapText="1"/>
    </xf>
    <xf numFmtId="0" fontId="1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3" fillId="0" borderId="0" xfId="1" applyAlignment="1" applyProtection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ongnghe12.wikispaces.com/Truy%E1%BB%81n+h%C3%ACnh+t%C6%B0%C6%A1ng+t%E1%BB%B1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://sohoa.vnexpress.net/tin-tuc/doi-song-so/nguoi-dan-bo-ngo-khi-bi-dung-truyen-hinh-analog-3306388.html" TargetMode="External"/><Relationship Id="rId1" Type="http://schemas.openxmlformats.org/officeDocument/2006/relationships/hyperlink" Target="https://en.wikipedia.org/wiki/Analog_television" TargetMode="External"/><Relationship Id="rId6" Type="http://schemas.openxmlformats.org/officeDocument/2006/relationships/hyperlink" Target="http://kythuatphancung.vn/tin-tuc/co-ban-mach-khuyech-dai.html" TargetMode="External"/><Relationship Id="rId5" Type="http://schemas.openxmlformats.org/officeDocument/2006/relationships/hyperlink" Target="http://kythuatphancung.vn/tin-tuc/co-ban-mach-dao-dong.html" TargetMode="External"/><Relationship Id="rId4" Type="http://schemas.openxmlformats.org/officeDocument/2006/relationships/hyperlink" Target="http://kythuatphancung.vn/tin-tuc/phan-tich-mach-khuyech-dai-am-thanh-co-ban-dung-bjt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5"/>
  <sheetViews>
    <sheetView topLeftCell="A67" workbookViewId="0">
      <selection activeCell="D78" sqref="D78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25" t="s">
        <v>0</v>
      </c>
      <c r="B1" s="125" t="s">
        <v>1</v>
      </c>
      <c r="C1" s="122" t="s">
        <v>2</v>
      </c>
      <c r="D1" s="123"/>
      <c r="E1" s="123"/>
      <c r="F1" s="124"/>
    </row>
    <row r="2" spans="1:6" ht="75">
      <c r="A2" s="126"/>
      <c r="B2" s="126"/>
      <c r="C2" s="82" t="s">
        <v>93</v>
      </c>
      <c r="D2" s="82" t="s">
        <v>94</v>
      </c>
      <c r="E2" s="82" t="s">
        <v>96</v>
      </c>
      <c r="F2" s="82" t="s">
        <v>95</v>
      </c>
    </row>
    <row r="3" spans="1:6" ht="37.5">
      <c r="A3" s="70">
        <v>1</v>
      </c>
      <c r="B3" s="71" t="s">
        <v>23</v>
      </c>
      <c r="C3" s="72">
        <f>SUM(C4:C6)</f>
        <v>3</v>
      </c>
      <c r="D3" s="72">
        <f>SUM(D4:D6)</f>
        <v>3</v>
      </c>
      <c r="E3" s="72"/>
      <c r="F3" s="72"/>
    </row>
    <row r="4" spans="1:6" ht="37.5">
      <c r="A4" s="74" t="s">
        <v>24</v>
      </c>
      <c r="B4" s="77" t="s">
        <v>22</v>
      </c>
      <c r="C4" s="82">
        <f>+SUM(D4:F4)</f>
        <v>1</v>
      </c>
      <c r="D4" s="82">
        <v>1</v>
      </c>
      <c r="E4" s="82"/>
      <c r="F4" s="82"/>
    </row>
    <row r="5" spans="1:6" ht="37.5">
      <c r="A5" s="74" t="s">
        <v>25</v>
      </c>
      <c r="B5" s="77" t="s">
        <v>21</v>
      </c>
      <c r="C5" s="82">
        <f>+SUM(D5:F5)</f>
        <v>1</v>
      </c>
      <c r="D5" s="82">
        <v>1</v>
      </c>
      <c r="E5" s="82"/>
      <c r="F5" s="82"/>
    </row>
    <row r="6" spans="1:6" ht="37.5">
      <c r="A6" s="74" t="s">
        <v>26</v>
      </c>
      <c r="B6" s="77" t="s">
        <v>3</v>
      </c>
      <c r="C6" s="82">
        <f>+SUM(D6:F6)</f>
        <v>1</v>
      </c>
      <c r="D6" s="82">
        <v>1</v>
      </c>
      <c r="E6" s="82"/>
      <c r="F6" s="82"/>
    </row>
    <row r="7" spans="1:6">
      <c r="A7" s="70">
        <v>2</v>
      </c>
      <c r="B7" s="71" t="s">
        <v>27</v>
      </c>
      <c r="C7" s="72">
        <f>+SUM(C8:C10)</f>
        <v>3</v>
      </c>
      <c r="D7" s="72">
        <f>+SUM(D8:D10)</f>
        <v>3</v>
      </c>
      <c r="E7" s="72"/>
      <c r="F7" s="72"/>
    </row>
    <row r="8" spans="1:6">
      <c r="A8" s="74" t="s">
        <v>31</v>
      </c>
      <c r="B8" s="77" t="s">
        <v>318</v>
      </c>
      <c r="C8" s="82">
        <f>+SUM(D8:F8)</f>
        <v>1</v>
      </c>
      <c r="D8" s="82">
        <v>1</v>
      </c>
      <c r="E8" s="82"/>
      <c r="F8" s="82"/>
    </row>
    <row r="9" spans="1:6" ht="24" customHeight="1">
      <c r="A9" s="74" t="s">
        <v>32</v>
      </c>
      <c r="B9" s="77" t="s">
        <v>4</v>
      </c>
      <c r="C9" s="82">
        <f t="shared" ref="C9:C10" si="0">+SUM(D9:F9)</f>
        <v>1</v>
      </c>
      <c r="D9" s="82">
        <v>1</v>
      </c>
      <c r="E9" s="82"/>
      <c r="F9" s="82"/>
    </row>
    <row r="10" spans="1:6" ht="37.5">
      <c r="A10" s="74" t="s">
        <v>33</v>
      </c>
      <c r="B10" s="77" t="s">
        <v>5</v>
      </c>
      <c r="C10" s="82">
        <f t="shared" si="0"/>
        <v>1</v>
      </c>
      <c r="D10" s="82">
        <v>1</v>
      </c>
      <c r="E10" s="82"/>
      <c r="F10" s="82"/>
    </row>
    <row r="11" spans="1:6" ht="56.25">
      <c r="A11" s="73">
        <v>3</v>
      </c>
      <c r="B11" s="71" t="s">
        <v>39</v>
      </c>
      <c r="C11" s="72">
        <f>SUM(C12:C16)</f>
        <v>6</v>
      </c>
      <c r="D11" s="72">
        <f>SUM(D12:D16)</f>
        <v>1</v>
      </c>
      <c r="E11" s="72">
        <f>SUM(E12:E16)</f>
        <v>5</v>
      </c>
      <c r="F11" s="82"/>
    </row>
    <row r="12" spans="1:6" ht="37.5">
      <c r="A12" s="74" t="s">
        <v>42</v>
      </c>
      <c r="B12" s="77" t="s">
        <v>40</v>
      </c>
      <c r="C12" s="82">
        <f>+SUM(D12:F12)</f>
        <v>1</v>
      </c>
      <c r="D12" s="82"/>
      <c r="E12" s="82">
        <v>1</v>
      </c>
      <c r="F12" s="82"/>
    </row>
    <row r="13" spans="1:6" ht="37.5">
      <c r="A13" s="74" t="s">
        <v>43</v>
      </c>
      <c r="B13" s="77" t="s">
        <v>55</v>
      </c>
      <c r="C13" s="82">
        <f>+SUM(D13:F13)</f>
        <v>2</v>
      </c>
      <c r="D13" s="82">
        <v>1</v>
      </c>
      <c r="E13" s="82">
        <v>1</v>
      </c>
      <c r="F13" s="82"/>
    </row>
    <row r="14" spans="1:6" ht="37.5">
      <c r="A14" s="74" t="s">
        <v>44</v>
      </c>
      <c r="B14" s="77" t="s">
        <v>45</v>
      </c>
      <c r="C14" s="82">
        <f>+SUM(D14:F14)</f>
        <v>1</v>
      </c>
      <c r="D14" s="82"/>
      <c r="E14" s="82">
        <v>1</v>
      </c>
      <c r="F14" s="82"/>
    </row>
    <row r="15" spans="1:6" ht="75">
      <c r="A15" s="74" t="s">
        <v>120</v>
      </c>
      <c r="B15" s="77" t="s">
        <v>46</v>
      </c>
      <c r="C15" s="82">
        <f>+SUM(D15:F15)</f>
        <v>1</v>
      </c>
      <c r="D15" s="82"/>
      <c r="E15" s="82">
        <v>1</v>
      </c>
      <c r="F15" s="82"/>
    </row>
    <row r="16" spans="1:6">
      <c r="A16" s="74" t="s">
        <v>121</v>
      </c>
      <c r="B16" s="77" t="s">
        <v>110</v>
      </c>
      <c r="C16" s="82">
        <f>+SUM(D16:F16)</f>
        <v>1</v>
      </c>
      <c r="D16" s="82"/>
      <c r="E16" s="82">
        <v>1</v>
      </c>
      <c r="F16" s="82"/>
    </row>
    <row r="17" spans="1:6" ht="37.5">
      <c r="A17" s="70">
        <v>4</v>
      </c>
      <c r="B17" s="71" t="s">
        <v>309</v>
      </c>
      <c r="C17" s="72">
        <f>+SUM(C18:C22)</f>
        <v>6</v>
      </c>
      <c r="D17" s="72">
        <f t="shared" ref="D17:F17" si="1">+SUM(D18:D22)</f>
        <v>3</v>
      </c>
      <c r="E17" s="72">
        <f t="shared" si="1"/>
        <v>2</v>
      </c>
      <c r="F17" s="72">
        <f t="shared" si="1"/>
        <v>1</v>
      </c>
    </row>
    <row r="18" spans="1:6" ht="37.5">
      <c r="A18" s="74" t="s">
        <v>47</v>
      </c>
      <c r="B18" s="77" t="s">
        <v>6</v>
      </c>
      <c r="C18" s="82">
        <f>+SUM(D18:F18)</f>
        <v>1</v>
      </c>
      <c r="D18" s="82">
        <v>1</v>
      </c>
      <c r="E18" s="82"/>
      <c r="F18" s="82"/>
    </row>
    <row r="19" spans="1:6" ht="37.5">
      <c r="A19" s="74" t="s">
        <v>48</v>
      </c>
      <c r="B19" s="77" t="s">
        <v>310</v>
      </c>
      <c r="C19" s="82">
        <f t="shared" ref="C19:C22" si="2">+SUM(D19:F19)</f>
        <v>2</v>
      </c>
      <c r="D19" s="82">
        <v>2</v>
      </c>
      <c r="E19" s="82"/>
      <c r="F19" s="82"/>
    </row>
    <row r="20" spans="1:6">
      <c r="A20" s="74" t="s">
        <v>49</v>
      </c>
      <c r="B20" s="77" t="s">
        <v>41</v>
      </c>
      <c r="C20" s="82">
        <f t="shared" si="2"/>
        <v>1</v>
      </c>
      <c r="D20" s="82"/>
      <c r="E20" s="82">
        <v>1</v>
      </c>
      <c r="F20" s="82"/>
    </row>
    <row r="21" spans="1:6">
      <c r="A21" s="74" t="s">
        <v>56</v>
      </c>
      <c r="B21" s="77" t="s">
        <v>111</v>
      </c>
      <c r="C21" s="82">
        <f t="shared" si="2"/>
        <v>1</v>
      </c>
      <c r="D21" s="82"/>
      <c r="E21" s="82">
        <v>1</v>
      </c>
      <c r="F21" s="82"/>
    </row>
    <row r="22" spans="1:6">
      <c r="A22" s="74">
        <v>4.5</v>
      </c>
      <c r="B22" s="77" t="s">
        <v>156</v>
      </c>
      <c r="C22" s="82">
        <f t="shared" si="2"/>
        <v>1</v>
      </c>
      <c r="D22" s="82"/>
      <c r="E22" s="82"/>
      <c r="F22" s="82">
        <v>1</v>
      </c>
    </row>
    <row r="23" spans="1:6" ht="37.5">
      <c r="A23" s="70">
        <v>5</v>
      </c>
      <c r="B23" s="71" t="s">
        <v>311</v>
      </c>
      <c r="C23" s="72">
        <f>+SUM(C24:C25)</f>
        <v>6</v>
      </c>
      <c r="D23" s="72">
        <f t="shared" ref="D23:E23" si="3">+SUM(D24:D25)</f>
        <v>1</v>
      </c>
      <c r="E23" s="72">
        <f t="shared" si="3"/>
        <v>5</v>
      </c>
      <c r="F23" s="72"/>
    </row>
    <row r="24" spans="1:6" ht="37.5">
      <c r="A24" s="74" t="s">
        <v>50</v>
      </c>
      <c r="B24" s="77" t="s">
        <v>312</v>
      </c>
      <c r="C24" s="82">
        <f>+SUM(D24:F24)</f>
        <v>3</v>
      </c>
      <c r="D24" s="82">
        <v>1</v>
      </c>
      <c r="E24" s="82">
        <v>2</v>
      </c>
      <c r="F24" s="82"/>
    </row>
    <row r="25" spans="1:6">
      <c r="A25" s="74" t="s">
        <v>53</v>
      </c>
      <c r="B25" s="77" t="s">
        <v>111</v>
      </c>
      <c r="C25" s="82">
        <f>+SUM(D25:F25)</f>
        <v>3</v>
      </c>
      <c r="D25" s="82"/>
      <c r="E25" s="82">
        <v>3</v>
      </c>
      <c r="F25" s="82"/>
    </row>
    <row r="26" spans="1:6" ht="37.5">
      <c r="A26" s="70">
        <v>6</v>
      </c>
      <c r="B26" s="71" t="s">
        <v>313</v>
      </c>
      <c r="C26" s="72">
        <f>SUM(C27:C29)</f>
        <v>6</v>
      </c>
      <c r="D26" s="72">
        <f>SUM(D27:D29)</f>
        <v>3</v>
      </c>
      <c r="E26" s="72">
        <f t="shared" ref="E26" si="4">SUM(E27:E29)</f>
        <v>3</v>
      </c>
      <c r="F26" s="72"/>
    </row>
    <row r="27" spans="1:6" ht="37.5">
      <c r="A27" s="74" t="s">
        <v>67</v>
      </c>
      <c r="B27" s="77" t="s">
        <v>103</v>
      </c>
      <c r="C27" s="82">
        <f>+SUM(D27:F27)</f>
        <v>2</v>
      </c>
      <c r="D27" s="82">
        <v>1</v>
      </c>
      <c r="E27" s="82">
        <v>1</v>
      </c>
      <c r="F27" s="82"/>
    </row>
    <row r="28" spans="1:6" ht="27" customHeight="1">
      <c r="A28" s="74" t="s">
        <v>68</v>
      </c>
      <c r="B28" s="77" t="s">
        <v>104</v>
      </c>
      <c r="C28" s="82">
        <f t="shared" ref="C28:C38" si="5">+SUM(D28:F28)</f>
        <v>2</v>
      </c>
      <c r="D28" s="82">
        <v>1</v>
      </c>
      <c r="E28" s="82">
        <v>1</v>
      </c>
      <c r="F28" s="82"/>
    </row>
    <row r="29" spans="1:6" ht="39">
      <c r="A29" s="74" t="s">
        <v>69</v>
      </c>
      <c r="B29" s="77" t="s">
        <v>102</v>
      </c>
      <c r="C29" s="82">
        <f t="shared" si="5"/>
        <v>2</v>
      </c>
      <c r="D29" s="82">
        <v>1</v>
      </c>
      <c r="E29" s="82">
        <v>1</v>
      </c>
      <c r="F29" s="82"/>
    </row>
    <row r="30" spans="1:6">
      <c r="A30" s="73">
        <v>7</v>
      </c>
      <c r="B30" s="71" t="s">
        <v>316</v>
      </c>
      <c r="C30" s="72">
        <f>SUM(C31:C34)</f>
        <v>6</v>
      </c>
      <c r="D30" s="72">
        <f t="shared" ref="D30:F30" si="6">SUM(D31:D34)</f>
        <v>1</v>
      </c>
      <c r="E30" s="72">
        <f t="shared" si="6"/>
        <v>4</v>
      </c>
      <c r="F30" s="72">
        <f t="shared" si="6"/>
        <v>1</v>
      </c>
    </row>
    <row r="31" spans="1:6">
      <c r="A31" s="74" t="s">
        <v>73</v>
      </c>
      <c r="B31" s="77" t="s">
        <v>60</v>
      </c>
      <c r="C31" s="82">
        <f>+SUM(D31:F31)</f>
        <v>3</v>
      </c>
      <c r="D31" s="82">
        <v>1</v>
      </c>
      <c r="E31" s="82">
        <v>2</v>
      </c>
      <c r="F31" s="82"/>
    </row>
    <row r="32" spans="1:6" ht="37.5">
      <c r="A32" s="74" t="s">
        <v>97</v>
      </c>
      <c r="B32" s="77" t="s">
        <v>112</v>
      </c>
      <c r="C32" s="82">
        <f t="shared" si="5"/>
        <v>1</v>
      </c>
      <c r="D32" s="82"/>
      <c r="E32" s="82">
        <v>1</v>
      </c>
      <c r="F32" s="82"/>
    </row>
    <row r="33" spans="1:6" ht="37.5">
      <c r="A33" s="74" t="s">
        <v>98</v>
      </c>
      <c r="B33" s="77" t="s">
        <v>113</v>
      </c>
      <c r="C33" s="82">
        <f t="shared" ref="C33:C34" si="7">+SUM(D33:F33)</f>
        <v>1</v>
      </c>
      <c r="D33" s="82"/>
      <c r="E33" s="82">
        <v>1</v>
      </c>
      <c r="F33" s="82"/>
    </row>
    <row r="34" spans="1:6">
      <c r="A34" s="74" t="s">
        <v>99</v>
      </c>
      <c r="B34" s="77" t="s">
        <v>156</v>
      </c>
      <c r="C34" s="82">
        <f t="shared" si="7"/>
        <v>1</v>
      </c>
      <c r="D34" s="82"/>
      <c r="E34" s="82"/>
      <c r="F34" s="82">
        <v>1</v>
      </c>
    </row>
    <row r="35" spans="1:6">
      <c r="A35" s="74"/>
      <c r="B35" s="71" t="s">
        <v>320</v>
      </c>
      <c r="C35" s="72">
        <f>SUM(C36:C38)</f>
        <v>6</v>
      </c>
      <c r="D35" s="72">
        <f>SUM(D36:D38)</f>
        <v>2</v>
      </c>
      <c r="E35" s="72">
        <f>SUM(E36:E38)</f>
        <v>4</v>
      </c>
      <c r="F35" s="72"/>
    </row>
    <row r="36" spans="1:6" ht="39.75" customHeight="1">
      <c r="A36" s="74" t="s">
        <v>75</v>
      </c>
      <c r="B36" s="77" t="s">
        <v>317</v>
      </c>
      <c r="C36" s="82">
        <f t="shared" si="5"/>
        <v>2</v>
      </c>
      <c r="D36" s="82">
        <v>1</v>
      </c>
      <c r="E36" s="82">
        <v>1</v>
      </c>
      <c r="F36" s="82"/>
    </row>
    <row r="37" spans="1:6" ht="37.5">
      <c r="A37" s="74" t="s">
        <v>76</v>
      </c>
      <c r="B37" s="77" t="s">
        <v>337</v>
      </c>
      <c r="C37" s="82">
        <f t="shared" ref="C37" si="8">+SUM(D37:F37)</f>
        <v>1</v>
      </c>
      <c r="D37" s="82"/>
      <c r="E37" s="82">
        <v>1</v>
      </c>
      <c r="F37" s="82"/>
    </row>
    <row r="38" spans="1:6">
      <c r="A38" s="74" t="s">
        <v>77</v>
      </c>
      <c r="B38" s="77" t="s">
        <v>59</v>
      </c>
      <c r="C38" s="82">
        <f t="shared" si="5"/>
        <v>3</v>
      </c>
      <c r="D38" s="82">
        <v>1</v>
      </c>
      <c r="E38" s="82">
        <v>2</v>
      </c>
      <c r="F38" s="82"/>
    </row>
    <row r="39" spans="1:6" ht="37.5">
      <c r="A39" s="73">
        <v>9</v>
      </c>
      <c r="B39" s="71" t="s">
        <v>321</v>
      </c>
      <c r="C39" s="72">
        <f>SUM(C40:C44)</f>
        <v>6</v>
      </c>
      <c r="D39" s="72">
        <f t="shared" ref="D39:F39" si="9">SUM(D40:D44)</f>
        <v>2</v>
      </c>
      <c r="E39" s="72">
        <f t="shared" si="9"/>
        <v>3</v>
      </c>
      <c r="F39" s="72">
        <f t="shared" si="9"/>
        <v>1</v>
      </c>
    </row>
    <row r="40" spans="1:6">
      <c r="A40" s="74" t="s">
        <v>85</v>
      </c>
      <c r="B40" s="77" t="s">
        <v>65</v>
      </c>
      <c r="C40" s="82">
        <f t="shared" ref="C40:C48" si="10">+SUM(D40:F40)</f>
        <v>1</v>
      </c>
      <c r="D40" s="82">
        <v>1</v>
      </c>
      <c r="E40" s="82"/>
      <c r="F40" s="82"/>
    </row>
    <row r="41" spans="1:6" ht="37.5">
      <c r="A41" s="74" t="s">
        <v>86</v>
      </c>
      <c r="B41" s="77" t="s">
        <v>63</v>
      </c>
      <c r="C41" s="82">
        <f t="shared" si="10"/>
        <v>2</v>
      </c>
      <c r="D41" s="82">
        <v>1</v>
      </c>
      <c r="E41" s="82">
        <v>1</v>
      </c>
      <c r="F41" s="82"/>
    </row>
    <row r="42" spans="1:6" ht="37.5">
      <c r="A42" s="74" t="s">
        <v>87</v>
      </c>
      <c r="B42" s="77" t="s">
        <v>64</v>
      </c>
      <c r="C42" s="82">
        <f t="shared" si="10"/>
        <v>1</v>
      </c>
      <c r="D42" s="82"/>
      <c r="E42" s="82">
        <v>1</v>
      </c>
      <c r="F42" s="82"/>
    </row>
    <row r="43" spans="1:6" ht="37.5">
      <c r="A43" s="74" t="s">
        <v>88</v>
      </c>
      <c r="B43" s="77" t="s">
        <v>74</v>
      </c>
      <c r="C43" s="82">
        <f t="shared" si="10"/>
        <v>1</v>
      </c>
      <c r="D43" s="82"/>
      <c r="E43" s="82">
        <v>1</v>
      </c>
      <c r="F43" s="82"/>
    </row>
    <row r="44" spans="1:6">
      <c r="A44" s="74" t="s">
        <v>124</v>
      </c>
      <c r="B44" s="77" t="s">
        <v>82</v>
      </c>
      <c r="C44" s="82">
        <f t="shared" si="10"/>
        <v>1</v>
      </c>
      <c r="D44" s="82"/>
      <c r="E44" s="82"/>
      <c r="F44" s="82">
        <v>1</v>
      </c>
    </row>
    <row r="45" spans="1:6" ht="37.5">
      <c r="A45" s="73">
        <v>10</v>
      </c>
      <c r="B45" s="71" t="s">
        <v>322</v>
      </c>
      <c r="C45" s="72">
        <f>+SUM(C46:C48)</f>
        <v>6</v>
      </c>
      <c r="D45" s="72">
        <f t="shared" ref="D45:F45" si="11">+SUM(D46:D48)</f>
        <v>1</v>
      </c>
      <c r="E45" s="72">
        <f t="shared" si="11"/>
        <v>4</v>
      </c>
      <c r="F45" s="72">
        <f t="shared" si="11"/>
        <v>1</v>
      </c>
    </row>
    <row r="46" spans="1:6" ht="56.25">
      <c r="A46" s="74" t="s">
        <v>91</v>
      </c>
      <c r="B46" s="77" t="s">
        <v>319</v>
      </c>
      <c r="C46" s="82">
        <f t="shared" si="10"/>
        <v>1</v>
      </c>
      <c r="D46" s="82"/>
      <c r="E46" s="82">
        <v>1</v>
      </c>
      <c r="F46" s="82"/>
    </row>
    <row r="47" spans="1:6" ht="37.5">
      <c r="A47" s="74" t="s">
        <v>92</v>
      </c>
      <c r="B47" s="77" t="s">
        <v>114</v>
      </c>
      <c r="C47" s="82">
        <f t="shared" si="10"/>
        <v>4</v>
      </c>
      <c r="D47" s="82">
        <v>1</v>
      </c>
      <c r="E47" s="82">
        <v>3</v>
      </c>
      <c r="F47" s="82"/>
    </row>
    <row r="48" spans="1:6" ht="37.5">
      <c r="A48" s="74" t="s">
        <v>123</v>
      </c>
      <c r="B48" s="77" t="s">
        <v>116</v>
      </c>
      <c r="C48" s="82">
        <f t="shared" si="10"/>
        <v>1</v>
      </c>
      <c r="D48" s="82"/>
      <c r="E48" s="82"/>
      <c r="F48" s="82">
        <v>1</v>
      </c>
    </row>
    <row r="49" spans="1:6">
      <c r="A49" s="72">
        <v>11</v>
      </c>
      <c r="B49" s="71" t="s">
        <v>323</v>
      </c>
      <c r="C49" s="72">
        <f>+SUM(C50:C55)</f>
        <v>6</v>
      </c>
      <c r="D49" s="72">
        <f>+SUM(D50:D55)</f>
        <v>1</v>
      </c>
      <c r="E49" s="72">
        <f t="shared" ref="E49" si="12">+SUM(E50:E55)</f>
        <v>5</v>
      </c>
      <c r="F49" s="72"/>
    </row>
    <row r="50" spans="1:6" ht="56.25">
      <c r="A50" s="74" t="s">
        <v>297</v>
      </c>
      <c r="B50" s="77" t="s">
        <v>7</v>
      </c>
      <c r="C50" s="82">
        <f>+SUM(D50:F50)</f>
        <v>1</v>
      </c>
      <c r="D50" s="82">
        <v>1</v>
      </c>
      <c r="E50" s="82"/>
      <c r="F50" s="82"/>
    </row>
    <row r="51" spans="1:6">
      <c r="A51" s="74" t="s">
        <v>298</v>
      </c>
      <c r="B51" s="87" t="s">
        <v>8</v>
      </c>
      <c r="C51" s="82">
        <f t="shared" ref="C51:C55" si="13">+SUM(D51:F51)</f>
        <v>1</v>
      </c>
      <c r="D51" s="82"/>
      <c r="E51" s="82">
        <v>1</v>
      </c>
      <c r="F51" s="82"/>
    </row>
    <row r="52" spans="1:6">
      <c r="A52" s="74" t="s">
        <v>299</v>
      </c>
      <c r="B52" s="77" t="s">
        <v>9</v>
      </c>
      <c r="C52" s="82">
        <f t="shared" si="13"/>
        <v>1</v>
      </c>
      <c r="D52" s="82"/>
      <c r="E52" s="82">
        <v>1</v>
      </c>
      <c r="F52" s="82"/>
    </row>
    <row r="53" spans="1:6">
      <c r="A53" s="74" t="s">
        <v>300</v>
      </c>
      <c r="B53" s="77" t="s">
        <v>10</v>
      </c>
      <c r="C53" s="82">
        <f t="shared" si="13"/>
        <v>1</v>
      </c>
      <c r="D53" s="82"/>
      <c r="E53" s="82">
        <v>1</v>
      </c>
      <c r="F53" s="82"/>
    </row>
    <row r="54" spans="1:6" ht="37.5">
      <c r="A54" s="74" t="s">
        <v>324</v>
      </c>
      <c r="B54" s="77" t="s">
        <v>11</v>
      </c>
      <c r="C54" s="82">
        <f t="shared" si="13"/>
        <v>1</v>
      </c>
      <c r="D54" s="82"/>
      <c r="E54" s="82">
        <v>1</v>
      </c>
      <c r="F54" s="82"/>
    </row>
    <row r="55" spans="1:6" ht="37.5">
      <c r="A55" s="74" t="s">
        <v>325</v>
      </c>
      <c r="B55" s="77" t="s">
        <v>12</v>
      </c>
      <c r="C55" s="82">
        <f t="shared" si="13"/>
        <v>1</v>
      </c>
      <c r="D55" s="82"/>
      <c r="E55" s="82">
        <v>1</v>
      </c>
      <c r="F55" s="82"/>
    </row>
    <row r="56" spans="1:6" ht="37.5">
      <c r="A56" s="72">
        <v>12</v>
      </c>
      <c r="B56" s="71" t="s">
        <v>326</v>
      </c>
      <c r="C56" s="72">
        <f>+SUM(C57:C61)</f>
        <v>6</v>
      </c>
      <c r="D56" s="72">
        <f>+SUM(D57:D61)</f>
        <v>2</v>
      </c>
      <c r="E56" s="72">
        <f>+SUM(E57:E61)</f>
        <v>4</v>
      </c>
      <c r="F56" s="82"/>
    </row>
    <row r="57" spans="1:6" ht="75">
      <c r="A57" s="88" t="s">
        <v>338</v>
      </c>
      <c r="B57" s="77" t="s">
        <v>13</v>
      </c>
      <c r="C57" s="82">
        <f>+SUM(D57:F57)</f>
        <v>1</v>
      </c>
      <c r="D57" s="82">
        <v>1</v>
      </c>
      <c r="E57" s="82"/>
      <c r="F57" s="82"/>
    </row>
    <row r="58" spans="1:6" ht="56.25">
      <c r="A58" s="88" t="s">
        <v>339</v>
      </c>
      <c r="B58" s="77" t="s">
        <v>14</v>
      </c>
      <c r="C58" s="82">
        <f t="shared" ref="C58:C61" si="14">+SUM(D58:F58)</f>
        <v>1</v>
      </c>
      <c r="D58" s="82"/>
      <c r="E58" s="82">
        <v>1</v>
      </c>
      <c r="F58" s="82"/>
    </row>
    <row r="59" spans="1:6" ht="37.5">
      <c r="A59" s="88" t="s">
        <v>340</v>
      </c>
      <c r="B59" s="87" t="s">
        <v>107</v>
      </c>
      <c r="C59" s="82">
        <f t="shared" si="14"/>
        <v>1</v>
      </c>
      <c r="D59" s="82">
        <v>1</v>
      </c>
      <c r="E59" s="82"/>
      <c r="F59" s="82"/>
    </row>
    <row r="60" spans="1:6" ht="37.5">
      <c r="A60" s="88" t="s">
        <v>341</v>
      </c>
      <c r="B60" s="77" t="s">
        <v>343</v>
      </c>
      <c r="C60" s="82">
        <f t="shared" si="14"/>
        <v>2</v>
      </c>
      <c r="D60" s="82"/>
      <c r="E60" s="82">
        <v>2</v>
      </c>
      <c r="F60" s="82"/>
    </row>
    <row r="61" spans="1:6" ht="37.5">
      <c r="A61" s="88" t="s">
        <v>342</v>
      </c>
      <c r="B61" s="87" t="s">
        <v>344</v>
      </c>
      <c r="C61" s="82">
        <f t="shared" si="14"/>
        <v>1</v>
      </c>
      <c r="D61" s="82"/>
      <c r="E61" s="82">
        <v>1</v>
      </c>
      <c r="F61" s="82"/>
    </row>
    <row r="62" spans="1:6" ht="37.5">
      <c r="A62" s="72">
        <v>13</v>
      </c>
      <c r="B62" s="71" t="s">
        <v>329</v>
      </c>
      <c r="C62" s="72">
        <f>+SUM(C63:C65)</f>
        <v>6</v>
      </c>
      <c r="D62" s="72">
        <f>+SUM(D63:D65)</f>
        <v>1</v>
      </c>
      <c r="E62" s="72">
        <f>+SUM(E63:E65)</f>
        <v>5</v>
      </c>
      <c r="F62" s="72"/>
    </row>
    <row r="63" spans="1:6" ht="37.5">
      <c r="A63" s="88" t="s">
        <v>327</v>
      </c>
      <c r="B63" s="77" t="s">
        <v>83</v>
      </c>
      <c r="C63" s="84">
        <f>+SUM(D63:F63)</f>
        <v>1</v>
      </c>
      <c r="D63" s="84">
        <v>1</v>
      </c>
      <c r="E63" s="84"/>
      <c r="F63" s="84"/>
    </row>
    <row r="64" spans="1:6">
      <c r="A64" s="88" t="s">
        <v>328</v>
      </c>
      <c r="B64" s="77" t="s">
        <v>84</v>
      </c>
      <c r="C64" s="84">
        <f t="shared" ref="C64:C65" si="15">+SUM(D64:F64)</f>
        <v>1</v>
      </c>
      <c r="D64" s="84"/>
      <c r="E64" s="84">
        <v>1</v>
      </c>
      <c r="F64" s="84"/>
    </row>
    <row r="65" spans="1:6" ht="37.5">
      <c r="A65" s="88" t="s">
        <v>330</v>
      </c>
      <c r="B65" s="77" t="s">
        <v>89</v>
      </c>
      <c r="C65" s="84">
        <f t="shared" si="15"/>
        <v>4</v>
      </c>
      <c r="D65" s="84"/>
      <c r="E65" s="84">
        <v>4</v>
      </c>
      <c r="F65" s="84"/>
    </row>
    <row r="66" spans="1:6" ht="56.25">
      <c r="A66" s="72">
        <v>14</v>
      </c>
      <c r="B66" s="71" t="s">
        <v>345</v>
      </c>
      <c r="C66" s="72">
        <f>+SUM(C67:C68)</f>
        <v>6</v>
      </c>
      <c r="D66" s="72">
        <f t="shared" ref="D66:E66" si="16">+SUM(D67:D68)</f>
        <v>1</v>
      </c>
      <c r="E66" s="72">
        <f t="shared" si="16"/>
        <v>5</v>
      </c>
      <c r="F66" s="72"/>
    </row>
    <row r="67" spans="1:6" ht="39" customHeight="1">
      <c r="A67" s="88" t="s">
        <v>331</v>
      </c>
      <c r="B67" s="77" t="s">
        <v>346</v>
      </c>
      <c r="C67" s="84">
        <f t="shared" ref="C67:C68" si="17">+SUM(D67:F67)</f>
        <v>3</v>
      </c>
      <c r="D67" s="90">
        <v>1</v>
      </c>
      <c r="E67" s="90">
        <v>2</v>
      </c>
      <c r="F67" s="84"/>
    </row>
    <row r="68" spans="1:6" ht="37.5">
      <c r="A68" s="88" t="s">
        <v>332</v>
      </c>
      <c r="B68" s="77" t="s">
        <v>17</v>
      </c>
      <c r="C68" s="84">
        <f t="shared" si="17"/>
        <v>3</v>
      </c>
      <c r="D68" s="91"/>
      <c r="E68" s="90">
        <v>3</v>
      </c>
      <c r="F68" s="84"/>
    </row>
    <row r="69" spans="1:6">
      <c r="A69" s="89">
        <v>15</v>
      </c>
      <c r="B69" s="71" t="s">
        <v>333</v>
      </c>
      <c r="C69" s="72">
        <f>+SUM(C70:C72)</f>
        <v>13</v>
      </c>
      <c r="D69" s="72"/>
      <c r="E69" s="72">
        <f>+SUM(E70:E72)</f>
        <v>13</v>
      </c>
      <c r="F69" s="72"/>
    </row>
    <row r="70" spans="1:6" ht="75">
      <c r="A70" s="88" t="s">
        <v>334</v>
      </c>
      <c r="B70" s="77" t="s">
        <v>119</v>
      </c>
      <c r="C70" s="84">
        <f>+SUM(D70:F70)</f>
        <v>5</v>
      </c>
      <c r="D70" s="90" t="s">
        <v>347</v>
      </c>
      <c r="E70" s="90">
        <v>5</v>
      </c>
      <c r="F70" s="84"/>
    </row>
    <row r="71" spans="1:6" ht="37.5">
      <c r="A71" s="88" t="s">
        <v>335</v>
      </c>
      <c r="B71" s="77" t="s">
        <v>115</v>
      </c>
      <c r="C71" s="84">
        <f>+SUM(D71:F71)</f>
        <v>5</v>
      </c>
      <c r="D71" s="90" t="s">
        <v>347</v>
      </c>
      <c r="E71" s="90">
        <v>5</v>
      </c>
      <c r="F71" s="84"/>
    </row>
    <row r="72" spans="1:6" ht="37.5">
      <c r="A72" s="88" t="s">
        <v>336</v>
      </c>
      <c r="B72" s="77" t="s">
        <v>118</v>
      </c>
      <c r="C72" s="84">
        <f>+SUM(D72:F72)</f>
        <v>3</v>
      </c>
      <c r="D72" s="84"/>
      <c r="E72" s="84">
        <v>3</v>
      </c>
      <c r="F72" s="84"/>
    </row>
    <row r="73" spans="1:6">
      <c r="A73" s="82"/>
      <c r="B73" s="80" t="s">
        <v>20</v>
      </c>
      <c r="C73" s="72">
        <f>+SUM(D73:F73)</f>
        <v>88</v>
      </c>
      <c r="D73" s="72">
        <f>+SUM(D3,D7,D11,D17,D23,D30,D35,D39,D45,D49,D56,D62,D66,D69)</f>
        <v>22</v>
      </c>
      <c r="E73" s="72">
        <f>+SUM(E3,E7,E11,E17,E23,E26,E30,E35,E39,E45,E49,E56,E62,E66,E69)</f>
        <v>62</v>
      </c>
      <c r="F73" s="72">
        <f>+SUM(F17,F30,F39,F45,F62,F69,)</f>
        <v>4</v>
      </c>
    </row>
    <row r="75" spans="1:6">
      <c r="C75" s="12">
        <v>90</v>
      </c>
      <c r="D75" s="12">
        <v>24</v>
      </c>
      <c r="E75" s="12">
        <v>62</v>
      </c>
      <c r="F75" s="12">
        <v>4</v>
      </c>
    </row>
  </sheetData>
  <mergeCells count="3">
    <mergeCell ref="C1:F1"/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1"/>
  <sheetViews>
    <sheetView zoomScale="115" zoomScaleNormal="115" workbookViewId="0">
      <pane ySplit="2" topLeftCell="A24" activePane="bottomLeft" state="frozen"/>
      <selection pane="bottomLeft" activeCell="D21" sqref="D21"/>
    </sheetView>
  </sheetViews>
  <sheetFormatPr defaultRowHeight="15"/>
  <cols>
    <col min="2" max="2" width="42.140625" customWidth="1"/>
  </cols>
  <sheetData>
    <row r="1" spans="1:8" ht="18.75">
      <c r="A1" s="134" t="s">
        <v>271</v>
      </c>
      <c r="B1" s="134" t="s">
        <v>272</v>
      </c>
      <c r="C1" s="135" t="s">
        <v>2</v>
      </c>
      <c r="D1" s="135"/>
      <c r="E1" s="135"/>
      <c r="F1" s="135"/>
    </row>
    <row r="2" spans="1:8" ht="37.5">
      <c r="A2" s="134"/>
      <c r="B2" s="134"/>
      <c r="C2" s="85" t="s">
        <v>93</v>
      </c>
      <c r="D2" s="85" t="s">
        <v>273</v>
      </c>
      <c r="E2" s="85" t="s">
        <v>274</v>
      </c>
      <c r="F2" s="85" t="s">
        <v>263</v>
      </c>
    </row>
    <row r="3" spans="1:8" ht="37.5">
      <c r="A3" s="3">
        <v>1</v>
      </c>
      <c r="B3" s="62" t="s">
        <v>305</v>
      </c>
      <c r="C3" s="86">
        <f>+SUM(C4:C8)</f>
        <v>6</v>
      </c>
      <c r="D3" s="86">
        <f>+SUM(D4:D8)</f>
        <v>2</v>
      </c>
      <c r="E3" s="86">
        <f>+SUM(E4:E8)</f>
        <v>4</v>
      </c>
      <c r="F3" s="86"/>
    </row>
    <row r="4" spans="1:8" ht="18.75">
      <c r="A4" s="9" t="s">
        <v>24</v>
      </c>
      <c r="B4" s="64" t="s">
        <v>283</v>
      </c>
      <c r="C4" s="65">
        <f>+SUM(D4:F4)</f>
        <v>1</v>
      </c>
      <c r="D4" s="65">
        <v>1</v>
      </c>
      <c r="E4" s="65"/>
      <c r="F4" s="65"/>
      <c r="H4" t="str">
        <f>+A4&amp; " " &amp;    B4</f>
        <v>1.1 Quy ước trình bày bản vẽ</v>
      </c>
    </row>
    <row r="5" spans="1:8" ht="18.75">
      <c r="A5" s="9" t="s">
        <v>25</v>
      </c>
      <c r="B5" s="64" t="s">
        <v>284</v>
      </c>
      <c r="C5" s="65">
        <f t="shared" ref="C5:C8" si="0">+SUM(D5:F5)</f>
        <v>1</v>
      </c>
      <c r="D5" s="65">
        <v>1</v>
      </c>
      <c r="E5" s="65"/>
      <c r="F5" s="65"/>
      <c r="H5" t="str">
        <f t="shared" ref="H5:H11" si="1">+A5&amp; " " &amp;    B5</f>
        <v>1.2 Các tiêu chuẩn của bản vẽ điện</v>
      </c>
    </row>
    <row r="6" spans="1:8" ht="37.5">
      <c r="A6" s="9" t="s">
        <v>26</v>
      </c>
      <c r="B6" s="14" t="s">
        <v>314</v>
      </c>
      <c r="C6" s="65">
        <f t="shared" si="0"/>
        <v>2</v>
      </c>
      <c r="D6" s="65"/>
      <c r="E6" s="65">
        <v>2</v>
      </c>
      <c r="F6" s="65"/>
      <c r="H6" t="str">
        <f t="shared" si="1"/>
        <v>1.3 Lệnh vẽ đường thẳng, vẽ đường tròn, vẽ cung tròn.</v>
      </c>
    </row>
    <row r="7" spans="1:8" ht="42" customHeight="1">
      <c r="A7" s="9" t="s">
        <v>125</v>
      </c>
      <c r="B7" s="14" t="s">
        <v>315</v>
      </c>
      <c r="C7" s="83">
        <f t="shared" si="0"/>
        <v>1</v>
      </c>
      <c r="D7" s="83"/>
      <c r="E7" s="83">
        <v>1</v>
      </c>
      <c r="F7" s="83"/>
      <c r="H7" t="str">
        <f t="shared" si="1"/>
        <v>1.4 Lệnh  sao chép đối tượng (lệnh Copy), lệnh lấy đối xứng qua trục (lệnh Mirror)</v>
      </c>
    </row>
    <row r="8" spans="1:8" ht="37.5">
      <c r="A8" s="9" t="s">
        <v>126</v>
      </c>
      <c r="B8" s="14" t="s">
        <v>280</v>
      </c>
      <c r="C8" s="83">
        <f t="shared" si="0"/>
        <v>1</v>
      </c>
      <c r="D8" s="83"/>
      <c r="E8" s="83">
        <v>1</v>
      </c>
      <c r="F8" s="83"/>
      <c r="H8" t="str">
        <f t="shared" si="1"/>
        <v>1.5 Lệnh nối tiếp hai đoạn thẳng bởi cung tròn (lệnh Fillet)</v>
      </c>
    </row>
    <row r="9" spans="1:8" ht="22.5" customHeight="1">
      <c r="A9" s="3">
        <v>2</v>
      </c>
      <c r="B9" s="62" t="s">
        <v>304</v>
      </c>
      <c r="C9" s="3">
        <f>+SUM(C10:C14)</f>
        <v>6</v>
      </c>
      <c r="D9" s="3">
        <f>+SUM(D10:D14)</f>
        <v>3</v>
      </c>
      <c r="E9" s="3">
        <f>+SUM(E10:E14)</f>
        <v>3</v>
      </c>
      <c r="F9" s="83"/>
      <c r="H9" t="str">
        <f t="shared" si="1"/>
        <v>2 Bài 2: Các ký hiệu điện và các lệnh vẽ cơ bản</v>
      </c>
    </row>
    <row r="10" spans="1:8" ht="37.5">
      <c r="A10" s="9" t="s">
        <v>31</v>
      </c>
      <c r="B10" s="14" t="s">
        <v>281</v>
      </c>
      <c r="C10" s="83">
        <f>+SUM(D10:F10)</f>
        <v>1</v>
      </c>
      <c r="D10" s="83">
        <v>1</v>
      </c>
      <c r="E10" s="83"/>
      <c r="F10" s="83"/>
      <c r="H10" t="str">
        <f t="shared" si="1"/>
        <v>2.1 Lệnh cắt một phần đối tượng (lệnh Trim)</v>
      </c>
    </row>
    <row r="11" spans="1:8" ht="18.75">
      <c r="A11" s="9" t="s">
        <v>32</v>
      </c>
      <c r="B11" s="14" t="s">
        <v>282</v>
      </c>
      <c r="C11" s="83">
        <f t="shared" ref="C11:C14" si="2">+SUM(D11:F11)</f>
        <v>1</v>
      </c>
      <c r="D11" s="83"/>
      <c r="E11" s="83">
        <v>1</v>
      </c>
      <c r="F11" s="83"/>
      <c r="H11" t="str">
        <f t="shared" si="1"/>
        <v>2.2 Lệnh kéo dài đối tượng (lệnh Extend)</v>
      </c>
    </row>
    <row r="12" spans="1:8" ht="21.75" customHeight="1">
      <c r="A12" s="9" t="s">
        <v>33</v>
      </c>
      <c r="B12" s="64" t="s">
        <v>285</v>
      </c>
      <c r="C12" s="83">
        <f t="shared" si="2"/>
        <v>1</v>
      </c>
      <c r="D12" s="83">
        <v>1</v>
      </c>
      <c r="E12" s="83"/>
      <c r="F12" s="83"/>
    </row>
    <row r="13" spans="1:8" ht="21.75" customHeight="1">
      <c r="A13" s="9" t="s">
        <v>36</v>
      </c>
      <c r="B13" s="64" t="s">
        <v>286</v>
      </c>
      <c r="C13" s="83">
        <f t="shared" si="2"/>
        <v>1</v>
      </c>
      <c r="D13" s="83"/>
      <c r="E13" s="83">
        <v>1</v>
      </c>
      <c r="F13" s="83"/>
    </row>
    <row r="14" spans="1:8" ht="37.5">
      <c r="A14" s="9" t="s">
        <v>37</v>
      </c>
      <c r="B14" s="64" t="s">
        <v>287</v>
      </c>
      <c r="C14" s="83">
        <f t="shared" si="2"/>
        <v>2</v>
      </c>
      <c r="D14" s="83">
        <v>1</v>
      </c>
      <c r="E14" s="83">
        <v>1</v>
      </c>
      <c r="F14" s="83"/>
    </row>
    <row r="15" spans="1:8" ht="37.5">
      <c r="A15" s="3">
        <v>3</v>
      </c>
      <c r="B15" s="66" t="s">
        <v>308</v>
      </c>
      <c r="C15" s="3">
        <f>+SUM(C16:C17)</f>
        <v>6</v>
      </c>
      <c r="D15" s="3">
        <f t="shared" ref="D15:E15" si="3">+SUM(D16:D17)</f>
        <v>4</v>
      </c>
      <c r="E15" s="3">
        <f t="shared" si="3"/>
        <v>2</v>
      </c>
      <c r="F15" s="3"/>
    </row>
    <row r="16" spans="1:8" ht="21.75" customHeight="1">
      <c r="A16" s="9" t="s">
        <v>120</v>
      </c>
      <c r="B16" s="64" t="s">
        <v>288</v>
      </c>
      <c r="C16" s="83">
        <f>+SUM(D16:F16)</f>
        <v>3</v>
      </c>
      <c r="D16" s="83">
        <v>2</v>
      </c>
      <c r="E16" s="83">
        <v>1</v>
      </c>
      <c r="F16" s="83"/>
    </row>
    <row r="17" spans="1:6" ht="21.75" customHeight="1">
      <c r="A17" s="9" t="s">
        <v>121</v>
      </c>
      <c r="B17" s="64" t="s">
        <v>289</v>
      </c>
      <c r="C17" s="83">
        <f>+SUM(D17:F17)</f>
        <v>3</v>
      </c>
      <c r="D17" s="83">
        <v>2</v>
      </c>
      <c r="E17" s="83">
        <v>1</v>
      </c>
      <c r="F17" s="83"/>
    </row>
    <row r="18" spans="1:6" ht="18.75">
      <c r="A18" s="3">
        <v>4</v>
      </c>
      <c r="B18" s="62" t="s">
        <v>307</v>
      </c>
      <c r="C18" s="3">
        <f>+SUM(C19:C24)</f>
        <v>6</v>
      </c>
      <c r="D18" s="100">
        <f t="shared" ref="D18:F18" si="4">+SUM(D19:D24)</f>
        <v>3</v>
      </c>
      <c r="E18" s="100">
        <f t="shared" si="4"/>
        <v>2</v>
      </c>
      <c r="F18" s="100">
        <f t="shared" si="4"/>
        <v>1</v>
      </c>
    </row>
    <row r="19" spans="1:6" ht="18.75">
      <c r="A19" s="9" t="s">
        <v>47</v>
      </c>
      <c r="B19" s="103" t="s">
        <v>506</v>
      </c>
      <c r="C19" s="96">
        <f>+SUM(D19:F19)</f>
        <v>1</v>
      </c>
      <c r="D19" s="96">
        <v>1</v>
      </c>
      <c r="E19" s="100"/>
      <c r="F19" s="100"/>
    </row>
    <row r="20" spans="1:6" ht="18.75">
      <c r="A20" s="9" t="s">
        <v>48</v>
      </c>
      <c r="B20" s="64" t="s">
        <v>290</v>
      </c>
      <c r="C20" s="83">
        <f>+SUM(D20:F20)</f>
        <v>1</v>
      </c>
      <c r="D20" s="83">
        <v>1</v>
      </c>
      <c r="E20" s="83"/>
      <c r="F20" s="83"/>
    </row>
    <row r="21" spans="1:6" ht="18.75">
      <c r="A21" s="9" t="s">
        <v>49</v>
      </c>
      <c r="B21" s="81" t="s">
        <v>291</v>
      </c>
      <c r="C21" s="83">
        <f t="shared" ref="C21:C24" si="5">+SUM(D21:F21)</f>
        <v>1</v>
      </c>
      <c r="D21" s="83"/>
      <c r="E21" s="83">
        <v>1</v>
      </c>
      <c r="F21" s="83"/>
    </row>
    <row r="22" spans="1:6" ht="18.75">
      <c r="A22" s="9" t="s">
        <v>56</v>
      </c>
      <c r="B22" s="64" t="s">
        <v>292</v>
      </c>
      <c r="C22" s="83">
        <f t="shared" si="5"/>
        <v>1</v>
      </c>
      <c r="D22" s="83"/>
      <c r="E22" s="83">
        <v>1</v>
      </c>
      <c r="F22" s="83"/>
    </row>
    <row r="23" spans="1:6" ht="37.5">
      <c r="A23" s="9" t="s">
        <v>57</v>
      </c>
      <c r="B23" s="64" t="s">
        <v>293</v>
      </c>
      <c r="C23" s="83">
        <f t="shared" si="5"/>
        <v>1</v>
      </c>
      <c r="D23" s="83">
        <v>1</v>
      </c>
      <c r="E23" s="83"/>
      <c r="F23" s="83"/>
    </row>
    <row r="24" spans="1:6" ht="18.75">
      <c r="A24" s="9" t="s">
        <v>507</v>
      </c>
      <c r="B24" s="64" t="s">
        <v>156</v>
      </c>
      <c r="C24" s="83">
        <f t="shared" si="5"/>
        <v>1</v>
      </c>
      <c r="D24" s="83"/>
      <c r="E24" s="83"/>
      <c r="F24" s="83">
        <v>1</v>
      </c>
    </row>
    <row r="25" spans="1:6" s="59" customFormat="1" ht="37.5">
      <c r="A25" s="10">
        <v>5</v>
      </c>
      <c r="B25" s="66" t="s">
        <v>306</v>
      </c>
      <c r="C25" s="3">
        <f>+SUM(C26:C30)</f>
        <v>6</v>
      </c>
      <c r="D25" s="3">
        <f>+SUM(D26:D30)</f>
        <v>3</v>
      </c>
      <c r="E25" s="3">
        <f>+SUM(E26:E30)</f>
        <v>2</v>
      </c>
      <c r="F25" s="3">
        <v>1</v>
      </c>
    </row>
    <row r="26" spans="1:6" ht="18.75">
      <c r="A26" s="9" t="s">
        <v>50</v>
      </c>
      <c r="B26" s="64" t="s">
        <v>275</v>
      </c>
      <c r="C26" s="83">
        <f>+SUM(D26:F26)</f>
        <v>1</v>
      </c>
      <c r="D26" s="83">
        <v>1</v>
      </c>
      <c r="E26" s="83"/>
      <c r="F26" s="83"/>
    </row>
    <row r="27" spans="1:6" ht="18.75">
      <c r="A27" s="9" t="s">
        <v>53</v>
      </c>
      <c r="B27" s="64" t="s">
        <v>276</v>
      </c>
      <c r="C27" s="83">
        <f t="shared" ref="C27:C30" si="6">+SUM(D27:F27)</f>
        <v>1</v>
      </c>
      <c r="D27" s="83">
        <v>1</v>
      </c>
      <c r="E27" s="83"/>
      <c r="F27" s="83"/>
    </row>
    <row r="28" spans="1:6" ht="18.75">
      <c r="A28" s="9" t="s">
        <v>54</v>
      </c>
      <c r="B28" s="64" t="s">
        <v>277</v>
      </c>
      <c r="C28" s="83">
        <f t="shared" si="6"/>
        <v>1</v>
      </c>
      <c r="D28" s="83">
        <v>1</v>
      </c>
      <c r="E28" s="83"/>
      <c r="F28" s="83"/>
    </row>
    <row r="29" spans="1:6" ht="37.5">
      <c r="A29" s="9" t="s">
        <v>61</v>
      </c>
      <c r="B29" s="64" t="s">
        <v>278</v>
      </c>
      <c r="C29" s="83">
        <f t="shared" si="6"/>
        <v>1</v>
      </c>
      <c r="D29" s="83"/>
      <c r="E29" s="83">
        <v>1</v>
      </c>
      <c r="F29" s="83"/>
    </row>
    <row r="30" spans="1:6" ht="18.75">
      <c r="A30" s="63" t="s">
        <v>62</v>
      </c>
      <c r="B30" s="64" t="s">
        <v>279</v>
      </c>
      <c r="C30" s="83">
        <f t="shared" si="6"/>
        <v>2</v>
      </c>
      <c r="D30" s="83"/>
      <c r="E30" s="83">
        <v>1</v>
      </c>
      <c r="F30" s="83">
        <v>1</v>
      </c>
    </row>
    <row r="31" spans="1:6" ht="18.75">
      <c r="A31" s="16"/>
      <c r="B31" s="16" t="s">
        <v>20</v>
      </c>
      <c r="C31" s="3">
        <f>+SUM(C3,C9,C15,C18,C25)</f>
        <v>30</v>
      </c>
      <c r="D31" s="3">
        <f>+SUM(D3,D9,D15,D18,D25)</f>
        <v>15</v>
      </c>
      <c r="E31" s="3">
        <f>+SUM(E3,E9,E15,E18,E25)</f>
        <v>13</v>
      </c>
      <c r="F31" s="3">
        <f>+SUM(F3,F9,F15,F18,F25)</f>
        <v>2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B1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58"/>
  <sheetViews>
    <sheetView topLeftCell="A49" workbookViewId="0">
      <selection sqref="A1:B1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10" ht="33" customHeight="1">
      <c r="A1" s="6" t="s">
        <v>0</v>
      </c>
      <c r="B1" s="6" t="s">
        <v>1</v>
      </c>
      <c r="C1" s="136" t="s">
        <v>2</v>
      </c>
      <c r="D1" s="137"/>
      <c r="E1" s="137"/>
      <c r="F1" s="138"/>
    </row>
    <row r="2" spans="1:10" ht="75">
      <c r="A2" s="6"/>
      <c r="B2" s="6"/>
      <c r="C2" s="6" t="s">
        <v>93</v>
      </c>
      <c r="D2" s="6" t="s">
        <v>94</v>
      </c>
      <c r="E2" s="6" t="s">
        <v>96</v>
      </c>
      <c r="F2" s="6" t="s">
        <v>95</v>
      </c>
    </row>
    <row r="3" spans="1:10" ht="37.5">
      <c r="A3" s="1">
        <v>1</v>
      </c>
      <c r="B3" s="2" t="s">
        <v>23</v>
      </c>
      <c r="C3" s="3">
        <f>SUM(C4:C6)</f>
        <v>3</v>
      </c>
      <c r="D3" s="3">
        <f>SUM(D4:D6)</f>
        <v>3</v>
      </c>
      <c r="E3" s="3"/>
      <c r="F3" s="3"/>
    </row>
    <row r="4" spans="1:10" ht="37.5">
      <c r="A4" s="4" t="s">
        <v>24</v>
      </c>
      <c r="B4" s="5" t="s">
        <v>22</v>
      </c>
      <c r="C4" s="6">
        <f>+SUM(D4:F4)</f>
        <v>1</v>
      </c>
      <c r="D4" s="6">
        <v>1</v>
      </c>
      <c r="E4" s="6"/>
      <c r="F4" s="6"/>
    </row>
    <row r="5" spans="1:10" ht="37.5">
      <c r="A5" s="4" t="s">
        <v>25</v>
      </c>
      <c r="B5" s="5" t="s">
        <v>21</v>
      </c>
      <c r="C5" s="6">
        <f>+SUM(D5:F5)</f>
        <v>1</v>
      </c>
      <c r="D5" s="6">
        <v>1</v>
      </c>
      <c r="E5" s="6"/>
      <c r="F5" s="6"/>
    </row>
    <row r="6" spans="1:10" ht="37.5">
      <c r="A6" s="4" t="s">
        <v>26</v>
      </c>
      <c r="B6" s="5" t="s">
        <v>3</v>
      </c>
      <c r="C6" s="6">
        <f>+SUM(D6:F6)</f>
        <v>1</v>
      </c>
      <c r="D6" s="6">
        <v>1</v>
      </c>
      <c r="E6" s="6"/>
      <c r="F6" s="6"/>
    </row>
    <row r="7" spans="1:10">
      <c r="A7" s="1">
        <v>2</v>
      </c>
      <c r="B7" s="2" t="s">
        <v>27</v>
      </c>
      <c r="C7" s="3">
        <f>+SUM(C8:C13)</f>
        <v>6</v>
      </c>
      <c r="D7" s="3">
        <f>+SUM(D8:D13)</f>
        <v>6</v>
      </c>
      <c r="E7" s="3"/>
      <c r="F7" s="3"/>
    </row>
    <row r="8" spans="1:10">
      <c r="A8" s="4" t="s">
        <v>31</v>
      </c>
      <c r="B8" s="5" t="s">
        <v>28</v>
      </c>
      <c r="C8" s="6">
        <f>+SUM(D8:F8)</f>
        <v>1</v>
      </c>
      <c r="D8" s="6">
        <v>1</v>
      </c>
      <c r="E8" s="6"/>
      <c r="F8" s="6"/>
    </row>
    <row r="9" spans="1:10">
      <c r="A9" s="4" t="s">
        <v>32</v>
      </c>
      <c r="B9" s="5" t="s">
        <v>29</v>
      </c>
      <c r="C9" s="6">
        <f t="shared" ref="C9:C13" si="0">+SUM(D9:F9)</f>
        <v>1</v>
      </c>
      <c r="D9" s="6">
        <v>1</v>
      </c>
      <c r="E9" s="6"/>
      <c r="F9" s="6"/>
    </row>
    <row r="10" spans="1:10">
      <c r="A10" s="4" t="s">
        <v>33</v>
      </c>
      <c r="B10" s="5" t="s">
        <v>30</v>
      </c>
      <c r="C10" s="6">
        <f t="shared" si="0"/>
        <v>1</v>
      </c>
      <c r="D10" s="6">
        <v>1</v>
      </c>
      <c r="E10" s="6"/>
      <c r="F10" s="6"/>
    </row>
    <row r="11" spans="1:10" ht="37.5">
      <c r="A11" s="4" t="s">
        <v>36</v>
      </c>
      <c r="B11" s="5" t="s">
        <v>4</v>
      </c>
      <c r="C11" s="6">
        <f t="shared" si="0"/>
        <v>1</v>
      </c>
      <c r="D11" s="6">
        <v>1</v>
      </c>
      <c r="E11" s="6"/>
      <c r="F11" s="6"/>
    </row>
    <row r="12" spans="1:10" ht="37.5">
      <c r="A12" s="4" t="s">
        <v>37</v>
      </c>
      <c r="B12" s="5" t="s">
        <v>5</v>
      </c>
      <c r="C12" s="6">
        <f t="shared" si="0"/>
        <v>1</v>
      </c>
      <c r="D12" s="6">
        <v>1</v>
      </c>
      <c r="E12" s="6"/>
      <c r="F12" s="6"/>
    </row>
    <row r="13" spans="1:10" ht="56.25">
      <c r="A13" s="4" t="s">
        <v>38</v>
      </c>
      <c r="B13" s="5" t="s">
        <v>34</v>
      </c>
      <c r="C13" s="6">
        <f t="shared" si="0"/>
        <v>1</v>
      </c>
      <c r="D13" s="6">
        <v>1</v>
      </c>
      <c r="E13" s="6"/>
      <c r="F13" s="6"/>
      <c r="J13" s="12" t="s">
        <v>35</v>
      </c>
    </row>
    <row r="14" spans="1:10" ht="56.25">
      <c r="A14" s="7">
        <v>3</v>
      </c>
      <c r="B14" s="2" t="s">
        <v>39</v>
      </c>
      <c r="C14" s="3">
        <f>SUM(C15:C17)</f>
        <v>3</v>
      </c>
      <c r="D14" s="3"/>
      <c r="E14" s="3">
        <f>SUM(E15:E17)</f>
        <v>3</v>
      </c>
      <c r="F14" s="6"/>
    </row>
    <row r="15" spans="1:10" ht="37.5">
      <c r="A15" s="4" t="s">
        <v>42</v>
      </c>
      <c r="B15" s="5" t="s">
        <v>40</v>
      </c>
      <c r="C15" s="6">
        <f>+SUM(D15:F15)</f>
        <v>1</v>
      </c>
      <c r="D15" s="6"/>
      <c r="E15" s="6">
        <v>1</v>
      </c>
      <c r="F15" s="6"/>
    </row>
    <row r="16" spans="1:10" ht="37.5">
      <c r="A16" s="4" t="s">
        <v>43</v>
      </c>
      <c r="B16" s="5" t="s">
        <v>55</v>
      </c>
      <c r="C16" s="6">
        <f>+SUM(D16:F16)</f>
        <v>1</v>
      </c>
      <c r="D16" s="6"/>
      <c r="E16" s="6">
        <v>1</v>
      </c>
      <c r="F16" s="6"/>
    </row>
    <row r="17" spans="1:6">
      <c r="A17" s="4" t="s">
        <v>44</v>
      </c>
      <c r="B17" s="5" t="s">
        <v>41</v>
      </c>
      <c r="C17" s="6">
        <f>+SUM(D17:F17)</f>
        <v>1</v>
      </c>
      <c r="D17" s="6"/>
      <c r="E17" s="6">
        <v>1</v>
      </c>
      <c r="F17" s="6"/>
    </row>
    <row r="18" spans="1:6" ht="56.25">
      <c r="A18" s="1">
        <v>4</v>
      </c>
      <c r="B18" s="2" t="s">
        <v>51</v>
      </c>
      <c r="C18" s="3">
        <f>SUM(C19:C23)</f>
        <v>12</v>
      </c>
      <c r="D18" s="3">
        <f>SUM(D19:D23)</f>
        <v>5</v>
      </c>
      <c r="E18" s="3">
        <f>SUM(E19:E23)</f>
        <v>6</v>
      </c>
      <c r="F18" s="3">
        <f>SUM(F19:F23)</f>
        <v>1</v>
      </c>
    </row>
    <row r="19" spans="1:6" ht="37.5">
      <c r="A19" s="4" t="s">
        <v>47</v>
      </c>
      <c r="B19" s="5" t="s">
        <v>45</v>
      </c>
      <c r="C19" s="6">
        <f>+SUM(D19:F19)</f>
        <v>2</v>
      </c>
      <c r="D19" s="6">
        <v>1</v>
      </c>
      <c r="E19" s="6">
        <v>1</v>
      </c>
      <c r="F19" s="6"/>
    </row>
    <row r="20" spans="1:6" ht="75">
      <c r="A20" s="4" t="s">
        <v>48</v>
      </c>
      <c r="B20" s="5" t="s">
        <v>46</v>
      </c>
      <c r="C20" s="6">
        <f>+SUM(D20:F20)</f>
        <v>2</v>
      </c>
      <c r="D20" s="6">
        <v>1</v>
      </c>
      <c r="E20" s="6">
        <v>1</v>
      </c>
      <c r="F20" s="6"/>
    </row>
    <row r="21" spans="1:6" ht="37.5">
      <c r="A21" s="4" t="s">
        <v>49</v>
      </c>
      <c r="B21" s="5" t="s">
        <v>6</v>
      </c>
      <c r="C21" s="6">
        <f>+SUM(D21:F21)</f>
        <v>2</v>
      </c>
      <c r="D21" s="6">
        <v>1</v>
      </c>
      <c r="E21" s="6">
        <v>1</v>
      </c>
      <c r="F21" s="6"/>
    </row>
    <row r="22" spans="1:6" ht="37.5">
      <c r="A22" s="4" t="s">
        <v>56</v>
      </c>
      <c r="B22" s="5" t="s">
        <v>58</v>
      </c>
      <c r="C22" s="6">
        <f>+SUM(D22:F22)</f>
        <v>5</v>
      </c>
      <c r="D22" s="6">
        <v>2</v>
      </c>
      <c r="E22" s="6">
        <v>3</v>
      </c>
      <c r="F22" s="6"/>
    </row>
    <row r="23" spans="1:6">
      <c r="A23" s="4" t="s">
        <v>57</v>
      </c>
      <c r="B23" s="5" t="s">
        <v>82</v>
      </c>
      <c r="C23" s="6">
        <f>+SUM(D23:F23)</f>
        <v>1</v>
      </c>
      <c r="D23" s="6"/>
      <c r="E23" s="6"/>
      <c r="F23" s="6">
        <v>1</v>
      </c>
    </row>
    <row r="24" spans="1:6" ht="37.5">
      <c r="A24" s="1">
        <v>5</v>
      </c>
      <c r="B24" s="2" t="s">
        <v>52</v>
      </c>
      <c r="C24" s="3">
        <f>SUM(C25:C29)</f>
        <v>9</v>
      </c>
      <c r="D24" s="3">
        <f>SUM(D25:D29)</f>
        <v>3</v>
      </c>
      <c r="E24" s="3">
        <f>SUM(E25:E29)</f>
        <v>6</v>
      </c>
      <c r="F24" s="3"/>
    </row>
    <row r="25" spans="1:6" ht="37.5">
      <c r="A25" s="4" t="s">
        <v>50</v>
      </c>
      <c r="B25" s="5" t="s">
        <v>103</v>
      </c>
      <c r="C25" s="6">
        <f>+SUM(D25:F25)</f>
        <v>1</v>
      </c>
      <c r="D25" s="6"/>
      <c r="E25" s="6">
        <v>1</v>
      </c>
      <c r="F25" s="6"/>
    </row>
    <row r="26" spans="1:6" ht="37.5">
      <c r="A26" s="4" t="s">
        <v>53</v>
      </c>
      <c r="B26" s="5" t="s">
        <v>104</v>
      </c>
      <c r="C26" s="6">
        <f t="shared" ref="C26:C29" si="1">+SUM(D26:F26)</f>
        <v>1</v>
      </c>
      <c r="D26" s="6"/>
      <c r="E26" s="6">
        <v>1</v>
      </c>
      <c r="F26" s="6"/>
    </row>
    <row r="27" spans="1:6" ht="39">
      <c r="A27" s="4" t="s">
        <v>54</v>
      </c>
      <c r="B27" s="5" t="s">
        <v>102</v>
      </c>
      <c r="C27" s="6">
        <f t="shared" si="1"/>
        <v>1</v>
      </c>
      <c r="D27" s="6"/>
      <c r="E27" s="6">
        <v>1</v>
      </c>
      <c r="F27" s="6"/>
    </row>
    <row r="28" spans="1:6">
      <c r="A28" s="4" t="s">
        <v>61</v>
      </c>
      <c r="B28" s="5" t="s">
        <v>60</v>
      </c>
      <c r="C28" s="6">
        <f t="shared" si="1"/>
        <v>2</v>
      </c>
      <c r="D28" s="6">
        <v>1</v>
      </c>
      <c r="E28" s="6">
        <v>1</v>
      </c>
      <c r="F28" s="6"/>
    </row>
    <row r="29" spans="1:6">
      <c r="A29" s="4" t="s">
        <v>62</v>
      </c>
      <c r="B29" s="5" t="s">
        <v>59</v>
      </c>
      <c r="C29" s="6">
        <f t="shared" si="1"/>
        <v>4</v>
      </c>
      <c r="D29" s="6">
        <v>2</v>
      </c>
      <c r="E29" s="6">
        <v>2</v>
      </c>
      <c r="F29" s="6"/>
    </row>
    <row r="30" spans="1:6" ht="37.5">
      <c r="A30" s="4">
        <v>6</v>
      </c>
      <c r="B30" s="2" t="s">
        <v>105</v>
      </c>
      <c r="C30" s="3">
        <f>SUM(C31:C35)</f>
        <v>9</v>
      </c>
      <c r="D30" s="3">
        <f>SUM(D31:D35)</f>
        <v>3</v>
      </c>
      <c r="E30" s="3">
        <f>SUM(E31:E35)</f>
        <v>6</v>
      </c>
      <c r="F30" s="6"/>
    </row>
    <row r="31" spans="1:6">
      <c r="A31" s="4" t="s">
        <v>67</v>
      </c>
      <c r="B31" s="5" t="s">
        <v>65</v>
      </c>
      <c r="C31" s="6">
        <f>+SUM(D31:F31)</f>
        <v>2</v>
      </c>
      <c r="D31" s="6">
        <v>1</v>
      </c>
      <c r="E31" s="6">
        <v>1</v>
      </c>
      <c r="F31" s="6"/>
    </row>
    <row r="32" spans="1:6" ht="37.5">
      <c r="A32" s="4" t="s">
        <v>68</v>
      </c>
      <c r="B32" s="5" t="s">
        <v>63</v>
      </c>
      <c r="C32" s="6">
        <f>+SUM(D32:F32)</f>
        <v>3</v>
      </c>
      <c r="D32" s="6">
        <v>1</v>
      </c>
      <c r="E32" s="6">
        <v>2</v>
      </c>
      <c r="F32" s="6"/>
    </row>
    <row r="33" spans="1:6" ht="37.5">
      <c r="A33" s="4" t="s">
        <v>69</v>
      </c>
      <c r="B33" s="5" t="s">
        <v>64</v>
      </c>
      <c r="C33" s="6">
        <f>+SUM(D33:F33)</f>
        <v>2</v>
      </c>
      <c r="D33" s="6">
        <v>1</v>
      </c>
      <c r="E33" s="6">
        <v>1</v>
      </c>
      <c r="F33" s="6"/>
    </row>
    <row r="34" spans="1:6" ht="37.5">
      <c r="A34" s="4" t="s">
        <v>70</v>
      </c>
      <c r="B34" s="5" t="s">
        <v>74</v>
      </c>
      <c r="C34" s="6">
        <f>+SUM(D34:F34)</f>
        <v>1</v>
      </c>
      <c r="D34" s="6"/>
      <c r="E34" s="6">
        <v>1</v>
      </c>
      <c r="F34" s="6"/>
    </row>
    <row r="35" spans="1:6" ht="56.25">
      <c r="A35" s="4" t="s">
        <v>71</v>
      </c>
      <c r="B35" s="5" t="s">
        <v>66</v>
      </c>
      <c r="C35" s="6">
        <f>+SUM(D35:F35)</f>
        <v>1</v>
      </c>
      <c r="D35" s="6"/>
      <c r="E35" s="6">
        <v>1</v>
      </c>
      <c r="F35" s="6"/>
    </row>
    <row r="36" spans="1:6">
      <c r="A36" s="3">
        <v>7</v>
      </c>
      <c r="B36" s="2" t="s">
        <v>72</v>
      </c>
      <c r="C36" s="3">
        <f>+SUM(C37:C42)</f>
        <v>6</v>
      </c>
      <c r="D36" s="3"/>
      <c r="E36" s="3">
        <f t="shared" ref="E36" si="2">+SUM(E37:E42)</f>
        <v>6</v>
      </c>
      <c r="F36" s="3"/>
    </row>
    <row r="37" spans="1:6" ht="56.25">
      <c r="A37" s="4" t="s">
        <v>73</v>
      </c>
      <c r="B37" s="5" t="s">
        <v>7</v>
      </c>
      <c r="C37" s="6">
        <f>+SUM(D37:F37)</f>
        <v>1</v>
      </c>
      <c r="D37" s="6"/>
      <c r="E37" s="6">
        <v>1</v>
      </c>
      <c r="F37" s="6"/>
    </row>
    <row r="38" spans="1:6">
      <c r="A38" s="4" t="s">
        <v>97</v>
      </c>
      <c r="B38" s="8" t="s">
        <v>8</v>
      </c>
      <c r="C38" s="6">
        <f t="shared" ref="C38:C42" si="3">+SUM(D38:F38)</f>
        <v>1</v>
      </c>
      <c r="D38" s="6"/>
      <c r="E38" s="6">
        <v>1</v>
      </c>
      <c r="F38" s="6"/>
    </row>
    <row r="39" spans="1:6">
      <c r="A39" s="4" t="s">
        <v>98</v>
      </c>
      <c r="B39" s="5" t="s">
        <v>9</v>
      </c>
      <c r="C39" s="6">
        <f t="shared" si="3"/>
        <v>1</v>
      </c>
      <c r="D39" s="6"/>
      <c r="E39" s="6">
        <v>1</v>
      </c>
      <c r="F39" s="6"/>
    </row>
    <row r="40" spans="1:6">
      <c r="A40" s="4" t="s">
        <v>99</v>
      </c>
      <c r="B40" s="5" t="s">
        <v>10</v>
      </c>
      <c r="C40" s="6">
        <f t="shared" si="3"/>
        <v>1</v>
      </c>
      <c r="D40" s="6"/>
      <c r="E40" s="6">
        <v>1</v>
      </c>
      <c r="F40" s="6"/>
    </row>
    <row r="41" spans="1:6" ht="37.5">
      <c r="A41" s="4" t="s">
        <v>100</v>
      </c>
      <c r="B41" s="5" t="s">
        <v>11</v>
      </c>
      <c r="C41" s="6">
        <f t="shared" si="3"/>
        <v>1</v>
      </c>
      <c r="D41" s="6"/>
      <c r="E41" s="6">
        <v>1</v>
      </c>
      <c r="F41" s="6"/>
    </row>
    <row r="42" spans="1:6" ht="37.5">
      <c r="A42" s="4" t="s">
        <v>101</v>
      </c>
      <c r="B42" s="5" t="s">
        <v>12</v>
      </c>
      <c r="C42" s="6">
        <f t="shared" si="3"/>
        <v>1</v>
      </c>
      <c r="D42" s="6"/>
      <c r="E42" s="6">
        <v>1</v>
      </c>
      <c r="F42" s="6"/>
    </row>
    <row r="43" spans="1:6" ht="37.5">
      <c r="A43" s="3">
        <v>8</v>
      </c>
      <c r="B43" s="2" t="s">
        <v>106</v>
      </c>
      <c r="C43" s="3">
        <f>+SUM(C44:C49)</f>
        <v>9</v>
      </c>
      <c r="D43" s="3">
        <f>+SUM(D44:D49)</f>
        <v>3</v>
      </c>
      <c r="E43" s="3">
        <f>+SUM(E44:E49)</f>
        <v>6</v>
      </c>
      <c r="F43" s="6"/>
    </row>
    <row r="44" spans="1:6" ht="75">
      <c r="A44" s="9" t="s">
        <v>75</v>
      </c>
      <c r="B44" s="5" t="s">
        <v>13</v>
      </c>
      <c r="C44" s="6">
        <f>+SUM(D44:F44)</f>
        <v>2</v>
      </c>
      <c r="D44" s="6">
        <v>1</v>
      </c>
      <c r="E44" s="6">
        <v>1</v>
      </c>
      <c r="F44" s="6"/>
    </row>
    <row r="45" spans="1:6" ht="56.25">
      <c r="A45" s="9" t="s">
        <v>76</v>
      </c>
      <c r="B45" s="5" t="s">
        <v>14</v>
      </c>
      <c r="C45" s="6">
        <f t="shared" ref="C45:C49" si="4">+SUM(D45:F45)</f>
        <v>1</v>
      </c>
      <c r="D45" s="6"/>
      <c r="E45" s="6">
        <v>1</v>
      </c>
      <c r="F45" s="6"/>
    </row>
    <row r="46" spans="1:6" ht="37.5">
      <c r="A46" s="9" t="s">
        <v>77</v>
      </c>
      <c r="B46" s="8" t="s">
        <v>107</v>
      </c>
      <c r="C46" s="6">
        <f t="shared" si="4"/>
        <v>2</v>
      </c>
      <c r="D46" s="6">
        <v>2</v>
      </c>
      <c r="E46" s="6"/>
      <c r="F46" s="6"/>
    </row>
    <row r="47" spans="1:6" ht="39" customHeight="1">
      <c r="A47" s="9" t="s">
        <v>78</v>
      </c>
      <c r="B47" s="13" t="s">
        <v>108</v>
      </c>
      <c r="C47" s="6">
        <f t="shared" si="4"/>
        <v>1</v>
      </c>
      <c r="D47" s="6"/>
      <c r="E47" s="6">
        <v>1</v>
      </c>
      <c r="F47" s="6"/>
    </row>
    <row r="48" spans="1:6" ht="37.5">
      <c r="A48" s="9" t="s">
        <v>79</v>
      </c>
      <c r="B48" s="5" t="s">
        <v>15</v>
      </c>
      <c r="C48" s="6">
        <f t="shared" si="4"/>
        <v>1</v>
      </c>
      <c r="D48" s="6"/>
      <c r="E48" s="6">
        <v>1</v>
      </c>
      <c r="F48" s="6"/>
    </row>
    <row r="49" spans="1:6" ht="37.5">
      <c r="A49" s="9" t="s">
        <v>80</v>
      </c>
      <c r="B49" s="8" t="s">
        <v>16</v>
      </c>
      <c r="C49" s="6">
        <f t="shared" si="4"/>
        <v>2</v>
      </c>
      <c r="D49" s="6"/>
      <c r="E49" s="6">
        <v>2</v>
      </c>
      <c r="F49" s="6"/>
    </row>
    <row r="50" spans="1:6" ht="37.5">
      <c r="A50" s="3">
        <v>9</v>
      </c>
      <c r="B50" s="2" t="s">
        <v>81</v>
      </c>
      <c r="C50" s="3">
        <f>+SUM(C51:C54)</f>
        <v>8</v>
      </c>
      <c r="D50" s="3">
        <f>+SUM(D51:D54)</f>
        <v>3</v>
      </c>
      <c r="E50" s="3">
        <f>+SUM(E51:E54)</f>
        <v>5</v>
      </c>
      <c r="F50" s="6"/>
    </row>
    <row r="51" spans="1:6" ht="37.5">
      <c r="A51" s="9" t="s">
        <v>85</v>
      </c>
      <c r="B51" s="5" t="s">
        <v>83</v>
      </c>
      <c r="C51" s="6">
        <f>+SUM(D51:F51)</f>
        <v>1</v>
      </c>
      <c r="D51" s="6">
        <v>1</v>
      </c>
      <c r="E51" s="6"/>
      <c r="F51" s="6"/>
    </row>
    <row r="52" spans="1:6">
      <c r="A52" s="9" t="s">
        <v>86</v>
      </c>
      <c r="B52" s="5" t="s">
        <v>84</v>
      </c>
      <c r="C52" s="6">
        <f t="shared" ref="C52:C54" si="5">+SUM(D52:F52)</f>
        <v>2</v>
      </c>
      <c r="D52" s="6">
        <v>2</v>
      </c>
      <c r="E52" s="6"/>
      <c r="F52" s="6"/>
    </row>
    <row r="53" spans="1:6" ht="37.5">
      <c r="A53" s="9" t="s">
        <v>87</v>
      </c>
      <c r="B53" s="5" t="s">
        <v>89</v>
      </c>
      <c r="C53" s="6">
        <f t="shared" si="5"/>
        <v>3</v>
      </c>
      <c r="D53" s="6"/>
      <c r="E53" s="6">
        <v>3</v>
      </c>
      <c r="F53" s="6"/>
    </row>
    <row r="54" spans="1:6" ht="37.5">
      <c r="A54" s="9" t="s">
        <v>88</v>
      </c>
      <c r="B54" s="5" t="s">
        <v>17</v>
      </c>
      <c r="C54" s="6">
        <f t="shared" si="5"/>
        <v>2</v>
      </c>
      <c r="D54" s="6"/>
      <c r="E54" s="6">
        <v>2</v>
      </c>
      <c r="F54" s="6"/>
    </row>
    <row r="55" spans="1:6">
      <c r="A55" s="10">
        <v>10</v>
      </c>
      <c r="B55" s="2" t="s">
        <v>90</v>
      </c>
      <c r="C55" s="3">
        <f>+SUM(C56:C57)</f>
        <v>4</v>
      </c>
      <c r="D55" s="3">
        <f>+SUM(D56:D57)</f>
        <v>1</v>
      </c>
      <c r="E55" s="3">
        <f>+SUM(E56:E57)</f>
        <v>1</v>
      </c>
      <c r="F55" s="3">
        <v>2</v>
      </c>
    </row>
    <row r="56" spans="1:6" ht="75">
      <c r="A56" s="9" t="s">
        <v>91</v>
      </c>
      <c r="B56" s="5" t="s">
        <v>18</v>
      </c>
      <c r="C56" s="6">
        <f>+SUM(D56:F56)</f>
        <v>2</v>
      </c>
      <c r="D56" s="6">
        <v>1</v>
      </c>
      <c r="E56" s="6"/>
      <c r="F56" s="6">
        <v>1</v>
      </c>
    </row>
    <row r="57" spans="1:6" ht="37.5">
      <c r="A57" s="9" t="s">
        <v>92</v>
      </c>
      <c r="B57" s="5" t="s">
        <v>19</v>
      </c>
      <c r="C57" s="6">
        <f>+SUM(D57:F57)</f>
        <v>2</v>
      </c>
      <c r="D57" s="6"/>
      <c r="E57" s="6">
        <v>1</v>
      </c>
      <c r="F57" s="6">
        <v>1</v>
      </c>
    </row>
    <row r="58" spans="1:6">
      <c r="A58" s="6"/>
      <c r="B58" s="11" t="s">
        <v>20</v>
      </c>
      <c r="C58" s="3">
        <f>+SUM(D58:F58)</f>
        <v>70</v>
      </c>
      <c r="D58" s="3">
        <f>+D3+D7+D18+F18+D24+D30+D36+D43+D50+D55</f>
        <v>28</v>
      </c>
      <c r="E58" s="3">
        <f>+E14+E18+E24+E30+E36+E43+E50+E55</f>
        <v>39</v>
      </c>
      <c r="F58" s="3">
        <f>+SUM(F55+F18)</f>
        <v>3</v>
      </c>
    </row>
  </sheetData>
  <mergeCells count="1">
    <mergeCell ref="C1:F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34"/>
  <sheetViews>
    <sheetView topLeftCell="A52" zoomScale="175" zoomScaleNormal="175" workbookViewId="0">
      <selection sqref="A1:B1"/>
    </sheetView>
  </sheetViews>
  <sheetFormatPr defaultRowHeight="12.75"/>
  <cols>
    <col min="1" max="1" width="12.28515625" style="21" customWidth="1"/>
    <col min="2" max="2" width="52.140625" style="21" customWidth="1"/>
    <col min="3" max="4" width="7.7109375" style="21" customWidth="1"/>
    <col min="5" max="5" width="7.85546875" style="21" customWidth="1"/>
    <col min="6" max="6" width="8.140625" style="21" customWidth="1"/>
    <col min="7" max="16384" width="9.140625" style="21"/>
  </cols>
  <sheetData>
    <row r="1" spans="1:7" s="18" customFormat="1" ht="14.25" customHeight="1">
      <c r="A1" s="139"/>
      <c r="B1" s="139"/>
      <c r="C1" s="140"/>
      <c r="D1" s="140"/>
      <c r="E1" s="140"/>
      <c r="F1" s="140"/>
      <c r="G1" s="19"/>
    </row>
    <row r="2" spans="1:7" s="12" customFormat="1" ht="33" customHeight="1">
      <c r="A2" s="132" t="s">
        <v>0</v>
      </c>
      <c r="B2" s="132" t="s">
        <v>1</v>
      </c>
      <c r="C2" s="132" t="s">
        <v>2</v>
      </c>
      <c r="D2" s="132"/>
      <c r="E2" s="132"/>
      <c r="F2" s="132"/>
    </row>
    <row r="3" spans="1:7" s="12" customFormat="1" ht="81" customHeight="1">
      <c r="A3" s="132"/>
      <c r="B3" s="132"/>
      <c r="C3" s="17" t="s">
        <v>93</v>
      </c>
      <c r="D3" s="17" t="s">
        <v>94</v>
      </c>
      <c r="E3" s="17" t="s">
        <v>96</v>
      </c>
      <c r="F3" s="17" t="s">
        <v>95</v>
      </c>
    </row>
    <row r="4" spans="1:7" s="22" customFormat="1" ht="15.75" customHeight="1">
      <c r="A4" s="32" t="s">
        <v>129</v>
      </c>
      <c r="B4" s="33" t="s">
        <v>130</v>
      </c>
      <c r="C4" s="17">
        <v>6</v>
      </c>
      <c r="D4" s="35"/>
      <c r="E4" s="31"/>
      <c r="F4" s="32"/>
    </row>
    <row r="5" spans="1:7" s="22" customFormat="1" ht="15.75" customHeight="1">
      <c r="A5" s="32"/>
      <c r="B5" s="32" t="s">
        <v>131</v>
      </c>
      <c r="C5" s="34">
        <v>3</v>
      </c>
      <c r="D5" s="32"/>
      <c r="E5" s="31"/>
      <c r="F5" s="32"/>
    </row>
    <row r="6" spans="1:7" s="22" customFormat="1" ht="15.75" customHeight="1">
      <c r="A6" s="32"/>
      <c r="B6" s="32" t="s">
        <v>132</v>
      </c>
      <c r="C6" s="32"/>
      <c r="D6" s="32"/>
      <c r="E6" s="31"/>
      <c r="F6" s="32"/>
    </row>
    <row r="7" spans="1:7" s="22" customFormat="1" ht="15.75" customHeight="1">
      <c r="A7" s="32"/>
      <c r="B7" s="32" t="s">
        <v>133</v>
      </c>
      <c r="C7" s="32"/>
      <c r="D7" s="32"/>
      <c r="E7" s="31"/>
      <c r="F7" s="32"/>
    </row>
    <row r="8" spans="1:7" s="22" customFormat="1" ht="15" customHeight="1">
      <c r="A8" s="32"/>
      <c r="B8" s="32" t="s">
        <v>134</v>
      </c>
      <c r="C8" s="32"/>
      <c r="D8" s="32"/>
      <c r="E8" s="31"/>
      <c r="F8" s="32"/>
    </row>
    <row r="9" spans="1:7" s="22" customFormat="1" ht="15" customHeight="1">
      <c r="A9" s="32" t="s">
        <v>135</v>
      </c>
      <c r="B9" s="33" t="s">
        <v>136</v>
      </c>
      <c r="C9" s="32"/>
      <c r="D9" s="35"/>
      <c r="E9" s="31"/>
      <c r="F9" s="32"/>
    </row>
    <row r="10" spans="1:7" s="22" customFormat="1" ht="15" customHeight="1">
      <c r="A10" s="32"/>
      <c r="B10" s="32" t="s">
        <v>137</v>
      </c>
      <c r="C10" s="34">
        <v>3</v>
      </c>
      <c r="D10" s="32"/>
      <c r="E10" s="31"/>
      <c r="F10" s="32"/>
    </row>
    <row r="11" spans="1:7" s="22" customFormat="1" ht="15" customHeight="1">
      <c r="A11" s="32"/>
      <c r="B11" s="32" t="s">
        <v>138</v>
      </c>
      <c r="C11" s="32"/>
      <c r="D11" s="32"/>
      <c r="E11" s="31"/>
      <c r="F11" s="32"/>
    </row>
    <row r="12" spans="1:7" s="22" customFormat="1" ht="15" customHeight="1">
      <c r="A12" s="32"/>
      <c r="B12" s="32" t="s">
        <v>139</v>
      </c>
      <c r="C12" s="32"/>
      <c r="D12" s="32"/>
      <c r="E12" s="31"/>
      <c r="F12" s="32"/>
    </row>
    <row r="13" spans="1:7" s="22" customFormat="1" ht="15" customHeight="1">
      <c r="A13" s="32"/>
      <c r="B13" s="32" t="s">
        <v>140</v>
      </c>
      <c r="C13" s="32"/>
      <c r="D13" s="32"/>
      <c r="E13" s="31"/>
      <c r="F13" s="32"/>
    </row>
    <row r="14" spans="1:7" s="22" customFormat="1" ht="15" customHeight="1">
      <c r="A14" s="32"/>
      <c r="B14" s="32" t="s">
        <v>141</v>
      </c>
      <c r="C14" s="32"/>
      <c r="D14" s="32"/>
      <c r="E14" s="31"/>
      <c r="F14" s="32"/>
    </row>
    <row r="15" spans="1:7" s="22" customFormat="1" ht="15" customHeight="1">
      <c r="A15" s="36"/>
      <c r="B15" s="33" t="s">
        <v>142</v>
      </c>
      <c r="C15" s="32"/>
      <c r="D15" s="35"/>
      <c r="E15" s="31"/>
      <c r="F15" s="32"/>
    </row>
    <row r="16" spans="1:7" s="22" customFormat="1" ht="15" customHeight="1">
      <c r="A16" s="35" t="s">
        <v>143</v>
      </c>
      <c r="B16" s="32" t="s">
        <v>144</v>
      </c>
      <c r="C16" s="34">
        <v>6</v>
      </c>
      <c r="D16" s="35"/>
      <c r="E16" s="31"/>
      <c r="F16" s="32"/>
    </row>
    <row r="17" spans="1:6" s="22" customFormat="1" ht="15" customHeight="1">
      <c r="A17" s="32" t="s">
        <v>145</v>
      </c>
      <c r="B17" s="32" t="s">
        <v>146</v>
      </c>
      <c r="C17" s="35"/>
      <c r="D17" s="32"/>
      <c r="E17" s="31"/>
      <c r="F17" s="32"/>
    </row>
    <row r="18" spans="1:6" s="22" customFormat="1" ht="15" customHeight="1">
      <c r="A18" s="32"/>
      <c r="B18" s="32" t="s">
        <v>147</v>
      </c>
      <c r="C18" s="32"/>
      <c r="D18" s="32"/>
      <c r="E18" s="31"/>
      <c r="F18" s="32"/>
    </row>
    <row r="19" spans="1:6" s="22" customFormat="1" ht="15" customHeight="1">
      <c r="A19" s="32"/>
      <c r="B19" s="33"/>
      <c r="C19" s="32"/>
      <c r="D19" s="35"/>
      <c r="E19" s="31"/>
      <c r="F19" s="32"/>
    </row>
    <row r="20" spans="1:6" ht="15" customHeight="1">
      <c r="A20" s="32"/>
      <c r="B20" s="33" t="s">
        <v>148</v>
      </c>
      <c r="C20" s="37">
        <v>12</v>
      </c>
      <c r="D20" s="35"/>
      <c r="E20" s="31"/>
      <c r="F20" s="32"/>
    </row>
    <row r="21" spans="1:6" ht="15" customHeight="1">
      <c r="A21" s="32" t="s">
        <v>149</v>
      </c>
      <c r="B21" s="32" t="s">
        <v>150</v>
      </c>
      <c r="C21" s="34">
        <v>6</v>
      </c>
      <c r="D21" s="32"/>
      <c r="E21" s="31"/>
      <c r="F21" s="32"/>
    </row>
    <row r="22" spans="1:6" ht="15" customHeight="1">
      <c r="A22" s="32"/>
      <c r="B22" s="32" t="s">
        <v>151</v>
      </c>
      <c r="C22" s="32"/>
      <c r="D22" s="32"/>
      <c r="E22" s="31"/>
      <c r="F22" s="32"/>
    </row>
    <row r="23" spans="1:6" ht="15" customHeight="1">
      <c r="A23" s="32"/>
      <c r="B23" s="32" t="s">
        <v>152</v>
      </c>
      <c r="C23" s="32"/>
      <c r="D23" s="32"/>
      <c r="E23" s="31"/>
      <c r="F23" s="32"/>
    </row>
    <row r="24" spans="1:6" ht="15" customHeight="1">
      <c r="A24" s="32" t="s">
        <v>153</v>
      </c>
      <c r="B24" s="32" t="s">
        <v>154</v>
      </c>
      <c r="C24" s="32"/>
      <c r="D24" s="32"/>
      <c r="E24" s="31"/>
      <c r="F24" s="32"/>
    </row>
    <row r="25" spans="1:6" ht="15" customHeight="1">
      <c r="A25" s="32"/>
      <c r="B25" s="32" t="s">
        <v>155</v>
      </c>
      <c r="C25" s="33">
        <v>3</v>
      </c>
      <c r="D25" s="32"/>
      <c r="E25" s="31"/>
      <c r="F25" s="32"/>
    </row>
    <row r="26" spans="1:6" ht="15" customHeight="1">
      <c r="A26" s="32"/>
      <c r="B26" s="46" t="s">
        <v>206</v>
      </c>
      <c r="C26" s="33"/>
      <c r="D26" s="32"/>
      <c r="E26" s="31"/>
      <c r="F26" s="32"/>
    </row>
    <row r="27" spans="1:6" ht="15" customHeight="1">
      <c r="A27" s="32"/>
      <c r="B27" s="33" t="s">
        <v>157</v>
      </c>
      <c r="C27" s="33"/>
      <c r="D27" s="35"/>
      <c r="E27" s="31"/>
      <c r="F27" s="32"/>
    </row>
    <row r="28" spans="1:6" ht="15" customHeight="1">
      <c r="A28" s="32" t="s">
        <v>158</v>
      </c>
      <c r="B28" s="32" t="s">
        <v>159</v>
      </c>
      <c r="C28" s="34">
        <v>6</v>
      </c>
      <c r="D28" s="32"/>
      <c r="E28" s="31"/>
      <c r="F28" s="32"/>
    </row>
    <row r="29" spans="1:6" ht="15" customHeight="1">
      <c r="A29" s="32"/>
      <c r="B29" s="32" t="s">
        <v>160</v>
      </c>
      <c r="C29" s="32"/>
      <c r="D29" s="32"/>
      <c r="E29" s="31"/>
      <c r="F29" s="32"/>
    </row>
    <row r="30" spans="1:6" ht="15" customHeight="1">
      <c r="A30" s="32" t="s">
        <v>161</v>
      </c>
      <c r="B30" s="32" t="s">
        <v>162</v>
      </c>
      <c r="C30" s="32"/>
      <c r="D30" s="32"/>
      <c r="E30" s="31"/>
      <c r="F30" s="32"/>
    </row>
    <row r="31" spans="1:6" ht="15" customHeight="1">
      <c r="A31" s="32"/>
      <c r="B31" s="32" t="s">
        <v>163</v>
      </c>
      <c r="C31" s="32"/>
      <c r="D31" s="32"/>
      <c r="E31" s="31"/>
      <c r="F31" s="32"/>
    </row>
    <row r="32" spans="1:6" ht="15" customHeight="1">
      <c r="A32" s="32"/>
      <c r="B32" s="32" t="s">
        <v>164</v>
      </c>
      <c r="C32" s="32"/>
      <c r="D32" s="32"/>
      <c r="E32" s="31"/>
      <c r="F32" s="32"/>
    </row>
    <row r="33" spans="1:10" ht="15" customHeight="1">
      <c r="A33" s="32"/>
      <c r="B33" s="33"/>
      <c r="C33" s="32"/>
      <c r="D33" s="35"/>
      <c r="E33" s="31"/>
      <c r="F33" s="32"/>
    </row>
    <row r="34" spans="1:10" ht="15" customHeight="1">
      <c r="A34" s="32"/>
      <c r="B34" s="33" t="s">
        <v>165</v>
      </c>
      <c r="C34" s="37">
        <v>12</v>
      </c>
      <c r="D34" s="35"/>
      <c r="E34" s="31"/>
      <c r="F34" s="32"/>
    </row>
    <row r="35" spans="1:10" ht="15" customHeight="1">
      <c r="A35" s="32" t="s">
        <v>166</v>
      </c>
      <c r="B35" s="32" t="s">
        <v>167</v>
      </c>
      <c r="C35" s="34">
        <v>6</v>
      </c>
      <c r="D35" s="32"/>
      <c r="E35" s="31"/>
      <c r="F35" s="32"/>
    </row>
    <row r="36" spans="1:10" ht="15" customHeight="1">
      <c r="A36" s="32"/>
      <c r="B36" s="32" t="s">
        <v>168</v>
      </c>
      <c r="C36" s="32"/>
      <c r="D36" s="32"/>
      <c r="E36" s="31"/>
      <c r="F36" s="32"/>
    </row>
    <row r="37" spans="1:10" ht="15" customHeight="1">
      <c r="A37" s="32"/>
      <c r="B37" s="32" t="s">
        <v>169</v>
      </c>
      <c r="C37" s="32"/>
      <c r="D37" s="32"/>
      <c r="E37" s="31"/>
      <c r="F37" s="32"/>
    </row>
    <row r="38" spans="1:10" ht="15" customHeight="1">
      <c r="A38" s="32" t="s">
        <v>170</v>
      </c>
      <c r="B38" s="32" t="s">
        <v>171</v>
      </c>
      <c r="C38" s="34">
        <v>6</v>
      </c>
      <c r="D38" s="32"/>
      <c r="E38" s="31"/>
      <c r="F38" s="32"/>
    </row>
    <row r="39" spans="1:10" ht="15" customHeight="1">
      <c r="A39" s="32"/>
      <c r="B39" s="32" t="s">
        <v>172</v>
      </c>
      <c r="C39" s="32"/>
      <c r="D39" s="32"/>
      <c r="E39" s="31"/>
      <c r="F39" s="32"/>
    </row>
    <row r="40" spans="1:10" ht="15" customHeight="1">
      <c r="A40" s="32"/>
      <c r="B40" s="46" t="s">
        <v>156</v>
      </c>
      <c r="C40" s="32"/>
      <c r="D40" s="32"/>
      <c r="E40" s="31"/>
      <c r="F40" s="46">
        <v>3</v>
      </c>
    </row>
    <row r="41" spans="1:10" ht="15" customHeight="1">
      <c r="A41" s="32"/>
      <c r="B41" s="48" t="s">
        <v>217</v>
      </c>
      <c r="C41" s="48">
        <f>+SUM(C42,C47,C52,C58)</f>
        <v>66</v>
      </c>
      <c r="D41" s="48">
        <f t="shared" ref="D41:E41" si="0">+SUM(D42,D47,D52,D58)</f>
        <v>32</v>
      </c>
      <c r="E41" s="48">
        <f t="shared" si="0"/>
        <v>34</v>
      </c>
      <c r="F41" s="49"/>
    </row>
    <row r="42" spans="1:10" s="20" customFormat="1" ht="15" customHeight="1">
      <c r="A42" s="32"/>
      <c r="B42" s="51" t="s">
        <v>218</v>
      </c>
      <c r="C42" s="48">
        <f t="shared" ref="C42:C51" si="1">+SUM(D42:F42)</f>
        <v>6</v>
      </c>
      <c r="D42" s="48">
        <f>+SUM(D43:D46)</f>
        <v>6</v>
      </c>
      <c r="E42" s="48"/>
      <c r="F42" s="49"/>
    </row>
    <row r="43" spans="1:10" s="20" customFormat="1" ht="15" customHeight="1">
      <c r="A43" s="32"/>
      <c r="B43" s="52" t="s">
        <v>208</v>
      </c>
      <c r="C43" s="49">
        <f t="shared" si="1"/>
        <v>1</v>
      </c>
      <c r="D43" s="49">
        <v>1</v>
      </c>
      <c r="E43" s="50"/>
      <c r="F43" s="49"/>
    </row>
    <row r="44" spans="1:10" s="20" customFormat="1" ht="15" customHeight="1">
      <c r="A44" s="32"/>
      <c r="B44" s="52" t="s">
        <v>207</v>
      </c>
      <c r="C44" s="49">
        <f t="shared" si="1"/>
        <v>2</v>
      </c>
      <c r="D44" s="49">
        <v>2</v>
      </c>
      <c r="E44" s="50"/>
      <c r="F44" s="49"/>
      <c r="I44" s="20" t="s">
        <v>224</v>
      </c>
      <c r="J44" s="20" t="s">
        <v>225</v>
      </c>
    </row>
    <row r="45" spans="1:10" s="20" customFormat="1" ht="15" customHeight="1">
      <c r="A45" s="32"/>
      <c r="B45" s="49" t="s">
        <v>209</v>
      </c>
      <c r="C45" s="49">
        <f t="shared" si="1"/>
        <v>1</v>
      </c>
      <c r="D45" s="49">
        <v>1</v>
      </c>
      <c r="E45" s="50"/>
      <c r="F45" s="49"/>
      <c r="I45" s="20">
        <f>+SUM(D42,D47,D52,D58)</f>
        <v>32</v>
      </c>
      <c r="J45" s="20">
        <f>+SUM(E47,E52,E58)</f>
        <v>34</v>
      </c>
    </row>
    <row r="46" spans="1:10" s="20" customFormat="1" ht="15" customHeight="1">
      <c r="A46" s="32"/>
      <c r="B46" s="49" t="s">
        <v>210</v>
      </c>
      <c r="C46" s="49">
        <f t="shared" si="1"/>
        <v>2</v>
      </c>
      <c r="D46" s="49">
        <v>2</v>
      </c>
      <c r="E46" s="50"/>
      <c r="F46" s="49"/>
    </row>
    <row r="47" spans="1:10" s="20" customFormat="1" ht="15" customHeight="1">
      <c r="A47" s="32"/>
      <c r="B47" s="51" t="s">
        <v>219</v>
      </c>
      <c r="C47" s="48">
        <f>+SUM(C48:C51)</f>
        <v>15</v>
      </c>
      <c r="D47" s="48">
        <f>+SUM(D48:D49)</f>
        <v>3</v>
      </c>
      <c r="E47" s="48">
        <f>+SUM(E48:E51)</f>
        <v>12</v>
      </c>
      <c r="F47" s="48"/>
      <c r="I47" s="47">
        <f>60-30</f>
        <v>30</v>
      </c>
      <c r="J47" s="47">
        <f>114-80</f>
        <v>34</v>
      </c>
    </row>
    <row r="48" spans="1:10" s="20" customFormat="1" ht="15" customHeight="1">
      <c r="A48" s="32"/>
      <c r="B48" s="52" t="s">
        <v>211</v>
      </c>
      <c r="C48" s="49">
        <f t="shared" si="1"/>
        <v>1.5</v>
      </c>
      <c r="D48" s="49">
        <v>1.5</v>
      </c>
      <c r="E48" s="50"/>
      <c r="F48" s="49"/>
    </row>
    <row r="49" spans="1:6" s="20" customFormat="1" ht="15" customHeight="1">
      <c r="A49" s="32"/>
      <c r="B49" s="49" t="s">
        <v>212</v>
      </c>
      <c r="C49" s="49">
        <f t="shared" si="1"/>
        <v>1.5</v>
      </c>
      <c r="D49" s="49">
        <v>1.5</v>
      </c>
      <c r="E49" s="50"/>
      <c r="F49" s="49"/>
    </row>
    <row r="50" spans="1:6" s="20" customFormat="1" ht="15" customHeight="1">
      <c r="A50" s="32"/>
      <c r="B50" s="49" t="s">
        <v>221</v>
      </c>
      <c r="C50" s="49">
        <f t="shared" si="1"/>
        <v>6</v>
      </c>
      <c r="D50" s="49"/>
      <c r="E50" s="49">
        <v>6</v>
      </c>
      <c r="F50" s="49"/>
    </row>
    <row r="51" spans="1:6" s="20" customFormat="1" ht="15" customHeight="1">
      <c r="A51" s="32"/>
      <c r="B51" s="49" t="s">
        <v>222</v>
      </c>
      <c r="C51" s="49">
        <f t="shared" si="1"/>
        <v>6</v>
      </c>
      <c r="D51" s="49"/>
      <c r="E51" s="49">
        <v>6</v>
      </c>
      <c r="F51" s="49"/>
    </row>
    <row r="52" spans="1:6" s="20" customFormat="1" ht="15" customHeight="1">
      <c r="A52" s="32"/>
      <c r="B52" s="51" t="s">
        <v>220</v>
      </c>
      <c r="C52" s="48">
        <f t="shared" ref="C52:C66" si="2">+SUM(D52:F52)</f>
        <v>12</v>
      </c>
      <c r="D52" s="48">
        <f>+SUM(D53:D56)</f>
        <v>6</v>
      </c>
      <c r="E52" s="53">
        <f>+SUM(E53:E57)</f>
        <v>6</v>
      </c>
      <c r="F52" s="49"/>
    </row>
    <row r="53" spans="1:6" s="20" customFormat="1" ht="15" customHeight="1">
      <c r="A53" s="32"/>
      <c r="B53" s="49" t="s">
        <v>213</v>
      </c>
      <c r="C53" s="49">
        <f t="shared" si="2"/>
        <v>1</v>
      </c>
      <c r="D53" s="49">
        <v>1</v>
      </c>
      <c r="E53" s="50"/>
      <c r="F53" s="49"/>
    </row>
    <row r="54" spans="1:6" s="20" customFormat="1" ht="15" customHeight="1">
      <c r="A54" s="32"/>
      <c r="B54" s="49" t="s">
        <v>214</v>
      </c>
      <c r="C54" s="49">
        <f t="shared" si="2"/>
        <v>2</v>
      </c>
      <c r="D54" s="49">
        <v>2</v>
      </c>
      <c r="E54" s="50"/>
      <c r="F54" s="49"/>
    </row>
    <row r="55" spans="1:6" s="20" customFormat="1" ht="15" customHeight="1">
      <c r="A55" s="32"/>
      <c r="B55" s="49" t="s">
        <v>215</v>
      </c>
      <c r="C55" s="49">
        <f t="shared" si="2"/>
        <v>1</v>
      </c>
      <c r="D55" s="49">
        <v>1</v>
      </c>
      <c r="E55" s="50"/>
      <c r="F55" s="49"/>
    </row>
    <row r="56" spans="1:6" s="20" customFormat="1" ht="15" customHeight="1">
      <c r="A56" s="32"/>
      <c r="B56" s="52" t="s">
        <v>216</v>
      </c>
      <c r="C56" s="49">
        <f t="shared" si="2"/>
        <v>2</v>
      </c>
      <c r="D56" s="49">
        <v>2</v>
      </c>
      <c r="E56" s="50"/>
      <c r="F56" s="49"/>
    </row>
    <row r="57" spans="1:6" s="20" customFormat="1" ht="15" customHeight="1">
      <c r="A57" s="32"/>
      <c r="B57" s="52" t="s">
        <v>223</v>
      </c>
      <c r="C57" s="49">
        <f t="shared" si="2"/>
        <v>6</v>
      </c>
      <c r="D57" s="49"/>
      <c r="E57" s="50">
        <v>6</v>
      </c>
      <c r="F57" s="49"/>
    </row>
    <row r="58" spans="1:6" s="20" customFormat="1" ht="15" customHeight="1">
      <c r="A58" s="32"/>
      <c r="B58" s="51" t="s">
        <v>226</v>
      </c>
      <c r="C58" s="48">
        <f>+SUM(D58:F58)</f>
        <v>33</v>
      </c>
      <c r="D58" s="48">
        <f>+SUM(D59:D66)</f>
        <v>17</v>
      </c>
      <c r="E58" s="48">
        <f>+SUM(E59:E67)</f>
        <v>16</v>
      </c>
      <c r="F58" s="49"/>
    </row>
    <row r="59" spans="1:6" s="20" customFormat="1" ht="15" customHeight="1">
      <c r="A59" s="32"/>
      <c r="B59" s="52" t="s">
        <v>227</v>
      </c>
      <c r="C59" s="49">
        <f t="shared" si="2"/>
        <v>2</v>
      </c>
      <c r="D59" s="49">
        <v>2</v>
      </c>
      <c r="E59" s="50"/>
      <c r="F59" s="49"/>
    </row>
    <row r="60" spans="1:6" s="20" customFormat="1" ht="15" customHeight="1">
      <c r="A60" s="32"/>
      <c r="B60" s="52" t="s">
        <v>228</v>
      </c>
      <c r="C60" s="49">
        <f t="shared" si="2"/>
        <v>2</v>
      </c>
      <c r="D60" s="49">
        <v>2</v>
      </c>
      <c r="E60" s="50"/>
      <c r="F60" s="49"/>
    </row>
    <row r="61" spans="1:6" s="20" customFormat="1" ht="15" customHeight="1">
      <c r="A61" s="32"/>
      <c r="B61" s="52" t="s">
        <v>229</v>
      </c>
      <c r="C61" s="49">
        <f t="shared" si="2"/>
        <v>2</v>
      </c>
      <c r="D61" s="49">
        <v>2</v>
      </c>
      <c r="E61" s="50"/>
      <c r="F61" s="49"/>
    </row>
    <row r="62" spans="1:6" s="20" customFormat="1" ht="15" customHeight="1">
      <c r="A62" s="32"/>
      <c r="B62" s="52" t="s">
        <v>230</v>
      </c>
      <c r="C62" s="49">
        <f t="shared" si="2"/>
        <v>2</v>
      </c>
      <c r="D62" s="49">
        <v>2</v>
      </c>
      <c r="E62" s="50"/>
      <c r="F62" s="49"/>
    </row>
    <row r="63" spans="1:6" s="20" customFormat="1" ht="15" customHeight="1">
      <c r="A63" s="32"/>
      <c r="B63" s="54" t="s">
        <v>231</v>
      </c>
      <c r="C63" s="49">
        <f t="shared" si="2"/>
        <v>2</v>
      </c>
      <c r="D63" s="49">
        <v>2</v>
      </c>
      <c r="E63" s="50"/>
      <c r="F63" s="49"/>
    </row>
    <row r="64" spans="1:6" s="20" customFormat="1" ht="15" customHeight="1">
      <c r="A64" s="32"/>
      <c r="B64" s="52" t="s">
        <v>232</v>
      </c>
      <c r="C64" s="49">
        <f t="shared" si="2"/>
        <v>2</v>
      </c>
      <c r="D64" s="49">
        <v>2</v>
      </c>
      <c r="E64" s="50"/>
      <c r="F64" s="49"/>
    </row>
    <row r="65" spans="1:6" s="20" customFormat="1" ht="15" customHeight="1">
      <c r="A65" s="32"/>
      <c r="B65" s="52" t="s">
        <v>233</v>
      </c>
      <c r="C65" s="49">
        <f t="shared" si="2"/>
        <v>8</v>
      </c>
      <c r="D65" s="49">
        <v>2</v>
      </c>
      <c r="E65" s="50">
        <v>6</v>
      </c>
      <c r="F65" s="49"/>
    </row>
    <row r="66" spans="1:6" s="20" customFormat="1" ht="15" customHeight="1">
      <c r="A66" s="32"/>
      <c r="B66" s="52" t="s">
        <v>234</v>
      </c>
      <c r="C66" s="49">
        <f t="shared" si="2"/>
        <v>9</v>
      </c>
      <c r="D66" s="49">
        <v>3</v>
      </c>
      <c r="E66" s="50">
        <v>6</v>
      </c>
      <c r="F66" s="49"/>
    </row>
    <row r="67" spans="1:6" s="20" customFormat="1" ht="15" customHeight="1">
      <c r="A67" s="32"/>
      <c r="B67" s="52" t="s">
        <v>235</v>
      </c>
      <c r="C67" s="49">
        <v>4</v>
      </c>
      <c r="D67" s="49"/>
      <c r="E67" s="50">
        <v>4</v>
      </c>
      <c r="F67" s="49"/>
    </row>
    <row r="68" spans="1:6" ht="15" customHeight="1">
      <c r="A68" s="32" t="s">
        <v>173</v>
      </c>
      <c r="B68" s="33" t="s">
        <v>174</v>
      </c>
      <c r="C68" s="32"/>
      <c r="D68" s="35"/>
      <c r="E68" s="31"/>
      <c r="F68" s="32"/>
    </row>
    <row r="69" spans="1:6" ht="15" customHeight="1">
      <c r="A69" s="32"/>
      <c r="B69" s="32" t="s">
        <v>175</v>
      </c>
      <c r="C69" s="34">
        <v>6</v>
      </c>
      <c r="D69" s="32"/>
      <c r="E69" s="31"/>
      <c r="F69" s="32"/>
    </row>
    <row r="70" spans="1:6" ht="15" customHeight="1">
      <c r="A70" s="32"/>
      <c r="B70" s="32" t="s">
        <v>176</v>
      </c>
      <c r="C70" s="32"/>
      <c r="D70" s="32"/>
      <c r="E70" s="31"/>
      <c r="F70" s="32"/>
    </row>
    <row r="71" spans="1:6" ht="15" customHeight="1">
      <c r="A71" s="32"/>
      <c r="B71" s="32" t="s">
        <v>177</v>
      </c>
      <c r="C71" s="32"/>
      <c r="D71" s="32"/>
      <c r="E71" s="31"/>
      <c r="F71" s="32"/>
    </row>
    <row r="72" spans="1:6" ht="15" customHeight="1">
      <c r="A72" s="35"/>
      <c r="B72" s="32"/>
      <c r="C72" s="32"/>
      <c r="D72" s="35"/>
      <c r="E72" s="31"/>
      <c r="F72" s="32"/>
    </row>
    <row r="73" spans="1:6" ht="15" customHeight="1">
      <c r="A73" s="32" t="s">
        <v>178</v>
      </c>
      <c r="B73" s="33" t="s">
        <v>179</v>
      </c>
      <c r="C73" s="37">
        <v>12</v>
      </c>
      <c r="D73" s="35"/>
      <c r="E73" s="31"/>
      <c r="F73" s="32"/>
    </row>
    <row r="74" spans="1:6" ht="15" customHeight="1">
      <c r="A74" s="32"/>
      <c r="B74" s="32" t="s">
        <v>175</v>
      </c>
      <c r="C74" s="37">
        <v>6</v>
      </c>
      <c r="D74" s="32"/>
      <c r="E74" s="31"/>
      <c r="F74" s="32"/>
    </row>
    <row r="75" spans="1:6" ht="15" customHeight="1">
      <c r="A75" s="32"/>
      <c r="B75" s="32" t="s">
        <v>176</v>
      </c>
      <c r="C75" s="32"/>
      <c r="D75" s="32"/>
      <c r="E75" s="31"/>
      <c r="F75" s="32"/>
    </row>
    <row r="76" spans="1:6" ht="15" customHeight="1">
      <c r="A76" s="32"/>
      <c r="B76" s="32" t="s">
        <v>177</v>
      </c>
      <c r="C76" s="32"/>
      <c r="D76" s="32"/>
      <c r="E76" s="31"/>
      <c r="F76" s="32"/>
    </row>
    <row r="77" spans="1:6" ht="15" customHeight="1">
      <c r="A77" s="32" t="s">
        <v>180</v>
      </c>
      <c r="B77" s="33" t="s">
        <v>179</v>
      </c>
      <c r="C77" s="32"/>
      <c r="D77" s="35"/>
      <c r="E77" s="31"/>
      <c r="F77" s="32"/>
    </row>
    <row r="78" spans="1:6" ht="15" customHeight="1">
      <c r="A78" s="32"/>
      <c r="B78" s="32" t="s">
        <v>175</v>
      </c>
      <c r="C78" s="38">
        <v>6</v>
      </c>
      <c r="D78" s="32"/>
      <c r="E78" s="31"/>
      <c r="F78" s="32"/>
    </row>
    <row r="79" spans="1:6" ht="15" customHeight="1">
      <c r="A79" s="32"/>
      <c r="B79" s="32" t="s">
        <v>176</v>
      </c>
      <c r="C79" s="32"/>
      <c r="D79" s="32"/>
      <c r="E79" s="31"/>
      <c r="F79" s="32"/>
    </row>
    <row r="80" spans="1:6" ht="15" customHeight="1">
      <c r="A80" s="32"/>
      <c r="B80" s="32" t="s">
        <v>177</v>
      </c>
      <c r="C80" s="32"/>
      <c r="D80" s="32"/>
      <c r="E80" s="31"/>
      <c r="F80" s="32"/>
    </row>
    <row r="81" spans="1:6" ht="15" customHeight="1">
      <c r="A81" s="35"/>
      <c r="B81" s="32"/>
      <c r="C81" s="32"/>
      <c r="D81" s="35"/>
      <c r="E81" s="31"/>
      <c r="F81" s="32"/>
    </row>
    <row r="82" spans="1:6" ht="15" customHeight="1">
      <c r="A82" s="32" t="s">
        <v>181</v>
      </c>
      <c r="B82" s="33" t="s">
        <v>182</v>
      </c>
      <c r="C82" s="37">
        <v>12</v>
      </c>
      <c r="D82" s="35"/>
      <c r="E82" s="31"/>
      <c r="F82" s="32"/>
    </row>
    <row r="83" spans="1:6" ht="15" customHeight="1">
      <c r="A83" s="32"/>
      <c r="B83" s="32" t="s">
        <v>175</v>
      </c>
      <c r="C83" s="37">
        <v>6</v>
      </c>
      <c r="D83" s="32"/>
      <c r="E83" s="31"/>
      <c r="F83" s="32"/>
    </row>
    <row r="84" spans="1:6" ht="15" customHeight="1">
      <c r="A84" s="32"/>
      <c r="B84" s="32" t="s">
        <v>176</v>
      </c>
      <c r="C84" s="32"/>
      <c r="D84" s="32"/>
      <c r="E84" s="31"/>
      <c r="F84" s="32"/>
    </row>
    <row r="85" spans="1:6" ht="15" customHeight="1">
      <c r="A85" s="32"/>
      <c r="B85" s="32" t="s">
        <v>177</v>
      </c>
      <c r="C85" s="32"/>
      <c r="D85" s="32"/>
      <c r="E85" s="31"/>
      <c r="F85" s="32"/>
    </row>
    <row r="86" spans="1:6" ht="15" customHeight="1">
      <c r="A86" s="32" t="s">
        <v>183</v>
      </c>
      <c r="B86" s="33" t="s">
        <v>182</v>
      </c>
      <c r="C86" s="32"/>
      <c r="D86" s="35"/>
      <c r="E86" s="31"/>
      <c r="F86" s="32"/>
    </row>
    <row r="87" spans="1:6" ht="15" customHeight="1">
      <c r="A87" s="32"/>
      <c r="B87" s="32" t="s">
        <v>175</v>
      </c>
      <c r="C87" s="38">
        <v>6</v>
      </c>
      <c r="D87" s="32"/>
      <c r="E87" s="31"/>
      <c r="F87" s="32"/>
    </row>
    <row r="88" spans="1:6" ht="15" customHeight="1">
      <c r="A88" s="32"/>
      <c r="B88" s="32" t="s">
        <v>176</v>
      </c>
      <c r="C88" s="32"/>
      <c r="D88" s="32"/>
      <c r="E88" s="31"/>
      <c r="F88" s="32"/>
    </row>
    <row r="89" spans="1:6" ht="15" customHeight="1">
      <c r="A89" s="32"/>
      <c r="B89" s="32" t="s">
        <v>177</v>
      </c>
      <c r="C89" s="32"/>
      <c r="D89" s="32"/>
      <c r="E89" s="31"/>
      <c r="F89" s="32"/>
    </row>
    <row r="90" spans="1:6" ht="15">
      <c r="A90" s="35"/>
      <c r="B90" s="32"/>
      <c r="C90" s="32"/>
      <c r="D90" s="35"/>
      <c r="E90" s="39"/>
      <c r="F90" s="32"/>
    </row>
    <row r="91" spans="1:6" ht="15" customHeight="1">
      <c r="A91" s="32" t="s">
        <v>184</v>
      </c>
      <c r="B91" s="33" t="s">
        <v>185</v>
      </c>
      <c r="C91" s="37">
        <v>12</v>
      </c>
      <c r="D91" s="35"/>
      <c r="E91" s="31"/>
      <c r="F91" s="32"/>
    </row>
    <row r="92" spans="1:6" ht="15" customHeight="1">
      <c r="A92" s="32"/>
      <c r="B92" s="32" t="s">
        <v>175</v>
      </c>
      <c r="C92" s="37">
        <v>6</v>
      </c>
      <c r="D92" s="32"/>
      <c r="E92" s="31"/>
      <c r="F92" s="32"/>
    </row>
    <row r="93" spans="1:6" ht="15" customHeight="1">
      <c r="A93" s="32"/>
      <c r="B93" s="32" t="s">
        <v>176</v>
      </c>
      <c r="C93" s="32"/>
      <c r="D93" s="32"/>
      <c r="E93" s="31"/>
      <c r="F93" s="32"/>
    </row>
    <row r="94" spans="1:6" ht="15" customHeight="1">
      <c r="A94" s="32"/>
      <c r="B94" s="32" t="s">
        <v>177</v>
      </c>
      <c r="C94" s="32"/>
      <c r="D94" s="32"/>
      <c r="E94" s="31"/>
      <c r="F94" s="32"/>
    </row>
    <row r="95" spans="1:6" ht="15" customHeight="1">
      <c r="A95" s="32" t="s">
        <v>186</v>
      </c>
      <c r="B95" s="33" t="s">
        <v>187</v>
      </c>
      <c r="C95" s="32"/>
      <c r="D95" s="32"/>
      <c r="E95" s="31"/>
      <c r="F95" s="32"/>
    </row>
    <row r="96" spans="1:6" ht="15" customHeight="1">
      <c r="A96" s="32"/>
      <c r="B96" s="32" t="s">
        <v>175</v>
      </c>
      <c r="C96" s="38">
        <v>6</v>
      </c>
      <c r="D96" s="32"/>
      <c r="E96" s="31"/>
      <c r="F96" s="32"/>
    </row>
    <row r="97" spans="1:6" ht="15" customHeight="1">
      <c r="A97" s="32"/>
      <c r="B97" s="32" t="s">
        <v>176</v>
      </c>
      <c r="C97" s="32"/>
      <c r="D97" s="32"/>
      <c r="E97" s="31"/>
      <c r="F97" s="32"/>
    </row>
    <row r="98" spans="1:6" ht="15" customHeight="1">
      <c r="A98" s="32"/>
      <c r="B98" s="32" t="s">
        <v>177</v>
      </c>
      <c r="C98" s="32"/>
      <c r="D98" s="32"/>
      <c r="E98" s="31"/>
      <c r="F98" s="32"/>
    </row>
    <row r="99" spans="1:6" ht="15" customHeight="1">
      <c r="A99" s="32"/>
      <c r="B99" s="46" t="s">
        <v>188</v>
      </c>
      <c r="C99" s="32"/>
      <c r="D99" s="32"/>
      <c r="E99" s="31"/>
      <c r="F99" s="32"/>
    </row>
    <row r="100" spans="1:6" ht="15" customHeight="1">
      <c r="A100" s="35"/>
      <c r="B100" s="32"/>
      <c r="C100" s="32"/>
      <c r="D100" s="35"/>
      <c r="E100" s="31"/>
      <c r="F100" s="32"/>
    </row>
    <row r="101" spans="1:6" ht="15" customHeight="1">
      <c r="A101" s="32" t="s">
        <v>189</v>
      </c>
      <c r="B101" s="33" t="s">
        <v>190</v>
      </c>
      <c r="C101" s="37">
        <v>12</v>
      </c>
      <c r="D101" s="35"/>
      <c r="E101" s="31"/>
      <c r="F101" s="32"/>
    </row>
    <row r="102" spans="1:6" ht="15" customHeight="1">
      <c r="A102" s="32"/>
      <c r="B102" s="32" t="s">
        <v>175</v>
      </c>
      <c r="C102" s="37">
        <v>6</v>
      </c>
      <c r="D102" s="32"/>
      <c r="E102" s="31"/>
      <c r="F102" s="32"/>
    </row>
    <row r="103" spans="1:6" ht="15" customHeight="1">
      <c r="A103" s="32"/>
      <c r="B103" s="32" t="s">
        <v>176</v>
      </c>
      <c r="C103" s="32"/>
      <c r="D103" s="32"/>
      <c r="E103" s="31"/>
      <c r="F103" s="32"/>
    </row>
    <row r="104" spans="1:6" ht="15" customHeight="1">
      <c r="A104" s="32"/>
      <c r="B104" s="32" t="s">
        <v>177</v>
      </c>
      <c r="C104" s="32"/>
      <c r="D104" s="32"/>
      <c r="E104" s="31"/>
      <c r="F104" s="32"/>
    </row>
    <row r="105" spans="1:6" ht="15" customHeight="1">
      <c r="A105" s="32" t="s">
        <v>191</v>
      </c>
      <c r="B105" s="33" t="s">
        <v>192</v>
      </c>
      <c r="C105" s="32"/>
      <c r="D105" s="35"/>
      <c r="E105" s="31"/>
      <c r="F105" s="32"/>
    </row>
    <row r="106" spans="1:6" ht="15" customHeight="1">
      <c r="A106" s="32"/>
      <c r="B106" s="32" t="s">
        <v>175</v>
      </c>
      <c r="C106" s="38">
        <v>6</v>
      </c>
      <c r="D106" s="32"/>
      <c r="E106" s="31"/>
      <c r="F106" s="32"/>
    </row>
    <row r="107" spans="1:6" ht="15" customHeight="1">
      <c r="A107" s="32"/>
      <c r="B107" s="32" t="s">
        <v>176</v>
      </c>
      <c r="C107" s="32"/>
      <c r="D107" s="32"/>
      <c r="E107" s="31"/>
      <c r="F107" s="32"/>
    </row>
    <row r="108" spans="1:6" ht="15" customHeight="1">
      <c r="A108" s="32"/>
      <c r="B108" s="32" t="s">
        <v>177</v>
      </c>
      <c r="C108" s="32"/>
      <c r="D108" s="32"/>
      <c r="E108" s="31"/>
      <c r="F108" s="32"/>
    </row>
    <row r="109" spans="1:6" ht="15" customHeight="1">
      <c r="A109" s="35"/>
      <c r="B109" s="32"/>
      <c r="C109" s="32"/>
      <c r="D109" s="35"/>
      <c r="E109" s="31"/>
      <c r="F109" s="32"/>
    </row>
    <row r="110" spans="1:6" ht="15" customHeight="1">
      <c r="A110" s="32" t="s">
        <v>193</v>
      </c>
      <c r="B110" s="33" t="s">
        <v>194</v>
      </c>
      <c r="C110" s="37">
        <v>12</v>
      </c>
      <c r="D110" s="35"/>
      <c r="E110" s="31"/>
      <c r="F110" s="32"/>
    </row>
    <row r="111" spans="1:6" ht="15" customHeight="1">
      <c r="A111" s="32"/>
      <c r="B111" s="32" t="s">
        <v>175</v>
      </c>
      <c r="C111" s="37">
        <v>6</v>
      </c>
      <c r="D111" s="32"/>
      <c r="E111" s="31"/>
      <c r="F111" s="32"/>
    </row>
    <row r="112" spans="1:6" ht="15" customHeight="1">
      <c r="A112" s="32"/>
      <c r="B112" s="32" t="s">
        <v>176</v>
      </c>
      <c r="C112" s="32"/>
      <c r="D112" s="32"/>
      <c r="E112" s="31"/>
      <c r="F112" s="32"/>
    </row>
    <row r="113" spans="1:6" ht="15" customHeight="1">
      <c r="A113" s="32"/>
      <c r="B113" s="32" t="s">
        <v>177</v>
      </c>
      <c r="C113" s="32"/>
      <c r="D113" s="32"/>
      <c r="E113" s="31"/>
      <c r="F113" s="32"/>
    </row>
    <row r="114" spans="1:6" ht="15" customHeight="1">
      <c r="A114" s="32" t="s">
        <v>195</v>
      </c>
      <c r="B114" s="33" t="s">
        <v>196</v>
      </c>
      <c r="C114" s="32"/>
      <c r="D114" s="35"/>
      <c r="E114" s="31"/>
      <c r="F114" s="32"/>
    </row>
    <row r="115" spans="1:6" ht="15" customHeight="1">
      <c r="A115" s="32"/>
      <c r="B115" s="32" t="s">
        <v>175</v>
      </c>
      <c r="C115" s="38">
        <v>6</v>
      </c>
      <c r="D115" s="32"/>
      <c r="E115" s="31"/>
      <c r="F115" s="32"/>
    </row>
    <row r="116" spans="1:6" ht="15" customHeight="1">
      <c r="A116" s="32"/>
      <c r="B116" s="32" t="s">
        <v>176</v>
      </c>
      <c r="C116" s="32"/>
      <c r="D116" s="32"/>
      <c r="E116" s="31"/>
      <c r="F116" s="32"/>
    </row>
    <row r="117" spans="1:6" ht="15" customHeight="1">
      <c r="A117" s="32"/>
      <c r="B117" s="32" t="s">
        <v>177</v>
      </c>
      <c r="C117" s="32"/>
      <c r="D117" s="32"/>
      <c r="E117" s="31"/>
      <c r="F117" s="32"/>
    </row>
    <row r="118" spans="1:6" ht="15" customHeight="1">
      <c r="A118" s="35"/>
      <c r="B118" s="33"/>
      <c r="C118" s="32"/>
      <c r="D118" s="34"/>
      <c r="E118" s="31"/>
      <c r="F118" s="32"/>
    </row>
    <row r="119" spans="1:6" ht="15" customHeight="1">
      <c r="A119" s="32" t="s">
        <v>197</v>
      </c>
      <c r="B119" s="33" t="s">
        <v>198</v>
      </c>
      <c r="C119" s="37">
        <v>12</v>
      </c>
      <c r="D119" s="34"/>
      <c r="E119" s="31"/>
      <c r="F119" s="32"/>
    </row>
    <row r="120" spans="1:6" ht="15" customHeight="1">
      <c r="A120" s="32"/>
      <c r="B120" s="32" t="s">
        <v>175</v>
      </c>
      <c r="C120" s="37">
        <v>6</v>
      </c>
      <c r="D120" s="33"/>
      <c r="E120" s="31"/>
      <c r="F120" s="32"/>
    </row>
    <row r="121" spans="1:6" ht="15" customHeight="1">
      <c r="A121" s="32"/>
      <c r="B121" s="32" t="s">
        <v>176</v>
      </c>
      <c r="C121" s="40"/>
      <c r="D121" s="33"/>
      <c r="E121" s="31"/>
      <c r="F121" s="32"/>
    </row>
    <row r="122" spans="1:6" ht="15" customHeight="1">
      <c r="A122" s="32"/>
      <c r="B122" s="32" t="s">
        <v>177</v>
      </c>
      <c r="C122" s="40"/>
      <c r="D122" s="33"/>
      <c r="E122" s="31"/>
      <c r="F122" s="32"/>
    </row>
    <row r="123" spans="1:6" ht="15" customHeight="1">
      <c r="A123" s="32" t="s">
        <v>199</v>
      </c>
      <c r="B123" s="33" t="s">
        <v>200</v>
      </c>
      <c r="C123" s="40"/>
      <c r="D123" s="35"/>
      <c r="E123" s="31"/>
      <c r="F123" s="32"/>
    </row>
    <row r="124" spans="1:6" ht="15" customHeight="1">
      <c r="A124" s="32"/>
      <c r="B124" s="32" t="s">
        <v>175</v>
      </c>
      <c r="C124" s="38">
        <v>6</v>
      </c>
      <c r="D124" s="32"/>
      <c r="E124" s="31"/>
      <c r="F124" s="32"/>
    </row>
    <row r="125" spans="1:6" ht="15" customHeight="1">
      <c r="A125" s="32"/>
      <c r="B125" s="32" t="s">
        <v>176</v>
      </c>
      <c r="C125" s="32"/>
      <c r="D125" s="32"/>
      <c r="E125" s="31"/>
      <c r="F125" s="32"/>
    </row>
    <row r="126" spans="1:6" ht="15" customHeight="1">
      <c r="A126" s="32"/>
      <c r="B126" s="32" t="s">
        <v>177</v>
      </c>
      <c r="C126" s="32"/>
      <c r="D126" s="32"/>
      <c r="E126" s="31"/>
      <c r="F126" s="32"/>
    </row>
    <row r="127" spans="1:6" ht="15" customHeight="1">
      <c r="A127" s="32"/>
      <c r="B127" s="46" t="s">
        <v>188</v>
      </c>
      <c r="C127" s="32"/>
      <c r="D127" s="32"/>
      <c r="E127" s="31"/>
      <c r="F127" s="32"/>
    </row>
    <row r="128" spans="1:6" ht="15" customHeight="1">
      <c r="A128" s="32"/>
      <c r="B128" s="33"/>
      <c r="C128" s="32"/>
      <c r="D128" s="35"/>
      <c r="E128" s="42"/>
      <c r="F128" s="32"/>
    </row>
    <row r="129" spans="1:6" ht="15" customHeight="1">
      <c r="A129" s="32"/>
      <c r="B129" s="33" t="s">
        <v>200</v>
      </c>
      <c r="C129" s="41">
        <v>2</v>
      </c>
      <c r="D129" s="32"/>
      <c r="E129" s="42"/>
      <c r="F129" s="32"/>
    </row>
    <row r="130" spans="1:6" ht="15">
      <c r="A130" s="32"/>
      <c r="B130" s="32" t="s">
        <v>201</v>
      </c>
      <c r="C130" s="43"/>
      <c r="D130" s="32"/>
      <c r="E130" s="42"/>
      <c r="F130" s="32"/>
    </row>
    <row r="131" spans="1:6" ht="15.75">
      <c r="A131" s="30"/>
      <c r="B131" s="23"/>
      <c r="C131" s="45"/>
      <c r="D131" s="29"/>
      <c r="E131" s="29"/>
      <c r="F131" s="29"/>
    </row>
    <row r="132" spans="1:6" ht="15.75">
      <c r="A132" s="24"/>
      <c r="B132" s="24"/>
      <c r="C132" s="44" t="s">
        <v>202</v>
      </c>
      <c r="D132" s="25"/>
      <c r="E132" s="25" t="s">
        <v>203</v>
      </c>
      <c r="F132" s="25" t="s">
        <v>204</v>
      </c>
    </row>
    <row r="133" spans="1:6" ht="15.75">
      <c r="A133" s="27"/>
      <c r="B133" s="26"/>
      <c r="C133" s="25"/>
      <c r="D133" s="28"/>
      <c r="E133" s="28" t="s">
        <v>205</v>
      </c>
      <c r="F133" s="28" t="s">
        <v>205</v>
      </c>
    </row>
    <row r="134" spans="1:6" ht="15.75">
      <c r="C134" s="28"/>
    </row>
  </sheetData>
  <mergeCells count="5">
    <mergeCell ref="A2:A3"/>
    <mergeCell ref="B2:B3"/>
    <mergeCell ref="C2:F2"/>
    <mergeCell ref="A1:B1"/>
    <mergeCell ref="C1:F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30"/>
  <sheetViews>
    <sheetView zoomScale="85" zoomScaleNormal="85" workbookViewId="0">
      <pane ySplit="2" topLeftCell="A15" activePane="bottomLeft" state="frozen"/>
      <selection pane="bottomLeft" activeCell="D8" sqref="D8"/>
    </sheetView>
  </sheetViews>
  <sheetFormatPr defaultRowHeight="15"/>
  <cols>
    <col min="2" max="2" width="42.140625" customWidth="1"/>
  </cols>
  <sheetData>
    <row r="1" spans="1:8" ht="18.75">
      <c r="A1" s="134" t="s">
        <v>271</v>
      </c>
      <c r="B1" s="134" t="s">
        <v>272</v>
      </c>
      <c r="C1" s="135" t="s">
        <v>2</v>
      </c>
      <c r="D1" s="135"/>
      <c r="E1" s="135"/>
      <c r="F1" s="135"/>
    </row>
    <row r="2" spans="1:8" ht="37.5">
      <c r="A2" s="134"/>
      <c r="B2" s="134"/>
      <c r="C2" s="98" t="s">
        <v>93</v>
      </c>
      <c r="D2" s="98" t="s">
        <v>273</v>
      </c>
      <c r="E2" s="98" t="s">
        <v>274</v>
      </c>
      <c r="F2" s="98" t="s">
        <v>263</v>
      </c>
    </row>
    <row r="3" spans="1:8" ht="37.5">
      <c r="A3" s="100">
        <v>1</v>
      </c>
      <c r="B3" s="62" t="s">
        <v>305</v>
      </c>
      <c r="C3" s="99">
        <f>+SUM(C4:C8)</f>
        <v>6</v>
      </c>
      <c r="D3" s="99">
        <f>+SUM(D4:D8)</f>
        <v>2</v>
      </c>
      <c r="E3" s="99">
        <f>+SUM(E4:E8)</f>
        <v>4</v>
      </c>
      <c r="F3" s="99"/>
    </row>
    <row r="4" spans="1:8" ht="18.75">
      <c r="A4" s="9" t="s">
        <v>24</v>
      </c>
      <c r="B4" s="64" t="s">
        <v>283</v>
      </c>
      <c r="C4" s="65">
        <f>+SUM(D4:F4)</f>
        <v>1</v>
      </c>
      <c r="D4" s="65">
        <v>1</v>
      </c>
      <c r="E4" s="65"/>
      <c r="F4" s="65"/>
      <c r="H4" t="str">
        <f>+A4&amp; " " &amp;    B4</f>
        <v>1.1 Quy ước trình bày bản vẽ</v>
      </c>
    </row>
    <row r="5" spans="1:8" ht="18.75">
      <c r="A5" s="9" t="s">
        <v>25</v>
      </c>
      <c r="B5" s="64" t="s">
        <v>284</v>
      </c>
      <c r="C5" s="65">
        <f t="shared" ref="C5:C8" si="0">+SUM(D5:F5)</f>
        <v>1</v>
      </c>
      <c r="D5" s="65">
        <v>1</v>
      </c>
      <c r="E5" s="65"/>
      <c r="F5" s="65"/>
      <c r="H5" t="str">
        <f t="shared" ref="H5:H11" si="1">+A5&amp; " " &amp;    B5</f>
        <v>1.2 Các tiêu chuẩn của bản vẽ điện</v>
      </c>
    </row>
    <row r="6" spans="1:8" ht="37.5">
      <c r="A6" s="9" t="s">
        <v>26</v>
      </c>
      <c r="B6" s="14" t="s">
        <v>314</v>
      </c>
      <c r="C6" s="65">
        <f t="shared" si="0"/>
        <v>2</v>
      </c>
      <c r="D6" s="65"/>
      <c r="E6" s="65">
        <v>2</v>
      </c>
      <c r="F6" s="65"/>
      <c r="H6" t="str">
        <f t="shared" si="1"/>
        <v>1.3 Lệnh vẽ đường thẳng, vẽ đường tròn, vẽ cung tròn.</v>
      </c>
    </row>
    <row r="7" spans="1:8" ht="42" customHeight="1">
      <c r="A7" s="9" t="s">
        <v>125</v>
      </c>
      <c r="B7" s="14" t="s">
        <v>315</v>
      </c>
      <c r="C7" s="96">
        <f t="shared" si="0"/>
        <v>1</v>
      </c>
      <c r="D7" s="96"/>
      <c r="E7" s="96">
        <v>1</v>
      </c>
      <c r="F7" s="96"/>
      <c r="H7" t="str">
        <f t="shared" si="1"/>
        <v>1.4 Lệnh  sao chép đối tượng (lệnh Copy), lệnh lấy đối xứng qua trục (lệnh Mirror)</v>
      </c>
    </row>
    <row r="8" spans="1:8" ht="37.5">
      <c r="A8" s="9" t="s">
        <v>126</v>
      </c>
      <c r="B8" s="14" t="s">
        <v>280</v>
      </c>
      <c r="C8" s="96">
        <f t="shared" si="0"/>
        <v>1</v>
      </c>
      <c r="D8" s="96"/>
      <c r="E8" s="96">
        <v>1</v>
      </c>
      <c r="F8" s="96"/>
      <c r="H8" t="str">
        <f t="shared" si="1"/>
        <v>1.5 Lệnh nối tiếp hai đoạn thẳng bởi cung tròn (lệnh Fillet)</v>
      </c>
    </row>
    <row r="9" spans="1:8" ht="22.5" customHeight="1">
      <c r="A9" s="100">
        <v>2</v>
      </c>
      <c r="B9" s="62" t="s">
        <v>304</v>
      </c>
      <c r="C9" s="100">
        <f>+SUM(C10:C14)</f>
        <v>6</v>
      </c>
      <c r="D9" s="100">
        <f>+SUM(D10:D14)</f>
        <v>3</v>
      </c>
      <c r="E9" s="100">
        <f>+SUM(E10:E14)</f>
        <v>3</v>
      </c>
      <c r="F9" s="96"/>
      <c r="H9" t="str">
        <f t="shared" si="1"/>
        <v>2 Bài 2: Các ký hiệu điện và các lệnh vẽ cơ bản</v>
      </c>
    </row>
    <row r="10" spans="1:8" ht="37.5">
      <c r="A10" s="9" t="s">
        <v>31</v>
      </c>
      <c r="B10" s="14" t="s">
        <v>281</v>
      </c>
      <c r="C10" s="96">
        <f>+SUM(D10:F10)</f>
        <v>1</v>
      </c>
      <c r="D10" s="96">
        <v>1</v>
      </c>
      <c r="E10" s="96"/>
      <c r="F10" s="96"/>
      <c r="H10" t="str">
        <f t="shared" si="1"/>
        <v>2.1 Lệnh cắt một phần đối tượng (lệnh Trim)</v>
      </c>
    </row>
    <row r="11" spans="1:8" ht="18.75">
      <c r="A11" s="9" t="s">
        <v>32</v>
      </c>
      <c r="B11" s="14" t="s">
        <v>282</v>
      </c>
      <c r="C11" s="96">
        <f t="shared" ref="C11:C14" si="2">+SUM(D11:F11)</f>
        <v>1</v>
      </c>
      <c r="D11" s="96"/>
      <c r="E11" s="96">
        <v>1</v>
      </c>
      <c r="F11" s="96"/>
      <c r="H11" t="str">
        <f t="shared" si="1"/>
        <v>2.2 Lệnh kéo dài đối tượng (lệnh Extend)</v>
      </c>
    </row>
    <row r="12" spans="1:8" ht="21.75" customHeight="1">
      <c r="A12" s="9" t="s">
        <v>33</v>
      </c>
      <c r="B12" s="64" t="s">
        <v>285</v>
      </c>
      <c r="C12" s="96">
        <f t="shared" si="2"/>
        <v>1</v>
      </c>
      <c r="D12" s="96">
        <v>1</v>
      </c>
      <c r="E12" s="96"/>
      <c r="F12" s="96"/>
    </row>
    <row r="13" spans="1:8" ht="21.75" customHeight="1">
      <c r="A13" s="9" t="s">
        <v>36</v>
      </c>
      <c r="B13" s="64" t="s">
        <v>286</v>
      </c>
      <c r="C13" s="96">
        <f t="shared" si="2"/>
        <v>1</v>
      </c>
      <c r="D13" s="96"/>
      <c r="E13" s="96">
        <v>1</v>
      </c>
      <c r="F13" s="96"/>
    </row>
    <row r="14" spans="1:8" ht="37.5">
      <c r="A14" s="9" t="s">
        <v>37</v>
      </c>
      <c r="B14" s="64" t="s">
        <v>287</v>
      </c>
      <c r="C14" s="96">
        <f t="shared" si="2"/>
        <v>2</v>
      </c>
      <c r="D14" s="96">
        <v>1</v>
      </c>
      <c r="E14" s="96">
        <v>1</v>
      </c>
      <c r="F14" s="96"/>
    </row>
    <row r="15" spans="1:8" ht="37.5">
      <c r="A15" s="100">
        <v>3</v>
      </c>
      <c r="B15" s="66" t="s">
        <v>308</v>
      </c>
      <c r="C15" s="100">
        <f>+SUM(C16:C18)</f>
        <v>6</v>
      </c>
      <c r="D15" s="100">
        <f t="shared" ref="D15:F15" si="3">+SUM(D16:D18)</f>
        <v>4</v>
      </c>
      <c r="E15" s="100">
        <f t="shared" si="3"/>
        <v>1</v>
      </c>
      <c r="F15" s="100">
        <f t="shared" si="3"/>
        <v>1</v>
      </c>
    </row>
    <row r="16" spans="1:8" ht="21.75" customHeight="1">
      <c r="A16" s="9" t="s">
        <v>42</v>
      </c>
      <c r="B16" s="64" t="s">
        <v>288</v>
      </c>
      <c r="C16" s="96">
        <f>+SUM(D16:F16)</f>
        <v>3</v>
      </c>
      <c r="D16" s="96">
        <v>2</v>
      </c>
      <c r="E16" s="96">
        <v>1</v>
      </c>
      <c r="F16" s="96"/>
    </row>
    <row r="17" spans="1:6" ht="21.75" customHeight="1">
      <c r="A17" s="9" t="s">
        <v>43</v>
      </c>
      <c r="B17" s="64" t="s">
        <v>289</v>
      </c>
      <c r="C17" s="96">
        <f>+SUM(D17:F17)</f>
        <v>2</v>
      </c>
      <c r="D17" s="96">
        <v>2</v>
      </c>
      <c r="E17" s="96"/>
      <c r="F17" s="96"/>
    </row>
    <row r="18" spans="1:6" ht="21.75" customHeight="1">
      <c r="A18" s="9" t="s">
        <v>44</v>
      </c>
      <c r="B18" s="64" t="s">
        <v>156</v>
      </c>
      <c r="C18" s="96">
        <f>+SUM(D18:F18)</f>
        <v>1</v>
      </c>
      <c r="D18" s="96"/>
      <c r="E18" s="96"/>
      <c r="F18" s="96">
        <v>1</v>
      </c>
    </row>
    <row r="19" spans="1:6" ht="18.75">
      <c r="A19" s="100">
        <v>4</v>
      </c>
      <c r="B19" s="62" t="s">
        <v>307</v>
      </c>
      <c r="C19" s="100">
        <f>+SUM(C20:C25)</f>
        <v>6</v>
      </c>
      <c r="D19" s="100">
        <f t="shared" ref="D19:F19" si="4">+SUM(D20:D25)</f>
        <v>3</v>
      </c>
      <c r="E19" s="100">
        <f t="shared" si="4"/>
        <v>2</v>
      </c>
      <c r="F19" s="100">
        <f t="shared" si="4"/>
        <v>1</v>
      </c>
    </row>
    <row r="20" spans="1:6" ht="18.75">
      <c r="A20" s="9" t="s">
        <v>47</v>
      </c>
      <c r="B20" s="103" t="s">
        <v>506</v>
      </c>
      <c r="C20" s="96">
        <f>+SUM(D20:F20)</f>
        <v>1</v>
      </c>
      <c r="D20" s="96">
        <v>1</v>
      </c>
      <c r="E20" s="100"/>
      <c r="F20" s="100"/>
    </row>
    <row r="21" spans="1:6" ht="18.75">
      <c r="A21" s="9" t="s">
        <v>48</v>
      </c>
      <c r="B21" s="64" t="s">
        <v>290</v>
      </c>
      <c r="C21" s="96">
        <f>+SUM(D21:F21)</f>
        <v>1</v>
      </c>
      <c r="D21" s="96">
        <v>1</v>
      </c>
      <c r="E21" s="96"/>
      <c r="F21" s="96"/>
    </row>
    <row r="22" spans="1:6" ht="18.75">
      <c r="A22" s="9" t="s">
        <v>49</v>
      </c>
      <c r="B22" s="81" t="s">
        <v>291</v>
      </c>
      <c r="C22" s="96">
        <f t="shared" ref="C22:C25" si="5">+SUM(D22:F22)</f>
        <v>1</v>
      </c>
      <c r="D22" s="96"/>
      <c r="E22" s="96">
        <v>1</v>
      </c>
      <c r="F22" s="96"/>
    </row>
    <row r="23" spans="1:6" ht="18.75">
      <c r="A23" s="9" t="s">
        <v>56</v>
      </c>
      <c r="B23" s="64" t="s">
        <v>292</v>
      </c>
      <c r="C23" s="96">
        <f t="shared" si="5"/>
        <v>1</v>
      </c>
      <c r="D23" s="96"/>
      <c r="E23" s="96">
        <v>1</v>
      </c>
      <c r="F23" s="96"/>
    </row>
    <row r="24" spans="1:6" ht="37.5">
      <c r="A24" s="9" t="s">
        <v>57</v>
      </c>
      <c r="B24" s="64" t="s">
        <v>293</v>
      </c>
      <c r="C24" s="96">
        <f t="shared" si="5"/>
        <v>1</v>
      </c>
      <c r="D24" s="96">
        <v>1</v>
      </c>
      <c r="E24" s="96"/>
      <c r="F24" s="96"/>
    </row>
    <row r="25" spans="1:6" ht="18.75">
      <c r="A25" s="9" t="s">
        <v>507</v>
      </c>
      <c r="B25" s="64" t="s">
        <v>156</v>
      </c>
      <c r="C25" s="96">
        <f t="shared" si="5"/>
        <v>1</v>
      </c>
      <c r="D25" s="96"/>
      <c r="E25" s="96"/>
      <c r="F25" s="96">
        <v>1</v>
      </c>
    </row>
    <row r="26" spans="1:6" s="59" customFormat="1" ht="18.75">
      <c r="A26" s="10">
        <v>5</v>
      </c>
      <c r="B26" s="66" t="s">
        <v>508</v>
      </c>
      <c r="C26" s="100">
        <v>6</v>
      </c>
      <c r="D26" s="100">
        <v>3</v>
      </c>
      <c r="E26" s="100">
        <v>3</v>
      </c>
      <c r="F26" s="100"/>
    </row>
    <row r="27" spans="1:6" ht="18.75">
      <c r="A27" s="16"/>
      <c r="B27" s="16" t="s">
        <v>20</v>
      </c>
      <c r="C27" s="100">
        <f>+SUM(C3,C9,C15,C19,C26)</f>
        <v>30</v>
      </c>
      <c r="D27" s="100">
        <f>+SUM(D3,D9,D15,D19,D26)</f>
        <v>15</v>
      </c>
      <c r="E27" s="100">
        <f>+SUM(E3,E9,E15,E19,E26)</f>
        <v>13</v>
      </c>
      <c r="F27" s="100">
        <f>+SUM(F3,F9,F15,F19,F26)</f>
        <v>2</v>
      </c>
    </row>
    <row r="30" spans="1:6">
      <c r="C30">
        <f>+SUM(D30:F30)</f>
        <v>30</v>
      </c>
      <c r="D30">
        <v>15</v>
      </c>
      <c r="E30">
        <v>13</v>
      </c>
      <c r="F30">
        <v>2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pane ySplit="2" topLeftCell="A3" activePane="bottomLeft" state="frozen"/>
      <selection pane="bottomLeft" activeCell="B7" sqref="B7"/>
    </sheetView>
  </sheetViews>
  <sheetFormatPr defaultRowHeight="15"/>
  <cols>
    <col min="2" max="2" width="42.140625" customWidth="1"/>
  </cols>
  <sheetData>
    <row r="1" spans="1:8" ht="18.75" customHeight="1">
      <c r="A1" s="130" t="s">
        <v>351</v>
      </c>
      <c r="B1" s="141" t="s">
        <v>352</v>
      </c>
      <c r="C1" s="141" t="s">
        <v>353</v>
      </c>
      <c r="D1" s="141"/>
      <c r="E1" s="141"/>
      <c r="F1" s="141"/>
    </row>
    <row r="2" spans="1:8" ht="37.5">
      <c r="A2" s="131"/>
      <c r="B2" s="141"/>
      <c r="C2" s="3" t="s">
        <v>93</v>
      </c>
      <c r="D2" s="3" t="s">
        <v>94</v>
      </c>
      <c r="E2" s="3" t="s">
        <v>354</v>
      </c>
      <c r="F2" s="3" t="s">
        <v>263</v>
      </c>
    </row>
    <row r="3" spans="1:8" ht="18.75">
      <c r="A3" s="94">
        <v>1</v>
      </c>
      <c r="B3" s="5" t="s">
        <v>355</v>
      </c>
      <c r="C3" s="94">
        <f>+SUM(D3:F3)</f>
        <v>6</v>
      </c>
      <c r="D3" s="94">
        <v>4</v>
      </c>
      <c r="E3" s="94">
        <v>2</v>
      </c>
      <c r="F3" s="94"/>
    </row>
    <row r="4" spans="1:8" ht="18.75">
      <c r="A4" s="94">
        <v>2</v>
      </c>
      <c r="B4" s="5" t="s">
        <v>356</v>
      </c>
      <c r="C4" s="94">
        <f t="shared" ref="C4:C16" si="0">+SUM(D4:F4)</f>
        <v>6</v>
      </c>
      <c r="D4" s="94">
        <v>2</v>
      </c>
      <c r="E4" s="94">
        <v>4</v>
      </c>
      <c r="F4" s="3"/>
      <c r="H4" t="str">
        <f>+A4&amp; " " &amp;    B4</f>
        <v>2 Nhiễu và giải pháp</v>
      </c>
    </row>
    <row r="5" spans="1:8" ht="18.75">
      <c r="A5" s="94">
        <v>3</v>
      </c>
      <c r="B5" s="5" t="s">
        <v>366</v>
      </c>
      <c r="C5" s="94">
        <f t="shared" si="0"/>
        <v>6</v>
      </c>
      <c r="D5" s="94">
        <v>3</v>
      </c>
      <c r="E5" s="94">
        <v>3</v>
      </c>
      <c r="F5" s="3"/>
      <c r="H5" t="str">
        <f t="shared" ref="H5:H14" si="1">+A5&amp; " " &amp;    B5</f>
        <v>3 Chuẩn truyền thông RS232</v>
      </c>
    </row>
    <row r="6" spans="1:8" ht="37.5">
      <c r="A6" s="94">
        <v>4</v>
      </c>
      <c r="B6" s="5" t="s">
        <v>363</v>
      </c>
      <c r="C6" s="94">
        <f t="shared" si="0"/>
        <v>6</v>
      </c>
      <c r="D6" s="94">
        <v>1</v>
      </c>
      <c r="E6" s="94">
        <v>5</v>
      </c>
      <c r="F6" s="94"/>
    </row>
    <row r="7" spans="1:8" ht="37.5">
      <c r="A7" s="94">
        <v>5</v>
      </c>
      <c r="B7" s="5" t="s">
        <v>367</v>
      </c>
      <c r="C7" s="94">
        <f t="shared" ref="C7" si="2">+SUM(D7:F7)</f>
        <v>5</v>
      </c>
      <c r="D7" s="94">
        <v>1</v>
      </c>
      <c r="E7" s="94">
        <v>3</v>
      </c>
      <c r="F7" s="94">
        <v>1</v>
      </c>
    </row>
    <row r="8" spans="1:8" ht="18.75">
      <c r="A8" s="94">
        <v>6</v>
      </c>
      <c r="B8" s="5" t="s">
        <v>357</v>
      </c>
      <c r="C8" s="94">
        <f t="shared" si="0"/>
        <v>6</v>
      </c>
      <c r="D8" s="94">
        <v>2</v>
      </c>
      <c r="E8" s="94">
        <v>4</v>
      </c>
      <c r="F8" s="94"/>
      <c r="H8" t="str">
        <f t="shared" si="1"/>
        <v>6 Chuẩn truyền thông RS485</v>
      </c>
    </row>
    <row r="9" spans="1:8" ht="37.5">
      <c r="A9" s="94">
        <v>7</v>
      </c>
      <c r="B9" s="5" t="s">
        <v>362</v>
      </c>
      <c r="C9" s="94">
        <f t="shared" si="0"/>
        <v>6</v>
      </c>
      <c r="D9" s="94">
        <v>1</v>
      </c>
      <c r="E9" s="94">
        <v>5</v>
      </c>
      <c r="F9" s="94"/>
    </row>
    <row r="10" spans="1:8" ht="37.5">
      <c r="A10" s="94">
        <v>8</v>
      </c>
      <c r="B10" s="5" t="s">
        <v>364</v>
      </c>
      <c r="C10" s="94">
        <f t="shared" si="0"/>
        <v>6</v>
      </c>
      <c r="D10" s="94">
        <v>1</v>
      </c>
      <c r="E10" s="94">
        <v>3</v>
      </c>
      <c r="F10" s="94">
        <v>2</v>
      </c>
    </row>
    <row r="11" spans="1:8" ht="22.5" customHeight="1">
      <c r="A11" s="94">
        <v>9</v>
      </c>
      <c r="B11" s="5" t="s">
        <v>358</v>
      </c>
      <c r="C11" s="94">
        <f t="shared" si="0"/>
        <v>6</v>
      </c>
      <c r="D11" s="94">
        <v>2</v>
      </c>
      <c r="E11" s="94">
        <v>4</v>
      </c>
      <c r="F11" s="94"/>
      <c r="H11" t="str">
        <f t="shared" si="1"/>
        <v>9 Cáp quang</v>
      </c>
    </row>
    <row r="12" spans="1:8" ht="18.75">
      <c r="A12" s="94">
        <v>10</v>
      </c>
      <c r="B12" s="5" t="s">
        <v>368</v>
      </c>
      <c r="C12" s="94">
        <f t="shared" si="0"/>
        <v>6</v>
      </c>
      <c r="D12" s="94">
        <v>2</v>
      </c>
      <c r="E12" s="94">
        <v>3</v>
      </c>
      <c r="F12" s="94">
        <v>1</v>
      </c>
      <c r="H12" t="str">
        <f t="shared" si="1"/>
        <v>10 Mạng Modbus</v>
      </c>
    </row>
    <row r="13" spans="1:8" ht="40.5" customHeight="1">
      <c r="A13" s="94">
        <v>11</v>
      </c>
      <c r="B13" s="5" t="s">
        <v>369</v>
      </c>
      <c r="C13" s="94">
        <f t="shared" si="0"/>
        <v>6</v>
      </c>
      <c r="D13" s="94">
        <v>2</v>
      </c>
      <c r="E13" s="94">
        <v>4</v>
      </c>
      <c r="F13" s="94"/>
      <c r="H13" t="str">
        <f t="shared" si="1"/>
        <v>11 Mạng AS-I và mạng Industrial Ethernet</v>
      </c>
    </row>
    <row r="14" spans="1:8" ht="18.75">
      <c r="A14" s="94">
        <v>12</v>
      </c>
      <c r="B14" s="5" t="s">
        <v>359</v>
      </c>
      <c r="C14" s="94">
        <f t="shared" si="0"/>
        <v>4</v>
      </c>
      <c r="D14" s="94">
        <v>2</v>
      </c>
      <c r="E14" s="94">
        <v>2</v>
      </c>
      <c r="F14" s="94"/>
      <c r="H14" t="str">
        <f t="shared" si="1"/>
        <v>12 Truyền thông Radio và wireless</v>
      </c>
    </row>
    <row r="15" spans="1:8" ht="18.75">
      <c r="A15" s="94">
        <v>13</v>
      </c>
      <c r="B15" s="5" t="s">
        <v>361</v>
      </c>
      <c r="C15" s="94">
        <f t="shared" si="0"/>
        <v>15</v>
      </c>
      <c r="D15" s="94"/>
      <c r="E15" s="94">
        <v>15</v>
      </c>
      <c r="F15" s="94"/>
    </row>
    <row r="16" spans="1:8" ht="18.75">
      <c r="A16" s="94">
        <v>14</v>
      </c>
      <c r="B16" s="5" t="s">
        <v>365</v>
      </c>
      <c r="C16" s="94">
        <f t="shared" si="0"/>
        <v>6</v>
      </c>
      <c r="D16" s="94">
        <v>1</v>
      </c>
      <c r="E16" s="94">
        <v>5</v>
      </c>
      <c r="F16" s="3"/>
    </row>
    <row r="17" spans="1:6" ht="21.75" customHeight="1">
      <c r="A17" s="3"/>
      <c r="B17" s="3" t="s">
        <v>360</v>
      </c>
      <c r="C17" s="3">
        <f>+SUM(C3:C16)</f>
        <v>90</v>
      </c>
      <c r="D17" s="3">
        <f t="shared" ref="D17:F17" si="3">+SUM(D3:D16)</f>
        <v>24</v>
      </c>
      <c r="E17" s="3">
        <f t="shared" si="3"/>
        <v>62</v>
      </c>
      <c r="F17" s="3">
        <f t="shared" si="3"/>
        <v>4</v>
      </c>
    </row>
    <row r="19" spans="1:6" ht="18.75">
      <c r="C19">
        <f>+SUM(D19:F19)</f>
        <v>90</v>
      </c>
      <c r="D19" s="95">
        <v>24</v>
      </c>
      <c r="E19" s="95">
        <v>62</v>
      </c>
      <c r="F19">
        <v>4</v>
      </c>
    </row>
    <row r="20" spans="1:6" ht="18.75">
      <c r="B20" s="12"/>
    </row>
    <row r="21" spans="1:6" ht="18.75">
      <c r="B21" s="12"/>
    </row>
    <row r="22" spans="1:6" ht="18.75">
      <c r="B22" s="12"/>
    </row>
    <row r="23" spans="1:6" ht="18.75">
      <c r="B23" s="12"/>
    </row>
    <row r="24" spans="1:6" ht="18.75">
      <c r="B24" s="12"/>
    </row>
    <row r="25" spans="1:6" ht="18.75">
      <c r="B25" s="12"/>
    </row>
    <row r="26" spans="1:6" ht="18.75">
      <c r="B26" s="12"/>
    </row>
    <row r="27" spans="1:6" ht="18.75">
      <c r="B27" s="12"/>
    </row>
    <row r="28" spans="1:6" ht="18.75">
      <c r="B28" s="12"/>
    </row>
    <row r="29" spans="1:6" ht="18.75">
      <c r="B29" s="12"/>
    </row>
    <row r="30" spans="1:6" ht="18.75">
      <c r="B30" s="12"/>
    </row>
    <row r="31" spans="1:6" ht="18.75">
      <c r="B31" s="12"/>
    </row>
    <row r="32" spans="1:6" ht="18.75">
      <c r="B32" s="12"/>
    </row>
    <row r="33" spans="2:2" ht="18.75">
      <c r="B33" s="12"/>
    </row>
    <row r="34" spans="2:2" ht="18.75">
      <c r="B34" s="12"/>
    </row>
    <row r="35" spans="2:2" ht="18.75">
      <c r="B35" s="12"/>
    </row>
    <row r="36" spans="2:2" ht="18.75">
      <c r="B36" s="12"/>
    </row>
    <row r="37" spans="2:2" ht="18.75">
      <c r="B37" s="12"/>
    </row>
    <row r="38" spans="2:2" ht="18.75">
      <c r="B38" s="12"/>
    </row>
    <row r="39" spans="2:2" ht="18.75">
      <c r="B39" s="12"/>
    </row>
    <row r="40" spans="2:2" ht="18.75">
      <c r="B40" s="12"/>
    </row>
    <row r="41" spans="2:2" ht="18.75">
      <c r="B41" s="12"/>
    </row>
    <row r="42" spans="2:2" ht="18.75">
      <c r="B42" s="12"/>
    </row>
    <row r="43" spans="2:2" ht="18.75">
      <c r="B43" s="12"/>
    </row>
  </sheetData>
  <mergeCells count="3">
    <mergeCell ref="B1:B2"/>
    <mergeCell ref="C1:F1"/>
    <mergeCell ref="A1:A2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158"/>
  <sheetViews>
    <sheetView workbookViewId="0">
      <pane ySplit="2" topLeftCell="A111" activePane="bottomLeft" state="frozen"/>
      <selection pane="bottomLeft" sqref="A1:F132"/>
    </sheetView>
  </sheetViews>
  <sheetFormatPr defaultRowHeight="15"/>
  <cols>
    <col min="2" max="2" width="42.140625" customWidth="1"/>
  </cols>
  <sheetData>
    <row r="1" spans="1:6" ht="18.75">
      <c r="A1" s="141" t="s">
        <v>351</v>
      </c>
      <c r="B1" s="141" t="s">
        <v>352</v>
      </c>
      <c r="C1" s="141" t="s">
        <v>353</v>
      </c>
      <c r="D1" s="141"/>
      <c r="E1" s="141"/>
      <c r="F1" s="141"/>
    </row>
    <row r="2" spans="1:6" ht="37.5">
      <c r="A2" s="141"/>
      <c r="B2" s="141"/>
      <c r="C2" s="100" t="s">
        <v>93</v>
      </c>
      <c r="D2" s="100" t="s">
        <v>94</v>
      </c>
      <c r="E2" s="100" t="s">
        <v>354</v>
      </c>
      <c r="F2" s="100" t="s">
        <v>263</v>
      </c>
    </row>
    <row r="3" spans="1:6" ht="18.75">
      <c r="A3" s="100">
        <v>1</v>
      </c>
      <c r="B3" s="2" t="s">
        <v>355</v>
      </c>
      <c r="C3" s="100">
        <f>+SUM(D3:F3)</f>
        <v>6</v>
      </c>
      <c r="D3" s="100">
        <v>4</v>
      </c>
      <c r="E3" s="100">
        <v>2</v>
      </c>
      <c r="F3" s="100"/>
    </row>
    <row r="4" spans="1:6" ht="18.75">
      <c r="A4" s="9" t="s">
        <v>24</v>
      </c>
      <c r="B4" s="5" t="s">
        <v>374</v>
      </c>
      <c r="C4" s="96">
        <f t="shared" ref="C4:C21" si="0">+SUM(D4:F4)</f>
        <v>1</v>
      </c>
      <c r="D4" s="96">
        <v>1</v>
      </c>
      <c r="E4" s="96"/>
      <c r="F4" s="96"/>
    </row>
    <row r="5" spans="1:6" ht="27" hidden="1" customHeight="1">
      <c r="A5" s="9" t="s">
        <v>375</v>
      </c>
      <c r="B5" s="5" t="s">
        <v>370</v>
      </c>
      <c r="C5" s="96">
        <f t="shared" si="0"/>
        <v>0</v>
      </c>
      <c r="D5" s="96"/>
      <c r="E5" s="96"/>
      <c r="F5" s="96"/>
    </row>
    <row r="6" spans="1:6" ht="37.5" hidden="1">
      <c r="A6" s="9" t="s">
        <v>376</v>
      </c>
      <c r="B6" s="5" t="s">
        <v>371</v>
      </c>
      <c r="C6" s="96">
        <f t="shared" si="0"/>
        <v>0</v>
      </c>
      <c r="D6" s="96"/>
      <c r="E6" s="96"/>
      <c r="F6" s="96"/>
    </row>
    <row r="7" spans="1:6" ht="37.5" hidden="1">
      <c r="A7" s="9" t="s">
        <v>377</v>
      </c>
      <c r="B7" s="5" t="s">
        <v>372</v>
      </c>
      <c r="C7" s="96">
        <f t="shared" si="0"/>
        <v>0</v>
      </c>
      <c r="D7" s="96"/>
      <c r="E7" s="96"/>
      <c r="F7" s="96"/>
    </row>
    <row r="8" spans="1:6" ht="37.5">
      <c r="A8" s="9" t="s">
        <v>25</v>
      </c>
      <c r="B8" s="5" t="s">
        <v>373</v>
      </c>
      <c r="C8" s="96">
        <f t="shared" si="0"/>
        <v>1</v>
      </c>
      <c r="D8" s="96">
        <v>1</v>
      </c>
      <c r="E8" s="96"/>
      <c r="F8" s="96"/>
    </row>
    <row r="9" spans="1:6" ht="37.5" hidden="1">
      <c r="A9" s="9" t="s">
        <v>380</v>
      </c>
      <c r="B9" s="5" t="s">
        <v>378</v>
      </c>
      <c r="C9" s="96">
        <f t="shared" si="0"/>
        <v>0</v>
      </c>
      <c r="D9" s="96"/>
      <c r="E9" s="96"/>
      <c r="F9" s="96"/>
    </row>
    <row r="10" spans="1:6" ht="18.75" hidden="1">
      <c r="A10" s="9" t="s">
        <v>385</v>
      </c>
      <c r="B10" s="5" t="s">
        <v>379</v>
      </c>
      <c r="C10" s="96">
        <f t="shared" si="0"/>
        <v>0</v>
      </c>
      <c r="D10" s="96"/>
      <c r="E10" s="96"/>
      <c r="F10" s="96"/>
    </row>
    <row r="11" spans="1:6" ht="18.75" hidden="1">
      <c r="A11" s="9" t="s">
        <v>386</v>
      </c>
      <c r="B11" s="5" t="s">
        <v>381</v>
      </c>
      <c r="C11" s="96">
        <f t="shared" si="0"/>
        <v>0</v>
      </c>
      <c r="D11" s="96"/>
      <c r="E11" s="96"/>
      <c r="F11" s="96"/>
    </row>
    <row r="12" spans="1:6" ht="18.75" hidden="1">
      <c r="A12" s="9" t="s">
        <v>387</v>
      </c>
      <c r="B12" s="5" t="s">
        <v>382</v>
      </c>
      <c r="C12" s="96">
        <f t="shared" si="0"/>
        <v>0</v>
      </c>
      <c r="D12" s="96"/>
      <c r="E12" s="96"/>
      <c r="F12" s="96"/>
    </row>
    <row r="13" spans="1:6" ht="18.75" hidden="1">
      <c r="A13" s="9" t="s">
        <v>388</v>
      </c>
      <c r="B13" s="5" t="s">
        <v>383</v>
      </c>
      <c r="C13" s="96">
        <f t="shared" si="0"/>
        <v>0</v>
      </c>
      <c r="D13" s="96"/>
      <c r="E13" s="96"/>
      <c r="F13" s="96"/>
    </row>
    <row r="14" spans="1:6" ht="18.75">
      <c r="A14" s="9" t="s">
        <v>26</v>
      </c>
      <c r="B14" s="5" t="s">
        <v>384</v>
      </c>
      <c r="C14" s="96">
        <f t="shared" si="0"/>
        <v>2</v>
      </c>
      <c r="D14" s="96">
        <v>2</v>
      </c>
      <c r="E14" s="96"/>
      <c r="F14" s="96"/>
    </row>
    <row r="15" spans="1:6" ht="18.75" hidden="1">
      <c r="A15" s="9" t="s">
        <v>389</v>
      </c>
      <c r="B15" s="5" t="s">
        <v>390</v>
      </c>
      <c r="C15" s="96">
        <f t="shared" si="0"/>
        <v>0</v>
      </c>
      <c r="D15" s="96"/>
      <c r="E15" s="96"/>
      <c r="F15" s="96"/>
    </row>
    <row r="16" spans="1:6" ht="37.5" hidden="1">
      <c r="A16" s="9" t="s">
        <v>395</v>
      </c>
      <c r="B16" s="5" t="s">
        <v>391</v>
      </c>
      <c r="C16" s="96">
        <f t="shared" si="0"/>
        <v>0</v>
      </c>
      <c r="D16" s="96"/>
      <c r="E16" s="96"/>
      <c r="F16" s="96"/>
    </row>
    <row r="17" spans="1:8" ht="18.75" hidden="1">
      <c r="A17" s="9" t="s">
        <v>396</v>
      </c>
      <c r="B17" s="5" t="s">
        <v>392</v>
      </c>
      <c r="C17" s="96">
        <f t="shared" si="0"/>
        <v>0</v>
      </c>
      <c r="D17" s="96"/>
      <c r="E17" s="96"/>
      <c r="F17" s="96"/>
    </row>
    <row r="18" spans="1:8" ht="18.75" hidden="1">
      <c r="A18" s="9" t="s">
        <v>397</v>
      </c>
      <c r="B18" s="5" t="s">
        <v>393</v>
      </c>
      <c r="C18" s="96">
        <f t="shared" si="0"/>
        <v>0</v>
      </c>
      <c r="D18" s="96"/>
      <c r="E18" s="96"/>
      <c r="F18" s="96"/>
    </row>
    <row r="19" spans="1:8" ht="37.5" hidden="1">
      <c r="A19" s="9" t="s">
        <v>398</v>
      </c>
      <c r="B19" s="5" t="s">
        <v>394</v>
      </c>
      <c r="C19" s="96">
        <f t="shared" si="0"/>
        <v>0</v>
      </c>
      <c r="D19" s="96"/>
      <c r="E19" s="96"/>
      <c r="F19" s="96"/>
    </row>
    <row r="20" spans="1:8" ht="18.75">
      <c r="A20" s="9" t="s">
        <v>125</v>
      </c>
      <c r="B20" s="5" t="s">
        <v>405</v>
      </c>
      <c r="C20" s="96">
        <f t="shared" si="0"/>
        <v>1</v>
      </c>
      <c r="D20" s="96"/>
      <c r="E20" s="96">
        <v>1</v>
      </c>
      <c r="F20" s="96"/>
    </row>
    <row r="21" spans="1:8" ht="18.75">
      <c r="A21" s="9" t="s">
        <v>126</v>
      </c>
      <c r="B21" s="5" t="s">
        <v>399</v>
      </c>
      <c r="C21" s="96">
        <f t="shared" si="0"/>
        <v>1</v>
      </c>
      <c r="D21" s="96"/>
      <c r="E21" s="96">
        <v>1</v>
      </c>
      <c r="F21" s="96"/>
    </row>
    <row r="22" spans="1:8" ht="18.75" hidden="1">
      <c r="A22" s="9" t="s">
        <v>406</v>
      </c>
      <c r="B22" s="5" t="s">
        <v>400</v>
      </c>
      <c r="C22" s="96"/>
      <c r="D22" s="96"/>
      <c r="E22" s="96"/>
      <c r="F22" s="96"/>
    </row>
    <row r="23" spans="1:8" ht="18.75" hidden="1">
      <c r="A23" s="9" t="s">
        <v>407</v>
      </c>
      <c r="B23" s="5" t="s">
        <v>401</v>
      </c>
      <c r="C23" s="96"/>
      <c r="D23" s="96"/>
      <c r="E23" s="96"/>
      <c r="F23" s="96"/>
    </row>
    <row r="24" spans="1:8" ht="18.75" hidden="1">
      <c r="A24" s="9" t="s">
        <v>408</v>
      </c>
      <c r="B24" s="5" t="s">
        <v>402</v>
      </c>
      <c r="C24" s="96"/>
      <c r="D24" s="96"/>
      <c r="E24" s="96"/>
      <c r="F24" s="96"/>
    </row>
    <row r="25" spans="1:8" ht="18.75" hidden="1">
      <c r="A25" s="9" t="s">
        <v>409</v>
      </c>
      <c r="B25" s="5" t="s">
        <v>403</v>
      </c>
      <c r="C25" s="96"/>
      <c r="D25" s="96"/>
      <c r="E25" s="96"/>
      <c r="F25" s="96"/>
    </row>
    <row r="26" spans="1:8" ht="18.75" hidden="1">
      <c r="A26" s="9" t="s">
        <v>410</v>
      </c>
      <c r="B26" s="5" t="s">
        <v>404</v>
      </c>
      <c r="C26" s="96"/>
      <c r="D26" s="96"/>
      <c r="E26" s="96"/>
      <c r="F26" s="96"/>
    </row>
    <row r="27" spans="1:8" ht="18.75">
      <c r="A27" s="100">
        <v>2</v>
      </c>
      <c r="B27" s="2" t="s">
        <v>356</v>
      </c>
      <c r="C27" s="100">
        <f t="shared" ref="C27:C131" si="1">+SUM(D27:F27)</f>
        <v>6</v>
      </c>
      <c r="D27" s="100">
        <v>2</v>
      </c>
      <c r="E27" s="100">
        <v>3</v>
      </c>
      <c r="F27" s="100">
        <v>1</v>
      </c>
      <c r="H27" t="str">
        <f>+A27&amp; " " &amp;    B27</f>
        <v>2 Nhiễu và giải pháp</v>
      </c>
    </row>
    <row r="28" spans="1:8" ht="18.75">
      <c r="A28" s="9" t="s">
        <v>31</v>
      </c>
      <c r="B28" s="5" t="s">
        <v>374</v>
      </c>
      <c r="C28" s="96">
        <f t="shared" si="1"/>
        <v>1</v>
      </c>
      <c r="D28" s="96">
        <v>1</v>
      </c>
      <c r="E28" s="96"/>
      <c r="F28" s="96"/>
    </row>
    <row r="29" spans="1:8" ht="37.5">
      <c r="A29" s="9" t="s">
        <v>32</v>
      </c>
      <c r="B29" s="5" t="s">
        <v>411</v>
      </c>
      <c r="C29" s="96">
        <f t="shared" si="1"/>
        <v>3</v>
      </c>
      <c r="D29" s="96">
        <v>1</v>
      </c>
      <c r="E29" s="96">
        <v>2</v>
      </c>
      <c r="F29" s="96"/>
    </row>
    <row r="30" spans="1:8" ht="18.75">
      <c r="A30" s="9" t="s">
        <v>33</v>
      </c>
      <c r="B30" s="5" t="s">
        <v>412</v>
      </c>
      <c r="C30" s="96">
        <f t="shared" si="1"/>
        <v>1</v>
      </c>
      <c r="D30" s="96"/>
      <c r="E30" s="96">
        <v>1</v>
      </c>
      <c r="F30" s="96"/>
    </row>
    <row r="31" spans="1:8" ht="18.75" hidden="1">
      <c r="A31" s="9" t="s">
        <v>417</v>
      </c>
      <c r="B31" s="5" t="s">
        <v>413</v>
      </c>
      <c r="C31" s="96">
        <f t="shared" si="1"/>
        <v>0</v>
      </c>
      <c r="D31" s="96"/>
      <c r="E31" s="96"/>
      <c r="F31" s="96"/>
    </row>
    <row r="32" spans="1:8" ht="18.75" hidden="1">
      <c r="A32" s="9" t="s">
        <v>418</v>
      </c>
      <c r="B32" s="5" t="s">
        <v>414</v>
      </c>
      <c r="C32" s="96">
        <f t="shared" si="1"/>
        <v>0</v>
      </c>
      <c r="D32" s="96"/>
      <c r="E32" s="96"/>
      <c r="F32" s="96"/>
    </row>
    <row r="33" spans="1:8" ht="18.75" hidden="1">
      <c r="A33" s="9" t="s">
        <v>419</v>
      </c>
      <c r="B33" s="104" t="s">
        <v>415</v>
      </c>
      <c r="C33" s="96">
        <f t="shared" si="1"/>
        <v>0</v>
      </c>
      <c r="D33" s="96"/>
      <c r="E33" s="96"/>
      <c r="F33" s="96"/>
    </row>
    <row r="34" spans="1:8" ht="18.75" hidden="1">
      <c r="A34" s="9" t="s">
        <v>420</v>
      </c>
      <c r="B34" s="5" t="s">
        <v>416</v>
      </c>
      <c r="C34" s="96">
        <f t="shared" si="1"/>
        <v>0</v>
      </c>
      <c r="D34" s="96"/>
      <c r="E34" s="96"/>
      <c r="F34" s="96"/>
    </row>
    <row r="35" spans="1:8" ht="18.75" hidden="1">
      <c r="A35" s="9" t="s">
        <v>423</v>
      </c>
      <c r="B35" s="104" t="s">
        <v>421</v>
      </c>
      <c r="C35" s="96">
        <f t="shared" si="1"/>
        <v>0</v>
      </c>
      <c r="D35" s="96"/>
      <c r="E35" s="96"/>
      <c r="F35" s="96"/>
    </row>
    <row r="36" spans="1:8" ht="18.75">
      <c r="A36" s="9" t="s">
        <v>36</v>
      </c>
      <c r="B36" s="104" t="s">
        <v>156</v>
      </c>
      <c r="C36" s="96">
        <f t="shared" si="1"/>
        <v>1</v>
      </c>
      <c r="D36" s="96"/>
      <c r="E36" s="96"/>
      <c r="F36" s="96">
        <v>1</v>
      </c>
    </row>
    <row r="37" spans="1:8" ht="18.75">
      <c r="A37" s="100">
        <v>3</v>
      </c>
      <c r="B37" s="2" t="s">
        <v>366</v>
      </c>
      <c r="C37" s="100">
        <f t="shared" si="1"/>
        <v>6</v>
      </c>
      <c r="D37" s="100">
        <v>3</v>
      </c>
      <c r="E37" s="100">
        <v>3</v>
      </c>
      <c r="F37" s="100"/>
      <c r="H37" t="str">
        <f t="shared" ref="H37:H121" si="2">+A37&amp; " " &amp;    B37</f>
        <v>3 Chuẩn truyền thông RS232</v>
      </c>
    </row>
    <row r="38" spans="1:8" ht="18.75">
      <c r="A38" s="9" t="s">
        <v>42</v>
      </c>
      <c r="B38" s="5" t="s">
        <v>366</v>
      </c>
      <c r="C38" s="96">
        <f t="shared" si="1"/>
        <v>1</v>
      </c>
      <c r="D38" s="96">
        <v>1</v>
      </c>
      <c r="E38" s="96"/>
      <c r="F38" s="100"/>
    </row>
    <row r="39" spans="1:8" ht="18.75">
      <c r="A39" s="9" t="s">
        <v>43</v>
      </c>
      <c r="B39" s="104" t="s">
        <v>424</v>
      </c>
      <c r="C39" s="96">
        <f t="shared" si="1"/>
        <v>1</v>
      </c>
      <c r="D39" s="96">
        <v>1</v>
      </c>
      <c r="E39" s="96"/>
      <c r="F39" s="100"/>
    </row>
    <row r="40" spans="1:8" ht="18.75">
      <c r="A40" s="9" t="s">
        <v>44</v>
      </c>
      <c r="B40" s="104" t="s">
        <v>425</v>
      </c>
      <c r="C40" s="96">
        <f t="shared" si="1"/>
        <v>2</v>
      </c>
      <c r="D40" s="96">
        <v>1</v>
      </c>
      <c r="E40" s="96">
        <v>1</v>
      </c>
      <c r="F40" s="100"/>
    </row>
    <row r="41" spans="1:8" ht="18.75">
      <c r="A41" s="9" t="s">
        <v>120</v>
      </c>
      <c r="B41" s="5" t="s">
        <v>426</v>
      </c>
      <c r="C41" s="96">
        <f t="shared" si="1"/>
        <v>1</v>
      </c>
      <c r="D41" s="96"/>
      <c r="E41" s="96">
        <v>1</v>
      </c>
      <c r="F41" s="100"/>
    </row>
    <row r="42" spans="1:8" ht="18.75">
      <c r="A42" s="9" t="s">
        <v>121</v>
      </c>
      <c r="B42" s="5" t="s">
        <v>427</v>
      </c>
      <c r="C42" s="96">
        <f t="shared" si="1"/>
        <v>1</v>
      </c>
      <c r="D42" s="96"/>
      <c r="E42" s="96">
        <v>1</v>
      </c>
      <c r="F42" s="100"/>
    </row>
    <row r="43" spans="1:8" ht="18.75" hidden="1">
      <c r="A43" s="9" t="s">
        <v>428</v>
      </c>
      <c r="B43" s="5" t="s">
        <v>374</v>
      </c>
      <c r="C43" s="96"/>
      <c r="D43" s="96"/>
      <c r="E43" s="96"/>
      <c r="F43" s="100"/>
    </row>
    <row r="44" spans="1:8" ht="18.75" hidden="1">
      <c r="A44" s="9" t="s">
        <v>432</v>
      </c>
      <c r="B44" s="5" t="s">
        <v>429</v>
      </c>
      <c r="C44" s="96"/>
      <c r="D44" s="96"/>
      <c r="E44" s="96"/>
      <c r="F44" s="100"/>
    </row>
    <row r="45" spans="1:8" ht="18.75" hidden="1">
      <c r="A45" s="9" t="s">
        <v>433</v>
      </c>
      <c r="B45" s="5" t="s">
        <v>430</v>
      </c>
      <c r="C45" s="96"/>
      <c r="D45" s="96"/>
      <c r="E45" s="96"/>
      <c r="F45" s="100"/>
    </row>
    <row r="46" spans="1:8" ht="37.5" hidden="1">
      <c r="A46" s="9" t="s">
        <v>434</v>
      </c>
      <c r="B46" s="5" t="s">
        <v>431</v>
      </c>
      <c r="C46" s="96"/>
      <c r="D46" s="96"/>
      <c r="E46" s="96"/>
      <c r="F46" s="100"/>
    </row>
    <row r="47" spans="1:8" ht="18.75" hidden="1">
      <c r="A47" s="9" t="s">
        <v>436</v>
      </c>
      <c r="B47" s="5" t="s">
        <v>435</v>
      </c>
      <c r="C47" s="96"/>
      <c r="D47" s="96"/>
      <c r="E47" s="96"/>
      <c r="F47" s="100"/>
    </row>
    <row r="48" spans="1:8" ht="18.75" hidden="1">
      <c r="A48" s="9" t="s">
        <v>437</v>
      </c>
      <c r="B48" s="5" t="s">
        <v>422</v>
      </c>
      <c r="C48" s="96"/>
      <c r="D48" s="96"/>
      <c r="E48" s="96"/>
      <c r="F48" s="100"/>
    </row>
    <row r="49" spans="1:6" ht="37.5">
      <c r="A49" s="100">
        <v>4</v>
      </c>
      <c r="B49" s="2" t="s">
        <v>363</v>
      </c>
      <c r="C49" s="100">
        <f t="shared" si="1"/>
        <v>6</v>
      </c>
      <c r="D49" s="100">
        <v>1</v>
      </c>
      <c r="E49" s="100">
        <v>4</v>
      </c>
      <c r="F49" s="100">
        <v>1</v>
      </c>
    </row>
    <row r="50" spans="1:6" ht="18.75">
      <c r="A50" s="9" t="s">
        <v>47</v>
      </c>
      <c r="B50" s="5" t="s">
        <v>447</v>
      </c>
      <c r="C50" s="96">
        <f t="shared" si="1"/>
        <v>3</v>
      </c>
      <c r="D50" s="96">
        <v>1</v>
      </c>
      <c r="E50" s="96">
        <v>2</v>
      </c>
      <c r="F50" s="96"/>
    </row>
    <row r="51" spans="1:6" ht="18.75" hidden="1">
      <c r="A51" s="9" t="s">
        <v>439</v>
      </c>
      <c r="B51" s="5" t="s">
        <v>448</v>
      </c>
      <c r="C51" s="96">
        <f t="shared" si="1"/>
        <v>0</v>
      </c>
      <c r="D51" s="96"/>
      <c r="E51" s="96"/>
      <c r="F51" s="96"/>
    </row>
    <row r="52" spans="1:6" ht="37.5" hidden="1">
      <c r="A52" s="9" t="s">
        <v>441</v>
      </c>
      <c r="B52" s="5" t="s">
        <v>449</v>
      </c>
      <c r="C52" s="96">
        <f t="shared" si="1"/>
        <v>0</v>
      </c>
      <c r="D52" s="96"/>
      <c r="E52" s="96"/>
      <c r="F52" s="96"/>
    </row>
    <row r="53" spans="1:6" ht="37.5">
      <c r="A53" s="9" t="s">
        <v>48</v>
      </c>
      <c r="B53" s="5" t="s">
        <v>450</v>
      </c>
      <c r="C53" s="96">
        <f t="shared" si="1"/>
        <v>2</v>
      </c>
      <c r="D53" s="96"/>
      <c r="E53" s="96">
        <v>2</v>
      </c>
      <c r="F53" s="96"/>
    </row>
    <row r="54" spans="1:6" ht="37.5" hidden="1">
      <c r="A54" s="9" t="s">
        <v>442</v>
      </c>
      <c r="B54" s="5" t="s">
        <v>450</v>
      </c>
      <c r="C54" s="96">
        <f t="shared" si="1"/>
        <v>0</v>
      </c>
      <c r="D54" s="96"/>
      <c r="E54" s="96"/>
      <c r="F54" s="96"/>
    </row>
    <row r="55" spans="1:6" ht="18.75" hidden="1">
      <c r="A55" s="9" t="s">
        <v>451</v>
      </c>
      <c r="B55" s="5" t="s">
        <v>447</v>
      </c>
      <c r="C55" s="96">
        <f t="shared" si="1"/>
        <v>0</v>
      </c>
      <c r="D55" s="96"/>
      <c r="E55" s="96"/>
      <c r="F55" s="96"/>
    </row>
    <row r="56" spans="1:6" ht="18.75">
      <c r="A56" s="9" t="s">
        <v>49</v>
      </c>
      <c r="B56" s="5" t="s">
        <v>156</v>
      </c>
      <c r="C56" s="96">
        <f t="shared" si="1"/>
        <v>1</v>
      </c>
      <c r="D56" s="96"/>
      <c r="E56" s="96"/>
      <c r="F56" s="96">
        <v>1</v>
      </c>
    </row>
    <row r="57" spans="1:6" ht="37.5">
      <c r="A57" s="10">
        <v>5</v>
      </c>
      <c r="B57" s="2" t="s">
        <v>367</v>
      </c>
      <c r="C57" s="100">
        <f t="shared" ref="C57" si="3">+SUM(D57:F57)</f>
        <v>6</v>
      </c>
      <c r="D57" s="100">
        <v>1</v>
      </c>
      <c r="E57" s="100">
        <v>4</v>
      </c>
      <c r="F57" s="100">
        <v>1</v>
      </c>
    </row>
    <row r="58" spans="1:6" ht="18.75">
      <c r="A58" s="9" t="s">
        <v>50</v>
      </c>
      <c r="B58" s="5" t="s">
        <v>452</v>
      </c>
      <c r="C58" s="96">
        <f t="shared" si="1"/>
        <v>2</v>
      </c>
      <c r="D58" s="96">
        <v>1</v>
      </c>
      <c r="E58" s="96">
        <v>1</v>
      </c>
      <c r="F58" s="96"/>
    </row>
    <row r="59" spans="1:6" ht="24.75" customHeight="1">
      <c r="A59" s="9" t="s">
        <v>53</v>
      </c>
      <c r="B59" s="5" t="s">
        <v>453</v>
      </c>
      <c r="C59" s="96">
        <f t="shared" si="1"/>
        <v>2</v>
      </c>
      <c r="D59" s="96"/>
      <c r="E59" s="96">
        <v>2</v>
      </c>
      <c r="F59" s="96"/>
    </row>
    <row r="60" spans="1:6" ht="18.75">
      <c r="A60" s="9" t="s">
        <v>54</v>
      </c>
      <c r="B60" s="5" t="s">
        <v>422</v>
      </c>
      <c r="C60" s="96">
        <f t="shared" si="1"/>
        <v>1</v>
      </c>
      <c r="D60" s="96"/>
      <c r="E60" s="96">
        <v>1</v>
      </c>
      <c r="F60" s="96"/>
    </row>
    <row r="61" spans="1:6" ht="18.75">
      <c r="A61" s="9" t="s">
        <v>61</v>
      </c>
      <c r="B61" s="5" t="s">
        <v>156</v>
      </c>
      <c r="C61" s="96">
        <f t="shared" si="1"/>
        <v>1</v>
      </c>
      <c r="D61" s="96"/>
      <c r="E61" s="96"/>
      <c r="F61" s="96">
        <v>1</v>
      </c>
    </row>
    <row r="62" spans="1:6" ht="18.75">
      <c r="A62" s="10" t="s">
        <v>454</v>
      </c>
      <c r="B62" s="2" t="s">
        <v>357</v>
      </c>
      <c r="C62" s="100">
        <f t="shared" si="1"/>
        <v>6</v>
      </c>
      <c r="D62" s="100">
        <v>2</v>
      </c>
      <c r="E62" s="100">
        <v>4</v>
      </c>
      <c r="F62" s="100"/>
    </row>
    <row r="63" spans="1:6" ht="18.75">
      <c r="A63" s="9" t="s">
        <v>67</v>
      </c>
      <c r="B63" s="5" t="s">
        <v>455</v>
      </c>
      <c r="C63" s="96">
        <f t="shared" si="1"/>
        <v>3</v>
      </c>
      <c r="D63" s="96">
        <v>1</v>
      </c>
      <c r="E63" s="96">
        <v>2</v>
      </c>
      <c r="F63" s="96"/>
    </row>
    <row r="64" spans="1:6" ht="18.75" hidden="1">
      <c r="A64" s="9" t="s">
        <v>456</v>
      </c>
      <c r="B64" s="5" t="s">
        <v>438</v>
      </c>
      <c r="C64" s="96">
        <f t="shared" si="1"/>
        <v>0</v>
      </c>
      <c r="D64" s="96"/>
      <c r="E64" s="96"/>
      <c r="F64" s="96"/>
    </row>
    <row r="65" spans="1:6" ht="18.75" hidden="1">
      <c r="A65" s="9" t="s">
        <v>457</v>
      </c>
      <c r="B65" s="5" t="s">
        <v>440</v>
      </c>
      <c r="C65" s="96">
        <f t="shared" si="1"/>
        <v>0</v>
      </c>
      <c r="D65" s="96"/>
      <c r="E65" s="96"/>
      <c r="F65" s="96"/>
    </row>
    <row r="66" spans="1:6" ht="18.75">
      <c r="A66" s="9" t="s">
        <v>68</v>
      </c>
      <c r="B66" s="104" t="s">
        <v>427</v>
      </c>
      <c r="C66" s="96">
        <f t="shared" si="1"/>
        <v>2</v>
      </c>
      <c r="D66" s="96">
        <v>1</v>
      </c>
      <c r="E66" s="96">
        <v>1</v>
      </c>
      <c r="F66" s="96"/>
    </row>
    <row r="67" spans="1:6" ht="18.75" hidden="1">
      <c r="A67" s="9" t="s">
        <v>458</v>
      </c>
      <c r="B67" s="5" t="s">
        <v>374</v>
      </c>
      <c r="C67" s="96">
        <f t="shared" si="1"/>
        <v>0</v>
      </c>
      <c r="D67" s="96"/>
      <c r="E67" s="96"/>
      <c r="F67" s="96"/>
    </row>
    <row r="68" spans="1:6" ht="21.75" hidden="1" customHeight="1">
      <c r="A68" s="9" t="s">
        <v>459</v>
      </c>
      <c r="B68" s="5" t="s">
        <v>446</v>
      </c>
      <c r="C68" s="96">
        <f t="shared" si="1"/>
        <v>0</v>
      </c>
      <c r="D68" s="96"/>
      <c r="E68" s="96"/>
      <c r="F68" s="96"/>
    </row>
    <row r="69" spans="1:6" ht="18.75" hidden="1">
      <c r="A69" s="9" t="s">
        <v>460</v>
      </c>
      <c r="B69" s="104" t="s">
        <v>443</v>
      </c>
      <c r="C69" s="96">
        <f t="shared" si="1"/>
        <v>0</v>
      </c>
      <c r="D69" s="96"/>
      <c r="E69" s="96"/>
      <c r="F69" s="96"/>
    </row>
    <row r="70" spans="1:6" ht="18.75" hidden="1">
      <c r="A70" s="9" t="s">
        <v>461</v>
      </c>
      <c r="B70" s="104" t="s">
        <v>444</v>
      </c>
      <c r="C70" s="96">
        <f t="shared" si="1"/>
        <v>0</v>
      </c>
      <c r="D70" s="96"/>
      <c r="E70" s="96"/>
      <c r="F70" s="96"/>
    </row>
    <row r="71" spans="1:6" ht="18.75" hidden="1">
      <c r="A71" s="9" t="s">
        <v>462</v>
      </c>
      <c r="B71" s="104" t="s">
        <v>445</v>
      </c>
      <c r="C71" s="96">
        <f t="shared" si="1"/>
        <v>0</v>
      </c>
      <c r="D71" s="96"/>
      <c r="E71" s="96"/>
      <c r="F71" s="96"/>
    </row>
    <row r="72" spans="1:6" ht="18.75">
      <c r="A72" s="9" t="s">
        <v>69</v>
      </c>
      <c r="B72" s="104" t="s">
        <v>422</v>
      </c>
      <c r="C72" s="96">
        <f t="shared" si="1"/>
        <v>1</v>
      </c>
      <c r="D72" s="96"/>
      <c r="E72" s="96">
        <v>1</v>
      </c>
      <c r="F72" s="96"/>
    </row>
    <row r="73" spans="1:6" ht="37.5">
      <c r="A73" s="100">
        <v>7</v>
      </c>
      <c r="B73" s="2" t="s">
        <v>362</v>
      </c>
      <c r="C73" s="100">
        <f t="shared" si="1"/>
        <v>6</v>
      </c>
      <c r="D73" s="100">
        <v>1</v>
      </c>
      <c r="E73" s="100">
        <v>5</v>
      </c>
      <c r="F73" s="100"/>
    </row>
    <row r="74" spans="1:6" ht="36.75" customHeight="1">
      <c r="A74" s="9" t="s">
        <v>73</v>
      </c>
      <c r="B74" s="5" t="s">
        <v>463</v>
      </c>
      <c r="C74" s="96">
        <f t="shared" si="1"/>
        <v>2</v>
      </c>
      <c r="D74" s="96">
        <v>1</v>
      </c>
      <c r="E74" s="96">
        <v>1</v>
      </c>
      <c r="F74" s="96"/>
    </row>
    <row r="75" spans="1:6" ht="37.5">
      <c r="A75" s="9" t="s">
        <v>97</v>
      </c>
      <c r="B75" s="5" t="s">
        <v>464</v>
      </c>
      <c r="C75" s="96">
        <f t="shared" si="1"/>
        <v>2</v>
      </c>
      <c r="D75" s="96"/>
      <c r="E75" s="96">
        <v>2</v>
      </c>
      <c r="F75" s="96"/>
    </row>
    <row r="76" spans="1:6" ht="18.75">
      <c r="A76" s="9" t="s">
        <v>98</v>
      </c>
      <c r="B76" s="5" t="s">
        <v>466</v>
      </c>
      <c r="C76" s="96">
        <f t="shared" si="1"/>
        <v>2</v>
      </c>
      <c r="D76" s="96"/>
      <c r="E76" s="96">
        <v>2</v>
      </c>
      <c r="F76" s="96"/>
    </row>
    <row r="77" spans="1:6" ht="37.5" customHeight="1">
      <c r="A77" s="100">
        <v>8</v>
      </c>
      <c r="B77" s="2" t="s">
        <v>364</v>
      </c>
      <c r="C77" s="100">
        <f t="shared" si="1"/>
        <v>6</v>
      </c>
      <c r="D77" s="100">
        <v>1</v>
      </c>
      <c r="E77" s="100">
        <v>5</v>
      </c>
      <c r="F77" s="100"/>
    </row>
    <row r="78" spans="1:6" ht="18.75">
      <c r="A78" s="9" t="s">
        <v>75</v>
      </c>
      <c r="B78" s="5" t="s">
        <v>467</v>
      </c>
      <c r="C78" s="96">
        <f t="shared" si="1"/>
        <v>3</v>
      </c>
      <c r="D78" s="96">
        <v>1</v>
      </c>
      <c r="E78" s="96">
        <v>2</v>
      </c>
      <c r="F78" s="96"/>
    </row>
    <row r="79" spans="1:6" ht="18.75">
      <c r="A79" s="9" t="s">
        <v>76</v>
      </c>
      <c r="B79" s="5" t="s">
        <v>465</v>
      </c>
      <c r="C79" s="96">
        <f t="shared" si="1"/>
        <v>2</v>
      </c>
      <c r="D79" s="96"/>
      <c r="E79" s="96">
        <v>2</v>
      </c>
      <c r="F79" s="96"/>
    </row>
    <row r="80" spans="1:6" ht="18.75">
      <c r="A80" s="9" t="s">
        <v>77</v>
      </c>
      <c r="B80" s="5" t="s">
        <v>468</v>
      </c>
      <c r="C80" s="96">
        <f t="shared" si="1"/>
        <v>1</v>
      </c>
      <c r="D80" s="96"/>
      <c r="E80" s="96">
        <v>1</v>
      </c>
      <c r="F80" s="96"/>
    </row>
    <row r="81" spans="1:8" ht="18.75">
      <c r="A81" s="100">
        <v>9</v>
      </c>
      <c r="B81" s="2" t="s">
        <v>358</v>
      </c>
      <c r="C81" s="100">
        <f t="shared" si="1"/>
        <v>6</v>
      </c>
      <c r="D81" s="100">
        <v>2</v>
      </c>
      <c r="E81" s="100">
        <v>4</v>
      </c>
      <c r="F81" s="100"/>
      <c r="H81" t="str">
        <f t="shared" si="2"/>
        <v>9 Cáp quang</v>
      </c>
    </row>
    <row r="82" spans="1:8" ht="18.75">
      <c r="A82" s="9" t="s">
        <v>85</v>
      </c>
      <c r="B82" s="5" t="s">
        <v>374</v>
      </c>
      <c r="C82" s="96">
        <f t="shared" si="1"/>
        <v>1</v>
      </c>
      <c r="D82" s="96">
        <v>1</v>
      </c>
      <c r="E82" s="96"/>
      <c r="F82" s="96"/>
    </row>
    <row r="83" spans="1:8" ht="18.75">
      <c r="A83" s="9" t="s">
        <v>86</v>
      </c>
      <c r="B83" s="5" t="s">
        <v>469</v>
      </c>
      <c r="C83" s="96">
        <f t="shared" si="1"/>
        <v>1</v>
      </c>
      <c r="D83" s="96">
        <v>1</v>
      </c>
      <c r="E83" s="96"/>
      <c r="F83" s="96"/>
    </row>
    <row r="84" spans="1:8" ht="18.75">
      <c r="A84" s="9" t="s">
        <v>87</v>
      </c>
      <c r="B84" s="104" t="s">
        <v>470</v>
      </c>
      <c r="C84" s="96">
        <f t="shared" si="1"/>
        <v>1</v>
      </c>
      <c r="D84" s="96"/>
      <c r="E84" s="96">
        <v>1</v>
      </c>
      <c r="F84" s="96"/>
    </row>
    <row r="85" spans="1:8" ht="18.75">
      <c r="A85" s="9" t="s">
        <v>88</v>
      </c>
      <c r="B85" s="5" t="s">
        <v>534</v>
      </c>
      <c r="C85" s="96">
        <f t="shared" si="1"/>
        <v>1</v>
      </c>
      <c r="D85" s="96"/>
      <c r="E85" s="96">
        <v>1</v>
      </c>
      <c r="F85" s="96"/>
    </row>
    <row r="86" spans="1:8" ht="18.75">
      <c r="A86" s="9" t="s">
        <v>124</v>
      </c>
      <c r="B86" s="104" t="s">
        <v>471</v>
      </c>
      <c r="C86" s="96">
        <f t="shared" si="1"/>
        <v>1</v>
      </c>
      <c r="D86" s="96"/>
      <c r="E86" s="96">
        <v>1</v>
      </c>
      <c r="F86" s="96"/>
    </row>
    <row r="87" spans="1:8" ht="18.75" hidden="1">
      <c r="A87" s="9" t="s">
        <v>476</v>
      </c>
      <c r="B87" s="5" t="s">
        <v>473</v>
      </c>
      <c r="C87" s="96">
        <f t="shared" si="1"/>
        <v>0</v>
      </c>
      <c r="D87" s="96"/>
      <c r="E87" s="96"/>
      <c r="F87" s="96"/>
    </row>
    <row r="88" spans="1:8" ht="18.75" hidden="1">
      <c r="A88" s="9" t="s">
        <v>478</v>
      </c>
      <c r="B88" s="104" t="s">
        <v>472</v>
      </c>
      <c r="C88" s="96">
        <f t="shared" si="1"/>
        <v>0</v>
      </c>
      <c r="D88" s="96"/>
      <c r="E88" s="96"/>
      <c r="F88" s="96"/>
    </row>
    <row r="89" spans="1:8" ht="18.75" hidden="1">
      <c r="A89" s="9" t="s">
        <v>479</v>
      </c>
      <c r="B89" s="104" t="s">
        <v>474</v>
      </c>
      <c r="C89" s="96">
        <f t="shared" si="1"/>
        <v>0</v>
      </c>
      <c r="D89" s="96"/>
      <c r="E89" s="96"/>
      <c r="F89" s="96"/>
    </row>
    <row r="90" spans="1:8" ht="18.75">
      <c r="A90" s="9" t="s">
        <v>477</v>
      </c>
      <c r="B90" s="5" t="s">
        <v>475</v>
      </c>
      <c r="C90" s="96">
        <f t="shared" si="1"/>
        <v>1</v>
      </c>
      <c r="D90" s="96"/>
      <c r="E90" s="96">
        <v>1</v>
      </c>
      <c r="F90" s="96"/>
    </row>
    <row r="91" spans="1:8" ht="18.75" hidden="1">
      <c r="A91" s="9" t="s">
        <v>483</v>
      </c>
      <c r="B91" s="5" t="s">
        <v>480</v>
      </c>
      <c r="C91" s="96"/>
      <c r="D91" s="96"/>
      <c r="E91" s="96"/>
      <c r="F91" s="96"/>
    </row>
    <row r="92" spans="1:8" ht="18.75" hidden="1">
      <c r="A92" s="9" t="s">
        <v>484</v>
      </c>
      <c r="B92" s="104" t="s">
        <v>481</v>
      </c>
      <c r="C92" s="96"/>
      <c r="D92" s="96"/>
      <c r="E92" s="96"/>
      <c r="F92" s="96"/>
    </row>
    <row r="93" spans="1:8" ht="18.75" hidden="1">
      <c r="A93" s="9" t="s">
        <v>485</v>
      </c>
      <c r="B93" s="104" t="s">
        <v>482</v>
      </c>
      <c r="C93" s="96"/>
      <c r="D93" s="96"/>
      <c r="E93" s="96"/>
      <c r="F93" s="96"/>
    </row>
    <row r="94" spans="1:8" ht="18.75" hidden="1">
      <c r="A94" s="9" t="s">
        <v>486</v>
      </c>
      <c r="B94" s="104" t="s">
        <v>427</v>
      </c>
      <c r="C94" s="96"/>
      <c r="D94" s="96"/>
      <c r="E94" s="96"/>
      <c r="F94" s="96"/>
    </row>
    <row r="95" spans="1:8" ht="37.5" hidden="1">
      <c r="A95" s="9" t="s">
        <v>488</v>
      </c>
      <c r="B95" s="104" t="s">
        <v>487</v>
      </c>
      <c r="C95" s="96"/>
      <c r="D95" s="96"/>
      <c r="E95" s="96"/>
      <c r="F95" s="96"/>
    </row>
    <row r="96" spans="1:8" ht="18.75" hidden="1">
      <c r="A96" s="9" t="s">
        <v>489</v>
      </c>
      <c r="B96" s="104" t="s">
        <v>422</v>
      </c>
      <c r="C96" s="96"/>
      <c r="D96" s="96"/>
      <c r="E96" s="96"/>
      <c r="F96" s="96"/>
    </row>
    <row r="97" spans="1:8" ht="18.75">
      <c r="A97" s="100">
        <v>10</v>
      </c>
      <c r="B97" s="2" t="s">
        <v>368</v>
      </c>
      <c r="C97" s="100">
        <f t="shared" si="1"/>
        <v>3</v>
      </c>
      <c r="D97" s="100">
        <v>2</v>
      </c>
      <c r="E97" s="100">
        <v>1</v>
      </c>
      <c r="F97" s="100"/>
      <c r="H97" t="str">
        <f t="shared" si="2"/>
        <v>10 Mạng Modbus</v>
      </c>
    </row>
    <row r="98" spans="1:8" ht="18.75">
      <c r="A98" s="9" t="s">
        <v>91</v>
      </c>
      <c r="B98" s="5" t="s">
        <v>355</v>
      </c>
      <c r="C98" s="96">
        <f t="shared" si="1"/>
        <v>1</v>
      </c>
      <c r="D98" s="96">
        <v>1</v>
      </c>
      <c r="E98" s="96"/>
      <c r="F98" s="96"/>
    </row>
    <row r="99" spans="1:8" ht="18.75">
      <c r="A99" s="9" t="s">
        <v>92</v>
      </c>
      <c r="B99" s="104" t="s">
        <v>490</v>
      </c>
      <c r="C99" s="96">
        <f t="shared" si="1"/>
        <v>1</v>
      </c>
      <c r="D99" s="96">
        <v>1</v>
      </c>
      <c r="E99" s="96"/>
      <c r="F99" s="96"/>
    </row>
    <row r="100" spans="1:8" ht="18.75" hidden="1">
      <c r="A100" s="9" t="s">
        <v>492</v>
      </c>
      <c r="B100" s="5" t="s">
        <v>491</v>
      </c>
      <c r="C100" s="96">
        <f t="shared" si="1"/>
        <v>0</v>
      </c>
      <c r="D100" s="96"/>
      <c r="E100" s="96"/>
      <c r="F100" s="96"/>
    </row>
    <row r="101" spans="1:8" ht="18.75" hidden="1">
      <c r="A101" s="9" t="s">
        <v>496</v>
      </c>
      <c r="B101" s="104" t="s">
        <v>493</v>
      </c>
      <c r="C101" s="96">
        <f t="shared" si="1"/>
        <v>0</v>
      </c>
      <c r="D101" s="96"/>
      <c r="E101" s="96"/>
      <c r="F101" s="96"/>
    </row>
    <row r="102" spans="1:8" ht="18.75" hidden="1">
      <c r="A102" s="9" t="s">
        <v>497</v>
      </c>
      <c r="B102" s="104" t="s">
        <v>494</v>
      </c>
      <c r="C102" s="96">
        <f t="shared" si="1"/>
        <v>0</v>
      </c>
      <c r="D102" s="96"/>
      <c r="E102" s="96"/>
      <c r="F102" s="96"/>
    </row>
    <row r="103" spans="1:8" ht="18.75">
      <c r="A103" s="9" t="s">
        <v>123</v>
      </c>
      <c r="B103" s="104" t="s">
        <v>495</v>
      </c>
      <c r="C103" s="96">
        <f t="shared" si="1"/>
        <v>0.5</v>
      </c>
      <c r="D103" s="96"/>
      <c r="E103" s="96">
        <v>0.5</v>
      </c>
      <c r="F103" s="96"/>
    </row>
    <row r="104" spans="1:8" ht="18.75" hidden="1">
      <c r="A104" s="9" t="s">
        <v>500</v>
      </c>
      <c r="B104" s="104" t="s">
        <v>498</v>
      </c>
      <c r="C104" s="96">
        <f t="shared" si="1"/>
        <v>0.5</v>
      </c>
      <c r="D104" s="96"/>
      <c r="E104" s="96">
        <v>0.5</v>
      </c>
      <c r="F104" s="96"/>
    </row>
    <row r="105" spans="1:8" ht="18.75" hidden="1">
      <c r="A105" s="9" t="s">
        <v>501</v>
      </c>
      <c r="B105" s="104" t="s">
        <v>499</v>
      </c>
      <c r="C105" s="96">
        <f t="shared" si="1"/>
        <v>0</v>
      </c>
      <c r="D105" s="96"/>
      <c r="E105" s="96"/>
      <c r="F105" s="96"/>
    </row>
    <row r="106" spans="1:8" ht="18.75" hidden="1">
      <c r="A106" s="9" t="s">
        <v>504</v>
      </c>
      <c r="B106" s="104" t="s">
        <v>503</v>
      </c>
      <c r="C106" s="96">
        <f t="shared" si="1"/>
        <v>0</v>
      </c>
      <c r="D106" s="96"/>
      <c r="E106" s="96"/>
      <c r="F106" s="96"/>
    </row>
    <row r="107" spans="1:8" ht="18.75" hidden="1">
      <c r="A107" s="9" t="s">
        <v>505</v>
      </c>
      <c r="B107" s="104" t="s">
        <v>502</v>
      </c>
      <c r="C107" s="96">
        <f t="shared" si="1"/>
        <v>0</v>
      </c>
      <c r="D107" s="96"/>
      <c r="E107" s="96"/>
      <c r="F107" s="96"/>
    </row>
    <row r="108" spans="1:8" ht="18.75">
      <c r="A108" s="9" t="s">
        <v>510</v>
      </c>
      <c r="B108" s="5" t="s">
        <v>509</v>
      </c>
      <c r="C108" s="96">
        <f t="shared" si="1"/>
        <v>0.5</v>
      </c>
      <c r="D108" s="96"/>
      <c r="E108" s="96">
        <v>0.5</v>
      </c>
      <c r="F108" s="96"/>
    </row>
    <row r="109" spans="1:8" ht="37.5">
      <c r="A109" s="100">
        <v>11</v>
      </c>
      <c r="B109" s="2" t="s">
        <v>369</v>
      </c>
      <c r="C109" s="100">
        <f t="shared" si="1"/>
        <v>6</v>
      </c>
      <c r="D109" s="100">
        <v>3</v>
      </c>
      <c r="E109" s="100">
        <v>3</v>
      </c>
      <c r="F109" s="100"/>
      <c r="H109" t="str">
        <f t="shared" si="2"/>
        <v>11 Mạng AS-I và mạng Industrial Ethernet</v>
      </c>
    </row>
    <row r="110" spans="1:8" ht="18.75">
      <c r="A110" s="9" t="s">
        <v>297</v>
      </c>
      <c r="B110" s="5" t="s">
        <v>355</v>
      </c>
      <c r="C110" s="96">
        <f t="shared" si="1"/>
        <v>1</v>
      </c>
      <c r="D110" s="96">
        <v>1</v>
      </c>
      <c r="E110" s="96"/>
      <c r="F110" s="96"/>
    </row>
    <row r="111" spans="1:8" ht="18.75">
      <c r="A111" s="9" t="s">
        <v>298</v>
      </c>
      <c r="B111" s="104" t="s">
        <v>511</v>
      </c>
      <c r="C111" s="96">
        <f t="shared" si="1"/>
        <v>1</v>
      </c>
      <c r="D111" s="96">
        <v>1</v>
      </c>
      <c r="E111" s="96"/>
      <c r="F111" s="96"/>
    </row>
    <row r="112" spans="1:8" ht="18.75" hidden="1">
      <c r="A112" s="9" t="s">
        <v>512</v>
      </c>
      <c r="B112" s="5" t="s">
        <v>493</v>
      </c>
      <c r="C112" s="96">
        <f t="shared" si="1"/>
        <v>0</v>
      </c>
      <c r="D112" s="96"/>
      <c r="E112" s="96"/>
      <c r="F112" s="96"/>
    </row>
    <row r="113" spans="1:8" ht="18.75" hidden="1">
      <c r="A113" s="9" t="s">
        <v>515</v>
      </c>
      <c r="B113" s="105" t="s">
        <v>494</v>
      </c>
      <c r="C113" s="96">
        <f t="shared" si="1"/>
        <v>0</v>
      </c>
      <c r="D113" s="96"/>
      <c r="E113" s="96"/>
      <c r="F113" s="96"/>
    </row>
    <row r="114" spans="1:8" ht="18.75">
      <c r="A114" s="9" t="s">
        <v>299</v>
      </c>
      <c r="B114" s="104" t="s">
        <v>513</v>
      </c>
      <c r="C114" s="96">
        <f t="shared" si="1"/>
        <v>2</v>
      </c>
      <c r="D114" s="96">
        <v>1</v>
      </c>
      <c r="E114" s="96">
        <v>1</v>
      </c>
      <c r="F114" s="96"/>
    </row>
    <row r="115" spans="1:8" ht="18.75">
      <c r="A115" s="9" t="s">
        <v>300</v>
      </c>
      <c r="B115" s="104" t="s">
        <v>514</v>
      </c>
      <c r="C115" s="96">
        <f t="shared" si="1"/>
        <v>1</v>
      </c>
      <c r="D115" s="96"/>
      <c r="E115" s="96">
        <v>1</v>
      </c>
      <c r="F115" s="96"/>
    </row>
    <row r="116" spans="1:8" ht="18.75" hidden="1">
      <c r="A116" s="9" t="s">
        <v>517</v>
      </c>
      <c r="B116" s="105" t="s">
        <v>516</v>
      </c>
      <c r="C116" s="96">
        <f t="shared" si="1"/>
        <v>0</v>
      </c>
      <c r="D116" s="96"/>
      <c r="E116" s="96"/>
      <c r="F116" s="96"/>
    </row>
    <row r="117" spans="1:8" ht="18.75" hidden="1">
      <c r="A117" s="9" t="s">
        <v>519</v>
      </c>
      <c r="B117" s="104" t="s">
        <v>518</v>
      </c>
      <c r="C117" s="96">
        <f t="shared" si="1"/>
        <v>0</v>
      </c>
      <c r="D117" s="96"/>
      <c r="E117" s="96"/>
      <c r="F117" s="96"/>
    </row>
    <row r="118" spans="1:8" ht="18.75">
      <c r="A118" s="9" t="s">
        <v>324</v>
      </c>
      <c r="B118" s="104" t="s">
        <v>427</v>
      </c>
      <c r="C118" s="96">
        <f t="shared" si="1"/>
        <v>1</v>
      </c>
      <c r="D118" s="96"/>
      <c r="E118" s="96">
        <v>1</v>
      </c>
      <c r="F118" s="96"/>
    </row>
    <row r="119" spans="1:8" ht="18.75" hidden="1">
      <c r="A119" s="9" t="s">
        <v>520</v>
      </c>
      <c r="B119" s="5" t="s">
        <v>355</v>
      </c>
      <c r="C119" s="96"/>
      <c r="D119" s="96"/>
      <c r="E119" s="96"/>
      <c r="F119" s="96"/>
    </row>
    <row r="120" spans="1:8" ht="18.75" hidden="1">
      <c r="A120" s="9" t="s">
        <v>521</v>
      </c>
      <c r="B120" s="106" t="s">
        <v>522</v>
      </c>
      <c r="C120" s="96"/>
      <c r="D120" s="96"/>
      <c r="E120" s="96"/>
      <c r="F120" s="96"/>
    </row>
    <row r="121" spans="1:8" ht="18.75">
      <c r="A121" s="100">
        <v>12</v>
      </c>
      <c r="B121" s="2" t="s">
        <v>359</v>
      </c>
      <c r="C121" s="100">
        <f t="shared" si="1"/>
        <v>6</v>
      </c>
      <c r="D121" s="100">
        <v>1</v>
      </c>
      <c r="E121" s="100">
        <v>4</v>
      </c>
      <c r="F121" s="100">
        <v>1</v>
      </c>
      <c r="H121" t="str">
        <f t="shared" si="2"/>
        <v>12 Truyền thông Radio và wireless</v>
      </c>
    </row>
    <row r="122" spans="1:8" ht="18.75">
      <c r="A122" s="9" t="s">
        <v>338</v>
      </c>
      <c r="B122" s="104" t="s">
        <v>523</v>
      </c>
      <c r="C122" s="96">
        <f t="shared" si="1"/>
        <v>1</v>
      </c>
      <c r="D122" s="96">
        <v>1</v>
      </c>
      <c r="E122" s="96"/>
      <c r="F122" s="96"/>
    </row>
    <row r="123" spans="1:8" ht="18.75" hidden="1">
      <c r="A123" s="9" t="s">
        <v>529</v>
      </c>
      <c r="B123" s="5" t="s">
        <v>524</v>
      </c>
      <c r="C123" s="96">
        <f t="shared" si="1"/>
        <v>0</v>
      </c>
      <c r="D123" s="96"/>
      <c r="E123" s="96"/>
      <c r="F123" s="96"/>
    </row>
    <row r="124" spans="1:8" ht="18.75" hidden="1">
      <c r="A124" s="9" t="s">
        <v>528</v>
      </c>
      <c r="B124" s="104" t="s">
        <v>525</v>
      </c>
      <c r="C124" s="96">
        <f t="shared" si="1"/>
        <v>0</v>
      </c>
      <c r="D124" s="96"/>
      <c r="E124" s="96"/>
      <c r="F124" s="96"/>
    </row>
    <row r="125" spans="1:8" ht="37.5" hidden="1">
      <c r="A125" s="9" t="s">
        <v>530</v>
      </c>
      <c r="B125" s="104" t="s">
        <v>526</v>
      </c>
      <c r="C125" s="96">
        <f t="shared" si="1"/>
        <v>0</v>
      </c>
      <c r="D125" s="96"/>
      <c r="E125" s="96"/>
      <c r="F125" s="96"/>
    </row>
    <row r="126" spans="1:8" ht="18.75">
      <c r="A126" s="9" t="s">
        <v>339</v>
      </c>
      <c r="B126" s="104" t="s">
        <v>527</v>
      </c>
      <c r="C126" s="96">
        <f t="shared" si="1"/>
        <v>1</v>
      </c>
      <c r="D126" s="96"/>
      <c r="E126" s="96">
        <v>1</v>
      </c>
      <c r="F126" s="96"/>
    </row>
    <row r="127" spans="1:8" ht="18.75">
      <c r="A127" s="9" t="s">
        <v>340</v>
      </c>
      <c r="B127" s="104" t="s">
        <v>531</v>
      </c>
      <c r="C127" s="96">
        <f t="shared" si="1"/>
        <v>1</v>
      </c>
      <c r="D127" s="96"/>
      <c r="E127" s="96">
        <v>1</v>
      </c>
      <c r="F127" s="96"/>
    </row>
    <row r="128" spans="1:8" ht="18.75">
      <c r="A128" s="9" t="s">
        <v>341</v>
      </c>
      <c r="B128" s="104" t="s">
        <v>532</v>
      </c>
      <c r="C128" s="96">
        <f t="shared" si="1"/>
        <v>2</v>
      </c>
      <c r="D128" s="96"/>
      <c r="E128" s="96">
        <v>2</v>
      </c>
      <c r="F128" s="96"/>
    </row>
    <row r="129" spans="1:6" ht="18.75">
      <c r="A129" s="9" t="s">
        <v>342</v>
      </c>
      <c r="B129" s="104" t="s">
        <v>156</v>
      </c>
      <c r="C129" s="96">
        <f t="shared" si="1"/>
        <v>1</v>
      </c>
      <c r="D129" s="96"/>
      <c r="E129" s="96"/>
      <c r="F129" s="96">
        <v>1</v>
      </c>
    </row>
    <row r="130" spans="1:6" ht="18.75">
      <c r="A130" s="10">
        <v>14</v>
      </c>
      <c r="B130" s="2" t="s">
        <v>361</v>
      </c>
      <c r="C130" s="100">
        <f t="shared" si="1"/>
        <v>15</v>
      </c>
      <c r="D130" s="100"/>
      <c r="E130" s="100">
        <v>15</v>
      </c>
      <c r="F130" s="100"/>
    </row>
    <row r="131" spans="1:6" ht="18.75">
      <c r="A131" s="10">
        <v>15</v>
      </c>
      <c r="B131" s="2" t="s">
        <v>365</v>
      </c>
      <c r="C131" s="100">
        <f t="shared" si="1"/>
        <v>6</v>
      </c>
      <c r="D131" s="100">
        <v>1</v>
      </c>
      <c r="E131" s="100">
        <v>5</v>
      </c>
      <c r="F131" s="100"/>
    </row>
    <row r="132" spans="1:6" ht="18.75">
      <c r="A132" s="10">
        <v>16</v>
      </c>
      <c r="B132" s="100" t="s">
        <v>360</v>
      </c>
      <c r="C132" s="100">
        <f>+SUM(C3,C27,C37,C49,C57,C62,C73,C77,C81,C97,C109,C121,C130,C131)</f>
        <v>90</v>
      </c>
      <c r="D132" s="100">
        <f>+SUM(D3,D27,D37,D49,D57,D62,D73,D77,D81,D97,D109,D121,D131)</f>
        <v>24</v>
      </c>
      <c r="E132" s="100">
        <f>+SUM(E3,E27,E37,E49,E57,E62,E73,E77,E81,E97,E109,E121,E130,E131)</f>
        <v>62</v>
      </c>
      <c r="F132" s="100">
        <v>4</v>
      </c>
    </row>
    <row r="133" spans="1:6">
      <c r="D133" t="s">
        <v>533</v>
      </c>
    </row>
    <row r="134" spans="1:6" ht="18.75">
      <c r="C134">
        <f>+SUM(D134:F134)</f>
        <v>90</v>
      </c>
      <c r="D134" s="95">
        <v>24</v>
      </c>
      <c r="E134" s="95">
        <v>62</v>
      </c>
      <c r="F134">
        <v>4</v>
      </c>
    </row>
    <row r="135" spans="1:6" ht="18.75">
      <c r="B135" s="12"/>
      <c r="C135">
        <f>+SUM(D132:F132)</f>
        <v>90</v>
      </c>
    </row>
    <row r="136" spans="1:6" ht="18.75">
      <c r="B136" s="12"/>
    </row>
    <row r="137" spans="1:6" ht="18.75">
      <c r="B137" s="12"/>
    </row>
    <row r="138" spans="1:6" ht="18.75">
      <c r="B138" s="12"/>
    </row>
    <row r="139" spans="1:6" ht="18.75">
      <c r="B139" s="12"/>
    </row>
    <row r="140" spans="1:6" ht="18.75">
      <c r="B140" s="12"/>
    </row>
    <row r="141" spans="1:6" ht="18.75">
      <c r="B141" s="12"/>
    </row>
    <row r="142" spans="1:6" ht="18.75">
      <c r="B142" s="12"/>
    </row>
    <row r="143" spans="1:6" ht="18.75">
      <c r="B143" s="12"/>
    </row>
    <row r="144" spans="1:6" ht="18.75">
      <c r="B144" s="12"/>
    </row>
    <row r="145" spans="2:2" ht="18.75">
      <c r="B145" s="12"/>
    </row>
    <row r="146" spans="2:2" ht="18.75">
      <c r="B146" s="12"/>
    </row>
    <row r="147" spans="2:2" ht="18.75">
      <c r="B147" s="12"/>
    </row>
    <row r="148" spans="2:2" ht="18.75">
      <c r="B148" s="12"/>
    </row>
    <row r="149" spans="2:2" ht="18.75">
      <c r="B149" s="12"/>
    </row>
    <row r="150" spans="2:2" ht="18.75">
      <c r="B150" s="12"/>
    </row>
    <row r="151" spans="2:2" ht="18.75">
      <c r="B151" s="12"/>
    </row>
    <row r="152" spans="2:2" ht="18.75">
      <c r="B152" s="12"/>
    </row>
    <row r="153" spans="2:2" ht="18.75">
      <c r="B153" s="12"/>
    </row>
    <row r="154" spans="2:2" ht="18.75">
      <c r="B154" s="12"/>
    </row>
    <row r="155" spans="2:2" ht="18.75">
      <c r="B155" s="12"/>
    </row>
    <row r="156" spans="2:2" ht="18.75">
      <c r="B156" s="12"/>
    </row>
    <row r="157" spans="2:2" ht="18.75">
      <c r="B157" s="12"/>
    </row>
    <row r="158" spans="2:2" ht="18.75">
      <c r="B158" s="12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58"/>
  <sheetViews>
    <sheetView workbookViewId="0">
      <pane ySplit="2" topLeftCell="A108" activePane="bottomLeft" state="frozen"/>
      <selection pane="bottomLeft" activeCell="B118" sqref="B118"/>
    </sheetView>
  </sheetViews>
  <sheetFormatPr defaultRowHeight="15"/>
  <cols>
    <col min="2" max="2" width="42.140625" customWidth="1"/>
    <col min="3" max="6" width="9.140625" customWidth="1"/>
  </cols>
  <sheetData>
    <row r="1" spans="1:13" ht="18.75">
      <c r="A1" s="141" t="s">
        <v>351</v>
      </c>
      <c r="B1" s="141" t="s">
        <v>352</v>
      </c>
      <c r="C1" s="141" t="s">
        <v>353</v>
      </c>
      <c r="D1" s="141"/>
      <c r="E1" s="141"/>
      <c r="F1" s="141"/>
    </row>
    <row r="2" spans="1:13" ht="37.5">
      <c r="A2" s="141"/>
      <c r="B2" s="141"/>
      <c r="C2" s="100" t="s">
        <v>93</v>
      </c>
      <c r="D2" s="100" t="s">
        <v>94</v>
      </c>
      <c r="E2" s="100" t="s">
        <v>354</v>
      </c>
      <c r="F2" s="100" t="s">
        <v>263</v>
      </c>
    </row>
    <row r="3" spans="1:13" ht="18.75">
      <c r="A3" s="100">
        <v>1</v>
      </c>
      <c r="B3" s="2" t="s">
        <v>355</v>
      </c>
      <c r="C3" s="100">
        <f>+SUM(D3:F3)</f>
        <v>6</v>
      </c>
      <c r="D3" s="100">
        <v>4</v>
      </c>
      <c r="E3" s="100">
        <v>2</v>
      </c>
      <c r="F3" s="100"/>
      <c r="H3" s="12" t="str">
        <f>+A3&amp;". "&amp;B3</f>
        <v>1. Giới thiệu tổng quan</v>
      </c>
      <c r="M3" s="12" t="s">
        <v>535</v>
      </c>
    </row>
    <row r="4" spans="1:13" ht="18.75">
      <c r="A4" s="9" t="s">
        <v>24</v>
      </c>
      <c r="B4" s="5" t="s">
        <v>374</v>
      </c>
      <c r="C4" s="96">
        <f t="shared" ref="C4:C21" si="0">+SUM(D4:F4)</f>
        <v>1</v>
      </c>
      <c r="D4" s="96">
        <v>1</v>
      </c>
      <c r="E4" s="96"/>
      <c r="F4" s="96"/>
      <c r="H4" s="12" t="str">
        <f t="shared" ref="H4:H67" si="1">+A4&amp;". "&amp;B4</f>
        <v>1.1. Giới thiệu</v>
      </c>
      <c r="M4" s="12" t="s">
        <v>536</v>
      </c>
    </row>
    <row r="5" spans="1:13" ht="27" customHeight="1">
      <c r="A5" s="9" t="s">
        <v>375</v>
      </c>
      <c r="B5" s="5" t="s">
        <v>370</v>
      </c>
      <c r="C5" s="96">
        <f t="shared" si="0"/>
        <v>0</v>
      </c>
      <c r="D5" s="96"/>
      <c r="E5" s="96"/>
      <c r="F5" s="96"/>
      <c r="H5" s="12" t="str">
        <f t="shared" si="1"/>
        <v>1.1.1. Mạng truyền thông công nghiệp là gì?</v>
      </c>
      <c r="M5" s="12" t="s">
        <v>537</v>
      </c>
    </row>
    <row r="6" spans="1:13" ht="37.5">
      <c r="A6" s="9" t="s">
        <v>376</v>
      </c>
      <c r="B6" s="5" t="s">
        <v>371</v>
      </c>
      <c r="C6" s="96">
        <f t="shared" si="0"/>
        <v>0</v>
      </c>
      <c r="D6" s="96"/>
      <c r="E6" s="96"/>
      <c r="F6" s="96"/>
      <c r="H6" s="12" t="str">
        <f t="shared" si="1"/>
        <v>1.1.2. Vai trò của mạng truyền thông công nghiệp</v>
      </c>
      <c r="M6" s="12" t="s">
        <v>538</v>
      </c>
    </row>
    <row r="7" spans="1:13" ht="37.5">
      <c r="A7" s="9" t="s">
        <v>377</v>
      </c>
      <c r="B7" s="5" t="s">
        <v>372</v>
      </c>
      <c r="C7" s="96">
        <f t="shared" si="0"/>
        <v>0</v>
      </c>
      <c r="D7" s="96"/>
      <c r="E7" s="96"/>
      <c r="F7" s="96"/>
      <c r="H7" s="12" t="str">
        <f t="shared" si="1"/>
        <v>1.1.3. Phân loại và đặc trưng các hệ thống mạng truyền thông công nghiệp</v>
      </c>
      <c r="M7" s="12" t="s">
        <v>539</v>
      </c>
    </row>
    <row r="8" spans="1:13" ht="37.5">
      <c r="A8" s="9" t="s">
        <v>25</v>
      </c>
      <c r="B8" s="5" t="s">
        <v>373</v>
      </c>
      <c r="C8" s="96">
        <f t="shared" si="0"/>
        <v>1</v>
      </c>
      <c r="D8" s="96">
        <v>1</v>
      </c>
      <c r="E8" s="96"/>
      <c r="F8" s="96"/>
      <c r="H8" s="12" t="str">
        <f t="shared" si="1"/>
        <v>1.2. Các hệ thống và thiết bị điều khiển hiện đại</v>
      </c>
      <c r="M8" s="12" t="s">
        <v>540</v>
      </c>
    </row>
    <row r="9" spans="1:13" ht="37.5">
      <c r="A9" s="9" t="s">
        <v>380</v>
      </c>
      <c r="B9" s="5" t="s">
        <v>378</v>
      </c>
      <c r="C9" s="96">
        <f t="shared" si="0"/>
        <v>0</v>
      </c>
      <c r="D9" s="96"/>
      <c r="E9" s="96"/>
      <c r="F9" s="96"/>
      <c r="H9" s="12" t="str">
        <f t="shared" si="1"/>
        <v>1.2.1. Hệ điều khiển phân tán (Distributed Control System, DCS)</v>
      </c>
      <c r="M9" s="12" t="s">
        <v>541</v>
      </c>
    </row>
    <row r="10" spans="1:13" ht="18.75">
      <c r="A10" s="9" t="s">
        <v>385</v>
      </c>
      <c r="B10" s="5" t="s">
        <v>379</v>
      </c>
      <c r="C10" s="96">
        <f t="shared" si="0"/>
        <v>0</v>
      </c>
      <c r="D10" s="96"/>
      <c r="E10" s="96"/>
      <c r="F10" s="96"/>
      <c r="H10" s="12" t="str">
        <f t="shared" si="1"/>
        <v>1.2.2. Hệ thống điều khiển quá trình</v>
      </c>
      <c r="M10" s="12" t="s">
        <v>542</v>
      </c>
    </row>
    <row r="11" spans="1:13" ht="18.75">
      <c r="A11" s="9" t="s">
        <v>386</v>
      </c>
      <c r="B11" s="5" t="s">
        <v>381</v>
      </c>
      <c r="C11" s="96">
        <f t="shared" si="0"/>
        <v>0</v>
      </c>
      <c r="D11" s="96"/>
      <c r="E11" s="96"/>
      <c r="F11" s="96"/>
      <c r="H11" s="12" t="str">
        <f t="shared" si="1"/>
        <v>1.2.3. Hệ điều khiển lai (SCADA và DCS)</v>
      </c>
      <c r="M11" s="12" t="s">
        <v>543</v>
      </c>
    </row>
    <row r="12" spans="1:13" ht="18.75">
      <c r="A12" s="9" t="s">
        <v>387</v>
      </c>
      <c r="B12" s="5" t="s">
        <v>382</v>
      </c>
      <c r="C12" s="96">
        <f t="shared" si="0"/>
        <v>0</v>
      </c>
      <c r="D12" s="96"/>
      <c r="E12" s="96"/>
      <c r="F12" s="96"/>
      <c r="H12" s="12" t="str">
        <f t="shared" si="1"/>
        <v>1.2.4. Các hệ điều khiển khác</v>
      </c>
      <c r="M12" s="12" t="s">
        <v>544</v>
      </c>
    </row>
    <row r="13" spans="1:13" ht="18.75">
      <c r="A13" s="9" t="s">
        <v>388</v>
      </c>
      <c r="B13" s="5" t="s">
        <v>383</v>
      </c>
      <c r="C13" s="96">
        <f t="shared" si="0"/>
        <v>0</v>
      </c>
      <c r="D13" s="96"/>
      <c r="E13" s="96"/>
      <c r="F13" s="96"/>
      <c r="H13" s="12" t="str">
        <f t="shared" si="1"/>
        <v>1.2.5. Thiết bị điều khiển khả trình</v>
      </c>
      <c r="M13" s="12" t="s">
        <v>545</v>
      </c>
    </row>
    <row r="14" spans="1:13" ht="18.75">
      <c r="A14" s="9" t="s">
        <v>26</v>
      </c>
      <c r="B14" s="5" t="s">
        <v>384</v>
      </c>
      <c r="C14" s="96">
        <f t="shared" si="0"/>
        <v>2</v>
      </c>
      <c r="D14" s="96">
        <v>2</v>
      </c>
      <c r="E14" s="96"/>
      <c r="F14" s="96"/>
      <c r="H14" s="12" t="str">
        <f t="shared" si="1"/>
        <v>1.3. Các mô hình kết nối hệ thống mở</v>
      </c>
      <c r="M14" s="12" t="s">
        <v>546</v>
      </c>
    </row>
    <row r="15" spans="1:13" ht="18.75">
      <c r="A15" s="9" t="s">
        <v>389</v>
      </c>
      <c r="B15" s="5" t="s">
        <v>390</v>
      </c>
      <c r="C15" s="96">
        <f t="shared" si="0"/>
        <v>0</v>
      </c>
      <c r="D15" s="96"/>
      <c r="E15" s="96"/>
      <c r="F15" s="96"/>
      <c r="H15" s="12" t="str">
        <f t="shared" si="1"/>
        <v>1.3.1. Các tầng hệ thống mở</v>
      </c>
      <c r="M15" s="12" t="s">
        <v>547</v>
      </c>
    </row>
    <row r="16" spans="1:13" ht="37.5">
      <c r="A16" s="9" t="s">
        <v>395</v>
      </c>
      <c r="B16" s="5" t="s">
        <v>391</v>
      </c>
      <c r="C16" s="96">
        <f t="shared" si="0"/>
        <v>0</v>
      </c>
      <c r="D16" s="96"/>
      <c r="E16" s="96"/>
      <c r="F16" s="96"/>
      <c r="H16" s="12" t="str">
        <f t="shared" si="1"/>
        <v>1.3.2. Nguyên tắc định nghĩa các tầng trong hệ thống mở</v>
      </c>
      <c r="M16" s="12" t="s">
        <v>548</v>
      </c>
    </row>
    <row r="17" spans="1:13" ht="18.75">
      <c r="A17" s="9" t="s">
        <v>396</v>
      </c>
      <c r="B17" s="5" t="s">
        <v>392</v>
      </c>
      <c r="C17" s="96">
        <f t="shared" si="0"/>
        <v>0</v>
      </c>
      <c r="D17" s="96"/>
      <c r="E17" s="96"/>
      <c r="F17" s="96"/>
      <c r="H17" s="12" t="str">
        <f t="shared" si="1"/>
        <v>1.3.3. Các giao thức trong mô hình</v>
      </c>
      <c r="M17" s="12" t="s">
        <v>549</v>
      </c>
    </row>
    <row r="18" spans="1:13" ht="18.75">
      <c r="A18" s="9" t="s">
        <v>397</v>
      </c>
      <c r="B18" s="5" t="s">
        <v>393</v>
      </c>
      <c r="C18" s="96">
        <f t="shared" si="0"/>
        <v>0</v>
      </c>
      <c r="D18" s="96"/>
      <c r="E18" s="96"/>
      <c r="F18" s="96"/>
      <c r="H18" s="12" t="str">
        <f t="shared" si="1"/>
        <v>1.3.4. Truyền dữ liệu trong mô hình</v>
      </c>
      <c r="M18" s="12" t="s">
        <v>550</v>
      </c>
    </row>
    <row r="19" spans="1:13" ht="37.5">
      <c r="A19" s="9" t="s">
        <v>398</v>
      </c>
      <c r="B19" s="5" t="s">
        <v>394</v>
      </c>
      <c r="C19" s="96">
        <f t="shared" si="0"/>
        <v>0</v>
      </c>
      <c r="D19" s="96"/>
      <c r="E19" s="96"/>
      <c r="F19" s="96"/>
      <c r="H19" s="12" t="str">
        <f t="shared" si="1"/>
        <v>1.3.5. Vai trò và chức năng chủ yếu của các tầng</v>
      </c>
      <c r="M19" s="12" t="s">
        <v>551</v>
      </c>
    </row>
    <row r="20" spans="1:13" ht="18.75">
      <c r="A20" s="9" t="s">
        <v>125</v>
      </c>
      <c r="B20" s="5" t="s">
        <v>405</v>
      </c>
      <c r="C20" s="96">
        <f t="shared" si="0"/>
        <v>1</v>
      </c>
      <c r="D20" s="96"/>
      <c r="E20" s="96">
        <v>1</v>
      </c>
      <c r="F20" s="96"/>
      <c r="H20" s="12" t="str">
        <f t="shared" si="1"/>
        <v>1.4. Các thủ tục truyền thông</v>
      </c>
      <c r="M20" s="12" t="s">
        <v>552</v>
      </c>
    </row>
    <row r="21" spans="1:13" ht="18.75">
      <c r="A21" s="9" t="s">
        <v>126</v>
      </c>
      <c r="B21" s="5" t="s">
        <v>399</v>
      </c>
      <c r="C21" s="96">
        <f t="shared" si="0"/>
        <v>1</v>
      </c>
      <c r="D21" s="96"/>
      <c r="E21" s="96">
        <v>1</v>
      </c>
      <c r="F21" s="96"/>
      <c r="H21" s="12" t="str">
        <f t="shared" si="1"/>
        <v>1.5. Các chuẩn truyền thông</v>
      </c>
      <c r="M21" s="12" t="s">
        <v>553</v>
      </c>
    </row>
    <row r="22" spans="1:13" ht="18.75">
      <c r="A22" s="9" t="s">
        <v>406</v>
      </c>
      <c r="B22" s="5" t="s">
        <v>400</v>
      </c>
      <c r="C22" s="96"/>
      <c r="D22" s="96"/>
      <c r="E22" s="96"/>
      <c r="F22" s="96"/>
      <c r="H22" s="12" t="str">
        <f t="shared" si="1"/>
        <v>1.5.1. Foudation Fieldbus</v>
      </c>
      <c r="M22" s="12" t="s">
        <v>554</v>
      </c>
    </row>
    <row r="23" spans="1:13" ht="18.75">
      <c r="A23" s="9" t="s">
        <v>407</v>
      </c>
      <c r="B23" s="5" t="s">
        <v>401</v>
      </c>
      <c r="C23" s="96"/>
      <c r="D23" s="96"/>
      <c r="E23" s="96"/>
      <c r="F23" s="96"/>
      <c r="H23" s="12" t="str">
        <f t="shared" si="1"/>
        <v>1.5.2. Ethernet</v>
      </c>
      <c r="M23" s="12" t="s">
        <v>555</v>
      </c>
    </row>
    <row r="24" spans="1:13" ht="18.75">
      <c r="A24" s="9" t="s">
        <v>408</v>
      </c>
      <c r="B24" s="5" t="s">
        <v>402</v>
      </c>
      <c r="C24" s="96"/>
      <c r="D24" s="96"/>
      <c r="E24" s="96"/>
      <c r="F24" s="96"/>
      <c r="H24" s="12" t="str">
        <f t="shared" si="1"/>
        <v>1.5.3. Profibus</v>
      </c>
      <c r="M24" s="12" t="s">
        <v>556</v>
      </c>
    </row>
    <row r="25" spans="1:13" ht="18.75">
      <c r="A25" s="9" t="s">
        <v>409</v>
      </c>
      <c r="B25" s="5" t="s">
        <v>403</v>
      </c>
      <c r="C25" s="96"/>
      <c r="D25" s="96"/>
      <c r="E25" s="96"/>
      <c r="F25" s="96"/>
      <c r="H25" s="12" t="str">
        <f t="shared" si="1"/>
        <v>1.5.4. Modbus</v>
      </c>
      <c r="M25" s="12" t="s">
        <v>557</v>
      </c>
    </row>
    <row r="26" spans="1:13" ht="18.75">
      <c r="A26" s="9" t="s">
        <v>410</v>
      </c>
      <c r="B26" s="5" t="s">
        <v>404</v>
      </c>
      <c r="C26" s="96"/>
      <c r="D26" s="96"/>
      <c r="E26" s="96"/>
      <c r="F26" s="96"/>
      <c r="H26" s="12" t="str">
        <f t="shared" si="1"/>
        <v xml:space="preserve">1.5.5. Câu hỏi ôn tập </v>
      </c>
      <c r="M26" s="12" t="s">
        <v>558</v>
      </c>
    </row>
    <row r="27" spans="1:13" ht="18.75">
      <c r="A27" s="100">
        <v>2</v>
      </c>
      <c r="B27" s="2" t="s">
        <v>356</v>
      </c>
      <c r="C27" s="100">
        <f t="shared" ref="C27:C131" si="2">+SUM(D27:F27)</f>
        <v>6</v>
      </c>
      <c r="D27" s="100">
        <v>2</v>
      </c>
      <c r="E27" s="100">
        <v>3</v>
      </c>
      <c r="F27" s="100">
        <v>1</v>
      </c>
      <c r="H27" s="12" t="str">
        <f t="shared" si="1"/>
        <v>2. Nhiễu và giải pháp</v>
      </c>
      <c r="M27" s="12" t="s">
        <v>559</v>
      </c>
    </row>
    <row r="28" spans="1:13" ht="18.75">
      <c r="A28" s="9" t="s">
        <v>31</v>
      </c>
      <c r="B28" s="5" t="s">
        <v>374</v>
      </c>
      <c r="C28" s="96">
        <f t="shared" si="2"/>
        <v>1</v>
      </c>
      <c r="D28" s="96">
        <v>1</v>
      </c>
      <c r="E28" s="96"/>
      <c r="F28" s="96"/>
      <c r="H28" s="12" t="str">
        <f t="shared" si="1"/>
        <v>2.1. Giới thiệu</v>
      </c>
      <c r="M28" s="12" t="s">
        <v>560</v>
      </c>
    </row>
    <row r="29" spans="1:13" ht="37.5">
      <c r="A29" s="9" t="s">
        <v>32</v>
      </c>
      <c r="B29" s="5" t="s">
        <v>411</v>
      </c>
      <c r="C29" s="96">
        <f t="shared" si="2"/>
        <v>3</v>
      </c>
      <c r="D29" s="96">
        <v>1</v>
      </c>
      <c r="E29" s="96">
        <v>2</v>
      </c>
      <c r="F29" s="96"/>
      <c r="H29" s="12" t="str">
        <f t="shared" si="1"/>
        <v>2.2. Những sự cố thường gặp và cách giải quyết</v>
      </c>
      <c r="M29" s="12" t="s">
        <v>561</v>
      </c>
    </row>
    <row r="30" spans="1:13" ht="18.75">
      <c r="A30" s="9" t="s">
        <v>33</v>
      </c>
      <c r="B30" s="5" t="s">
        <v>412</v>
      </c>
      <c r="C30" s="96">
        <f t="shared" si="2"/>
        <v>1</v>
      </c>
      <c r="D30" s="96"/>
      <c r="E30" s="96">
        <v>1</v>
      </c>
      <c r="F30" s="96"/>
      <c r="H30" s="12" t="str">
        <f t="shared" si="1"/>
        <v>2.3. Nhiễu và các giải pháp xử lý</v>
      </c>
      <c r="M30" s="12" t="s">
        <v>562</v>
      </c>
    </row>
    <row r="31" spans="1:13" ht="18.75">
      <c r="A31" s="9" t="s">
        <v>417</v>
      </c>
      <c r="B31" s="5" t="s">
        <v>413</v>
      </c>
      <c r="C31" s="96">
        <f t="shared" si="2"/>
        <v>0</v>
      </c>
      <c r="D31" s="96"/>
      <c r="E31" s="96"/>
      <c r="F31" s="96"/>
      <c r="H31" s="12" t="str">
        <f t="shared" si="1"/>
        <v>2.3.1. Nguồn gốc của nhiễu điện</v>
      </c>
      <c r="M31" s="12" t="s">
        <v>563</v>
      </c>
    </row>
    <row r="32" spans="1:13" ht="18.75">
      <c r="A32" s="9" t="s">
        <v>418</v>
      </c>
      <c r="B32" s="5" t="s">
        <v>414</v>
      </c>
      <c r="C32" s="96">
        <f t="shared" si="2"/>
        <v>0</v>
      </c>
      <c r="D32" s="96"/>
      <c r="E32" s="96"/>
      <c r="F32" s="96"/>
      <c r="H32" s="12" t="str">
        <f t="shared" si="1"/>
        <v>2.3.2. Vỏ bọc che chắn</v>
      </c>
      <c r="M32" s="12" t="s">
        <v>564</v>
      </c>
    </row>
    <row r="33" spans="1:13" ht="18.75">
      <c r="A33" s="9" t="s">
        <v>419</v>
      </c>
      <c r="B33" s="104" t="s">
        <v>415</v>
      </c>
      <c r="C33" s="96">
        <f t="shared" si="2"/>
        <v>0</v>
      </c>
      <c r="D33" s="96"/>
      <c r="E33" s="96"/>
      <c r="F33" s="96"/>
      <c r="H33" s="12" t="str">
        <f t="shared" si="1"/>
        <v>2.3.3. Tốc độ dẫn của dây cáp</v>
      </c>
      <c r="M33" s="12" t="s">
        <v>565</v>
      </c>
    </row>
    <row r="34" spans="1:13" ht="18.75">
      <c r="A34" s="9" t="s">
        <v>420</v>
      </c>
      <c r="B34" s="5" t="s">
        <v>416</v>
      </c>
      <c r="C34" s="96">
        <f t="shared" si="2"/>
        <v>0</v>
      </c>
      <c r="D34" s="96"/>
      <c r="E34" s="96"/>
      <c r="F34" s="96"/>
      <c r="H34" s="12" t="str">
        <f t="shared" si="1"/>
        <v xml:space="preserve">2.3.4. Yêu cầu nối đất </v>
      </c>
      <c r="M34" s="12" t="s">
        <v>566</v>
      </c>
    </row>
    <row r="35" spans="1:13" ht="18.75">
      <c r="A35" s="9" t="s">
        <v>423</v>
      </c>
      <c r="B35" s="104" t="s">
        <v>421</v>
      </c>
      <c r="C35" s="96">
        <f t="shared" si="2"/>
        <v>0</v>
      </c>
      <c r="D35" s="96"/>
      <c r="E35" s="96"/>
      <c r="F35" s="96"/>
      <c r="H35" s="12" t="str">
        <f t="shared" si="1"/>
        <v>2.3.5. Kỹ thuật triệt nhiễu</v>
      </c>
      <c r="M35" s="12" t="s">
        <v>567</v>
      </c>
    </row>
    <row r="36" spans="1:13" ht="18.75">
      <c r="A36" s="9" t="s">
        <v>36</v>
      </c>
      <c r="B36" s="104" t="s">
        <v>156</v>
      </c>
      <c r="C36" s="96">
        <f t="shared" si="2"/>
        <v>1</v>
      </c>
      <c r="D36" s="96"/>
      <c r="E36" s="96"/>
      <c r="F36" s="96">
        <v>1</v>
      </c>
      <c r="H36" s="12" t="str">
        <f t="shared" si="1"/>
        <v>2.4. Kiểm tra 1 tiết</v>
      </c>
      <c r="M36" s="12" t="s">
        <v>568</v>
      </c>
    </row>
    <row r="37" spans="1:13" ht="18.75">
      <c r="A37" s="100">
        <v>3</v>
      </c>
      <c r="B37" s="2" t="s">
        <v>366</v>
      </c>
      <c r="C37" s="100">
        <f t="shared" si="2"/>
        <v>6</v>
      </c>
      <c r="D37" s="100">
        <v>3</v>
      </c>
      <c r="E37" s="100">
        <v>3</v>
      </c>
      <c r="F37" s="100"/>
      <c r="H37" s="12" t="str">
        <f t="shared" si="1"/>
        <v>3. Chuẩn truyền thông RS232</v>
      </c>
      <c r="M37" s="12" t="s">
        <v>569</v>
      </c>
    </row>
    <row r="38" spans="1:13" ht="18.75">
      <c r="A38" s="9" t="s">
        <v>42</v>
      </c>
      <c r="B38" s="5" t="s">
        <v>366</v>
      </c>
      <c r="C38" s="96">
        <f t="shared" si="2"/>
        <v>1</v>
      </c>
      <c r="D38" s="96">
        <v>1</v>
      </c>
      <c r="E38" s="96"/>
      <c r="F38" s="100"/>
      <c r="H38" s="12" t="str">
        <f t="shared" si="1"/>
        <v>3.1. Chuẩn truyền thông RS232</v>
      </c>
      <c r="M38" s="12" t="s">
        <v>570</v>
      </c>
    </row>
    <row r="39" spans="1:13" ht="18.75">
      <c r="A39" s="9" t="s">
        <v>43</v>
      </c>
      <c r="B39" s="104" t="s">
        <v>424</v>
      </c>
      <c r="C39" s="96">
        <f t="shared" si="2"/>
        <v>1</v>
      </c>
      <c r="D39" s="96">
        <v>1</v>
      </c>
      <c r="E39" s="96"/>
      <c r="F39" s="100"/>
      <c r="H39" s="12" t="str">
        <f t="shared" si="1"/>
        <v>3.2. Các yếu tố của RS232</v>
      </c>
      <c r="M39" s="12" t="s">
        <v>571</v>
      </c>
    </row>
    <row r="40" spans="1:13" ht="18.75">
      <c r="A40" s="9" t="s">
        <v>44</v>
      </c>
      <c r="B40" s="104" t="s">
        <v>425</v>
      </c>
      <c r="C40" s="96">
        <f t="shared" si="2"/>
        <v>2</v>
      </c>
      <c r="D40" s="96">
        <v>1</v>
      </c>
      <c r="E40" s="96">
        <v>1</v>
      </c>
      <c r="F40" s="100"/>
      <c r="H40" s="12" t="str">
        <f t="shared" si="1"/>
        <v>3.3. Hoạt động của giao diện RS232</v>
      </c>
      <c r="M40" s="12" t="s">
        <v>572</v>
      </c>
    </row>
    <row r="41" spans="1:13" ht="18.75">
      <c r="A41" s="9" t="s">
        <v>120</v>
      </c>
      <c r="B41" s="5" t="s">
        <v>426</v>
      </c>
      <c r="C41" s="96">
        <f t="shared" si="2"/>
        <v>1</v>
      </c>
      <c r="D41" s="96"/>
      <c r="E41" s="96">
        <v>1</v>
      </c>
      <c r="F41" s="100"/>
      <c r="H41" s="12" t="str">
        <f t="shared" si="1"/>
        <v>3.4. Các hạn chế</v>
      </c>
      <c r="M41" s="12" t="s">
        <v>573</v>
      </c>
    </row>
    <row r="42" spans="1:13" ht="18.75">
      <c r="A42" s="9" t="s">
        <v>121</v>
      </c>
      <c r="B42" s="5" t="s">
        <v>427</v>
      </c>
      <c r="C42" s="96">
        <f t="shared" si="2"/>
        <v>1</v>
      </c>
      <c r="D42" s="96"/>
      <c r="E42" s="96">
        <v>1</v>
      </c>
      <c r="F42" s="100"/>
      <c r="H42" s="12" t="str">
        <f t="shared" si="1"/>
        <v>3.5. Xử lý sự cố</v>
      </c>
      <c r="M42" s="12" t="s">
        <v>574</v>
      </c>
    </row>
    <row r="43" spans="1:13" ht="18.75">
      <c r="A43" s="9" t="s">
        <v>428</v>
      </c>
      <c r="B43" s="5" t="s">
        <v>374</v>
      </c>
      <c r="C43" s="96"/>
      <c r="D43" s="96"/>
      <c r="E43" s="96"/>
      <c r="F43" s="100"/>
      <c r="H43" s="12" t="str">
        <f t="shared" si="1"/>
        <v>3.5.1. Giới thiệu</v>
      </c>
      <c r="M43" s="12" t="s">
        <v>575</v>
      </c>
    </row>
    <row r="44" spans="1:13" ht="18.75">
      <c r="A44" s="9" t="s">
        <v>432</v>
      </c>
      <c r="B44" s="5" t="s">
        <v>429</v>
      </c>
      <c r="C44" s="96"/>
      <c r="D44" s="96"/>
      <c r="E44" s="96"/>
      <c r="F44" s="100"/>
      <c r="H44" s="12" t="str">
        <f t="shared" si="1"/>
        <v>3.5.2. Các phương pháp tiếp cận</v>
      </c>
      <c r="M44" s="12" t="s">
        <v>576</v>
      </c>
    </row>
    <row r="45" spans="1:13" ht="18.75">
      <c r="A45" s="9" t="s">
        <v>433</v>
      </c>
      <c r="B45" s="5" t="s">
        <v>430</v>
      </c>
      <c r="C45" s="96"/>
      <c r="D45" s="96"/>
      <c r="E45" s="96"/>
      <c r="F45" s="100"/>
      <c r="H45" s="12" t="str">
        <f t="shared" si="1"/>
        <v xml:space="preserve">3.5.3. Kiểm tra thiết bị </v>
      </c>
      <c r="M45" s="12" t="s">
        <v>577</v>
      </c>
    </row>
    <row r="46" spans="1:13" ht="37.5">
      <c r="A46" s="9" t="s">
        <v>434</v>
      </c>
      <c r="B46" s="5" t="s">
        <v>431</v>
      </c>
      <c r="C46" s="96"/>
      <c r="D46" s="96"/>
      <c r="E46" s="96"/>
      <c r="F46" s="100"/>
      <c r="H46" s="12" t="str">
        <f t="shared" si="1"/>
        <v>3.5.4. Cách giải quyết một số vấn đề cơ bản</v>
      </c>
      <c r="M46" s="12" t="s">
        <v>578</v>
      </c>
    </row>
    <row r="47" spans="1:13" ht="18.75">
      <c r="A47" s="9" t="s">
        <v>436</v>
      </c>
      <c r="B47" s="5" t="s">
        <v>435</v>
      </c>
      <c r="C47" s="96"/>
      <c r="D47" s="96"/>
      <c r="E47" s="96"/>
      <c r="F47" s="100"/>
      <c r="H47" s="12" t="str">
        <f t="shared" si="1"/>
        <v>3.5.5. Tóm tắt</v>
      </c>
      <c r="M47" s="12" t="s">
        <v>579</v>
      </c>
    </row>
    <row r="48" spans="1:13" ht="18.75">
      <c r="A48" s="9" t="s">
        <v>437</v>
      </c>
      <c r="B48" s="5" t="s">
        <v>422</v>
      </c>
      <c r="C48" s="96"/>
      <c r="D48" s="96"/>
      <c r="E48" s="96"/>
      <c r="F48" s="100"/>
      <c r="H48" s="12" t="str">
        <f t="shared" si="1"/>
        <v>3.5.6. Câu hỏi ôn tập</v>
      </c>
      <c r="M48" s="12" t="s">
        <v>580</v>
      </c>
    </row>
    <row r="49" spans="1:13" ht="37.5">
      <c r="A49" s="100">
        <v>4</v>
      </c>
      <c r="B49" s="2" t="s">
        <v>363</v>
      </c>
      <c r="C49" s="100">
        <f t="shared" si="2"/>
        <v>6</v>
      </c>
      <c r="D49" s="100">
        <v>1</v>
      </c>
      <c r="E49" s="100">
        <v>4</v>
      </c>
      <c r="F49" s="100">
        <v>1</v>
      </c>
      <c r="H49" s="12" t="str">
        <f t="shared" si="1"/>
        <v>4. Bài tập truyền thông Atmega 128 thông qua cổng ISP</v>
      </c>
      <c r="M49" s="12" t="s">
        <v>581</v>
      </c>
    </row>
    <row r="50" spans="1:13" ht="18.75">
      <c r="A50" s="9" t="s">
        <v>47</v>
      </c>
      <c r="B50" s="5" t="s">
        <v>447</v>
      </c>
      <c r="C50" s="96">
        <f t="shared" si="2"/>
        <v>3</v>
      </c>
      <c r="D50" s="96">
        <v>1</v>
      </c>
      <c r="E50" s="96">
        <v>2</v>
      </c>
      <c r="F50" s="96"/>
      <c r="H50" s="12" t="str">
        <f t="shared" si="1"/>
        <v>4.1. Kết nối ISP với Atmega 128</v>
      </c>
      <c r="M50" s="12" t="s">
        <v>582</v>
      </c>
    </row>
    <row r="51" spans="1:13" ht="18.75">
      <c r="A51" s="9" t="s">
        <v>439</v>
      </c>
      <c r="B51" s="5" t="s">
        <v>448</v>
      </c>
      <c r="C51" s="96">
        <f t="shared" si="2"/>
        <v>0</v>
      </c>
      <c r="D51" s="96"/>
      <c r="E51" s="96"/>
      <c r="F51" s="96"/>
      <c r="H51" s="12" t="str">
        <f t="shared" si="1"/>
        <v xml:space="preserve">4.1.1. Cài đặt phần mềm kết nối Progisp </v>
      </c>
      <c r="M51" s="12" t="s">
        <v>583</v>
      </c>
    </row>
    <row r="52" spans="1:13" ht="37.5">
      <c r="A52" s="9" t="s">
        <v>441</v>
      </c>
      <c r="B52" s="5" t="s">
        <v>449</v>
      </c>
      <c r="C52" s="96">
        <f t="shared" si="2"/>
        <v>0</v>
      </c>
      <c r="D52" s="96"/>
      <c r="E52" s="96"/>
      <c r="F52" s="96"/>
      <c r="H52" s="12" t="str">
        <f t="shared" si="1"/>
        <v xml:space="preserve">4.1.2. Thực hiện kết nối bằng phần mềm Progisp </v>
      </c>
      <c r="M52" s="12" t="s">
        <v>584</v>
      </c>
    </row>
    <row r="53" spans="1:13" ht="37.5">
      <c r="A53" s="9" t="s">
        <v>48</v>
      </c>
      <c r="B53" s="5" t="s">
        <v>450</v>
      </c>
      <c r="C53" s="96">
        <f t="shared" si="2"/>
        <v>2</v>
      </c>
      <c r="D53" s="96"/>
      <c r="E53" s="96">
        <v>2</v>
      </c>
      <c r="F53" s="96"/>
      <c r="H53" s="12" t="str">
        <f t="shared" si="1"/>
        <v>4.2. Chương trình lập trình điều khiển ngõ ra</v>
      </c>
      <c r="M53" s="12" t="s">
        <v>585</v>
      </c>
    </row>
    <row r="54" spans="1:13" ht="37.5">
      <c r="A54" s="9" t="s">
        <v>442</v>
      </c>
      <c r="B54" s="5" t="s">
        <v>450</v>
      </c>
      <c r="C54" s="96">
        <f t="shared" si="2"/>
        <v>0</v>
      </c>
      <c r="D54" s="96"/>
      <c r="E54" s="96"/>
      <c r="F54" s="96"/>
      <c r="H54" s="12" t="str">
        <f t="shared" si="1"/>
        <v>4.2.1. Chương trình lập trình điều khiển ngõ ra</v>
      </c>
      <c r="M54" s="12" t="s">
        <v>586</v>
      </c>
    </row>
    <row r="55" spans="1:13" ht="18.75">
      <c r="A55" s="9" t="s">
        <v>451</v>
      </c>
      <c r="B55" s="5" t="s">
        <v>447</v>
      </c>
      <c r="C55" s="96">
        <f t="shared" si="2"/>
        <v>0</v>
      </c>
      <c r="D55" s="96"/>
      <c r="E55" s="96"/>
      <c r="F55" s="96"/>
      <c r="H55" s="12" t="str">
        <f t="shared" si="1"/>
        <v>4.2.2. Kết nối ISP với Atmega 128</v>
      </c>
      <c r="M55" s="12" t="s">
        <v>587</v>
      </c>
    </row>
    <row r="56" spans="1:13" ht="18.75">
      <c r="A56" s="9" t="s">
        <v>49</v>
      </c>
      <c r="B56" s="5" t="s">
        <v>156</v>
      </c>
      <c r="C56" s="96">
        <f t="shared" si="2"/>
        <v>1</v>
      </c>
      <c r="D56" s="96"/>
      <c r="E56" s="96"/>
      <c r="F56" s="96">
        <v>1</v>
      </c>
      <c r="H56" s="12" t="str">
        <f t="shared" si="1"/>
        <v>4.3. Kiểm tra 1 tiết</v>
      </c>
      <c r="M56" s="12" t="s">
        <v>588</v>
      </c>
    </row>
    <row r="57" spans="1:13" ht="37.5">
      <c r="A57" s="10">
        <v>5</v>
      </c>
      <c r="B57" s="2" t="s">
        <v>367</v>
      </c>
      <c r="C57" s="100">
        <f t="shared" si="2"/>
        <v>6</v>
      </c>
      <c r="D57" s="100">
        <v>1</v>
      </c>
      <c r="E57" s="100">
        <v>4</v>
      </c>
      <c r="F57" s="100">
        <v>1</v>
      </c>
      <c r="H57" s="12" t="str">
        <f t="shared" si="1"/>
        <v>5. Bài tập lập trình truyền thông Atmega 128 thông qua cổng ISP</v>
      </c>
      <c r="M57" s="12" t="s">
        <v>589</v>
      </c>
    </row>
    <row r="58" spans="1:13" ht="18.75">
      <c r="A58" s="9" t="s">
        <v>50</v>
      </c>
      <c r="B58" s="5" t="s">
        <v>452</v>
      </c>
      <c r="C58" s="96">
        <f t="shared" si="2"/>
        <v>2</v>
      </c>
      <c r="D58" s="96">
        <v>1</v>
      </c>
      <c r="E58" s="96">
        <v>1</v>
      </c>
      <c r="F58" s="96"/>
      <c r="H58" s="12" t="str">
        <f t="shared" si="1"/>
        <v>5.1. Lập trình điều khiển led đơn</v>
      </c>
      <c r="M58" s="12" t="s">
        <v>590</v>
      </c>
    </row>
    <row r="59" spans="1:13" ht="24.75" customHeight="1">
      <c r="A59" s="9" t="s">
        <v>53</v>
      </c>
      <c r="B59" s="5" t="s">
        <v>453</v>
      </c>
      <c r="C59" s="96">
        <f t="shared" si="2"/>
        <v>2</v>
      </c>
      <c r="D59" s="96"/>
      <c r="E59" s="96">
        <v>2</v>
      </c>
      <c r="F59" s="96"/>
      <c r="H59" s="12" t="str">
        <f t="shared" si="1"/>
        <v>5.2. Bài tập lập trình điều khiển quét phím</v>
      </c>
      <c r="M59" s="12" t="s">
        <v>591</v>
      </c>
    </row>
    <row r="60" spans="1:13" ht="18.75">
      <c r="A60" s="9" t="s">
        <v>54</v>
      </c>
      <c r="B60" s="5" t="s">
        <v>422</v>
      </c>
      <c r="C60" s="96">
        <f t="shared" si="2"/>
        <v>1</v>
      </c>
      <c r="D60" s="96"/>
      <c r="E60" s="96">
        <v>1</v>
      </c>
      <c r="F60" s="96"/>
      <c r="H60" s="12" t="str">
        <f t="shared" si="1"/>
        <v>5.3. Câu hỏi ôn tập</v>
      </c>
      <c r="M60" s="12" t="s">
        <v>592</v>
      </c>
    </row>
    <row r="61" spans="1:13" ht="18.75">
      <c r="A61" s="9" t="s">
        <v>61</v>
      </c>
      <c r="B61" s="5" t="s">
        <v>156</v>
      </c>
      <c r="C61" s="96">
        <f t="shared" si="2"/>
        <v>1</v>
      </c>
      <c r="D61" s="96"/>
      <c r="E61" s="96"/>
      <c r="F61" s="96">
        <v>1</v>
      </c>
      <c r="H61" s="12" t="str">
        <f t="shared" si="1"/>
        <v>5.4. Kiểm tra 1 tiết</v>
      </c>
      <c r="M61" s="12" t="s">
        <v>593</v>
      </c>
    </row>
    <row r="62" spans="1:13" ht="18.75">
      <c r="A62" s="10" t="s">
        <v>454</v>
      </c>
      <c r="B62" s="2" t="s">
        <v>357</v>
      </c>
      <c r="C62" s="100">
        <f t="shared" si="2"/>
        <v>6</v>
      </c>
      <c r="D62" s="100">
        <v>2</v>
      </c>
      <c r="E62" s="100">
        <v>4</v>
      </c>
      <c r="F62" s="100"/>
      <c r="H62" s="12" t="str">
        <f t="shared" si="1"/>
        <v>6. Chuẩn truyền thông RS485</v>
      </c>
      <c r="M62" s="12" t="s">
        <v>594</v>
      </c>
    </row>
    <row r="63" spans="1:13" ht="18.75">
      <c r="A63" s="9" t="s">
        <v>67</v>
      </c>
      <c r="B63" s="5" t="s">
        <v>455</v>
      </c>
      <c r="C63" s="96">
        <f t="shared" si="2"/>
        <v>3</v>
      </c>
      <c r="D63" s="96">
        <v>1</v>
      </c>
      <c r="E63" s="96">
        <v>2</v>
      </c>
      <c r="F63" s="96"/>
      <c r="H63" s="12" t="str">
        <f t="shared" si="1"/>
        <v xml:space="preserve">6.1. Chuẩn truyền thông RS485 </v>
      </c>
      <c r="M63" s="12" t="s">
        <v>595</v>
      </c>
    </row>
    <row r="64" spans="1:13" ht="18.75">
      <c r="A64" s="9" t="s">
        <v>456</v>
      </c>
      <c r="B64" s="5" t="s">
        <v>438</v>
      </c>
      <c r="C64" s="96">
        <f t="shared" si="2"/>
        <v>0</v>
      </c>
      <c r="D64" s="96"/>
      <c r="E64" s="96"/>
      <c r="F64" s="96"/>
      <c r="H64" s="12" t="str">
        <f t="shared" si="1"/>
        <v>6.1.1. Đặc tính điện học</v>
      </c>
      <c r="M64" s="12" t="s">
        <v>596</v>
      </c>
    </row>
    <row r="65" spans="1:13" ht="18.75">
      <c r="A65" s="9" t="s">
        <v>457</v>
      </c>
      <c r="B65" s="5" t="s">
        <v>440</v>
      </c>
      <c r="C65" s="96">
        <f t="shared" si="2"/>
        <v>0</v>
      </c>
      <c r="D65" s="96"/>
      <c r="E65" s="96"/>
      <c r="F65" s="96"/>
      <c r="H65" s="12" t="str">
        <f t="shared" si="1"/>
        <v>6.1.2. Đặc trưng của RS485</v>
      </c>
      <c r="M65" s="12" t="s">
        <v>597</v>
      </c>
    </row>
    <row r="66" spans="1:13" ht="18.75">
      <c r="A66" s="9" t="s">
        <v>68</v>
      </c>
      <c r="B66" s="104" t="s">
        <v>427</v>
      </c>
      <c r="C66" s="96">
        <f t="shared" si="2"/>
        <v>2</v>
      </c>
      <c r="D66" s="96">
        <v>1</v>
      </c>
      <c r="E66" s="96">
        <v>1</v>
      </c>
      <c r="F66" s="96"/>
      <c r="H66" s="12" t="str">
        <f t="shared" si="1"/>
        <v>6.2. Xử lý sự cố</v>
      </c>
      <c r="M66" s="12" t="s">
        <v>598</v>
      </c>
    </row>
    <row r="67" spans="1:13" ht="18.75">
      <c r="A67" s="9" t="s">
        <v>458</v>
      </c>
      <c r="B67" s="5" t="s">
        <v>374</v>
      </c>
      <c r="C67" s="96">
        <f t="shared" si="2"/>
        <v>0</v>
      </c>
      <c r="D67" s="96"/>
      <c r="E67" s="96"/>
      <c r="F67" s="96"/>
      <c r="H67" s="12" t="str">
        <f t="shared" si="1"/>
        <v>6.2.1. Giới thiệu</v>
      </c>
      <c r="M67" s="12" t="s">
        <v>599</v>
      </c>
    </row>
    <row r="68" spans="1:13" ht="21.75" customHeight="1">
      <c r="A68" s="9" t="s">
        <v>459</v>
      </c>
      <c r="B68" s="5" t="s">
        <v>446</v>
      </c>
      <c r="C68" s="96">
        <f t="shared" si="2"/>
        <v>0</v>
      </c>
      <c r="D68" s="96"/>
      <c r="E68" s="96"/>
      <c r="F68" s="96"/>
      <c r="H68" s="12" t="str">
        <f t="shared" ref="H68:H131" si="3">+A68&amp;". "&amp;B68</f>
        <v>6.2.2. Chuẩn truyền thông RS485 và RS422</v>
      </c>
      <c r="M68" s="12" t="s">
        <v>600</v>
      </c>
    </row>
    <row r="69" spans="1:13" ht="18.75">
      <c r="A69" s="9" t="s">
        <v>460</v>
      </c>
      <c r="B69" s="104" t="s">
        <v>443</v>
      </c>
      <c r="C69" s="96">
        <f t="shared" si="2"/>
        <v>0</v>
      </c>
      <c r="D69" s="96"/>
      <c r="E69" s="96"/>
      <c r="F69" s="96"/>
      <c r="H69" s="12" t="str">
        <f t="shared" si="3"/>
        <v>6.2.3. Lắp đặt truyền thông RS485</v>
      </c>
      <c r="M69" s="12" t="s">
        <v>601</v>
      </c>
    </row>
    <row r="70" spans="1:13" ht="18.75">
      <c r="A70" s="9" t="s">
        <v>461</v>
      </c>
      <c r="B70" s="104" t="s">
        <v>444</v>
      </c>
      <c r="C70" s="96">
        <f t="shared" si="2"/>
        <v>0</v>
      </c>
      <c r="D70" s="96"/>
      <c r="E70" s="96"/>
      <c r="F70" s="96"/>
      <c r="H70" s="12" t="str">
        <f t="shared" si="3"/>
        <v>6.2.4. Các vấn đề nhiễu</v>
      </c>
      <c r="M70" s="12" t="s">
        <v>602</v>
      </c>
    </row>
    <row r="71" spans="1:13" ht="18.75">
      <c r="A71" s="9" t="s">
        <v>462</v>
      </c>
      <c r="B71" s="104" t="s">
        <v>445</v>
      </c>
      <c r="C71" s="96">
        <f t="shared" si="2"/>
        <v>0</v>
      </c>
      <c r="D71" s="96"/>
      <c r="E71" s="96"/>
      <c r="F71" s="96"/>
      <c r="H71" s="12" t="str">
        <f t="shared" si="3"/>
        <v>6.2.5. Kiểm tra thiết bị</v>
      </c>
      <c r="M71" s="12" t="s">
        <v>603</v>
      </c>
    </row>
    <row r="72" spans="1:13" ht="18.75">
      <c r="A72" s="9" t="s">
        <v>69</v>
      </c>
      <c r="B72" s="104" t="s">
        <v>422</v>
      </c>
      <c r="C72" s="96">
        <f t="shared" si="2"/>
        <v>1</v>
      </c>
      <c r="D72" s="96"/>
      <c r="E72" s="96">
        <v>1</v>
      </c>
      <c r="F72" s="96"/>
      <c r="H72" s="12" t="str">
        <f t="shared" si="3"/>
        <v>6.3. Câu hỏi ôn tập</v>
      </c>
      <c r="M72" s="12" t="s">
        <v>604</v>
      </c>
    </row>
    <row r="73" spans="1:13" ht="37.5">
      <c r="A73" s="100">
        <v>7</v>
      </c>
      <c r="B73" s="2" t="s">
        <v>362</v>
      </c>
      <c r="C73" s="100">
        <f t="shared" si="2"/>
        <v>6</v>
      </c>
      <c r="D73" s="100">
        <v>1</v>
      </c>
      <c r="E73" s="100">
        <v>5</v>
      </c>
      <c r="F73" s="100"/>
      <c r="H73" s="12" t="str">
        <f t="shared" si="3"/>
        <v>7. Chuẩn truyền thông RS485 và kết nối với PLC Siemens S7-200</v>
      </c>
      <c r="M73" s="12" t="s">
        <v>605</v>
      </c>
    </row>
    <row r="74" spans="1:13" ht="36.75" customHeight="1">
      <c r="A74" s="9" t="s">
        <v>73</v>
      </c>
      <c r="B74" s="5" t="s">
        <v>463</v>
      </c>
      <c r="C74" s="96">
        <f t="shared" si="2"/>
        <v>2</v>
      </c>
      <c r="D74" s="96">
        <v>1</v>
      </c>
      <c r="E74" s="96">
        <v>1</v>
      </c>
      <c r="F74" s="96"/>
      <c r="H74" s="12" t="str">
        <f t="shared" si="3"/>
        <v>7.1. Cable truyền thông RS485 với PLC Siemens S7-200</v>
      </c>
      <c r="M74" s="12" t="s">
        <v>606</v>
      </c>
    </row>
    <row r="75" spans="1:13" ht="37.5">
      <c r="A75" s="9" t="s">
        <v>97</v>
      </c>
      <c r="B75" s="5" t="s">
        <v>464</v>
      </c>
      <c r="C75" s="96">
        <f t="shared" si="2"/>
        <v>2</v>
      </c>
      <c r="D75" s="96"/>
      <c r="E75" s="96">
        <v>2</v>
      </c>
      <c r="F75" s="96"/>
      <c r="H75" s="12" t="str">
        <f t="shared" si="3"/>
        <v>7.2. Phương pháp kết nối PLC với máy tính thông qua RS485</v>
      </c>
      <c r="M75" s="12" t="s">
        <v>607</v>
      </c>
    </row>
    <row r="76" spans="1:13" ht="18.75">
      <c r="A76" s="9" t="s">
        <v>98</v>
      </c>
      <c r="B76" s="5" t="s">
        <v>466</v>
      </c>
      <c r="C76" s="96">
        <f t="shared" si="2"/>
        <v>2</v>
      </c>
      <c r="D76" s="96"/>
      <c r="E76" s="96">
        <v>2</v>
      </c>
      <c r="F76" s="96"/>
      <c r="H76" s="12" t="str">
        <f t="shared" si="3"/>
        <v>7.3. Các lệnh lập trình đóng mở tiếp điểm</v>
      </c>
      <c r="M76" s="12" t="s">
        <v>608</v>
      </c>
    </row>
    <row r="77" spans="1:13" ht="37.5" customHeight="1">
      <c r="A77" s="100">
        <v>8</v>
      </c>
      <c r="B77" s="2" t="s">
        <v>364</v>
      </c>
      <c r="C77" s="100">
        <f t="shared" si="2"/>
        <v>6</v>
      </c>
      <c r="D77" s="100">
        <v>1</v>
      </c>
      <c r="E77" s="100">
        <v>5</v>
      </c>
      <c r="F77" s="100"/>
      <c r="H77" s="12" t="str">
        <f t="shared" si="3"/>
        <v>8. Bài tập lập trình kết nối RS485 và kết nối với PLC Siemens S7-200</v>
      </c>
      <c r="M77" s="12" t="s">
        <v>609</v>
      </c>
    </row>
    <row r="78" spans="1:13" ht="18.75">
      <c r="A78" s="9" t="s">
        <v>75</v>
      </c>
      <c r="B78" s="5" t="s">
        <v>467</v>
      </c>
      <c r="C78" s="96">
        <f t="shared" si="2"/>
        <v>3</v>
      </c>
      <c r="D78" s="96">
        <v>1</v>
      </c>
      <c r="E78" s="96">
        <v>2</v>
      </c>
      <c r="F78" s="96"/>
      <c r="H78" s="12" t="str">
        <f t="shared" si="3"/>
        <v>8.1. Một số lệnh đưa mức logic lên mức 1</v>
      </c>
      <c r="M78" s="12" t="s">
        <v>610</v>
      </c>
    </row>
    <row r="79" spans="1:13" ht="18.75">
      <c r="A79" s="9" t="s">
        <v>76</v>
      </c>
      <c r="B79" s="5" t="s">
        <v>465</v>
      </c>
      <c r="C79" s="96">
        <f t="shared" si="2"/>
        <v>2</v>
      </c>
      <c r="D79" s="96"/>
      <c r="E79" s="96">
        <v>2</v>
      </c>
      <c r="F79" s="96"/>
      <c r="H79" s="12" t="str">
        <f t="shared" si="3"/>
        <v>8.2. Lập trình điều khiển thiết bị ngoại vi</v>
      </c>
      <c r="M79" s="12" t="s">
        <v>611</v>
      </c>
    </row>
    <row r="80" spans="1:13" ht="18.75">
      <c r="A80" s="9" t="s">
        <v>77</v>
      </c>
      <c r="B80" s="5" t="s">
        <v>468</v>
      </c>
      <c r="C80" s="96">
        <f t="shared" si="2"/>
        <v>1</v>
      </c>
      <c r="D80" s="96"/>
      <c r="E80" s="96">
        <v>1</v>
      </c>
      <c r="F80" s="96"/>
      <c r="H80" s="12" t="str">
        <f t="shared" si="3"/>
        <v>8.3. Kết nối thiết bị ngoại vi</v>
      </c>
      <c r="M80" s="12" t="s">
        <v>612</v>
      </c>
    </row>
    <row r="81" spans="1:13" ht="18.75">
      <c r="A81" s="100">
        <v>9</v>
      </c>
      <c r="B81" s="2" t="s">
        <v>358</v>
      </c>
      <c r="C81" s="100">
        <f t="shared" si="2"/>
        <v>6</v>
      </c>
      <c r="D81" s="100">
        <v>2</v>
      </c>
      <c r="E81" s="100">
        <v>4</v>
      </c>
      <c r="F81" s="100"/>
      <c r="H81" s="12" t="str">
        <f t="shared" si="3"/>
        <v>9. Cáp quang</v>
      </c>
      <c r="M81" s="12" t="s">
        <v>613</v>
      </c>
    </row>
    <row r="82" spans="1:13" ht="18.75">
      <c r="A82" s="9" t="s">
        <v>85</v>
      </c>
      <c r="B82" s="5" t="s">
        <v>374</v>
      </c>
      <c r="C82" s="96">
        <f t="shared" si="2"/>
        <v>1</v>
      </c>
      <c r="D82" s="96">
        <v>1</v>
      </c>
      <c r="E82" s="96"/>
      <c r="F82" s="96"/>
      <c r="H82" s="12" t="str">
        <f t="shared" si="3"/>
        <v>9.1. Giới thiệu</v>
      </c>
      <c r="M82" s="12" t="s">
        <v>614</v>
      </c>
    </row>
    <row r="83" spans="1:13" ht="18.75">
      <c r="A83" s="9" t="s">
        <v>86</v>
      </c>
      <c r="B83" s="5" t="s">
        <v>469</v>
      </c>
      <c r="C83" s="96">
        <f t="shared" si="2"/>
        <v>1</v>
      </c>
      <c r="D83" s="96">
        <v>1</v>
      </c>
      <c r="E83" s="96"/>
      <c r="F83" s="96"/>
      <c r="H83" s="12" t="str">
        <f t="shared" si="3"/>
        <v>9.2. Các thiết bị</v>
      </c>
      <c r="M83" s="12" t="s">
        <v>615</v>
      </c>
    </row>
    <row r="84" spans="1:13" ht="18.75">
      <c r="A84" s="9" t="s">
        <v>87</v>
      </c>
      <c r="B84" s="104" t="s">
        <v>470</v>
      </c>
      <c r="C84" s="96">
        <f t="shared" si="2"/>
        <v>1</v>
      </c>
      <c r="D84" s="96"/>
      <c r="E84" s="96">
        <v>1</v>
      </c>
      <c r="F84" s="96"/>
      <c r="H84" s="12" t="str">
        <f t="shared" si="3"/>
        <v>9.3. Các thông số cơ bản</v>
      </c>
      <c r="M84" s="12" t="s">
        <v>616</v>
      </c>
    </row>
    <row r="85" spans="1:13" ht="18.75">
      <c r="A85" s="9" t="s">
        <v>88</v>
      </c>
      <c r="B85" s="5" t="s">
        <v>534</v>
      </c>
      <c r="C85" s="96">
        <f t="shared" si="2"/>
        <v>1</v>
      </c>
      <c r="D85" s="96"/>
      <c r="E85" s="96">
        <v>1</v>
      </c>
      <c r="F85" s="96"/>
      <c r="H85" s="12" t="str">
        <f t="shared" si="3"/>
        <v>9.4. Các loại sợi quang cơ bản</v>
      </c>
      <c r="M85" s="12" t="s">
        <v>617</v>
      </c>
    </row>
    <row r="86" spans="1:13" ht="18.75">
      <c r="A86" s="9" t="s">
        <v>124</v>
      </c>
      <c r="B86" s="104" t="s">
        <v>471</v>
      </c>
      <c r="C86" s="96">
        <f t="shared" si="2"/>
        <v>1</v>
      </c>
      <c r="D86" s="96"/>
      <c r="E86" s="96">
        <v>1</v>
      </c>
      <c r="F86" s="96"/>
      <c r="H86" s="12" t="str">
        <f t="shared" si="3"/>
        <v>9.5. Loại cáp quang bình thường</v>
      </c>
      <c r="M86" s="12" t="s">
        <v>618</v>
      </c>
    </row>
    <row r="87" spans="1:13" ht="18.75">
      <c r="A87" s="9" t="s">
        <v>476</v>
      </c>
      <c r="B87" s="5" t="s">
        <v>473</v>
      </c>
      <c r="C87" s="96">
        <f t="shared" si="2"/>
        <v>0</v>
      </c>
      <c r="D87" s="96"/>
      <c r="E87" s="96"/>
      <c r="F87" s="96"/>
      <c r="H87" s="12" t="str">
        <f t="shared" si="3"/>
        <v>9.5.1. Cáp trên không</v>
      </c>
      <c r="M87" s="12" t="s">
        <v>619</v>
      </c>
    </row>
    <row r="88" spans="1:13" ht="18.75">
      <c r="A88" s="9" t="s">
        <v>478</v>
      </c>
      <c r="B88" s="104" t="s">
        <v>472</v>
      </c>
      <c r="C88" s="96">
        <f t="shared" si="2"/>
        <v>0</v>
      </c>
      <c r="D88" s="96"/>
      <c r="E88" s="96"/>
      <c r="F88" s="96"/>
      <c r="H88" s="12" t="str">
        <f t="shared" si="3"/>
        <v>9.5.2. Cáp ngầm (trong đất, nước)</v>
      </c>
      <c r="M88" s="12" t="s">
        <v>620</v>
      </c>
    </row>
    <row r="89" spans="1:13" ht="18.75">
      <c r="A89" s="9" t="s">
        <v>479</v>
      </c>
      <c r="B89" s="104" t="s">
        <v>474</v>
      </c>
      <c r="C89" s="96">
        <f t="shared" si="2"/>
        <v>0</v>
      </c>
      <c r="D89" s="96"/>
      <c r="E89" s="96"/>
      <c r="F89" s="96"/>
      <c r="H89" s="12" t="str">
        <f t="shared" si="3"/>
        <v>9.5.3. Cáp trong nhà</v>
      </c>
      <c r="M89" s="12" t="s">
        <v>621</v>
      </c>
    </row>
    <row r="90" spans="1:13" ht="18.75">
      <c r="A90" s="9" t="s">
        <v>477</v>
      </c>
      <c r="B90" s="5" t="s">
        <v>475</v>
      </c>
      <c r="C90" s="96">
        <f t="shared" si="2"/>
        <v>1</v>
      </c>
      <c r="D90" s="96"/>
      <c r="E90" s="96">
        <v>1</v>
      </c>
      <c r="F90" s="96"/>
      <c r="H90" s="12" t="str">
        <f t="shared" si="3"/>
        <v>9.6. Kết nối cáp</v>
      </c>
      <c r="M90" s="12" t="s">
        <v>622</v>
      </c>
    </row>
    <row r="91" spans="1:13" ht="18.75">
      <c r="A91" s="9" t="s">
        <v>483</v>
      </c>
      <c r="B91" s="5" t="s">
        <v>480</v>
      </c>
      <c r="C91" s="96"/>
      <c r="D91" s="96"/>
      <c r="E91" s="96"/>
      <c r="F91" s="96"/>
      <c r="H91" s="12" t="str">
        <f t="shared" si="3"/>
        <v>9.6.1. Suy giảm kết nối</v>
      </c>
      <c r="M91" s="12" t="s">
        <v>623</v>
      </c>
    </row>
    <row r="92" spans="1:13" ht="18.75">
      <c r="A92" s="9" t="s">
        <v>484</v>
      </c>
      <c r="B92" s="104" t="s">
        <v>481</v>
      </c>
      <c r="C92" s="96"/>
      <c r="D92" s="96"/>
      <c r="E92" s="96"/>
      <c r="F92" s="96"/>
      <c r="H92" s="12" t="str">
        <f t="shared" si="3"/>
        <v>9.6.2. Sự kết nối</v>
      </c>
      <c r="M92" s="12" t="s">
        <v>624</v>
      </c>
    </row>
    <row r="93" spans="1:13" ht="18.75">
      <c r="A93" s="9" t="s">
        <v>485</v>
      </c>
      <c r="B93" s="104" t="s">
        <v>482</v>
      </c>
      <c r="C93" s="96"/>
      <c r="D93" s="96"/>
      <c r="E93" s="96"/>
      <c r="F93" s="96"/>
      <c r="H93" s="12" t="str">
        <f t="shared" si="3"/>
        <v>9.6.3. Xử lý kết nối</v>
      </c>
      <c r="M93" s="12" t="s">
        <v>625</v>
      </c>
    </row>
    <row r="94" spans="1:13" ht="18.75">
      <c r="A94" s="9" t="s">
        <v>486</v>
      </c>
      <c r="B94" s="104" t="s">
        <v>427</v>
      </c>
      <c r="C94" s="96"/>
      <c r="D94" s="96"/>
      <c r="E94" s="96"/>
      <c r="F94" s="96"/>
      <c r="H94" s="12" t="str">
        <f t="shared" si="3"/>
        <v>9.6.4. Xử lý sự cố</v>
      </c>
      <c r="M94" s="12" t="s">
        <v>626</v>
      </c>
    </row>
    <row r="95" spans="1:13" ht="37.5">
      <c r="A95" s="9" t="s">
        <v>488</v>
      </c>
      <c r="B95" s="104" t="s">
        <v>487</v>
      </c>
      <c r="C95" s="96"/>
      <c r="D95" s="96"/>
      <c r="E95" s="96"/>
      <c r="F95" s="96"/>
      <c r="H95" s="12" t="str">
        <f t="shared" si="3"/>
        <v>9.6.5. Đấu nối cáp quang bằng máy Fujikura FSM-50S</v>
      </c>
      <c r="M95" s="12" t="s">
        <v>627</v>
      </c>
    </row>
    <row r="96" spans="1:13" ht="18.75">
      <c r="A96" s="9" t="s">
        <v>489</v>
      </c>
      <c r="B96" s="104" t="s">
        <v>422</v>
      </c>
      <c r="C96" s="96"/>
      <c r="D96" s="96"/>
      <c r="E96" s="96"/>
      <c r="F96" s="96"/>
      <c r="H96" s="12" t="str">
        <f t="shared" si="3"/>
        <v>9.6.6. Câu hỏi ôn tập</v>
      </c>
      <c r="M96" s="12" t="s">
        <v>628</v>
      </c>
    </row>
    <row r="97" spans="1:13" ht="18.75">
      <c r="A97" s="100">
        <v>10</v>
      </c>
      <c r="B97" s="2" t="s">
        <v>368</v>
      </c>
      <c r="C97" s="100">
        <f t="shared" si="2"/>
        <v>3</v>
      </c>
      <c r="D97" s="100">
        <v>2</v>
      </c>
      <c r="E97" s="100">
        <v>1</v>
      </c>
      <c r="F97" s="100"/>
      <c r="H97" s="12" t="str">
        <f t="shared" si="3"/>
        <v>10. Mạng Modbus</v>
      </c>
      <c r="M97" s="12" t="s">
        <v>629</v>
      </c>
    </row>
    <row r="98" spans="1:13" ht="18.75">
      <c r="A98" s="9" t="s">
        <v>91</v>
      </c>
      <c r="B98" s="5" t="s">
        <v>355</v>
      </c>
      <c r="C98" s="96">
        <f t="shared" si="2"/>
        <v>1</v>
      </c>
      <c r="D98" s="96">
        <v>1</v>
      </c>
      <c r="E98" s="96"/>
      <c r="F98" s="96"/>
      <c r="H98" s="12" t="str">
        <f t="shared" si="3"/>
        <v>10.1. Giới thiệu tổng quan</v>
      </c>
      <c r="M98" s="12" t="s">
        <v>630</v>
      </c>
    </row>
    <row r="99" spans="1:13" ht="18.75">
      <c r="A99" s="9" t="s">
        <v>92</v>
      </c>
      <c r="B99" s="104" t="s">
        <v>490</v>
      </c>
      <c r="C99" s="96">
        <f t="shared" si="2"/>
        <v>1</v>
      </c>
      <c r="D99" s="96">
        <v>1</v>
      </c>
      <c r="E99" s="96"/>
      <c r="F99" s="96"/>
      <c r="H99" s="12" t="str">
        <f t="shared" si="3"/>
        <v>10.2. Cấu trúc giao thức Modbus</v>
      </c>
      <c r="M99" s="12" t="s">
        <v>631</v>
      </c>
    </row>
    <row r="100" spans="1:13" ht="18.75">
      <c r="A100" s="9" t="s">
        <v>492</v>
      </c>
      <c r="B100" s="5" t="s">
        <v>491</v>
      </c>
      <c r="C100" s="96">
        <f t="shared" si="2"/>
        <v>0</v>
      </c>
      <c r="D100" s="96"/>
      <c r="E100" s="96"/>
      <c r="F100" s="96"/>
      <c r="H100" s="12" t="str">
        <f t="shared" si="3"/>
        <v>10.2.1. Kiến trúc giao thức</v>
      </c>
      <c r="M100" s="12" t="s">
        <v>632</v>
      </c>
    </row>
    <row r="101" spans="1:13" ht="18.75">
      <c r="A101" s="9" t="s">
        <v>496</v>
      </c>
      <c r="B101" s="104" t="s">
        <v>493</v>
      </c>
      <c r="C101" s="96">
        <f t="shared" si="2"/>
        <v>0</v>
      </c>
      <c r="D101" s="96"/>
      <c r="E101" s="96"/>
      <c r="F101" s="96"/>
      <c r="H101" s="12" t="str">
        <f t="shared" si="3"/>
        <v>10.2.2. Cơ chế giao tiếp</v>
      </c>
      <c r="M101" s="12" t="s">
        <v>633</v>
      </c>
    </row>
    <row r="102" spans="1:13" ht="18.75">
      <c r="A102" s="9" t="s">
        <v>497</v>
      </c>
      <c r="B102" s="104" t="s">
        <v>494</v>
      </c>
      <c r="C102" s="96">
        <f t="shared" si="2"/>
        <v>0</v>
      </c>
      <c r="D102" s="96"/>
      <c r="E102" s="96"/>
      <c r="F102" s="96"/>
      <c r="H102" s="12" t="str">
        <f t="shared" si="3"/>
        <v>10.2.3. Cấu trúc bức điện</v>
      </c>
      <c r="M102" s="12" t="s">
        <v>634</v>
      </c>
    </row>
    <row r="103" spans="1:13" ht="18.75">
      <c r="A103" s="9" t="s">
        <v>123</v>
      </c>
      <c r="B103" s="104" t="s">
        <v>495</v>
      </c>
      <c r="C103" s="96">
        <f t="shared" si="2"/>
        <v>0.5</v>
      </c>
      <c r="D103" s="96"/>
      <c r="E103" s="96">
        <v>0.5</v>
      </c>
      <c r="F103" s="96"/>
      <c r="H103" s="12" t="str">
        <f t="shared" si="3"/>
        <v>10.3. Các mã số chức năng</v>
      </c>
      <c r="M103" s="12" t="s">
        <v>635</v>
      </c>
    </row>
    <row r="104" spans="1:13" ht="18.75">
      <c r="A104" s="9" t="s">
        <v>500</v>
      </c>
      <c r="B104" s="104" t="s">
        <v>498</v>
      </c>
      <c r="C104" s="96">
        <f t="shared" si="2"/>
        <v>0.5</v>
      </c>
      <c r="D104" s="96"/>
      <c r="E104" s="96">
        <v>0.5</v>
      </c>
      <c r="F104" s="96"/>
      <c r="H104" s="12" t="str">
        <f t="shared" si="3"/>
        <v>10.3.1. Địa chỉ Modbus</v>
      </c>
      <c r="M104" s="12" t="s">
        <v>636</v>
      </c>
    </row>
    <row r="105" spans="1:13" ht="18.75">
      <c r="A105" s="9" t="s">
        <v>501</v>
      </c>
      <c r="B105" s="104" t="s">
        <v>499</v>
      </c>
      <c r="C105" s="96">
        <f t="shared" si="2"/>
        <v>0</v>
      </c>
      <c r="D105" s="96"/>
      <c r="E105" s="96"/>
      <c r="F105" s="96"/>
      <c r="H105" s="12" t="str">
        <f t="shared" si="3"/>
        <v>10.3.2. Các mã chức năng Modbus</v>
      </c>
      <c r="M105" s="12" t="s">
        <v>637</v>
      </c>
    </row>
    <row r="106" spans="1:13" ht="18.75">
      <c r="A106" s="9" t="s">
        <v>504</v>
      </c>
      <c r="B106" s="104" t="s">
        <v>503</v>
      </c>
      <c r="C106" s="96">
        <f t="shared" si="2"/>
        <v>0</v>
      </c>
      <c r="D106" s="96"/>
      <c r="E106" s="96"/>
      <c r="F106" s="96"/>
      <c r="H106" s="12" t="str">
        <f t="shared" si="3"/>
        <v>10.3.3. Đọc trạng thái của tín hiệu đầu ra</v>
      </c>
      <c r="M106" s="12" t="s">
        <v>638</v>
      </c>
    </row>
    <row r="107" spans="1:13" ht="18.75">
      <c r="A107" s="9" t="s">
        <v>505</v>
      </c>
      <c r="B107" s="104" t="s">
        <v>502</v>
      </c>
      <c r="C107" s="96">
        <f t="shared" si="2"/>
        <v>0</v>
      </c>
      <c r="D107" s="96"/>
      <c r="E107" s="96"/>
      <c r="F107" s="96"/>
      <c r="H107" s="12" t="str">
        <f t="shared" si="3"/>
        <v>10.3.4. Đọc trạng thái của tín hiệu đầu vào</v>
      </c>
      <c r="M107" s="12" t="s">
        <v>639</v>
      </c>
    </row>
    <row r="108" spans="1:13" ht="18.75">
      <c r="A108" s="9" t="s">
        <v>510</v>
      </c>
      <c r="B108" s="5" t="s">
        <v>509</v>
      </c>
      <c r="C108" s="96">
        <f t="shared" si="2"/>
        <v>0.5</v>
      </c>
      <c r="D108" s="96"/>
      <c r="E108" s="96">
        <v>0.5</v>
      </c>
      <c r="F108" s="96"/>
      <c r="H108" s="12" t="str">
        <f t="shared" si="3"/>
        <v xml:space="preserve">10.4. Viết chương trình mạng modbus </v>
      </c>
      <c r="M108" s="12" t="s">
        <v>640</v>
      </c>
    </row>
    <row r="109" spans="1:13" ht="37.5">
      <c r="A109" s="100">
        <v>11</v>
      </c>
      <c r="B109" s="2" t="s">
        <v>369</v>
      </c>
      <c r="C109" s="100">
        <f t="shared" si="2"/>
        <v>6</v>
      </c>
      <c r="D109" s="100">
        <v>3</v>
      </c>
      <c r="E109" s="100">
        <v>3</v>
      </c>
      <c r="F109" s="100"/>
      <c r="H109" s="12" t="str">
        <f t="shared" si="3"/>
        <v>11. Mạng AS-I và mạng Industrial Ethernet</v>
      </c>
      <c r="M109" s="12" t="s">
        <v>641</v>
      </c>
    </row>
    <row r="110" spans="1:13" ht="18.75">
      <c r="A110" s="9" t="s">
        <v>297</v>
      </c>
      <c r="B110" s="5" t="s">
        <v>355</v>
      </c>
      <c r="C110" s="96">
        <f t="shared" si="2"/>
        <v>1</v>
      </c>
      <c r="D110" s="96">
        <v>1</v>
      </c>
      <c r="E110" s="96"/>
      <c r="F110" s="96"/>
      <c r="H110" s="12" t="str">
        <f t="shared" si="3"/>
        <v>11.1. Giới thiệu tổng quan</v>
      </c>
      <c r="M110" s="12" t="s">
        <v>642</v>
      </c>
    </row>
    <row r="111" spans="1:13" ht="18.75">
      <c r="A111" s="9" t="s">
        <v>298</v>
      </c>
      <c r="B111" s="104" t="s">
        <v>511</v>
      </c>
      <c r="C111" s="96">
        <f t="shared" si="2"/>
        <v>1</v>
      </c>
      <c r="D111" s="96">
        <v>1</v>
      </c>
      <c r="E111" s="96"/>
      <c r="F111" s="96"/>
      <c r="H111" s="12" t="str">
        <f t="shared" si="3"/>
        <v>11.2. Lớp vật lý</v>
      </c>
      <c r="M111" s="12" t="s">
        <v>643</v>
      </c>
    </row>
    <row r="112" spans="1:13" ht="18.75">
      <c r="A112" s="9" t="s">
        <v>512</v>
      </c>
      <c r="B112" s="5" t="s">
        <v>493</v>
      </c>
      <c r="C112" s="96">
        <f t="shared" si="2"/>
        <v>0</v>
      </c>
      <c r="D112" s="96"/>
      <c r="E112" s="96"/>
      <c r="F112" s="96"/>
      <c r="H112" s="12" t="str">
        <f t="shared" si="3"/>
        <v>11.2.1. Cơ chế giao tiếp</v>
      </c>
      <c r="M112" s="12" t="s">
        <v>644</v>
      </c>
    </row>
    <row r="113" spans="1:13" ht="18.75">
      <c r="A113" s="9" t="s">
        <v>515</v>
      </c>
      <c r="B113" s="105" t="s">
        <v>494</v>
      </c>
      <c r="C113" s="96">
        <f t="shared" si="2"/>
        <v>0</v>
      </c>
      <c r="D113" s="96"/>
      <c r="E113" s="96"/>
      <c r="F113" s="96"/>
      <c r="H113" s="12" t="str">
        <f t="shared" si="3"/>
        <v>11.2.2. Cấu trúc bức điện</v>
      </c>
      <c r="M113" s="12" t="s">
        <v>645</v>
      </c>
    </row>
    <row r="114" spans="1:13" ht="18.75">
      <c r="A114" s="9" t="s">
        <v>299</v>
      </c>
      <c r="B114" s="104" t="s">
        <v>513</v>
      </c>
      <c r="C114" s="96">
        <f t="shared" si="2"/>
        <v>2</v>
      </c>
      <c r="D114" s="96">
        <v>1</v>
      </c>
      <c r="E114" s="96">
        <v>1</v>
      </c>
      <c r="F114" s="96"/>
      <c r="H114" s="12" t="str">
        <f t="shared" si="3"/>
        <v>11.3. Lớp kết nối dữ liệu</v>
      </c>
      <c r="M114" s="12" t="s">
        <v>646</v>
      </c>
    </row>
    <row r="115" spans="1:13" ht="18.75">
      <c r="A115" s="9" t="s">
        <v>300</v>
      </c>
      <c r="B115" s="104" t="s">
        <v>514</v>
      </c>
      <c r="C115" s="96">
        <f t="shared" si="2"/>
        <v>1</v>
      </c>
      <c r="D115" s="96"/>
      <c r="E115" s="96">
        <v>1</v>
      </c>
      <c r="F115" s="96"/>
      <c r="H115" s="12" t="str">
        <f t="shared" si="3"/>
        <v>11.4. Đặc điểm hoạt động</v>
      </c>
      <c r="M115" s="12" t="s">
        <v>647</v>
      </c>
    </row>
    <row r="116" spans="1:13" ht="18.75">
      <c r="A116" s="9" t="s">
        <v>517</v>
      </c>
      <c r="B116" s="105" t="s">
        <v>516</v>
      </c>
      <c r="C116" s="96">
        <f t="shared" si="2"/>
        <v>0</v>
      </c>
      <c r="D116" s="96"/>
      <c r="E116" s="96"/>
      <c r="F116" s="96"/>
      <c r="H116" s="12" t="str">
        <f t="shared" si="3"/>
        <v>11.4.1. Mã hóa bit</v>
      </c>
      <c r="M116" s="12" t="s">
        <v>648</v>
      </c>
    </row>
    <row r="117" spans="1:13" ht="18.75">
      <c r="A117" s="9" t="s">
        <v>519</v>
      </c>
      <c r="B117" s="104" t="s">
        <v>518</v>
      </c>
      <c r="C117" s="96">
        <f t="shared" si="2"/>
        <v>0</v>
      </c>
      <c r="D117" s="96"/>
      <c r="E117" s="96"/>
      <c r="F117" s="96"/>
      <c r="H117" s="12" t="str">
        <f t="shared" si="3"/>
        <v>11.4.2. Bảo toàn dữ liệu</v>
      </c>
      <c r="M117" s="12" t="s">
        <v>649</v>
      </c>
    </row>
    <row r="118" spans="1:13" ht="18.75">
      <c r="A118" s="9" t="s">
        <v>324</v>
      </c>
      <c r="B118" s="104" t="s">
        <v>427</v>
      </c>
      <c r="C118" s="96">
        <f t="shared" si="2"/>
        <v>1</v>
      </c>
      <c r="D118" s="96"/>
      <c r="E118" s="96">
        <v>1</v>
      </c>
      <c r="F118" s="96"/>
      <c r="H118" s="12" t="str">
        <f t="shared" si="3"/>
        <v>11.5. Xử lý sự cố</v>
      </c>
      <c r="M118" s="12" t="s">
        <v>650</v>
      </c>
    </row>
    <row r="119" spans="1:13" ht="18.75">
      <c r="A119" s="9" t="s">
        <v>520</v>
      </c>
      <c r="B119" s="5" t="s">
        <v>355</v>
      </c>
      <c r="C119" s="96"/>
      <c r="D119" s="96"/>
      <c r="E119" s="96"/>
      <c r="F119" s="96"/>
      <c r="H119" s="12" t="str">
        <f t="shared" si="3"/>
        <v>11.5.1. Giới thiệu tổng quan</v>
      </c>
      <c r="M119" s="12" t="s">
        <v>651</v>
      </c>
    </row>
    <row r="120" spans="1:13" ht="18.75">
      <c r="A120" s="9" t="s">
        <v>521</v>
      </c>
      <c r="B120" s="106" t="s">
        <v>522</v>
      </c>
      <c r="C120" s="96"/>
      <c r="D120" s="96"/>
      <c r="E120" s="96"/>
      <c r="F120" s="96"/>
      <c r="H120" s="12" t="str">
        <f t="shared" si="3"/>
        <v>11.5.2. Công cụ</v>
      </c>
      <c r="M120" s="12" t="s">
        <v>652</v>
      </c>
    </row>
    <row r="121" spans="1:13" ht="18.75">
      <c r="A121" s="100">
        <v>12</v>
      </c>
      <c r="B121" s="2" t="s">
        <v>359</v>
      </c>
      <c r="C121" s="100">
        <f t="shared" si="2"/>
        <v>6</v>
      </c>
      <c r="D121" s="100">
        <v>1</v>
      </c>
      <c r="E121" s="100">
        <v>4</v>
      </c>
      <c r="F121" s="100">
        <v>1</v>
      </c>
      <c r="H121" s="12" t="str">
        <f t="shared" si="3"/>
        <v>12. Truyền thông Radio và wireless</v>
      </c>
      <c r="M121" s="12" t="s">
        <v>653</v>
      </c>
    </row>
    <row r="122" spans="1:13" ht="18.75">
      <c r="A122" s="9" t="s">
        <v>338</v>
      </c>
      <c r="B122" s="104" t="s">
        <v>523</v>
      </c>
      <c r="C122" s="96">
        <f t="shared" si="2"/>
        <v>1</v>
      </c>
      <c r="D122" s="96">
        <v>1</v>
      </c>
      <c r="E122" s="96"/>
      <c r="F122" s="96"/>
      <c r="H122" s="12" t="str">
        <f t="shared" si="3"/>
        <v>12.1. Thiết bị truyền thông Radio</v>
      </c>
      <c r="M122" s="12" t="s">
        <v>654</v>
      </c>
    </row>
    <row r="123" spans="1:13" ht="18.75">
      <c r="A123" s="9" t="s">
        <v>529</v>
      </c>
      <c r="B123" s="5" t="s">
        <v>524</v>
      </c>
      <c r="C123" s="96">
        <f t="shared" si="2"/>
        <v>0</v>
      </c>
      <c r="D123" s="96"/>
      <c r="E123" s="96"/>
      <c r="F123" s="96"/>
      <c r="H123" s="12" t="str">
        <f t="shared" si="3"/>
        <v>12.1.1. Tuyền thông MDS SD9</v>
      </c>
      <c r="M123" s="12" t="s">
        <v>655</v>
      </c>
    </row>
    <row r="124" spans="1:13" ht="18.75">
      <c r="A124" s="9" t="s">
        <v>528</v>
      </c>
      <c r="B124" s="104" t="s">
        <v>525</v>
      </c>
      <c r="C124" s="96">
        <f t="shared" si="2"/>
        <v>0</v>
      </c>
      <c r="D124" s="96"/>
      <c r="E124" s="96"/>
      <c r="F124" s="96"/>
      <c r="H124" s="12" t="str">
        <f t="shared" si="3"/>
        <v>12.1.2. Máy phát hình bán dẫn VHF/UHF</v>
      </c>
      <c r="M124" s="12" t="s">
        <v>656</v>
      </c>
    </row>
    <row r="125" spans="1:13" ht="37.5">
      <c r="A125" s="9" t="s">
        <v>530</v>
      </c>
      <c r="B125" s="104" t="s">
        <v>526</v>
      </c>
      <c r="C125" s="96">
        <f t="shared" si="2"/>
        <v>0</v>
      </c>
      <c r="D125" s="96"/>
      <c r="E125" s="96"/>
      <c r="F125" s="96"/>
      <c r="H125" s="12" t="str">
        <f t="shared" si="3"/>
        <v>12.1.3. Máy bộ đàm  Motorola GP338 VHF/UHF</v>
      </c>
      <c r="M125" s="12" t="s">
        <v>657</v>
      </c>
    </row>
    <row r="126" spans="1:13" ht="18.75">
      <c r="A126" s="9" t="s">
        <v>339</v>
      </c>
      <c r="B126" s="104" t="s">
        <v>527</v>
      </c>
      <c r="C126" s="96">
        <f t="shared" si="2"/>
        <v>1</v>
      </c>
      <c r="D126" s="96"/>
      <c r="E126" s="96">
        <v>1</v>
      </c>
      <c r="F126" s="96"/>
      <c r="H126" s="12" t="str">
        <f t="shared" si="3"/>
        <v>12.2. Đặc điểm của VHF/UHF</v>
      </c>
      <c r="M126" s="12" t="s">
        <v>658</v>
      </c>
    </row>
    <row r="127" spans="1:13" ht="18.75">
      <c r="A127" s="9" t="s">
        <v>340</v>
      </c>
      <c r="B127" s="104" t="s">
        <v>531</v>
      </c>
      <c r="C127" s="96">
        <f t="shared" si="2"/>
        <v>1</v>
      </c>
      <c r="D127" s="96"/>
      <c r="E127" s="96">
        <v>1</v>
      </c>
      <c r="F127" s="96"/>
      <c r="H127" s="12" t="str">
        <f t="shared" si="3"/>
        <v>12.3. Cài đặt wireless</v>
      </c>
      <c r="M127" s="12" t="s">
        <v>659</v>
      </c>
    </row>
    <row r="128" spans="1:13" ht="18.75">
      <c r="A128" s="9" t="s">
        <v>341</v>
      </c>
      <c r="B128" s="104" t="s">
        <v>532</v>
      </c>
      <c r="C128" s="96">
        <f t="shared" si="2"/>
        <v>2</v>
      </c>
      <c r="D128" s="96"/>
      <c r="E128" s="96">
        <v>2</v>
      </c>
      <c r="F128" s="96"/>
      <c r="H128" s="12" t="str">
        <f t="shared" si="3"/>
        <v>12.4. Thay đổi password trong wireless</v>
      </c>
      <c r="M128" s="12" t="s">
        <v>660</v>
      </c>
    </row>
    <row r="129" spans="1:13" ht="18.75">
      <c r="A129" s="9" t="s">
        <v>342</v>
      </c>
      <c r="B129" s="104" t="s">
        <v>156</v>
      </c>
      <c r="C129" s="96">
        <f t="shared" si="2"/>
        <v>1</v>
      </c>
      <c r="D129" s="96"/>
      <c r="E129" s="96"/>
      <c r="F129" s="96">
        <v>1</v>
      </c>
      <c r="H129" s="12" t="str">
        <f t="shared" si="3"/>
        <v>12.5. Kiểm tra 1 tiết</v>
      </c>
      <c r="M129" s="12" t="s">
        <v>661</v>
      </c>
    </row>
    <row r="130" spans="1:13" ht="18.75">
      <c r="A130" s="10">
        <v>14</v>
      </c>
      <c r="B130" s="2" t="s">
        <v>361</v>
      </c>
      <c r="C130" s="100">
        <f t="shared" si="2"/>
        <v>15</v>
      </c>
      <c r="D130" s="100"/>
      <c r="E130" s="100">
        <v>15</v>
      </c>
      <c r="F130" s="100"/>
      <c r="H130" s="12" t="str">
        <f t="shared" si="3"/>
        <v>14. Bài tập tổng hợp</v>
      </c>
      <c r="M130" s="12" t="s">
        <v>662</v>
      </c>
    </row>
    <row r="131" spans="1:13" ht="18.75">
      <c r="A131" s="10">
        <v>15</v>
      </c>
      <c r="B131" s="2" t="s">
        <v>365</v>
      </c>
      <c r="C131" s="100">
        <f t="shared" si="2"/>
        <v>6</v>
      </c>
      <c r="D131" s="100">
        <v>1</v>
      </c>
      <c r="E131" s="100">
        <v>5</v>
      </c>
      <c r="F131" s="100"/>
      <c r="H131" s="12" t="str">
        <f t="shared" si="3"/>
        <v>15. Kiểm tra hết môn</v>
      </c>
      <c r="M131" s="12" t="s">
        <v>663</v>
      </c>
    </row>
    <row r="132" spans="1:13" ht="18.75">
      <c r="A132" s="10">
        <v>16</v>
      </c>
      <c r="B132" s="100" t="s">
        <v>360</v>
      </c>
      <c r="C132" s="100">
        <f>+SUM(C3,C27,C37,C49,C57,C62,C73,C77,C81,C97,C109,C121,C130,C131)</f>
        <v>90</v>
      </c>
      <c r="D132" s="100">
        <f>+SUM(D3,D27,D37,D49,D57,D62,D73,D77,D81,D97,D109,D121,D131)</f>
        <v>24</v>
      </c>
      <c r="E132" s="100">
        <f>+SUM(E3,E27,E37,E49,E57,E62,E73,E77,E81,E97,E109,E121,E130,E131)</f>
        <v>62</v>
      </c>
      <c r="F132" s="100">
        <v>4</v>
      </c>
    </row>
    <row r="133" spans="1:13">
      <c r="D133" t="s">
        <v>533</v>
      </c>
    </row>
    <row r="134" spans="1:13" ht="18.75">
      <c r="C134">
        <f>+SUM(D134:F134)</f>
        <v>90</v>
      </c>
      <c r="D134" s="95">
        <v>24</v>
      </c>
      <c r="E134" s="95">
        <v>62</v>
      </c>
      <c r="F134">
        <v>4</v>
      </c>
    </row>
    <row r="135" spans="1:13" ht="18.75">
      <c r="B135" s="12"/>
      <c r="C135">
        <f>+SUM(D132:F132)</f>
        <v>90</v>
      </c>
    </row>
    <row r="136" spans="1:13" ht="18.75">
      <c r="B136" s="12"/>
    </row>
    <row r="137" spans="1:13" ht="18.75">
      <c r="B137" s="12"/>
    </row>
    <row r="138" spans="1:13" ht="18.75">
      <c r="B138" s="12"/>
    </row>
    <row r="139" spans="1:13" ht="18.75">
      <c r="B139" s="12"/>
    </row>
    <row r="140" spans="1:13" ht="18.75">
      <c r="B140" s="12"/>
    </row>
    <row r="141" spans="1:13" ht="18.75">
      <c r="B141" s="12"/>
    </row>
    <row r="142" spans="1:13" ht="18.75">
      <c r="B142" s="12"/>
    </row>
    <row r="143" spans="1:13" ht="18.75">
      <c r="B143" s="12"/>
    </row>
    <row r="144" spans="1:13" ht="18.75">
      <c r="B144" s="12"/>
    </row>
    <row r="145" spans="2:2" ht="18.75">
      <c r="B145" s="12"/>
    </row>
    <row r="146" spans="2:2" ht="18.75">
      <c r="B146" s="12"/>
    </row>
    <row r="147" spans="2:2" ht="18.75">
      <c r="B147" s="12"/>
    </row>
    <row r="148" spans="2:2" ht="18.75">
      <c r="B148" s="12"/>
    </row>
    <row r="149" spans="2:2" ht="18.75">
      <c r="B149" s="12"/>
    </row>
    <row r="150" spans="2:2" ht="18.75">
      <c r="B150" s="12"/>
    </row>
    <row r="151" spans="2:2" ht="18.75">
      <c r="B151" s="12"/>
    </row>
    <row r="152" spans="2:2" ht="18.75">
      <c r="B152" s="12"/>
    </row>
    <row r="153" spans="2:2" ht="18.75">
      <c r="B153" s="12"/>
    </row>
    <row r="154" spans="2:2" ht="18.75">
      <c r="B154" s="12"/>
    </row>
    <row r="155" spans="2:2" ht="18.75">
      <c r="B155" s="12"/>
    </row>
    <row r="156" spans="2:2" ht="18.75">
      <c r="B156" s="12"/>
    </row>
    <row r="157" spans="2:2" ht="18.75">
      <c r="B157" s="12"/>
    </row>
    <row r="158" spans="2:2" ht="18.75">
      <c r="B158" s="12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21"/>
  <sheetViews>
    <sheetView zoomScale="85" zoomScaleNormal="85" workbookViewId="0">
      <pane ySplit="2" topLeftCell="A36" activePane="bottomLeft" state="frozen"/>
      <selection pane="bottomLeft" activeCell="B131" sqref="B131"/>
    </sheetView>
  </sheetViews>
  <sheetFormatPr defaultRowHeight="15"/>
  <cols>
    <col min="2" max="2" width="42.140625" customWidth="1"/>
    <col min="3" max="6" width="9.140625" customWidth="1"/>
  </cols>
  <sheetData>
    <row r="1" spans="1:13" ht="18.75">
      <c r="A1" s="141" t="s">
        <v>351</v>
      </c>
      <c r="B1" s="141" t="s">
        <v>352</v>
      </c>
      <c r="C1" s="141" t="s">
        <v>353</v>
      </c>
      <c r="D1" s="141"/>
      <c r="E1" s="141"/>
      <c r="F1" s="141"/>
    </row>
    <row r="2" spans="1:13" ht="37.5">
      <c r="A2" s="141"/>
      <c r="B2" s="141"/>
      <c r="C2" s="102" t="s">
        <v>93</v>
      </c>
      <c r="D2" s="102" t="s">
        <v>94</v>
      </c>
      <c r="E2" s="102" t="s">
        <v>354</v>
      </c>
      <c r="F2" s="102" t="s">
        <v>263</v>
      </c>
    </row>
    <row r="3" spans="1:13" ht="18.75">
      <c r="A3" s="102">
        <v>1</v>
      </c>
      <c r="B3" s="2" t="s">
        <v>355</v>
      </c>
      <c r="C3" s="102">
        <f>+SUM(D3:F3)</f>
        <v>6</v>
      </c>
      <c r="D3" s="102">
        <v>4</v>
      </c>
      <c r="E3" s="102">
        <v>2</v>
      </c>
      <c r="F3" s="102"/>
      <c r="H3" s="12" t="str">
        <f>+G3&amp;". "&amp;B3</f>
        <v>. Giới thiệu tổng quan</v>
      </c>
      <c r="M3" s="12" t="s">
        <v>535</v>
      </c>
    </row>
    <row r="4" spans="1:13" ht="18.75">
      <c r="A4" s="9" t="s">
        <v>24</v>
      </c>
      <c r="B4" s="5" t="s">
        <v>374</v>
      </c>
      <c r="C4" s="101">
        <f t="shared" ref="C4:C21" si="0">+SUM(D4:F4)</f>
        <v>1</v>
      </c>
      <c r="D4" s="101">
        <v>1</v>
      </c>
      <c r="E4" s="101"/>
      <c r="F4" s="101"/>
      <c r="G4" t="str">
        <f>MID(A4,3,3)</f>
        <v>1</v>
      </c>
      <c r="H4" s="12" t="str">
        <f t="shared" ref="H4:H67" si="1">+G4&amp;". "&amp;B4</f>
        <v>1. Giới thiệu</v>
      </c>
      <c r="M4" s="12" t="s">
        <v>536</v>
      </c>
    </row>
    <row r="5" spans="1:13" ht="27" customHeight="1">
      <c r="A5" s="9" t="s">
        <v>375</v>
      </c>
      <c r="B5" s="5" t="s">
        <v>370</v>
      </c>
      <c r="C5" s="101">
        <f t="shared" si="0"/>
        <v>0</v>
      </c>
      <c r="D5" s="101"/>
      <c r="E5" s="101"/>
      <c r="F5" s="101"/>
      <c r="G5" t="str">
        <f t="shared" ref="G5:G68" si="2">MID(A5,3,3)</f>
        <v>1.1</v>
      </c>
      <c r="H5" s="12" t="str">
        <f t="shared" si="1"/>
        <v>1.1. Mạng truyền thông công nghiệp là gì?</v>
      </c>
      <c r="M5" s="12" t="s">
        <v>537</v>
      </c>
    </row>
    <row r="6" spans="1:13" ht="37.5">
      <c r="A6" s="9" t="s">
        <v>376</v>
      </c>
      <c r="B6" s="5" t="s">
        <v>371</v>
      </c>
      <c r="C6" s="101">
        <f t="shared" si="0"/>
        <v>0</v>
      </c>
      <c r="D6" s="101"/>
      <c r="E6" s="101"/>
      <c r="F6" s="101"/>
      <c r="G6" t="str">
        <f t="shared" si="2"/>
        <v>1.2</v>
      </c>
      <c r="H6" s="12" t="str">
        <f t="shared" si="1"/>
        <v>1.2. Vai trò của mạng truyền thông công nghiệp</v>
      </c>
      <c r="M6" s="12" t="s">
        <v>538</v>
      </c>
    </row>
    <row r="7" spans="1:13" ht="37.5">
      <c r="A7" s="9" t="s">
        <v>377</v>
      </c>
      <c r="B7" s="5" t="s">
        <v>372</v>
      </c>
      <c r="C7" s="101">
        <f t="shared" si="0"/>
        <v>0</v>
      </c>
      <c r="D7" s="101"/>
      <c r="E7" s="101"/>
      <c r="F7" s="101"/>
      <c r="G7" t="str">
        <f t="shared" si="2"/>
        <v>1.3</v>
      </c>
      <c r="H7" s="12" t="str">
        <f t="shared" si="1"/>
        <v>1.3. Phân loại và đặc trưng các hệ thống mạng truyền thông công nghiệp</v>
      </c>
      <c r="M7" s="12" t="s">
        <v>539</v>
      </c>
    </row>
    <row r="8" spans="1:13" ht="37.5">
      <c r="A8" s="9" t="s">
        <v>25</v>
      </c>
      <c r="B8" s="5" t="s">
        <v>373</v>
      </c>
      <c r="C8" s="101">
        <f t="shared" si="0"/>
        <v>1</v>
      </c>
      <c r="D8" s="101">
        <v>1</v>
      </c>
      <c r="E8" s="101"/>
      <c r="F8" s="101"/>
      <c r="G8" t="str">
        <f t="shared" si="2"/>
        <v>2</v>
      </c>
      <c r="H8" s="12" t="str">
        <f t="shared" si="1"/>
        <v>2. Các hệ thống và thiết bị điều khiển hiện đại</v>
      </c>
      <c r="M8" s="12" t="s">
        <v>540</v>
      </c>
    </row>
    <row r="9" spans="1:13" ht="37.5">
      <c r="A9" s="9" t="s">
        <v>380</v>
      </c>
      <c r="B9" s="5" t="s">
        <v>378</v>
      </c>
      <c r="C9" s="101">
        <f t="shared" si="0"/>
        <v>0</v>
      </c>
      <c r="D9" s="101"/>
      <c r="E9" s="101"/>
      <c r="F9" s="101"/>
      <c r="G9" t="str">
        <f t="shared" si="2"/>
        <v>2.1</v>
      </c>
      <c r="H9" s="12" t="str">
        <f t="shared" si="1"/>
        <v>2.1. Hệ điều khiển phân tán (Distributed Control System, DCS)</v>
      </c>
      <c r="M9" s="12" t="s">
        <v>541</v>
      </c>
    </row>
    <row r="10" spans="1:13" ht="18.75">
      <c r="A10" s="9" t="s">
        <v>385</v>
      </c>
      <c r="B10" s="5" t="s">
        <v>379</v>
      </c>
      <c r="C10" s="101">
        <f t="shared" si="0"/>
        <v>0</v>
      </c>
      <c r="D10" s="101"/>
      <c r="E10" s="101"/>
      <c r="F10" s="101"/>
      <c r="G10" t="str">
        <f t="shared" si="2"/>
        <v>2.2</v>
      </c>
      <c r="H10" s="12" t="str">
        <f t="shared" si="1"/>
        <v>2.2. Hệ thống điều khiển quá trình</v>
      </c>
      <c r="M10" s="12" t="s">
        <v>542</v>
      </c>
    </row>
    <row r="11" spans="1:13" ht="18.75">
      <c r="A11" s="9" t="s">
        <v>386</v>
      </c>
      <c r="B11" s="5" t="s">
        <v>381</v>
      </c>
      <c r="C11" s="101">
        <f t="shared" si="0"/>
        <v>0</v>
      </c>
      <c r="D11" s="101"/>
      <c r="E11" s="101"/>
      <c r="F11" s="101"/>
      <c r="G11" t="str">
        <f t="shared" si="2"/>
        <v>2.3</v>
      </c>
      <c r="H11" s="12" t="str">
        <f t="shared" si="1"/>
        <v>2.3. Hệ điều khiển lai (SCADA và DCS)</v>
      </c>
      <c r="M11" s="12" t="s">
        <v>543</v>
      </c>
    </row>
    <row r="12" spans="1:13" ht="18.75">
      <c r="A12" s="9" t="s">
        <v>387</v>
      </c>
      <c r="B12" s="5" t="s">
        <v>382</v>
      </c>
      <c r="C12" s="101">
        <f t="shared" si="0"/>
        <v>0</v>
      </c>
      <c r="D12" s="101"/>
      <c r="E12" s="101"/>
      <c r="F12" s="101"/>
      <c r="G12" t="str">
        <f t="shared" si="2"/>
        <v>2.4</v>
      </c>
      <c r="H12" s="12" t="str">
        <f t="shared" si="1"/>
        <v>2.4. Các hệ điều khiển khác</v>
      </c>
      <c r="M12" s="12" t="s">
        <v>544</v>
      </c>
    </row>
    <row r="13" spans="1:13" ht="18.75">
      <c r="A13" s="9" t="s">
        <v>388</v>
      </c>
      <c r="B13" s="5" t="s">
        <v>383</v>
      </c>
      <c r="C13" s="101">
        <f t="shared" si="0"/>
        <v>0</v>
      </c>
      <c r="D13" s="101"/>
      <c r="E13" s="101"/>
      <c r="F13" s="101"/>
      <c r="G13" t="str">
        <f t="shared" si="2"/>
        <v>2.5</v>
      </c>
      <c r="H13" s="12" t="str">
        <f t="shared" si="1"/>
        <v>2.5. Thiết bị điều khiển khả trình</v>
      </c>
      <c r="M13" s="12" t="s">
        <v>545</v>
      </c>
    </row>
    <row r="14" spans="1:13" ht="18.75">
      <c r="A14" s="9" t="s">
        <v>26</v>
      </c>
      <c r="B14" s="5" t="s">
        <v>384</v>
      </c>
      <c r="C14" s="101">
        <f t="shared" si="0"/>
        <v>2</v>
      </c>
      <c r="D14" s="101">
        <v>2</v>
      </c>
      <c r="E14" s="101"/>
      <c r="F14" s="101"/>
      <c r="G14" t="str">
        <f t="shared" si="2"/>
        <v>3</v>
      </c>
      <c r="H14" s="12" t="str">
        <f t="shared" si="1"/>
        <v>3. Các mô hình kết nối hệ thống mở</v>
      </c>
      <c r="M14" s="12" t="s">
        <v>546</v>
      </c>
    </row>
    <row r="15" spans="1:13" ht="18.75">
      <c r="A15" s="9" t="s">
        <v>389</v>
      </c>
      <c r="B15" s="5" t="s">
        <v>390</v>
      </c>
      <c r="C15" s="101">
        <f t="shared" si="0"/>
        <v>0</v>
      </c>
      <c r="D15" s="101"/>
      <c r="E15" s="101"/>
      <c r="F15" s="101"/>
      <c r="G15" t="str">
        <f t="shared" si="2"/>
        <v>3.1</v>
      </c>
      <c r="H15" s="12" t="str">
        <f t="shared" si="1"/>
        <v>3.1. Các tầng hệ thống mở</v>
      </c>
      <c r="M15" s="12" t="s">
        <v>547</v>
      </c>
    </row>
    <row r="16" spans="1:13" ht="37.5">
      <c r="A16" s="9" t="s">
        <v>395</v>
      </c>
      <c r="B16" s="5" t="s">
        <v>391</v>
      </c>
      <c r="C16" s="101">
        <f t="shared" si="0"/>
        <v>0</v>
      </c>
      <c r="D16" s="101"/>
      <c r="E16" s="101"/>
      <c r="F16" s="101"/>
      <c r="G16" t="str">
        <f t="shared" si="2"/>
        <v>3.2</v>
      </c>
      <c r="H16" s="12" t="str">
        <f t="shared" si="1"/>
        <v>3.2. Nguyên tắc định nghĩa các tầng trong hệ thống mở</v>
      </c>
      <c r="M16" s="12" t="s">
        <v>548</v>
      </c>
    </row>
    <row r="17" spans="1:13" ht="18.75">
      <c r="A17" s="9" t="s">
        <v>396</v>
      </c>
      <c r="B17" s="5" t="s">
        <v>392</v>
      </c>
      <c r="C17" s="101">
        <f t="shared" si="0"/>
        <v>0</v>
      </c>
      <c r="D17" s="101"/>
      <c r="E17" s="101"/>
      <c r="F17" s="101"/>
      <c r="G17" t="str">
        <f t="shared" si="2"/>
        <v>3.3</v>
      </c>
      <c r="H17" s="12" t="str">
        <f t="shared" si="1"/>
        <v>3.3. Các giao thức trong mô hình</v>
      </c>
      <c r="M17" s="12" t="s">
        <v>549</v>
      </c>
    </row>
    <row r="18" spans="1:13" ht="18.75">
      <c r="A18" s="9" t="s">
        <v>397</v>
      </c>
      <c r="B18" s="5" t="s">
        <v>393</v>
      </c>
      <c r="C18" s="101">
        <f t="shared" si="0"/>
        <v>0</v>
      </c>
      <c r="D18" s="101"/>
      <c r="E18" s="101"/>
      <c r="F18" s="101"/>
      <c r="G18" t="str">
        <f t="shared" si="2"/>
        <v>3.4</v>
      </c>
      <c r="H18" s="12" t="str">
        <f t="shared" si="1"/>
        <v>3.4. Truyền dữ liệu trong mô hình</v>
      </c>
      <c r="M18" s="12" t="s">
        <v>550</v>
      </c>
    </row>
    <row r="19" spans="1:13" ht="37.5">
      <c r="A19" s="9" t="s">
        <v>398</v>
      </c>
      <c r="B19" s="5" t="s">
        <v>394</v>
      </c>
      <c r="C19" s="101">
        <f t="shared" si="0"/>
        <v>0</v>
      </c>
      <c r="D19" s="101"/>
      <c r="E19" s="101"/>
      <c r="F19" s="101"/>
      <c r="G19" t="str">
        <f t="shared" si="2"/>
        <v>3.5</v>
      </c>
      <c r="H19" s="12" t="str">
        <f t="shared" si="1"/>
        <v>3.5. Vai trò và chức năng chủ yếu của các tầng</v>
      </c>
      <c r="M19" s="12" t="s">
        <v>551</v>
      </c>
    </row>
    <row r="20" spans="1:13" ht="18.75">
      <c r="A20" s="9" t="s">
        <v>125</v>
      </c>
      <c r="B20" s="5" t="s">
        <v>405</v>
      </c>
      <c r="C20" s="101">
        <f t="shared" si="0"/>
        <v>1</v>
      </c>
      <c r="D20" s="101"/>
      <c r="E20" s="101">
        <v>1</v>
      </c>
      <c r="F20" s="101"/>
      <c r="G20" t="str">
        <f t="shared" si="2"/>
        <v>4</v>
      </c>
      <c r="H20" s="12" t="str">
        <f t="shared" si="1"/>
        <v>4. Các thủ tục truyền thông</v>
      </c>
      <c r="M20" s="12" t="s">
        <v>552</v>
      </c>
    </row>
    <row r="21" spans="1:13" ht="18.75">
      <c r="A21" s="9" t="s">
        <v>126</v>
      </c>
      <c r="B21" s="5" t="s">
        <v>399</v>
      </c>
      <c r="C21" s="101">
        <f t="shared" si="0"/>
        <v>1</v>
      </c>
      <c r="D21" s="101"/>
      <c r="E21" s="101">
        <v>1</v>
      </c>
      <c r="F21" s="101"/>
      <c r="G21" t="str">
        <f t="shared" si="2"/>
        <v>5</v>
      </c>
      <c r="H21" s="12" t="str">
        <f t="shared" si="1"/>
        <v>5. Các chuẩn truyền thông</v>
      </c>
      <c r="M21" s="12" t="s">
        <v>553</v>
      </c>
    </row>
    <row r="22" spans="1:13" ht="18.75">
      <c r="A22" s="9" t="s">
        <v>406</v>
      </c>
      <c r="B22" s="5" t="s">
        <v>400</v>
      </c>
      <c r="C22" s="101"/>
      <c r="D22" s="101"/>
      <c r="E22" s="101"/>
      <c r="F22" s="101"/>
      <c r="G22" t="str">
        <f t="shared" si="2"/>
        <v>5.1</v>
      </c>
      <c r="H22" s="12" t="str">
        <f t="shared" si="1"/>
        <v>5.1. Foudation Fieldbus</v>
      </c>
      <c r="M22" s="12" t="s">
        <v>554</v>
      </c>
    </row>
    <row r="23" spans="1:13" ht="18.75">
      <c r="A23" s="9" t="s">
        <v>407</v>
      </c>
      <c r="B23" s="5" t="s">
        <v>401</v>
      </c>
      <c r="C23" s="101"/>
      <c r="D23" s="101"/>
      <c r="E23" s="101"/>
      <c r="F23" s="101"/>
      <c r="G23" t="str">
        <f t="shared" si="2"/>
        <v>5.2</v>
      </c>
      <c r="H23" s="12" t="str">
        <f t="shared" si="1"/>
        <v>5.2. Ethernet</v>
      </c>
      <c r="M23" s="12" t="s">
        <v>555</v>
      </c>
    </row>
    <row r="24" spans="1:13" ht="18.75">
      <c r="A24" s="9" t="s">
        <v>408</v>
      </c>
      <c r="B24" s="5" t="s">
        <v>402</v>
      </c>
      <c r="C24" s="101"/>
      <c r="D24" s="101"/>
      <c r="E24" s="101"/>
      <c r="F24" s="101"/>
      <c r="G24" t="str">
        <f t="shared" si="2"/>
        <v>5.3</v>
      </c>
      <c r="H24" s="12" t="str">
        <f t="shared" si="1"/>
        <v>5.3. Profibus</v>
      </c>
      <c r="M24" s="12" t="s">
        <v>556</v>
      </c>
    </row>
    <row r="25" spans="1:13" ht="18.75">
      <c r="A25" s="9" t="s">
        <v>409</v>
      </c>
      <c r="B25" s="5" t="s">
        <v>403</v>
      </c>
      <c r="C25" s="101"/>
      <c r="D25" s="101"/>
      <c r="E25" s="101"/>
      <c r="F25" s="101"/>
      <c r="G25" t="str">
        <f t="shared" si="2"/>
        <v>5.4</v>
      </c>
      <c r="H25" s="12" t="str">
        <f t="shared" si="1"/>
        <v>5.4. Modbus</v>
      </c>
      <c r="M25" s="12" t="s">
        <v>557</v>
      </c>
    </row>
    <row r="26" spans="1:13" ht="18.75">
      <c r="A26" s="9" t="s">
        <v>410</v>
      </c>
      <c r="B26" s="5" t="s">
        <v>404</v>
      </c>
      <c r="C26" s="101"/>
      <c r="D26" s="101"/>
      <c r="E26" s="101"/>
      <c r="F26" s="101"/>
      <c r="G26" t="str">
        <f t="shared" si="2"/>
        <v>5.5</v>
      </c>
      <c r="H26" s="12" t="str">
        <f t="shared" si="1"/>
        <v xml:space="preserve">5.5. Câu hỏi ôn tập </v>
      </c>
      <c r="M26" s="12" t="s">
        <v>558</v>
      </c>
    </row>
    <row r="27" spans="1:13" ht="18.75">
      <c r="A27" s="102">
        <v>2</v>
      </c>
      <c r="B27" s="2" t="s">
        <v>356</v>
      </c>
      <c r="C27" s="102">
        <f t="shared" ref="C27:C131" si="3">+SUM(D27:F27)</f>
        <v>6</v>
      </c>
      <c r="D27" s="102">
        <v>2</v>
      </c>
      <c r="E27" s="102">
        <v>3</v>
      </c>
      <c r="F27" s="102">
        <v>1</v>
      </c>
      <c r="G27" t="str">
        <f t="shared" si="2"/>
        <v/>
      </c>
      <c r="H27" s="12" t="str">
        <f t="shared" si="1"/>
        <v>. Nhiễu và giải pháp</v>
      </c>
      <c r="M27" s="12" t="s">
        <v>559</v>
      </c>
    </row>
    <row r="28" spans="1:13" ht="18.75">
      <c r="A28" s="9" t="s">
        <v>31</v>
      </c>
      <c r="B28" s="5" t="s">
        <v>374</v>
      </c>
      <c r="C28" s="101">
        <f t="shared" si="3"/>
        <v>1</v>
      </c>
      <c r="D28" s="101">
        <v>1</v>
      </c>
      <c r="E28" s="101"/>
      <c r="F28" s="101"/>
      <c r="G28" t="str">
        <f t="shared" si="2"/>
        <v>1</v>
      </c>
      <c r="H28" s="12" t="str">
        <f t="shared" si="1"/>
        <v>1. Giới thiệu</v>
      </c>
      <c r="M28" s="12" t="s">
        <v>560</v>
      </c>
    </row>
    <row r="29" spans="1:13" ht="37.5">
      <c r="A29" s="9" t="s">
        <v>32</v>
      </c>
      <c r="B29" s="5" t="s">
        <v>411</v>
      </c>
      <c r="C29" s="101">
        <f t="shared" si="3"/>
        <v>3</v>
      </c>
      <c r="D29" s="101">
        <v>1</v>
      </c>
      <c r="E29" s="101">
        <v>2</v>
      </c>
      <c r="F29" s="101"/>
      <c r="G29" t="str">
        <f t="shared" si="2"/>
        <v>2</v>
      </c>
      <c r="H29" s="12" t="str">
        <f t="shared" si="1"/>
        <v>2. Những sự cố thường gặp và cách giải quyết</v>
      </c>
      <c r="M29" s="12" t="s">
        <v>561</v>
      </c>
    </row>
    <row r="30" spans="1:13" ht="18.75">
      <c r="A30" s="9" t="s">
        <v>33</v>
      </c>
      <c r="B30" s="5" t="s">
        <v>412</v>
      </c>
      <c r="C30" s="101">
        <f t="shared" si="3"/>
        <v>1</v>
      </c>
      <c r="D30" s="101"/>
      <c r="E30" s="101">
        <v>1</v>
      </c>
      <c r="F30" s="101"/>
      <c r="G30" t="str">
        <f t="shared" si="2"/>
        <v>3</v>
      </c>
      <c r="H30" s="12" t="str">
        <f t="shared" si="1"/>
        <v>3. Nhiễu và các giải pháp xử lý</v>
      </c>
      <c r="M30" s="12" t="s">
        <v>562</v>
      </c>
    </row>
    <row r="31" spans="1:13" ht="18.75">
      <c r="A31" s="9" t="s">
        <v>417</v>
      </c>
      <c r="B31" s="5" t="s">
        <v>413</v>
      </c>
      <c r="C31" s="101">
        <f t="shared" si="3"/>
        <v>0</v>
      </c>
      <c r="D31" s="101"/>
      <c r="E31" s="101"/>
      <c r="F31" s="101"/>
      <c r="G31" t="str">
        <f t="shared" si="2"/>
        <v>3.1</v>
      </c>
      <c r="H31" s="12" t="str">
        <f t="shared" si="1"/>
        <v>3.1. Nguồn gốc của nhiễu điện</v>
      </c>
      <c r="M31" s="12" t="s">
        <v>563</v>
      </c>
    </row>
    <row r="32" spans="1:13" ht="18.75">
      <c r="A32" s="9" t="s">
        <v>418</v>
      </c>
      <c r="B32" s="5" t="s">
        <v>414</v>
      </c>
      <c r="C32" s="101">
        <f t="shared" si="3"/>
        <v>0</v>
      </c>
      <c r="D32" s="101"/>
      <c r="E32" s="101"/>
      <c r="F32" s="101"/>
      <c r="G32" t="str">
        <f t="shared" si="2"/>
        <v>3.2</v>
      </c>
      <c r="H32" s="12" t="str">
        <f t="shared" si="1"/>
        <v>3.2. Vỏ bọc che chắn</v>
      </c>
      <c r="M32" s="12" t="s">
        <v>564</v>
      </c>
    </row>
    <row r="33" spans="1:13" ht="18.75">
      <c r="A33" s="9" t="s">
        <v>419</v>
      </c>
      <c r="B33" s="104" t="s">
        <v>415</v>
      </c>
      <c r="C33" s="101">
        <f t="shared" si="3"/>
        <v>0</v>
      </c>
      <c r="D33" s="101"/>
      <c r="E33" s="101"/>
      <c r="F33" s="101"/>
      <c r="G33" t="str">
        <f t="shared" si="2"/>
        <v>3.3</v>
      </c>
      <c r="H33" s="12" t="str">
        <f t="shared" si="1"/>
        <v>3.3. Tốc độ dẫn của dây cáp</v>
      </c>
      <c r="M33" s="12" t="s">
        <v>565</v>
      </c>
    </row>
    <row r="34" spans="1:13" ht="18.75">
      <c r="A34" s="9" t="s">
        <v>420</v>
      </c>
      <c r="B34" s="5" t="s">
        <v>416</v>
      </c>
      <c r="C34" s="101">
        <f t="shared" si="3"/>
        <v>0</v>
      </c>
      <c r="D34" s="101"/>
      <c r="E34" s="101"/>
      <c r="F34" s="101"/>
      <c r="G34" t="str">
        <f t="shared" si="2"/>
        <v>3.4</v>
      </c>
      <c r="H34" s="12" t="str">
        <f t="shared" si="1"/>
        <v xml:space="preserve">3.4. Yêu cầu nối đất </v>
      </c>
      <c r="M34" s="12" t="s">
        <v>566</v>
      </c>
    </row>
    <row r="35" spans="1:13" ht="18.75">
      <c r="A35" s="9" t="s">
        <v>423</v>
      </c>
      <c r="B35" s="104" t="s">
        <v>421</v>
      </c>
      <c r="C35" s="101">
        <f t="shared" si="3"/>
        <v>0</v>
      </c>
      <c r="D35" s="101"/>
      <c r="E35" s="101"/>
      <c r="F35" s="101"/>
      <c r="G35" t="str">
        <f t="shared" si="2"/>
        <v>3.5</v>
      </c>
      <c r="H35" s="12" t="str">
        <f t="shared" si="1"/>
        <v>3.5. Kỹ thuật triệt nhiễu</v>
      </c>
      <c r="M35" s="12" t="s">
        <v>567</v>
      </c>
    </row>
    <row r="36" spans="1:13" ht="18.75">
      <c r="A36" s="9" t="s">
        <v>36</v>
      </c>
      <c r="B36" s="104" t="s">
        <v>156</v>
      </c>
      <c r="C36" s="101">
        <f t="shared" si="3"/>
        <v>1</v>
      </c>
      <c r="D36" s="101"/>
      <c r="E36" s="101"/>
      <c r="F36" s="101">
        <v>1</v>
      </c>
      <c r="G36" t="str">
        <f t="shared" si="2"/>
        <v>4</v>
      </c>
      <c r="H36" s="12" t="str">
        <f t="shared" si="1"/>
        <v>4. Kiểm tra 1 tiết</v>
      </c>
      <c r="M36" s="12" t="s">
        <v>568</v>
      </c>
    </row>
    <row r="37" spans="1:13" ht="18.75">
      <c r="A37" s="102">
        <v>3</v>
      </c>
      <c r="B37" s="2" t="s">
        <v>366</v>
      </c>
      <c r="C37" s="102">
        <f t="shared" si="3"/>
        <v>6</v>
      </c>
      <c r="D37" s="102">
        <v>3</v>
      </c>
      <c r="E37" s="102">
        <v>3</v>
      </c>
      <c r="F37" s="102"/>
      <c r="G37" t="str">
        <f t="shared" si="2"/>
        <v/>
      </c>
      <c r="H37" s="12" t="str">
        <f t="shared" si="1"/>
        <v>. Chuẩn truyền thông RS232</v>
      </c>
      <c r="M37" s="12" t="s">
        <v>569</v>
      </c>
    </row>
    <row r="38" spans="1:13" ht="18.75">
      <c r="A38" s="9" t="s">
        <v>42</v>
      </c>
      <c r="B38" s="5" t="s">
        <v>366</v>
      </c>
      <c r="C38" s="101">
        <f t="shared" si="3"/>
        <v>1</v>
      </c>
      <c r="D38" s="101">
        <v>1</v>
      </c>
      <c r="E38" s="101"/>
      <c r="F38" s="102"/>
      <c r="G38" t="str">
        <f t="shared" si="2"/>
        <v>1</v>
      </c>
      <c r="H38" s="12" t="str">
        <f t="shared" si="1"/>
        <v>1. Chuẩn truyền thông RS232</v>
      </c>
      <c r="M38" s="12" t="s">
        <v>570</v>
      </c>
    </row>
    <row r="39" spans="1:13" ht="18.75">
      <c r="A39" s="9" t="s">
        <v>43</v>
      </c>
      <c r="B39" s="104" t="s">
        <v>424</v>
      </c>
      <c r="C39" s="101">
        <f t="shared" si="3"/>
        <v>1</v>
      </c>
      <c r="D39" s="101">
        <v>1</v>
      </c>
      <c r="E39" s="101"/>
      <c r="F39" s="102"/>
      <c r="G39" t="str">
        <f t="shared" si="2"/>
        <v>2</v>
      </c>
      <c r="H39" s="12" t="str">
        <f t="shared" si="1"/>
        <v>2. Các yếu tố của RS232</v>
      </c>
      <c r="M39" s="12" t="s">
        <v>571</v>
      </c>
    </row>
    <row r="40" spans="1:13" ht="18.75">
      <c r="A40" s="9" t="s">
        <v>44</v>
      </c>
      <c r="B40" s="104" t="s">
        <v>425</v>
      </c>
      <c r="C40" s="101">
        <f t="shared" si="3"/>
        <v>2</v>
      </c>
      <c r="D40" s="101">
        <v>1</v>
      </c>
      <c r="E40" s="101">
        <v>1</v>
      </c>
      <c r="F40" s="102"/>
      <c r="G40" t="str">
        <f t="shared" si="2"/>
        <v>3</v>
      </c>
      <c r="H40" s="12" t="str">
        <f t="shared" si="1"/>
        <v>3. Hoạt động của giao diện RS232</v>
      </c>
      <c r="M40" s="12" t="s">
        <v>572</v>
      </c>
    </row>
    <row r="41" spans="1:13" ht="18.75">
      <c r="A41" s="9" t="s">
        <v>120</v>
      </c>
      <c r="B41" s="5" t="s">
        <v>426</v>
      </c>
      <c r="C41" s="101">
        <f t="shared" si="3"/>
        <v>1</v>
      </c>
      <c r="D41" s="101"/>
      <c r="E41" s="101">
        <v>1</v>
      </c>
      <c r="F41" s="102"/>
      <c r="G41" t="str">
        <f t="shared" si="2"/>
        <v>4</v>
      </c>
      <c r="H41" s="12" t="str">
        <f t="shared" si="1"/>
        <v>4. Các hạn chế</v>
      </c>
      <c r="M41" s="12" t="s">
        <v>573</v>
      </c>
    </row>
    <row r="42" spans="1:13" ht="18.75">
      <c r="A42" s="9" t="s">
        <v>121</v>
      </c>
      <c r="B42" s="5" t="s">
        <v>427</v>
      </c>
      <c r="C42" s="101">
        <f t="shared" si="3"/>
        <v>1</v>
      </c>
      <c r="D42" s="101"/>
      <c r="E42" s="101">
        <v>1</v>
      </c>
      <c r="F42" s="102"/>
      <c r="G42" t="str">
        <f t="shared" si="2"/>
        <v>5</v>
      </c>
      <c r="H42" s="12" t="str">
        <f t="shared" si="1"/>
        <v>5. Xử lý sự cố</v>
      </c>
      <c r="M42" s="12" t="s">
        <v>574</v>
      </c>
    </row>
    <row r="43" spans="1:13" ht="18.75">
      <c r="A43" s="9" t="s">
        <v>428</v>
      </c>
      <c r="B43" s="5" t="s">
        <v>374</v>
      </c>
      <c r="C43" s="101"/>
      <c r="D43" s="101"/>
      <c r="E43" s="101"/>
      <c r="F43" s="102"/>
      <c r="G43" t="str">
        <f t="shared" si="2"/>
        <v>5.1</v>
      </c>
      <c r="H43" s="12" t="str">
        <f t="shared" si="1"/>
        <v>5.1. Giới thiệu</v>
      </c>
      <c r="M43" s="12" t="s">
        <v>575</v>
      </c>
    </row>
    <row r="44" spans="1:13" ht="18.75">
      <c r="A44" s="9" t="s">
        <v>432</v>
      </c>
      <c r="B44" s="5" t="s">
        <v>429</v>
      </c>
      <c r="C44" s="101"/>
      <c r="D44" s="101"/>
      <c r="E44" s="101"/>
      <c r="F44" s="102"/>
      <c r="G44" t="str">
        <f t="shared" si="2"/>
        <v>5.2</v>
      </c>
      <c r="H44" s="12" t="str">
        <f t="shared" si="1"/>
        <v>5.2. Các phương pháp tiếp cận</v>
      </c>
      <c r="M44" s="12" t="s">
        <v>576</v>
      </c>
    </row>
    <row r="45" spans="1:13" ht="18.75">
      <c r="A45" s="9" t="s">
        <v>433</v>
      </c>
      <c r="B45" s="5" t="s">
        <v>430</v>
      </c>
      <c r="C45" s="101"/>
      <c r="D45" s="101"/>
      <c r="E45" s="101"/>
      <c r="F45" s="102"/>
      <c r="G45" t="str">
        <f t="shared" si="2"/>
        <v>5.3</v>
      </c>
      <c r="H45" s="12" t="str">
        <f t="shared" si="1"/>
        <v xml:space="preserve">5.3. Kiểm tra thiết bị </v>
      </c>
      <c r="M45" s="12" t="s">
        <v>577</v>
      </c>
    </row>
    <row r="46" spans="1:13" ht="37.5">
      <c r="A46" s="9" t="s">
        <v>434</v>
      </c>
      <c r="B46" s="5" t="s">
        <v>431</v>
      </c>
      <c r="C46" s="101"/>
      <c r="D46" s="101"/>
      <c r="E46" s="101"/>
      <c r="F46" s="102"/>
      <c r="G46" t="str">
        <f t="shared" si="2"/>
        <v>5.4</v>
      </c>
      <c r="H46" s="12" t="str">
        <f t="shared" si="1"/>
        <v>5.4. Cách giải quyết một số vấn đề cơ bản</v>
      </c>
      <c r="M46" s="12" t="s">
        <v>578</v>
      </c>
    </row>
    <row r="47" spans="1:13" ht="18.75">
      <c r="A47" s="9" t="s">
        <v>436</v>
      </c>
      <c r="B47" s="5" t="s">
        <v>435</v>
      </c>
      <c r="C47" s="101"/>
      <c r="D47" s="101"/>
      <c r="E47" s="101"/>
      <c r="F47" s="102"/>
      <c r="G47" t="str">
        <f t="shared" si="2"/>
        <v>5.5</v>
      </c>
      <c r="H47" s="12" t="str">
        <f t="shared" si="1"/>
        <v>5.5. Tóm tắt</v>
      </c>
      <c r="M47" s="12" t="s">
        <v>579</v>
      </c>
    </row>
    <row r="48" spans="1:13" ht="18.75">
      <c r="A48" s="9" t="s">
        <v>437</v>
      </c>
      <c r="B48" s="5" t="s">
        <v>422</v>
      </c>
      <c r="C48" s="101"/>
      <c r="D48" s="101"/>
      <c r="E48" s="101"/>
      <c r="F48" s="102"/>
      <c r="G48" t="str">
        <f t="shared" si="2"/>
        <v>5.6</v>
      </c>
      <c r="H48" s="12" t="str">
        <f t="shared" si="1"/>
        <v>5.6. Câu hỏi ôn tập</v>
      </c>
      <c r="M48" s="12" t="s">
        <v>580</v>
      </c>
    </row>
    <row r="49" spans="1:13" ht="37.5">
      <c r="A49" s="102">
        <v>4</v>
      </c>
      <c r="B49" s="2" t="s">
        <v>363</v>
      </c>
      <c r="C49" s="102">
        <f t="shared" si="3"/>
        <v>6</v>
      </c>
      <c r="D49" s="102">
        <v>1</v>
      </c>
      <c r="E49" s="102">
        <v>4</v>
      </c>
      <c r="F49" s="102">
        <v>1</v>
      </c>
      <c r="G49" t="str">
        <f t="shared" si="2"/>
        <v/>
      </c>
      <c r="H49" s="12" t="str">
        <f t="shared" si="1"/>
        <v>. Bài tập truyền thông Atmega 128 thông qua cổng ISP</v>
      </c>
      <c r="M49" s="12" t="s">
        <v>581</v>
      </c>
    </row>
    <row r="50" spans="1:13" ht="18.75">
      <c r="A50" s="9" t="s">
        <v>47</v>
      </c>
      <c r="B50" s="5" t="s">
        <v>447</v>
      </c>
      <c r="C50" s="101">
        <f t="shared" si="3"/>
        <v>3</v>
      </c>
      <c r="D50" s="101">
        <v>1</v>
      </c>
      <c r="E50" s="101">
        <v>2</v>
      </c>
      <c r="F50" s="101"/>
      <c r="G50" t="str">
        <f t="shared" si="2"/>
        <v>1</v>
      </c>
      <c r="H50" s="12" t="str">
        <f t="shared" si="1"/>
        <v>1. Kết nối ISP với Atmega 128</v>
      </c>
      <c r="M50" s="12" t="s">
        <v>582</v>
      </c>
    </row>
    <row r="51" spans="1:13" ht="18.75">
      <c r="A51" s="9" t="s">
        <v>439</v>
      </c>
      <c r="B51" s="5" t="s">
        <v>448</v>
      </c>
      <c r="C51" s="101">
        <f t="shared" si="3"/>
        <v>0</v>
      </c>
      <c r="D51" s="101"/>
      <c r="E51" s="101"/>
      <c r="F51" s="101"/>
      <c r="G51" t="str">
        <f t="shared" si="2"/>
        <v>1.1</v>
      </c>
      <c r="H51" s="12" t="str">
        <f t="shared" si="1"/>
        <v xml:space="preserve">1.1. Cài đặt phần mềm kết nối Progisp </v>
      </c>
      <c r="M51" s="12" t="s">
        <v>583</v>
      </c>
    </row>
    <row r="52" spans="1:13" ht="37.5">
      <c r="A52" s="9" t="s">
        <v>441</v>
      </c>
      <c r="B52" s="5" t="s">
        <v>449</v>
      </c>
      <c r="C52" s="101">
        <f t="shared" si="3"/>
        <v>0</v>
      </c>
      <c r="D52" s="101"/>
      <c r="E52" s="101"/>
      <c r="F52" s="101"/>
      <c r="G52" t="str">
        <f t="shared" si="2"/>
        <v>1.2</v>
      </c>
      <c r="H52" s="12" t="str">
        <f t="shared" si="1"/>
        <v xml:space="preserve">1.2. Thực hiện kết nối bằng phần mềm Progisp </v>
      </c>
      <c r="M52" s="12" t="s">
        <v>584</v>
      </c>
    </row>
    <row r="53" spans="1:13" ht="37.5">
      <c r="A53" s="9" t="s">
        <v>48</v>
      </c>
      <c r="B53" s="5" t="s">
        <v>450</v>
      </c>
      <c r="C53" s="101">
        <f t="shared" si="3"/>
        <v>2</v>
      </c>
      <c r="D53" s="101"/>
      <c r="E53" s="101">
        <v>2</v>
      </c>
      <c r="F53" s="101"/>
      <c r="G53" t="str">
        <f t="shared" si="2"/>
        <v>2</v>
      </c>
      <c r="H53" s="12" t="str">
        <f t="shared" si="1"/>
        <v>2. Chương trình lập trình điều khiển ngõ ra</v>
      </c>
      <c r="M53" s="12" t="s">
        <v>585</v>
      </c>
    </row>
    <row r="54" spans="1:13" ht="37.5">
      <c r="A54" s="9" t="s">
        <v>442</v>
      </c>
      <c r="B54" s="5" t="s">
        <v>450</v>
      </c>
      <c r="C54" s="101">
        <f t="shared" si="3"/>
        <v>0</v>
      </c>
      <c r="D54" s="101"/>
      <c r="E54" s="101"/>
      <c r="F54" s="101"/>
      <c r="G54" t="str">
        <f t="shared" si="2"/>
        <v>2.1</v>
      </c>
      <c r="H54" s="12" t="str">
        <f t="shared" si="1"/>
        <v>2.1. Chương trình lập trình điều khiển ngõ ra</v>
      </c>
      <c r="M54" s="12" t="s">
        <v>586</v>
      </c>
    </row>
    <row r="55" spans="1:13" ht="18.75">
      <c r="A55" s="9" t="s">
        <v>451</v>
      </c>
      <c r="B55" s="5" t="s">
        <v>447</v>
      </c>
      <c r="C55" s="101">
        <f t="shared" si="3"/>
        <v>0</v>
      </c>
      <c r="D55" s="101"/>
      <c r="E55" s="101"/>
      <c r="F55" s="101"/>
      <c r="G55" t="str">
        <f t="shared" si="2"/>
        <v>2.2</v>
      </c>
      <c r="H55" s="12" t="str">
        <f t="shared" si="1"/>
        <v>2.2. Kết nối ISP với Atmega 128</v>
      </c>
      <c r="M55" s="12" t="s">
        <v>587</v>
      </c>
    </row>
    <row r="56" spans="1:13" ht="18.75">
      <c r="A56" s="9" t="s">
        <v>49</v>
      </c>
      <c r="B56" s="5" t="s">
        <v>156</v>
      </c>
      <c r="C56" s="101">
        <f t="shared" si="3"/>
        <v>1</v>
      </c>
      <c r="D56" s="101"/>
      <c r="E56" s="101"/>
      <c r="F56" s="101">
        <v>1</v>
      </c>
      <c r="G56" t="str">
        <f t="shared" si="2"/>
        <v>3</v>
      </c>
      <c r="H56" s="12" t="str">
        <f t="shared" si="1"/>
        <v>3. Kiểm tra 1 tiết</v>
      </c>
      <c r="M56" s="12" t="s">
        <v>588</v>
      </c>
    </row>
    <row r="57" spans="1:13" ht="37.5">
      <c r="A57" s="10">
        <v>5</v>
      </c>
      <c r="B57" s="2" t="s">
        <v>367</v>
      </c>
      <c r="C57" s="102">
        <f t="shared" si="3"/>
        <v>6</v>
      </c>
      <c r="D57" s="102">
        <v>1</v>
      </c>
      <c r="E57" s="102">
        <v>4</v>
      </c>
      <c r="F57" s="102">
        <v>1</v>
      </c>
      <c r="G57" t="str">
        <f t="shared" si="2"/>
        <v/>
      </c>
      <c r="H57" s="12" t="str">
        <f t="shared" si="1"/>
        <v>. Bài tập lập trình truyền thông Atmega 128 thông qua cổng ISP</v>
      </c>
      <c r="M57" s="12" t="s">
        <v>589</v>
      </c>
    </row>
    <row r="58" spans="1:13" ht="18.75">
      <c r="A58" s="9" t="s">
        <v>50</v>
      </c>
      <c r="B58" s="5" t="s">
        <v>452</v>
      </c>
      <c r="C58" s="101">
        <f t="shared" si="3"/>
        <v>2</v>
      </c>
      <c r="D58" s="101">
        <v>1</v>
      </c>
      <c r="E58" s="101">
        <v>1</v>
      </c>
      <c r="F58" s="101"/>
      <c r="G58" t="str">
        <f t="shared" si="2"/>
        <v>1</v>
      </c>
      <c r="H58" s="12" t="str">
        <f t="shared" si="1"/>
        <v>1. Lập trình điều khiển led đơn</v>
      </c>
      <c r="M58" s="12" t="s">
        <v>590</v>
      </c>
    </row>
    <row r="59" spans="1:13" ht="24.75" customHeight="1">
      <c r="A59" s="9" t="s">
        <v>53</v>
      </c>
      <c r="B59" s="5" t="s">
        <v>453</v>
      </c>
      <c r="C59" s="101">
        <f t="shared" si="3"/>
        <v>2</v>
      </c>
      <c r="D59" s="101"/>
      <c r="E59" s="101">
        <v>2</v>
      </c>
      <c r="F59" s="101"/>
      <c r="G59" t="str">
        <f t="shared" si="2"/>
        <v>2</v>
      </c>
      <c r="H59" s="12" t="str">
        <f t="shared" si="1"/>
        <v>2. Bài tập lập trình điều khiển quét phím</v>
      </c>
      <c r="M59" s="12" t="s">
        <v>591</v>
      </c>
    </row>
    <row r="60" spans="1:13" ht="18.75">
      <c r="A60" s="9" t="s">
        <v>54</v>
      </c>
      <c r="B60" s="5" t="s">
        <v>422</v>
      </c>
      <c r="C60" s="101">
        <f t="shared" si="3"/>
        <v>1</v>
      </c>
      <c r="D60" s="101"/>
      <c r="E60" s="101">
        <v>1</v>
      </c>
      <c r="F60" s="101"/>
      <c r="G60" t="str">
        <f t="shared" si="2"/>
        <v>3</v>
      </c>
      <c r="H60" s="12" t="str">
        <f t="shared" si="1"/>
        <v>3. Câu hỏi ôn tập</v>
      </c>
      <c r="M60" s="12" t="s">
        <v>592</v>
      </c>
    </row>
    <row r="61" spans="1:13" ht="18.75">
      <c r="A61" s="9" t="s">
        <v>61</v>
      </c>
      <c r="B61" s="5" t="s">
        <v>156</v>
      </c>
      <c r="C61" s="101">
        <f t="shared" si="3"/>
        <v>1</v>
      </c>
      <c r="D61" s="101"/>
      <c r="E61" s="101"/>
      <c r="F61" s="101">
        <v>1</v>
      </c>
      <c r="G61" t="str">
        <f t="shared" si="2"/>
        <v>4</v>
      </c>
      <c r="H61" s="12" t="str">
        <f t="shared" si="1"/>
        <v>4. Kiểm tra 1 tiết</v>
      </c>
      <c r="M61" s="12" t="s">
        <v>593</v>
      </c>
    </row>
    <row r="62" spans="1:13" ht="18.75">
      <c r="A62" s="10" t="s">
        <v>454</v>
      </c>
      <c r="B62" s="2" t="s">
        <v>357</v>
      </c>
      <c r="C62" s="102">
        <f t="shared" si="3"/>
        <v>6</v>
      </c>
      <c r="D62" s="102">
        <v>2</v>
      </c>
      <c r="E62" s="102">
        <v>4</v>
      </c>
      <c r="F62" s="102"/>
      <c r="G62" t="str">
        <f t="shared" si="2"/>
        <v/>
      </c>
      <c r="H62" s="12" t="str">
        <f t="shared" si="1"/>
        <v>. Chuẩn truyền thông RS485</v>
      </c>
      <c r="M62" s="12" t="s">
        <v>594</v>
      </c>
    </row>
    <row r="63" spans="1:13" ht="18.75">
      <c r="A63" s="9" t="s">
        <v>67</v>
      </c>
      <c r="B63" s="5" t="s">
        <v>455</v>
      </c>
      <c r="C63" s="101">
        <f t="shared" si="3"/>
        <v>3</v>
      </c>
      <c r="D63" s="101">
        <v>1</v>
      </c>
      <c r="E63" s="101">
        <v>2</v>
      </c>
      <c r="F63" s="101"/>
      <c r="G63" t="str">
        <f t="shared" si="2"/>
        <v>1</v>
      </c>
      <c r="H63" s="12" t="str">
        <f t="shared" si="1"/>
        <v xml:space="preserve">1. Chuẩn truyền thông RS485 </v>
      </c>
      <c r="M63" s="12" t="s">
        <v>595</v>
      </c>
    </row>
    <row r="64" spans="1:13" ht="18.75">
      <c r="A64" s="9" t="s">
        <v>456</v>
      </c>
      <c r="B64" s="5" t="s">
        <v>438</v>
      </c>
      <c r="C64" s="101">
        <f t="shared" si="3"/>
        <v>0</v>
      </c>
      <c r="D64" s="101"/>
      <c r="E64" s="101"/>
      <c r="F64" s="101"/>
      <c r="G64" t="str">
        <f t="shared" si="2"/>
        <v>1.1</v>
      </c>
      <c r="H64" s="12" t="str">
        <f t="shared" si="1"/>
        <v>1.1. Đặc tính điện học</v>
      </c>
      <c r="M64" s="12" t="s">
        <v>596</v>
      </c>
    </row>
    <row r="65" spans="1:13" ht="18.75">
      <c r="A65" s="9" t="s">
        <v>457</v>
      </c>
      <c r="B65" s="5" t="s">
        <v>440</v>
      </c>
      <c r="C65" s="101">
        <f t="shared" si="3"/>
        <v>0</v>
      </c>
      <c r="D65" s="101"/>
      <c r="E65" s="101"/>
      <c r="F65" s="101"/>
      <c r="G65" t="str">
        <f t="shared" si="2"/>
        <v>1.2</v>
      </c>
      <c r="H65" s="12" t="str">
        <f t="shared" si="1"/>
        <v>1.2. Đặc trưng của RS485</v>
      </c>
      <c r="M65" s="12" t="s">
        <v>597</v>
      </c>
    </row>
    <row r="66" spans="1:13" ht="18.75">
      <c r="A66" s="9" t="s">
        <v>68</v>
      </c>
      <c r="B66" s="104" t="s">
        <v>427</v>
      </c>
      <c r="C66" s="101">
        <f t="shared" si="3"/>
        <v>2</v>
      </c>
      <c r="D66" s="101">
        <v>1</v>
      </c>
      <c r="E66" s="101">
        <v>1</v>
      </c>
      <c r="F66" s="101"/>
      <c r="G66" t="str">
        <f t="shared" si="2"/>
        <v>2</v>
      </c>
      <c r="H66" s="12" t="str">
        <f t="shared" si="1"/>
        <v>2. Xử lý sự cố</v>
      </c>
      <c r="M66" s="12" t="s">
        <v>598</v>
      </c>
    </row>
    <row r="67" spans="1:13" ht="18.75">
      <c r="A67" s="9" t="s">
        <v>458</v>
      </c>
      <c r="B67" s="5" t="s">
        <v>374</v>
      </c>
      <c r="C67" s="101">
        <f t="shared" si="3"/>
        <v>0</v>
      </c>
      <c r="D67" s="101"/>
      <c r="E67" s="101"/>
      <c r="F67" s="101"/>
      <c r="G67" t="str">
        <f t="shared" si="2"/>
        <v>2.1</v>
      </c>
      <c r="H67" s="12" t="str">
        <f t="shared" si="1"/>
        <v>2.1. Giới thiệu</v>
      </c>
      <c r="M67" s="12" t="s">
        <v>599</v>
      </c>
    </row>
    <row r="68" spans="1:13" ht="21.75" customHeight="1">
      <c r="A68" s="9" t="s">
        <v>459</v>
      </c>
      <c r="B68" s="5" t="s">
        <v>446</v>
      </c>
      <c r="C68" s="101">
        <f t="shared" si="3"/>
        <v>0</v>
      </c>
      <c r="D68" s="101"/>
      <c r="E68" s="101"/>
      <c r="F68" s="101"/>
      <c r="G68" t="str">
        <f t="shared" si="2"/>
        <v>2.2</v>
      </c>
      <c r="H68" s="12" t="str">
        <f t="shared" ref="H68:H131" si="4">+G68&amp;". "&amp;B68</f>
        <v>2.2. Chuẩn truyền thông RS485 và RS422</v>
      </c>
      <c r="M68" s="12" t="s">
        <v>600</v>
      </c>
    </row>
    <row r="69" spans="1:13" ht="18.75">
      <c r="A69" s="9" t="s">
        <v>460</v>
      </c>
      <c r="B69" s="104" t="s">
        <v>443</v>
      </c>
      <c r="C69" s="101">
        <f t="shared" si="3"/>
        <v>0</v>
      </c>
      <c r="D69" s="101"/>
      <c r="E69" s="101"/>
      <c r="F69" s="101"/>
      <c r="G69" t="str">
        <f t="shared" ref="G69:G97" si="5">MID(A69,3,3)</f>
        <v>2.3</v>
      </c>
      <c r="H69" s="12" t="str">
        <f t="shared" si="4"/>
        <v>2.3. Lắp đặt truyền thông RS485</v>
      </c>
      <c r="M69" s="12" t="s">
        <v>601</v>
      </c>
    </row>
    <row r="70" spans="1:13" ht="18.75">
      <c r="A70" s="9" t="s">
        <v>461</v>
      </c>
      <c r="B70" s="104" t="s">
        <v>444</v>
      </c>
      <c r="C70" s="101">
        <f t="shared" si="3"/>
        <v>0</v>
      </c>
      <c r="D70" s="101"/>
      <c r="E70" s="101"/>
      <c r="F70" s="101"/>
      <c r="G70" t="str">
        <f t="shared" si="5"/>
        <v>2.4</v>
      </c>
      <c r="H70" s="12" t="str">
        <f t="shared" si="4"/>
        <v>2.4. Các vấn đề nhiễu</v>
      </c>
      <c r="M70" s="12" t="s">
        <v>602</v>
      </c>
    </row>
    <row r="71" spans="1:13" ht="18.75">
      <c r="A71" s="9" t="s">
        <v>462</v>
      </c>
      <c r="B71" s="104" t="s">
        <v>445</v>
      </c>
      <c r="C71" s="101">
        <f t="shared" si="3"/>
        <v>0</v>
      </c>
      <c r="D71" s="101"/>
      <c r="E71" s="101"/>
      <c r="F71" s="101"/>
      <c r="G71" t="str">
        <f t="shared" si="5"/>
        <v>2.5</v>
      </c>
      <c r="H71" s="12" t="str">
        <f t="shared" si="4"/>
        <v>2.5. Kiểm tra thiết bị</v>
      </c>
      <c r="M71" s="12" t="s">
        <v>603</v>
      </c>
    </row>
    <row r="72" spans="1:13" ht="18.75">
      <c r="A72" s="9" t="s">
        <v>69</v>
      </c>
      <c r="B72" s="104" t="s">
        <v>422</v>
      </c>
      <c r="C72" s="101">
        <f t="shared" si="3"/>
        <v>1</v>
      </c>
      <c r="D72" s="101"/>
      <c r="E72" s="101">
        <v>1</v>
      </c>
      <c r="F72" s="101"/>
      <c r="G72" t="str">
        <f t="shared" si="5"/>
        <v>3</v>
      </c>
      <c r="H72" s="12" t="str">
        <f t="shared" si="4"/>
        <v>3. Câu hỏi ôn tập</v>
      </c>
      <c r="M72" s="12" t="s">
        <v>604</v>
      </c>
    </row>
    <row r="73" spans="1:13" ht="37.5">
      <c r="A73" s="102">
        <v>7</v>
      </c>
      <c r="B73" s="2" t="s">
        <v>362</v>
      </c>
      <c r="C73" s="102">
        <f t="shared" si="3"/>
        <v>6</v>
      </c>
      <c r="D73" s="102">
        <v>1</v>
      </c>
      <c r="E73" s="102">
        <v>5</v>
      </c>
      <c r="F73" s="102"/>
      <c r="G73" t="str">
        <f t="shared" si="5"/>
        <v/>
      </c>
      <c r="H73" s="12" t="str">
        <f t="shared" si="4"/>
        <v>. Chuẩn truyền thông RS485 và kết nối với PLC Siemens S7-200</v>
      </c>
      <c r="M73" s="12" t="s">
        <v>605</v>
      </c>
    </row>
    <row r="74" spans="1:13" ht="36.75" customHeight="1">
      <c r="A74" s="9" t="s">
        <v>73</v>
      </c>
      <c r="B74" s="5" t="s">
        <v>463</v>
      </c>
      <c r="C74" s="101">
        <f t="shared" si="3"/>
        <v>2</v>
      </c>
      <c r="D74" s="101">
        <v>1</v>
      </c>
      <c r="E74" s="101">
        <v>1</v>
      </c>
      <c r="F74" s="101"/>
      <c r="G74" t="str">
        <f t="shared" si="5"/>
        <v>1</v>
      </c>
      <c r="H74" s="12" t="str">
        <f t="shared" si="4"/>
        <v>1. Cable truyền thông RS485 với PLC Siemens S7-200</v>
      </c>
      <c r="M74" s="12" t="s">
        <v>606</v>
      </c>
    </row>
    <row r="75" spans="1:13" ht="37.5">
      <c r="A75" s="9" t="s">
        <v>97</v>
      </c>
      <c r="B75" s="5" t="s">
        <v>464</v>
      </c>
      <c r="C75" s="101">
        <f t="shared" si="3"/>
        <v>2</v>
      </c>
      <c r="D75" s="101"/>
      <c r="E75" s="101">
        <v>2</v>
      </c>
      <c r="F75" s="101"/>
      <c r="G75" t="str">
        <f t="shared" si="5"/>
        <v>2</v>
      </c>
      <c r="H75" s="12" t="str">
        <f t="shared" si="4"/>
        <v>2. Phương pháp kết nối PLC với máy tính thông qua RS485</v>
      </c>
      <c r="M75" s="12" t="s">
        <v>607</v>
      </c>
    </row>
    <row r="76" spans="1:13" ht="18.75">
      <c r="A76" s="9" t="s">
        <v>98</v>
      </c>
      <c r="B76" s="5" t="s">
        <v>466</v>
      </c>
      <c r="C76" s="101">
        <f t="shared" si="3"/>
        <v>2</v>
      </c>
      <c r="D76" s="101"/>
      <c r="E76" s="101">
        <v>2</v>
      </c>
      <c r="F76" s="101"/>
      <c r="G76" t="str">
        <f t="shared" si="5"/>
        <v>3</v>
      </c>
      <c r="H76" s="12" t="str">
        <f t="shared" si="4"/>
        <v>3. Các lệnh lập trình đóng mở tiếp điểm</v>
      </c>
      <c r="M76" s="12" t="s">
        <v>608</v>
      </c>
    </row>
    <row r="77" spans="1:13" ht="37.5" customHeight="1">
      <c r="A77" s="102">
        <v>8</v>
      </c>
      <c r="B77" s="2" t="s">
        <v>364</v>
      </c>
      <c r="C77" s="102">
        <f t="shared" si="3"/>
        <v>6</v>
      </c>
      <c r="D77" s="102">
        <v>1</v>
      </c>
      <c r="E77" s="102">
        <v>5</v>
      </c>
      <c r="F77" s="102"/>
      <c r="G77" t="str">
        <f t="shared" si="5"/>
        <v/>
      </c>
      <c r="H77" s="12" t="str">
        <f t="shared" si="4"/>
        <v>. Bài tập lập trình kết nối RS485 và kết nối với PLC Siemens S7-200</v>
      </c>
      <c r="M77" s="12" t="s">
        <v>609</v>
      </c>
    </row>
    <row r="78" spans="1:13" ht="18.75">
      <c r="A78" s="9" t="s">
        <v>75</v>
      </c>
      <c r="B78" s="5" t="s">
        <v>467</v>
      </c>
      <c r="C78" s="101">
        <f t="shared" si="3"/>
        <v>3</v>
      </c>
      <c r="D78" s="101">
        <v>1</v>
      </c>
      <c r="E78" s="101">
        <v>2</v>
      </c>
      <c r="F78" s="101"/>
      <c r="G78" t="str">
        <f t="shared" si="5"/>
        <v>1</v>
      </c>
      <c r="H78" s="12" t="str">
        <f t="shared" si="4"/>
        <v>1. Một số lệnh đưa mức logic lên mức 1</v>
      </c>
      <c r="M78" s="12" t="s">
        <v>610</v>
      </c>
    </row>
    <row r="79" spans="1:13" ht="18.75">
      <c r="A79" s="9" t="s">
        <v>76</v>
      </c>
      <c r="B79" s="5" t="s">
        <v>465</v>
      </c>
      <c r="C79" s="101">
        <f t="shared" si="3"/>
        <v>2</v>
      </c>
      <c r="D79" s="101"/>
      <c r="E79" s="101">
        <v>2</v>
      </c>
      <c r="F79" s="101"/>
      <c r="G79" t="str">
        <f t="shared" si="5"/>
        <v>2</v>
      </c>
      <c r="H79" s="12" t="str">
        <f t="shared" si="4"/>
        <v>2. Lập trình điều khiển thiết bị ngoại vi</v>
      </c>
      <c r="M79" s="12" t="s">
        <v>611</v>
      </c>
    </row>
    <row r="80" spans="1:13" ht="18.75">
      <c r="A80" s="9" t="s">
        <v>77</v>
      </c>
      <c r="B80" s="5" t="s">
        <v>468</v>
      </c>
      <c r="C80" s="101">
        <f t="shared" si="3"/>
        <v>1</v>
      </c>
      <c r="D80" s="101"/>
      <c r="E80" s="101">
        <v>1</v>
      </c>
      <c r="F80" s="101"/>
      <c r="G80" t="str">
        <f t="shared" si="5"/>
        <v>3</v>
      </c>
      <c r="H80" s="12" t="str">
        <f t="shared" si="4"/>
        <v>3. Kết nối thiết bị ngoại vi</v>
      </c>
      <c r="M80" s="12" t="s">
        <v>612</v>
      </c>
    </row>
    <row r="81" spans="1:13" ht="18.75">
      <c r="A81" s="102">
        <v>9</v>
      </c>
      <c r="B81" s="2" t="s">
        <v>358</v>
      </c>
      <c r="C81" s="102">
        <f t="shared" si="3"/>
        <v>6</v>
      </c>
      <c r="D81" s="102">
        <v>2</v>
      </c>
      <c r="E81" s="102">
        <v>4</v>
      </c>
      <c r="F81" s="102"/>
      <c r="G81" t="str">
        <f t="shared" si="5"/>
        <v/>
      </c>
      <c r="H81" s="12" t="str">
        <f t="shared" si="4"/>
        <v>. Cáp quang</v>
      </c>
      <c r="M81" s="12" t="s">
        <v>613</v>
      </c>
    </row>
    <row r="82" spans="1:13" ht="18.75">
      <c r="A82" s="9" t="s">
        <v>85</v>
      </c>
      <c r="B82" s="5" t="s">
        <v>374</v>
      </c>
      <c r="C82" s="101">
        <f t="shared" si="3"/>
        <v>1</v>
      </c>
      <c r="D82" s="101">
        <v>1</v>
      </c>
      <c r="E82" s="101"/>
      <c r="F82" s="101"/>
      <c r="G82" t="str">
        <f t="shared" si="5"/>
        <v>1</v>
      </c>
      <c r="H82" s="12" t="str">
        <f t="shared" si="4"/>
        <v>1. Giới thiệu</v>
      </c>
      <c r="M82" s="12" t="s">
        <v>614</v>
      </c>
    </row>
    <row r="83" spans="1:13" ht="18.75">
      <c r="A83" s="9" t="s">
        <v>86</v>
      </c>
      <c r="B83" s="5" t="s">
        <v>469</v>
      </c>
      <c r="C83" s="101">
        <f t="shared" si="3"/>
        <v>1</v>
      </c>
      <c r="D83" s="101">
        <v>1</v>
      </c>
      <c r="E83" s="101"/>
      <c r="F83" s="101"/>
      <c r="G83" t="str">
        <f t="shared" si="5"/>
        <v>2</v>
      </c>
      <c r="H83" s="12" t="str">
        <f t="shared" si="4"/>
        <v>2. Các thiết bị</v>
      </c>
      <c r="M83" s="12" t="s">
        <v>615</v>
      </c>
    </row>
    <row r="84" spans="1:13" ht="18.75">
      <c r="A84" s="9" t="s">
        <v>87</v>
      </c>
      <c r="B84" s="104" t="s">
        <v>470</v>
      </c>
      <c r="C84" s="101">
        <f t="shared" si="3"/>
        <v>1</v>
      </c>
      <c r="D84" s="101"/>
      <c r="E84" s="101">
        <v>1</v>
      </c>
      <c r="F84" s="101"/>
      <c r="G84" t="str">
        <f t="shared" si="5"/>
        <v>3</v>
      </c>
      <c r="H84" s="12" t="str">
        <f t="shared" si="4"/>
        <v>3. Các thông số cơ bản</v>
      </c>
      <c r="M84" s="12" t="s">
        <v>616</v>
      </c>
    </row>
    <row r="85" spans="1:13" ht="18.75">
      <c r="A85" s="9" t="s">
        <v>88</v>
      </c>
      <c r="B85" s="5" t="s">
        <v>534</v>
      </c>
      <c r="C85" s="101">
        <f t="shared" si="3"/>
        <v>1</v>
      </c>
      <c r="D85" s="101"/>
      <c r="E85" s="101">
        <v>1</v>
      </c>
      <c r="F85" s="101"/>
      <c r="G85" t="str">
        <f t="shared" si="5"/>
        <v>4</v>
      </c>
      <c r="H85" s="12" t="str">
        <f t="shared" si="4"/>
        <v>4. Các loại sợi quang cơ bản</v>
      </c>
      <c r="M85" s="12" t="s">
        <v>617</v>
      </c>
    </row>
    <row r="86" spans="1:13" ht="18.75">
      <c r="A86" s="9" t="s">
        <v>124</v>
      </c>
      <c r="B86" s="104" t="s">
        <v>471</v>
      </c>
      <c r="C86" s="101">
        <f t="shared" si="3"/>
        <v>1</v>
      </c>
      <c r="D86" s="101"/>
      <c r="E86" s="101">
        <v>1</v>
      </c>
      <c r="F86" s="101"/>
      <c r="G86" t="str">
        <f t="shared" si="5"/>
        <v>5</v>
      </c>
      <c r="H86" s="12" t="str">
        <f t="shared" si="4"/>
        <v>5. Loại cáp quang bình thường</v>
      </c>
      <c r="M86" s="12" t="s">
        <v>618</v>
      </c>
    </row>
    <row r="87" spans="1:13" ht="18.75">
      <c r="A87" s="9" t="s">
        <v>476</v>
      </c>
      <c r="B87" s="5" t="s">
        <v>473</v>
      </c>
      <c r="C87" s="101">
        <f t="shared" si="3"/>
        <v>0</v>
      </c>
      <c r="D87" s="101"/>
      <c r="E87" s="101"/>
      <c r="F87" s="101"/>
      <c r="G87" t="str">
        <f t="shared" si="5"/>
        <v>5.1</v>
      </c>
      <c r="H87" s="12" t="str">
        <f t="shared" si="4"/>
        <v>5.1. Cáp trên không</v>
      </c>
      <c r="M87" s="12" t="s">
        <v>619</v>
      </c>
    </row>
    <row r="88" spans="1:13" ht="18.75">
      <c r="A88" s="9" t="s">
        <v>478</v>
      </c>
      <c r="B88" s="104" t="s">
        <v>472</v>
      </c>
      <c r="C88" s="101">
        <f t="shared" si="3"/>
        <v>0</v>
      </c>
      <c r="D88" s="101"/>
      <c r="E88" s="101"/>
      <c r="F88" s="101"/>
      <c r="G88" t="str">
        <f t="shared" si="5"/>
        <v>5.2</v>
      </c>
      <c r="H88" s="12" t="str">
        <f t="shared" si="4"/>
        <v>5.2. Cáp ngầm (trong đất, nước)</v>
      </c>
      <c r="M88" s="12" t="s">
        <v>620</v>
      </c>
    </row>
    <row r="89" spans="1:13" ht="18.75">
      <c r="A89" s="9" t="s">
        <v>479</v>
      </c>
      <c r="B89" s="104" t="s">
        <v>474</v>
      </c>
      <c r="C89" s="101">
        <f t="shared" si="3"/>
        <v>0</v>
      </c>
      <c r="D89" s="101"/>
      <c r="E89" s="101"/>
      <c r="F89" s="101"/>
      <c r="G89" t="str">
        <f t="shared" si="5"/>
        <v>5.3</v>
      </c>
      <c r="H89" s="12" t="str">
        <f t="shared" si="4"/>
        <v>5.3. Cáp trong nhà</v>
      </c>
      <c r="M89" s="12" t="s">
        <v>621</v>
      </c>
    </row>
    <row r="90" spans="1:13" ht="18.75">
      <c r="A90" s="9" t="s">
        <v>477</v>
      </c>
      <c r="B90" s="5" t="s">
        <v>475</v>
      </c>
      <c r="C90" s="101">
        <f t="shared" si="3"/>
        <v>1</v>
      </c>
      <c r="D90" s="101"/>
      <c r="E90" s="101">
        <v>1</v>
      </c>
      <c r="F90" s="101"/>
      <c r="G90" t="str">
        <f t="shared" si="5"/>
        <v>6</v>
      </c>
      <c r="H90" s="12" t="str">
        <f t="shared" si="4"/>
        <v>6. Kết nối cáp</v>
      </c>
      <c r="M90" s="12" t="s">
        <v>622</v>
      </c>
    </row>
    <row r="91" spans="1:13" ht="18.75">
      <c r="A91" s="9" t="s">
        <v>483</v>
      </c>
      <c r="B91" s="5" t="s">
        <v>480</v>
      </c>
      <c r="C91" s="101"/>
      <c r="D91" s="101"/>
      <c r="E91" s="101"/>
      <c r="F91" s="101"/>
      <c r="G91" t="str">
        <f t="shared" si="5"/>
        <v>6.1</v>
      </c>
      <c r="H91" s="12" t="str">
        <f t="shared" si="4"/>
        <v>6.1. Suy giảm kết nối</v>
      </c>
      <c r="M91" s="12" t="s">
        <v>623</v>
      </c>
    </row>
    <row r="92" spans="1:13" ht="18.75">
      <c r="A92" s="9" t="s">
        <v>484</v>
      </c>
      <c r="B92" s="104" t="s">
        <v>481</v>
      </c>
      <c r="C92" s="101"/>
      <c r="D92" s="101"/>
      <c r="E92" s="101"/>
      <c r="F92" s="101"/>
      <c r="G92" t="str">
        <f t="shared" si="5"/>
        <v>6.2</v>
      </c>
      <c r="H92" s="12" t="str">
        <f t="shared" si="4"/>
        <v>6.2. Sự kết nối</v>
      </c>
      <c r="M92" s="12" t="s">
        <v>624</v>
      </c>
    </row>
    <row r="93" spans="1:13" ht="18.75">
      <c r="A93" s="9" t="s">
        <v>485</v>
      </c>
      <c r="B93" s="104" t="s">
        <v>482</v>
      </c>
      <c r="C93" s="101"/>
      <c r="D93" s="101"/>
      <c r="E93" s="101"/>
      <c r="F93" s="101"/>
      <c r="G93" t="str">
        <f t="shared" si="5"/>
        <v>6.3</v>
      </c>
      <c r="H93" s="12" t="str">
        <f t="shared" si="4"/>
        <v>6.3. Xử lý kết nối</v>
      </c>
      <c r="M93" s="12" t="s">
        <v>665</v>
      </c>
    </row>
    <row r="94" spans="1:13" ht="18.75">
      <c r="A94" s="9" t="s">
        <v>486</v>
      </c>
      <c r="B94" s="104" t="s">
        <v>427</v>
      </c>
      <c r="C94" s="101"/>
      <c r="D94" s="101"/>
      <c r="E94" s="101"/>
      <c r="F94" s="101"/>
      <c r="G94" t="str">
        <f t="shared" si="5"/>
        <v>6.4</v>
      </c>
      <c r="H94" s="12" t="str">
        <f t="shared" si="4"/>
        <v>6.4. Xử lý sự cố</v>
      </c>
      <c r="M94" s="12" t="s">
        <v>666</v>
      </c>
    </row>
    <row r="95" spans="1:13" ht="37.5">
      <c r="A95" s="9" t="s">
        <v>488</v>
      </c>
      <c r="B95" s="104" t="s">
        <v>487</v>
      </c>
      <c r="C95" s="101"/>
      <c r="D95" s="101"/>
      <c r="E95" s="101"/>
      <c r="F95" s="101"/>
      <c r="G95" t="str">
        <f t="shared" si="5"/>
        <v>6.5</v>
      </c>
      <c r="H95" s="12" t="str">
        <f t="shared" si="4"/>
        <v>6.5. Đấu nối cáp quang bằng máy Fujikura FSM-50S</v>
      </c>
      <c r="M95" s="12" t="s">
        <v>667</v>
      </c>
    </row>
    <row r="96" spans="1:13" ht="18.75">
      <c r="A96" s="9" t="s">
        <v>489</v>
      </c>
      <c r="B96" s="104" t="s">
        <v>422</v>
      </c>
      <c r="C96" s="101"/>
      <c r="D96" s="101"/>
      <c r="E96" s="101"/>
      <c r="F96" s="101"/>
      <c r="G96" t="str">
        <f t="shared" si="5"/>
        <v>6.6</v>
      </c>
      <c r="H96" s="12" t="str">
        <f t="shared" si="4"/>
        <v>6.6. Câu hỏi ôn tập</v>
      </c>
      <c r="M96" s="12" t="s">
        <v>668</v>
      </c>
    </row>
    <row r="97" spans="1:13" ht="18.75">
      <c r="A97" s="102">
        <v>10</v>
      </c>
      <c r="B97" s="2" t="s">
        <v>368</v>
      </c>
      <c r="C97" s="102">
        <f t="shared" si="3"/>
        <v>3</v>
      </c>
      <c r="D97" s="102">
        <v>2</v>
      </c>
      <c r="E97" s="102">
        <v>1</v>
      </c>
      <c r="F97" s="102"/>
      <c r="G97" t="str">
        <f t="shared" si="5"/>
        <v/>
      </c>
      <c r="H97" s="12" t="str">
        <f t="shared" si="4"/>
        <v>. Mạng Modbus</v>
      </c>
      <c r="M97" s="12" t="s">
        <v>669</v>
      </c>
    </row>
    <row r="98" spans="1:13" ht="18.75">
      <c r="A98" s="9" t="s">
        <v>91</v>
      </c>
      <c r="B98" s="5" t="s">
        <v>355</v>
      </c>
      <c r="C98" s="101">
        <f t="shared" si="3"/>
        <v>1</v>
      </c>
      <c r="D98" s="101">
        <v>1</v>
      </c>
      <c r="E98" s="101"/>
      <c r="F98" s="101"/>
      <c r="G98" t="str">
        <f>MID(A98,4,3)</f>
        <v>1</v>
      </c>
      <c r="H98" s="12" t="str">
        <f t="shared" si="4"/>
        <v>1. Giới thiệu tổng quan</v>
      </c>
      <c r="M98" s="12" t="s">
        <v>670</v>
      </c>
    </row>
    <row r="99" spans="1:13" ht="18.75">
      <c r="A99" s="9" t="s">
        <v>92</v>
      </c>
      <c r="B99" s="104" t="s">
        <v>490</v>
      </c>
      <c r="C99" s="101">
        <f t="shared" si="3"/>
        <v>1</v>
      </c>
      <c r="D99" s="101">
        <v>1</v>
      </c>
      <c r="E99" s="101"/>
      <c r="F99" s="101"/>
      <c r="G99" t="str">
        <f t="shared" ref="G99:G135" si="6">MID(A99,4,3)</f>
        <v>2</v>
      </c>
      <c r="H99" s="12" t="str">
        <f t="shared" si="4"/>
        <v>2. Cấu trúc giao thức Modbus</v>
      </c>
      <c r="M99" s="12" t="s">
        <v>671</v>
      </c>
    </row>
    <row r="100" spans="1:13" ht="18.75">
      <c r="A100" s="9" t="s">
        <v>492</v>
      </c>
      <c r="B100" s="5" t="s">
        <v>491</v>
      </c>
      <c r="C100" s="101">
        <f t="shared" si="3"/>
        <v>0</v>
      </c>
      <c r="D100" s="101"/>
      <c r="E100" s="101"/>
      <c r="F100" s="101"/>
      <c r="G100" t="str">
        <f t="shared" si="6"/>
        <v>2.1</v>
      </c>
      <c r="H100" s="12" t="str">
        <f t="shared" si="4"/>
        <v>2.1. Kiến trúc giao thức</v>
      </c>
      <c r="M100" s="12" t="s">
        <v>672</v>
      </c>
    </row>
    <row r="101" spans="1:13" ht="18.75">
      <c r="A101" s="9" t="s">
        <v>496</v>
      </c>
      <c r="B101" s="104" t="s">
        <v>493</v>
      </c>
      <c r="C101" s="101">
        <f t="shared" si="3"/>
        <v>0</v>
      </c>
      <c r="D101" s="101"/>
      <c r="E101" s="101"/>
      <c r="F101" s="101"/>
      <c r="G101" t="str">
        <f t="shared" si="6"/>
        <v>2.2</v>
      </c>
      <c r="H101" s="12" t="str">
        <f t="shared" si="4"/>
        <v>2.2. Cơ chế giao tiếp</v>
      </c>
      <c r="M101" s="12" t="s">
        <v>673</v>
      </c>
    </row>
    <row r="102" spans="1:13" ht="18.75">
      <c r="A102" s="9" t="s">
        <v>497</v>
      </c>
      <c r="B102" s="104" t="s">
        <v>494</v>
      </c>
      <c r="C102" s="101">
        <f t="shared" si="3"/>
        <v>0</v>
      </c>
      <c r="D102" s="101"/>
      <c r="E102" s="101"/>
      <c r="F102" s="101"/>
      <c r="G102" t="str">
        <f t="shared" si="6"/>
        <v>2.3</v>
      </c>
      <c r="H102" s="12" t="str">
        <f t="shared" si="4"/>
        <v>2.3. Cấu trúc bức điện</v>
      </c>
      <c r="M102" s="12" t="s">
        <v>674</v>
      </c>
    </row>
    <row r="103" spans="1:13" ht="18.75">
      <c r="A103" s="9" t="s">
        <v>123</v>
      </c>
      <c r="B103" s="104" t="s">
        <v>495</v>
      </c>
      <c r="C103" s="101">
        <f t="shared" si="3"/>
        <v>0.5</v>
      </c>
      <c r="D103" s="101"/>
      <c r="E103" s="101">
        <v>0.5</v>
      </c>
      <c r="F103" s="101"/>
      <c r="G103" t="str">
        <f t="shared" si="6"/>
        <v>3</v>
      </c>
      <c r="H103" s="12" t="str">
        <f t="shared" si="4"/>
        <v>3. Các mã số chức năng</v>
      </c>
      <c r="M103" s="12" t="s">
        <v>675</v>
      </c>
    </row>
    <row r="104" spans="1:13" ht="18.75">
      <c r="A104" s="9" t="s">
        <v>500</v>
      </c>
      <c r="B104" s="104" t="s">
        <v>498</v>
      </c>
      <c r="C104" s="101">
        <f t="shared" si="3"/>
        <v>0.5</v>
      </c>
      <c r="D104" s="101"/>
      <c r="E104" s="101">
        <v>0.5</v>
      </c>
      <c r="F104" s="101"/>
      <c r="G104" t="str">
        <f t="shared" si="6"/>
        <v>3.1</v>
      </c>
      <c r="H104" s="12" t="str">
        <f t="shared" si="4"/>
        <v>3.1. Địa chỉ Modbus</v>
      </c>
      <c r="M104" s="12" t="s">
        <v>676</v>
      </c>
    </row>
    <row r="105" spans="1:13" ht="18.75">
      <c r="A105" s="9" t="s">
        <v>501</v>
      </c>
      <c r="B105" s="104" t="s">
        <v>499</v>
      </c>
      <c r="C105" s="101">
        <f t="shared" si="3"/>
        <v>0</v>
      </c>
      <c r="D105" s="101"/>
      <c r="E105" s="101"/>
      <c r="F105" s="101"/>
      <c r="G105" t="str">
        <f t="shared" si="6"/>
        <v>3.2</v>
      </c>
      <c r="H105" s="12" t="str">
        <f t="shared" si="4"/>
        <v>3.2. Các mã chức năng Modbus</v>
      </c>
      <c r="M105" s="12" t="s">
        <v>677</v>
      </c>
    </row>
    <row r="106" spans="1:13" ht="18.75">
      <c r="A106" s="9" t="s">
        <v>504</v>
      </c>
      <c r="B106" s="104" t="s">
        <v>503</v>
      </c>
      <c r="C106" s="101">
        <f t="shared" si="3"/>
        <v>0</v>
      </c>
      <c r="D106" s="101"/>
      <c r="E106" s="101"/>
      <c r="F106" s="101"/>
      <c r="G106" t="str">
        <f t="shared" si="6"/>
        <v>3.3</v>
      </c>
      <c r="H106" s="12" t="str">
        <f t="shared" si="4"/>
        <v>3.3. Đọc trạng thái của tín hiệu đầu ra</v>
      </c>
      <c r="M106" s="12" t="s">
        <v>678</v>
      </c>
    </row>
    <row r="107" spans="1:13" ht="18.75">
      <c r="A107" s="9" t="s">
        <v>505</v>
      </c>
      <c r="B107" s="104" t="s">
        <v>502</v>
      </c>
      <c r="C107" s="101">
        <f t="shared" si="3"/>
        <v>0</v>
      </c>
      <c r="D107" s="101"/>
      <c r="E107" s="101"/>
      <c r="F107" s="101"/>
      <c r="G107" t="str">
        <f t="shared" si="6"/>
        <v>3.4</v>
      </c>
      <c r="H107" s="12" t="str">
        <f t="shared" si="4"/>
        <v>3.4. Đọc trạng thái của tín hiệu đầu vào</v>
      </c>
      <c r="M107" s="12" t="s">
        <v>679</v>
      </c>
    </row>
    <row r="108" spans="1:13" ht="18.75">
      <c r="A108" s="9" t="s">
        <v>510</v>
      </c>
      <c r="B108" s="5" t="s">
        <v>509</v>
      </c>
      <c r="C108" s="101">
        <f t="shared" si="3"/>
        <v>0.5</v>
      </c>
      <c r="D108" s="101"/>
      <c r="E108" s="101">
        <v>0.5</v>
      </c>
      <c r="F108" s="101"/>
      <c r="G108" t="str">
        <f t="shared" si="6"/>
        <v>4</v>
      </c>
      <c r="H108" s="12" t="str">
        <f t="shared" si="4"/>
        <v xml:space="preserve">4. Viết chương trình mạng modbus </v>
      </c>
      <c r="M108" s="12" t="s">
        <v>680</v>
      </c>
    </row>
    <row r="109" spans="1:13" ht="37.5">
      <c r="A109" s="102">
        <v>11</v>
      </c>
      <c r="B109" s="2" t="s">
        <v>369</v>
      </c>
      <c r="C109" s="102">
        <f t="shared" si="3"/>
        <v>6</v>
      </c>
      <c r="D109" s="102">
        <v>3</v>
      </c>
      <c r="E109" s="102">
        <v>3</v>
      </c>
      <c r="F109" s="102"/>
      <c r="G109" t="str">
        <f t="shared" si="6"/>
        <v/>
      </c>
      <c r="H109" s="12" t="str">
        <f t="shared" si="4"/>
        <v>. Mạng AS-I và mạng Industrial Ethernet</v>
      </c>
      <c r="M109" s="12" t="s">
        <v>681</v>
      </c>
    </row>
    <row r="110" spans="1:13" ht="18.75">
      <c r="A110" s="9" t="s">
        <v>297</v>
      </c>
      <c r="B110" s="5" t="s">
        <v>355</v>
      </c>
      <c r="C110" s="101">
        <f t="shared" si="3"/>
        <v>1</v>
      </c>
      <c r="D110" s="101">
        <v>1</v>
      </c>
      <c r="E110" s="101"/>
      <c r="F110" s="101"/>
      <c r="G110" t="str">
        <f t="shared" si="6"/>
        <v>1</v>
      </c>
      <c r="H110" s="12" t="str">
        <f t="shared" si="4"/>
        <v>1. Giới thiệu tổng quan</v>
      </c>
      <c r="M110" s="12" t="s">
        <v>682</v>
      </c>
    </row>
    <row r="111" spans="1:13" ht="18.75">
      <c r="A111" s="9" t="s">
        <v>298</v>
      </c>
      <c r="B111" s="104" t="s">
        <v>511</v>
      </c>
      <c r="C111" s="101">
        <f t="shared" si="3"/>
        <v>1</v>
      </c>
      <c r="D111" s="101">
        <v>1</v>
      </c>
      <c r="E111" s="101"/>
      <c r="F111" s="101"/>
      <c r="G111" t="str">
        <f t="shared" si="6"/>
        <v>2</v>
      </c>
      <c r="H111" s="12" t="str">
        <f t="shared" si="4"/>
        <v>2. Lớp vật lý</v>
      </c>
      <c r="M111" s="12" t="s">
        <v>683</v>
      </c>
    </row>
    <row r="112" spans="1:13" ht="18.75">
      <c r="A112" s="9" t="s">
        <v>512</v>
      </c>
      <c r="B112" s="5" t="s">
        <v>493</v>
      </c>
      <c r="C112" s="101">
        <f t="shared" si="3"/>
        <v>0</v>
      </c>
      <c r="D112" s="101"/>
      <c r="E112" s="101"/>
      <c r="F112" s="101"/>
      <c r="G112" t="str">
        <f t="shared" si="6"/>
        <v>2.1</v>
      </c>
      <c r="H112" s="12" t="str">
        <f t="shared" si="4"/>
        <v>2.1. Cơ chế giao tiếp</v>
      </c>
      <c r="M112" s="12" t="s">
        <v>684</v>
      </c>
    </row>
    <row r="113" spans="1:13" ht="18.75">
      <c r="A113" s="9" t="s">
        <v>515</v>
      </c>
      <c r="B113" s="105" t="s">
        <v>494</v>
      </c>
      <c r="C113" s="101">
        <f t="shared" si="3"/>
        <v>0</v>
      </c>
      <c r="D113" s="101"/>
      <c r="E113" s="101"/>
      <c r="F113" s="101"/>
      <c r="G113" t="str">
        <f t="shared" si="6"/>
        <v>2.2</v>
      </c>
      <c r="H113" s="12" t="str">
        <f t="shared" si="4"/>
        <v>2.2. Cấu trúc bức điện</v>
      </c>
      <c r="M113" s="12" t="s">
        <v>685</v>
      </c>
    </row>
    <row r="114" spans="1:13" ht="18.75">
      <c r="A114" s="9" t="s">
        <v>299</v>
      </c>
      <c r="B114" s="104" t="s">
        <v>513</v>
      </c>
      <c r="C114" s="101">
        <f t="shared" si="3"/>
        <v>2</v>
      </c>
      <c r="D114" s="101">
        <v>1</v>
      </c>
      <c r="E114" s="101">
        <v>1</v>
      </c>
      <c r="F114" s="101"/>
      <c r="G114" t="str">
        <f t="shared" si="6"/>
        <v>3</v>
      </c>
      <c r="H114" s="12" t="str">
        <f t="shared" si="4"/>
        <v>3. Lớp kết nối dữ liệu</v>
      </c>
      <c r="M114" s="12" t="s">
        <v>686</v>
      </c>
    </row>
    <row r="115" spans="1:13" ht="18.75">
      <c r="A115" s="9" t="s">
        <v>300</v>
      </c>
      <c r="B115" s="104" t="s">
        <v>514</v>
      </c>
      <c r="C115" s="101">
        <f t="shared" si="3"/>
        <v>1</v>
      </c>
      <c r="D115" s="101"/>
      <c r="E115" s="101">
        <v>1</v>
      </c>
      <c r="F115" s="101"/>
      <c r="G115" t="str">
        <f t="shared" si="6"/>
        <v>4</v>
      </c>
      <c r="H115" s="12" t="str">
        <f t="shared" si="4"/>
        <v>4. Đặc điểm hoạt động</v>
      </c>
      <c r="M115" s="12" t="s">
        <v>687</v>
      </c>
    </row>
    <row r="116" spans="1:13" ht="18.75">
      <c r="A116" s="9" t="s">
        <v>517</v>
      </c>
      <c r="B116" s="105" t="s">
        <v>516</v>
      </c>
      <c r="C116" s="101">
        <f t="shared" si="3"/>
        <v>0</v>
      </c>
      <c r="D116" s="101"/>
      <c r="E116" s="101"/>
      <c r="F116" s="101"/>
      <c r="G116" t="str">
        <f t="shared" si="6"/>
        <v>4.1</v>
      </c>
      <c r="H116" s="12" t="str">
        <f t="shared" si="4"/>
        <v>4.1. Mã hóa bit</v>
      </c>
      <c r="M116" s="12" t="s">
        <v>688</v>
      </c>
    </row>
    <row r="117" spans="1:13" ht="18.75">
      <c r="A117" s="9" t="s">
        <v>519</v>
      </c>
      <c r="B117" s="104" t="s">
        <v>518</v>
      </c>
      <c r="C117" s="101">
        <f t="shared" si="3"/>
        <v>0</v>
      </c>
      <c r="D117" s="101"/>
      <c r="E117" s="101"/>
      <c r="F117" s="101"/>
      <c r="G117" t="str">
        <f t="shared" si="6"/>
        <v>4.2</v>
      </c>
      <c r="H117" s="12" t="str">
        <f t="shared" si="4"/>
        <v>4.2. Bảo toàn dữ liệu</v>
      </c>
      <c r="M117" s="12" t="s">
        <v>689</v>
      </c>
    </row>
    <row r="118" spans="1:13" ht="18.75">
      <c r="A118" s="9" t="s">
        <v>324</v>
      </c>
      <c r="B118" s="104" t="s">
        <v>427</v>
      </c>
      <c r="C118" s="101">
        <f t="shared" si="3"/>
        <v>1</v>
      </c>
      <c r="D118" s="101"/>
      <c r="E118" s="101">
        <v>1</v>
      </c>
      <c r="F118" s="101"/>
      <c r="G118" t="str">
        <f t="shared" si="6"/>
        <v>5</v>
      </c>
      <c r="H118" s="12" t="str">
        <f t="shared" si="4"/>
        <v>5. Xử lý sự cố</v>
      </c>
      <c r="M118" s="12" t="s">
        <v>666</v>
      </c>
    </row>
    <row r="119" spans="1:13" ht="18.75">
      <c r="A119" s="9" t="s">
        <v>520</v>
      </c>
      <c r="B119" s="5" t="s">
        <v>355</v>
      </c>
      <c r="C119" s="101"/>
      <c r="D119" s="101"/>
      <c r="E119" s="101"/>
      <c r="F119" s="101"/>
      <c r="G119" t="str">
        <f t="shared" si="6"/>
        <v>5.1</v>
      </c>
      <c r="H119" s="12" t="str">
        <f t="shared" si="4"/>
        <v>5.1. Giới thiệu tổng quan</v>
      </c>
      <c r="M119" s="12" t="s">
        <v>690</v>
      </c>
    </row>
    <row r="120" spans="1:13" ht="18.75">
      <c r="A120" s="9" t="s">
        <v>521</v>
      </c>
      <c r="B120" s="106" t="s">
        <v>522</v>
      </c>
      <c r="C120" s="101"/>
      <c r="D120" s="101"/>
      <c r="E120" s="101"/>
      <c r="F120" s="101"/>
      <c r="G120" t="str">
        <f t="shared" si="6"/>
        <v>5.2</v>
      </c>
      <c r="H120" s="12" t="str">
        <f t="shared" si="4"/>
        <v>5.2. Công cụ</v>
      </c>
      <c r="M120" s="12" t="s">
        <v>691</v>
      </c>
    </row>
    <row r="121" spans="1:13" ht="18.75">
      <c r="A121" s="102">
        <v>12</v>
      </c>
      <c r="B121" s="2" t="s">
        <v>359</v>
      </c>
      <c r="C121" s="102">
        <f t="shared" si="3"/>
        <v>6</v>
      </c>
      <c r="D121" s="102">
        <v>1</v>
      </c>
      <c r="E121" s="102">
        <v>4</v>
      </c>
      <c r="F121" s="102">
        <v>1</v>
      </c>
      <c r="G121" t="str">
        <f t="shared" si="6"/>
        <v/>
      </c>
      <c r="H121" s="12" t="str">
        <f t="shared" si="4"/>
        <v>. Truyền thông Radio và wireless</v>
      </c>
      <c r="M121" s="12" t="s">
        <v>692</v>
      </c>
    </row>
    <row r="122" spans="1:13" ht="18.75">
      <c r="A122" s="9" t="s">
        <v>338</v>
      </c>
      <c r="B122" s="104" t="s">
        <v>523</v>
      </c>
      <c r="C122" s="101">
        <f t="shared" si="3"/>
        <v>1</v>
      </c>
      <c r="D122" s="101">
        <v>1</v>
      </c>
      <c r="E122" s="101"/>
      <c r="F122" s="101"/>
      <c r="G122" t="str">
        <f t="shared" si="6"/>
        <v>1</v>
      </c>
      <c r="H122" s="12" t="str">
        <f t="shared" si="4"/>
        <v>1. Thiết bị truyền thông Radio</v>
      </c>
      <c r="M122" s="12" t="s">
        <v>693</v>
      </c>
    </row>
    <row r="123" spans="1:13" ht="18.75">
      <c r="A123" s="9" t="s">
        <v>529</v>
      </c>
      <c r="B123" s="5" t="s">
        <v>524</v>
      </c>
      <c r="C123" s="101">
        <f t="shared" si="3"/>
        <v>0</v>
      </c>
      <c r="D123" s="101"/>
      <c r="E123" s="101"/>
      <c r="F123" s="101"/>
      <c r="G123" t="str">
        <f t="shared" si="6"/>
        <v>1.1</v>
      </c>
      <c r="H123" s="12" t="str">
        <f t="shared" si="4"/>
        <v>1.1. Tuyền thông MDS SD9</v>
      </c>
      <c r="M123" s="12" t="s">
        <v>694</v>
      </c>
    </row>
    <row r="124" spans="1:13" ht="18.75">
      <c r="A124" s="9" t="s">
        <v>528</v>
      </c>
      <c r="B124" s="104" t="s">
        <v>525</v>
      </c>
      <c r="C124" s="101">
        <f t="shared" si="3"/>
        <v>0</v>
      </c>
      <c r="D124" s="101"/>
      <c r="E124" s="101"/>
      <c r="F124" s="101"/>
      <c r="G124" t="str">
        <f t="shared" si="6"/>
        <v>1.2</v>
      </c>
      <c r="H124" s="12" t="str">
        <f t="shared" si="4"/>
        <v>1.2. Máy phát hình bán dẫn VHF/UHF</v>
      </c>
      <c r="M124" s="12" t="s">
        <v>695</v>
      </c>
    </row>
    <row r="125" spans="1:13" ht="37.5">
      <c r="A125" s="9" t="s">
        <v>530</v>
      </c>
      <c r="B125" s="104" t="s">
        <v>526</v>
      </c>
      <c r="C125" s="101">
        <f t="shared" si="3"/>
        <v>0</v>
      </c>
      <c r="D125" s="101"/>
      <c r="E125" s="101"/>
      <c r="F125" s="101"/>
      <c r="G125" t="str">
        <f t="shared" si="6"/>
        <v>1.3</v>
      </c>
      <c r="H125" s="12" t="str">
        <f t="shared" si="4"/>
        <v>1.3. Máy bộ đàm  Motorola GP338 VHF/UHF</v>
      </c>
      <c r="M125" s="12" t="s">
        <v>696</v>
      </c>
    </row>
    <row r="126" spans="1:13" ht="18.75">
      <c r="A126" s="9" t="s">
        <v>339</v>
      </c>
      <c r="B126" s="104" t="s">
        <v>527</v>
      </c>
      <c r="C126" s="101">
        <f t="shared" si="3"/>
        <v>1</v>
      </c>
      <c r="D126" s="101"/>
      <c r="E126" s="101">
        <v>1</v>
      </c>
      <c r="F126" s="101"/>
      <c r="G126" t="str">
        <f t="shared" si="6"/>
        <v>2</v>
      </c>
      <c r="H126" s="12" t="str">
        <f t="shared" si="4"/>
        <v>2. Đặc điểm của VHF/UHF</v>
      </c>
      <c r="M126" s="12" t="s">
        <v>697</v>
      </c>
    </row>
    <row r="127" spans="1:13" ht="18.75">
      <c r="A127" s="9" t="s">
        <v>340</v>
      </c>
      <c r="B127" s="104" t="s">
        <v>531</v>
      </c>
      <c r="C127" s="101">
        <f t="shared" si="3"/>
        <v>1</v>
      </c>
      <c r="D127" s="101"/>
      <c r="E127" s="101">
        <v>1</v>
      </c>
      <c r="F127" s="101"/>
      <c r="G127" t="str">
        <f t="shared" si="6"/>
        <v>3</v>
      </c>
      <c r="H127" s="12" t="str">
        <f t="shared" si="4"/>
        <v>3. Cài đặt wireless</v>
      </c>
      <c r="M127" s="12" t="s">
        <v>698</v>
      </c>
    </row>
    <row r="128" spans="1:13" ht="18.75">
      <c r="A128" s="9" t="s">
        <v>341</v>
      </c>
      <c r="B128" s="104" t="s">
        <v>532</v>
      </c>
      <c r="C128" s="101">
        <f t="shared" si="3"/>
        <v>2</v>
      </c>
      <c r="D128" s="101"/>
      <c r="E128" s="101">
        <v>2</v>
      </c>
      <c r="F128" s="101"/>
      <c r="G128" t="str">
        <f t="shared" si="6"/>
        <v>4</v>
      </c>
      <c r="H128" s="12" t="str">
        <f t="shared" si="4"/>
        <v>4. Thay đổi password trong wireless</v>
      </c>
      <c r="M128" s="12" t="s">
        <v>699</v>
      </c>
    </row>
    <row r="129" spans="1:13" ht="18.75">
      <c r="A129" s="9" t="s">
        <v>342</v>
      </c>
      <c r="B129" s="104" t="s">
        <v>156</v>
      </c>
      <c r="C129" s="101">
        <f t="shared" si="3"/>
        <v>1</v>
      </c>
      <c r="D129" s="101"/>
      <c r="E129" s="101"/>
      <c r="F129" s="101">
        <v>1</v>
      </c>
      <c r="G129" t="str">
        <f t="shared" si="6"/>
        <v>5</v>
      </c>
      <c r="H129" s="12" t="str">
        <f t="shared" si="4"/>
        <v>5. Kiểm tra 1 tiết</v>
      </c>
      <c r="M129" s="12" t="s">
        <v>700</v>
      </c>
    </row>
    <row r="130" spans="1:13" ht="18.75">
      <c r="A130" s="10">
        <v>13</v>
      </c>
      <c r="B130" s="2" t="s">
        <v>799</v>
      </c>
      <c r="C130" s="102">
        <f t="shared" si="3"/>
        <v>15</v>
      </c>
      <c r="D130" s="102"/>
      <c r="E130" s="102">
        <v>15</v>
      </c>
      <c r="F130" s="102"/>
      <c r="G130" t="str">
        <f t="shared" si="6"/>
        <v/>
      </c>
      <c r="H130" s="12" t="str">
        <f t="shared" si="4"/>
        <v>. Đồ án mô đun</v>
      </c>
      <c r="M130" s="12" t="s">
        <v>701</v>
      </c>
    </row>
    <row r="131" spans="1:13" ht="18.75">
      <c r="A131" s="10">
        <v>14</v>
      </c>
      <c r="B131" s="2" t="s">
        <v>365</v>
      </c>
      <c r="C131" s="102">
        <f t="shared" si="3"/>
        <v>6</v>
      </c>
      <c r="D131" s="102">
        <v>1</v>
      </c>
      <c r="E131" s="102">
        <v>5</v>
      </c>
      <c r="F131" s="102"/>
      <c r="G131" t="str">
        <f t="shared" si="6"/>
        <v/>
      </c>
      <c r="H131" s="12" t="str">
        <f t="shared" si="4"/>
        <v>. Kiểm tra hết môn</v>
      </c>
      <c r="M131" s="12" t="s">
        <v>702</v>
      </c>
    </row>
    <row r="132" spans="1:13" ht="18.75">
      <c r="A132" s="10">
        <v>15</v>
      </c>
      <c r="B132" s="102" t="s">
        <v>360</v>
      </c>
      <c r="C132" s="102">
        <f>+SUM(C3,C27,C37,C49,C57,C62,C73,C77,C81,C97,C109,C121,C130,C131)</f>
        <v>90</v>
      </c>
      <c r="D132" s="102">
        <f>+SUM(D3,D27,D37,D49,D57,D62,D73,D77,D81,D97,D109,D121,D131)</f>
        <v>24</v>
      </c>
      <c r="E132" s="102">
        <f>+SUM(E3,E27,E37,E49,E57,E62,E73,E77,E81,E97,E109,E121,E130,E131)</f>
        <v>62</v>
      </c>
      <c r="F132" s="102">
        <v>4</v>
      </c>
      <c r="G132" t="str">
        <f t="shared" si="6"/>
        <v/>
      </c>
      <c r="M132" t="s">
        <v>703</v>
      </c>
    </row>
    <row r="133" spans="1:13">
      <c r="D133" t="s">
        <v>533</v>
      </c>
      <c r="G133" t="str">
        <f t="shared" si="6"/>
        <v/>
      </c>
      <c r="M133" t="s">
        <v>704</v>
      </c>
    </row>
    <row r="134" spans="1:13" ht="18.75">
      <c r="C134">
        <f>+SUM(D134:F134)</f>
        <v>90</v>
      </c>
      <c r="D134" s="95">
        <v>24</v>
      </c>
      <c r="E134" s="95">
        <v>62</v>
      </c>
      <c r="F134">
        <v>4</v>
      </c>
      <c r="G134" t="str">
        <f t="shared" si="6"/>
        <v/>
      </c>
      <c r="M134" t="s">
        <v>705</v>
      </c>
    </row>
    <row r="135" spans="1:13" ht="18.75">
      <c r="B135" s="12"/>
      <c r="C135">
        <f>+SUM(D132:F132)</f>
        <v>90</v>
      </c>
      <c r="G135" t="str">
        <f t="shared" si="6"/>
        <v/>
      </c>
      <c r="M135" t="s">
        <v>706</v>
      </c>
    </row>
    <row r="136" spans="1:13" ht="18.75">
      <c r="B136" s="12"/>
      <c r="M136" t="s">
        <v>707</v>
      </c>
    </row>
    <row r="137" spans="1:13" ht="18.75">
      <c r="B137" s="12"/>
      <c r="M137" t="s">
        <v>708</v>
      </c>
    </row>
    <row r="138" spans="1:13" ht="18.75">
      <c r="B138" s="12"/>
      <c r="M138" t="s">
        <v>709</v>
      </c>
    </row>
    <row r="139" spans="1:13" ht="18.75">
      <c r="B139" s="12"/>
      <c r="M139" t="s">
        <v>710</v>
      </c>
    </row>
    <row r="140" spans="1:13" ht="18.75">
      <c r="B140" s="12"/>
      <c r="M140" t="s">
        <v>711</v>
      </c>
    </row>
    <row r="141" spans="1:13" ht="18.75">
      <c r="B141" s="12"/>
      <c r="M141" t="s">
        <v>712</v>
      </c>
    </row>
    <row r="142" spans="1:13" ht="18.75">
      <c r="B142" s="12"/>
      <c r="M142" t="s">
        <v>713</v>
      </c>
    </row>
    <row r="143" spans="1:13" ht="18.75">
      <c r="B143" s="12"/>
      <c r="M143" t="s">
        <v>714</v>
      </c>
    </row>
    <row r="144" spans="1:13" ht="18.75">
      <c r="B144" s="12"/>
      <c r="M144" t="s">
        <v>715</v>
      </c>
    </row>
    <row r="145" spans="2:13" ht="18.75">
      <c r="B145" s="12"/>
      <c r="M145" t="s">
        <v>716</v>
      </c>
    </row>
    <row r="146" spans="2:13" ht="18.75">
      <c r="B146" s="12"/>
      <c r="M146" t="s">
        <v>717</v>
      </c>
    </row>
    <row r="147" spans="2:13" ht="18.75">
      <c r="B147" s="12"/>
      <c r="M147" t="s">
        <v>718</v>
      </c>
    </row>
    <row r="148" spans="2:13" ht="18.75">
      <c r="B148" s="12"/>
      <c r="M148" t="s">
        <v>719</v>
      </c>
    </row>
    <row r="149" spans="2:13" ht="18.75">
      <c r="B149" s="12"/>
      <c r="M149" t="s">
        <v>720</v>
      </c>
    </row>
    <row r="150" spans="2:13" ht="18.75">
      <c r="B150" s="12"/>
      <c r="M150" t="s">
        <v>721</v>
      </c>
    </row>
    <row r="151" spans="2:13" ht="18.75">
      <c r="B151" s="12"/>
      <c r="M151" t="s">
        <v>697</v>
      </c>
    </row>
    <row r="152" spans="2:13" ht="18.75">
      <c r="B152" s="12"/>
      <c r="M152" t="s">
        <v>722</v>
      </c>
    </row>
    <row r="153" spans="2:13" ht="18.75">
      <c r="B153" s="12"/>
      <c r="M153" t="s">
        <v>723</v>
      </c>
    </row>
    <row r="154" spans="2:13" ht="18.75">
      <c r="B154" s="12"/>
      <c r="M154" t="s">
        <v>724</v>
      </c>
    </row>
    <row r="155" spans="2:13" ht="18.75">
      <c r="B155" s="12"/>
      <c r="M155" t="s">
        <v>725</v>
      </c>
    </row>
    <row r="156" spans="2:13" ht="18.75">
      <c r="B156" s="12"/>
      <c r="M156" t="s">
        <v>726</v>
      </c>
    </row>
    <row r="157" spans="2:13" ht="18.75">
      <c r="B157" s="12"/>
      <c r="M157" t="s">
        <v>560</v>
      </c>
    </row>
    <row r="158" spans="2:13" ht="18.75">
      <c r="B158" s="12"/>
      <c r="M158" t="s">
        <v>727</v>
      </c>
    </row>
    <row r="159" spans="2:13">
      <c r="M159" t="s">
        <v>728</v>
      </c>
    </row>
    <row r="160" spans="2:13">
      <c r="M160" t="s">
        <v>729</v>
      </c>
    </row>
    <row r="161" spans="13:13">
      <c r="M161" t="s">
        <v>730</v>
      </c>
    </row>
    <row r="162" spans="13:13">
      <c r="M162" t="s">
        <v>721</v>
      </c>
    </row>
    <row r="163" spans="13:13">
      <c r="M163" t="s">
        <v>731</v>
      </c>
    </row>
    <row r="164" spans="13:13">
      <c r="M164" t="s">
        <v>732</v>
      </c>
    </row>
    <row r="165" spans="13:13">
      <c r="M165" t="s">
        <v>733</v>
      </c>
    </row>
    <row r="166" spans="13:13">
      <c r="M166" t="s">
        <v>734</v>
      </c>
    </row>
    <row r="167" spans="13:13">
      <c r="M167" t="s">
        <v>735</v>
      </c>
    </row>
    <row r="168" spans="13:13">
      <c r="M168" t="s">
        <v>736</v>
      </c>
    </row>
    <row r="169" spans="13:13">
      <c r="M169" t="s">
        <v>737</v>
      </c>
    </row>
    <row r="170" spans="13:13">
      <c r="M170" t="s">
        <v>738</v>
      </c>
    </row>
    <row r="171" spans="13:13">
      <c r="M171" t="s">
        <v>739</v>
      </c>
    </row>
    <row r="172" spans="13:13">
      <c r="M172" t="s">
        <v>666</v>
      </c>
    </row>
    <row r="173" spans="13:13">
      <c r="M173" t="s">
        <v>740</v>
      </c>
    </row>
    <row r="174" spans="13:13">
      <c r="M174" t="s">
        <v>741</v>
      </c>
    </row>
    <row r="175" spans="13:13">
      <c r="M175" t="s">
        <v>742</v>
      </c>
    </row>
    <row r="176" spans="13:13">
      <c r="M176" t="s">
        <v>743</v>
      </c>
    </row>
    <row r="177" spans="13:13">
      <c r="M177" t="s">
        <v>744</v>
      </c>
    </row>
    <row r="178" spans="13:13">
      <c r="M178" t="s">
        <v>745</v>
      </c>
    </row>
    <row r="179" spans="13:13">
      <c r="M179" t="s">
        <v>746</v>
      </c>
    </row>
    <row r="180" spans="13:13">
      <c r="M180" t="s">
        <v>747</v>
      </c>
    </row>
    <row r="181" spans="13:13">
      <c r="M181" t="s">
        <v>748</v>
      </c>
    </row>
    <row r="182" spans="13:13">
      <c r="M182" t="s">
        <v>749</v>
      </c>
    </row>
    <row r="183" spans="13:13">
      <c r="M183" t="s">
        <v>750</v>
      </c>
    </row>
    <row r="184" spans="13:13">
      <c r="M184" t="s">
        <v>751</v>
      </c>
    </row>
    <row r="185" spans="13:13">
      <c r="M185" t="s">
        <v>752</v>
      </c>
    </row>
    <row r="186" spans="13:13">
      <c r="M186" t="s">
        <v>753</v>
      </c>
    </row>
    <row r="187" spans="13:13">
      <c r="M187" t="s">
        <v>754</v>
      </c>
    </row>
    <row r="188" spans="13:13">
      <c r="M188" t="s">
        <v>535</v>
      </c>
    </row>
    <row r="189" spans="13:13">
      <c r="M189" t="s">
        <v>755</v>
      </c>
    </row>
    <row r="190" spans="13:13">
      <c r="M190" t="s">
        <v>756</v>
      </c>
    </row>
    <row r="191" spans="13:13">
      <c r="M191" t="s">
        <v>757</v>
      </c>
    </row>
    <row r="192" spans="13:13">
      <c r="M192" t="s">
        <v>758</v>
      </c>
    </row>
    <row r="193" spans="13:13">
      <c r="M193" t="s">
        <v>759</v>
      </c>
    </row>
    <row r="194" spans="13:13">
      <c r="M194" t="s">
        <v>760</v>
      </c>
    </row>
    <row r="195" spans="13:13">
      <c r="M195" t="s">
        <v>761</v>
      </c>
    </row>
    <row r="196" spans="13:13">
      <c r="M196" t="s">
        <v>762</v>
      </c>
    </row>
    <row r="197" spans="13:13">
      <c r="M197" t="s">
        <v>763</v>
      </c>
    </row>
    <row r="198" spans="13:13">
      <c r="M198" t="s">
        <v>764</v>
      </c>
    </row>
    <row r="199" spans="13:13">
      <c r="M199" t="s">
        <v>765</v>
      </c>
    </row>
    <row r="200" spans="13:13">
      <c r="M200" t="s">
        <v>535</v>
      </c>
    </row>
    <row r="201" spans="13:13">
      <c r="M201" t="s">
        <v>766</v>
      </c>
    </row>
    <row r="202" spans="13:13">
      <c r="M202" t="s">
        <v>767</v>
      </c>
    </row>
    <row r="203" spans="13:13">
      <c r="M203" t="s">
        <v>768</v>
      </c>
    </row>
    <row r="204" spans="13:13">
      <c r="M204" t="s">
        <v>769</v>
      </c>
    </row>
    <row r="205" spans="13:13">
      <c r="M205" t="s">
        <v>770</v>
      </c>
    </row>
    <row r="206" spans="13:13">
      <c r="M206" t="s">
        <v>771</v>
      </c>
    </row>
    <row r="207" spans="13:13">
      <c r="M207" t="s">
        <v>772</v>
      </c>
    </row>
    <row r="208" spans="13:13">
      <c r="M208" t="s">
        <v>703</v>
      </c>
    </row>
    <row r="209" spans="13:13">
      <c r="M209" t="s">
        <v>773</v>
      </c>
    </row>
    <row r="210" spans="13:13">
      <c r="M210" t="s">
        <v>774</v>
      </c>
    </row>
    <row r="211" spans="13:13">
      <c r="M211" t="s">
        <v>775</v>
      </c>
    </row>
    <row r="212" spans="13:13">
      <c r="M212" t="s">
        <v>776</v>
      </c>
    </row>
    <row r="213" spans="13:13">
      <c r="M213" t="s">
        <v>777</v>
      </c>
    </row>
    <row r="214" spans="13:13">
      <c r="M214" t="s">
        <v>778</v>
      </c>
    </row>
    <row r="215" spans="13:13">
      <c r="M215" t="s">
        <v>779</v>
      </c>
    </row>
    <row r="216" spans="13:13">
      <c r="M216" t="s">
        <v>780</v>
      </c>
    </row>
    <row r="217" spans="13:13">
      <c r="M217" t="s">
        <v>781</v>
      </c>
    </row>
    <row r="218" spans="13:13">
      <c r="M218" t="s">
        <v>782</v>
      </c>
    </row>
    <row r="219" spans="13:13">
      <c r="M219" t="s">
        <v>783</v>
      </c>
    </row>
    <row r="220" spans="13:13">
      <c r="M220" t="s">
        <v>784</v>
      </c>
    </row>
    <row r="221" spans="13:13">
      <c r="M221" t="s">
        <v>785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F25"/>
    </sheetView>
  </sheetViews>
  <sheetFormatPr defaultRowHeight="15"/>
  <cols>
    <col min="1" max="1" width="41.5703125" customWidth="1"/>
    <col min="2" max="2" width="8.7109375" customWidth="1"/>
  </cols>
  <sheetData>
    <row r="1" spans="1:6" ht="36.75" customHeight="1">
      <c r="A1" s="142" t="s">
        <v>786</v>
      </c>
      <c r="B1" s="142" t="s">
        <v>787</v>
      </c>
      <c r="C1" s="142"/>
      <c r="D1" s="142"/>
      <c r="E1" s="142"/>
      <c r="F1" s="142" t="s">
        <v>788</v>
      </c>
    </row>
    <row r="2" spans="1:6" ht="37.5">
      <c r="A2" s="142"/>
      <c r="B2" s="1" t="s">
        <v>789</v>
      </c>
      <c r="C2" s="1" t="s">
        <v>94</v>
      </c>
      <c r="D2" s="1" t="s">
        <v>790</v>
      </c>
      <c r="E2" s="1" t="s">
        <v>791</v>
      </c>
      <c r="F2" s="142"/>
    </row>
    <row r="3" spans="1:6" ht="18.75">
      <c r="A3" s="104" t="s">
        <v>536</v>
      </c>
      <c r="B3" s="108">
        <v>1</v>
      </c>
      <c r="C3" s="108">
        <v>1</v>
      </c>
      <c r="D3" s="109"/>
      <c r="E3" s="109"/>
      <c r="F3" s="108" t="s">
        <v>792</v>
      </c>
    </row>
    <row r="4" spans="1:6" ht="37.5">
      <c r="A4" s="104" t="s">
        <v>537</v>
      </c>
      <c r="B4" s="110"/>
      <c r="C4" s="110"/>
      <c r="D4" s="111"/>
      <c r="E4" s="111"/>
      <c r="F4" s="110"/>
    </row>
    <row r="5" spans="1:6" ht="37.5">
      <c r="A5" s="104" t="s">
        <v>538</v>
      </c>
      <c r="B5" s="110"/>
      <c r="C5" s="110"/>
      <c r="D5" s="111"/>
      <c r="E5" s="111"/>
      <c r="F5" s="110"/>
    </row>
    <row r="6" spans="1:6" ht="56.25">
      <c r="A6" s="104" t="s">
        <v>539</v>
      </c>
      <c r="B6" s="112"/>
      <c r="C6" s="112"/>
      <c r="D6" s="113"/>
      <c r="E6" s="113"/>
      <c r="F6" s="112"/>
    </row>
    <row r="7" spans="1:6" ht="37.5">
      <c r="A7" s="5" t="s">
        <v>540</v>
      </c>
      <c r="B7" s="108">
        <v>1</v>
      </c>
      <c r="C7" s="108">
        <v>1</v>
      </c>
      <c r="D7" s="109"/>
      <c r="E7" s="108"/>
      <c r="F7" s="108" t="s">
        <v>793</v>
      </c>
    </row>
    <row r="8" spans="1:6" ht="37.5">
      <c r="A8" s="104" t="s">
        <v>541</v>
      </c>
      <c r="B8" s="110"/>
      <c r="C8" s="110"/>
      <c r="D8" s="111"/>
      <c r="E8" s="110"/>
      <c r="F8" s="110"/>
    </row>
    <row r="9" spans="1:6" ht="18.75">
      <c r="A9" s="104" t="s">
        <v>542</v>
      </c>
      <c r="B9" s="110"/>
      <c r="C9" s="110"/>
      <c r="D9" s="111"/>
      <c r="E9" s="110"/>
      <c r="F9" s="110"/>
    </row>
    <row r="10" spans="1:6" ht="37.5">
      <c r="A10" s="104" t="s">
        <v>543</v>
      </c>
      <c r="B10" s="110"/>
      <c r="C10" s="110"/>
      <c r="D10" s="111"/>
      <c r="E10" s="110"/>
      <c r="F10" s="110"/>
    </row>
    <row r="11" spans="1:6" ht="18.75">
      <c r="A11" s="104" t="s">
        <v>544</v>
      </c>
      <c r="B11" s="110"/>
      <c r="C11" s="110"/>
      <c r="D11" s="111"/>
      <c r="E11" s="110"/>
      <c r="F11" s="110"/>
    </row>
    <row r="12" spans="1:6" ht="18.75">
      <c r="A12" s="104" t="s">
        <v>545</v>
      </c>
      <c r="B12" s="112"/>
      <c r="C12" s="112"/>
      <c r="D12" s="113"/>
      <c r="E12" s="112"/>
      <c r="F12" s="112"/>
    </row>
    <row r="13" spans="1:6" ht="37.5">
      <c r="A13" s="5" t="s">
        <v>794</v>
      </c>
      <c r="B13" s="108">
        <v>1</v>
      </c>
      <c r="C13" s="108">
        <v>1</v>
      </c>
      <c r="D13" s="108"/>
      <c r="E13" s="108"/>
      <c r="F13" s="108" t="s">
        <v>797</v>
      </c>
    </row>
    <row r="14" spans="1:6" ht="18.75">
      <c r="A14" s="104" t="s">
        <v>795</v>
      </c>
      <c r="B14" s="110"/>
      <c r="C14" s="110"/>
      <c r="D14" s="110"/>
      <c r="E14" s="110"/>
      <c r="F14" s="110"/>
    </row>
    <row r="15" spans="1:6" ht="37.5">
      <c r="A15" s="104" t="s">
        <v>796</v>
      </c>
      <c r="B15" s="110"/>
      <c r="C15" s="110"/>
      <c r="D15" s="110"/>
      <c r="E15" s="110"/>
      <c r="F15" s="110"/>
    </row>
    <row r="16" spans="1:6" ht="18.75">
      <c r="A16" s="104" t="s">
        <v>549</v>
      </c>
      <c r="B16" s="110"/>
      <c r="C16" s="110"/>
      <c r="D16" s="110"/>
      <c r="E16" s="110"/>
      <c r="F16" s="110"/>
    </row>
    <row r="17" spans="1:6" ht="18.75">
      <c r="A17" s="104" t="s">
        <v>550</v>
      </c>
      <c r="B17" s="110"/>
      <c r="C17" s="110"/>
      <c r="D17" s="110"/>
      <c r="E17" s="110"/>
      <c r="F17" s="110"/>
    </row>
    <row r="18" spans="1:6" ht="37.5">
      <c r="A18" s="104" t="s">
        <v>551</v>
      </c>
      <c r="B18" s="112"/>
      <c r="C18" s="112"/>
      <c r="D18" s="112"/>
      <c r="E18" s="112"/>
      <c r="F18" s="112"/>
    </row>
    <row r="19" spans="1:6" ht="18.75">
      <c r="A19" s="5" t="s">
        <v>552</v>
      </c>
      <c r="B19" s="90">
        <v>1</v>
      </c>
      <c r="C19" s="90">
        <v>1</v>
      </c>
      <c r="D19" s="90"/>
      <c r="E19" s="90"/>
      <c r="F19" s="90" t="s">
        <v>793</v>
      </c>
    </row>
    <row r="20" spans="1:6" ht="18.75">
      <c r="A20" s="5" t="s">
        <v>553</v>
      </c>
      <c r="B20" s="108">
        <v>1</v>
      </c>
      <c r="C20" s="108">
        <v>1</v>
      </c>
      <c r="D20" s="108"/>
      <c r="E20" s="108"/>
      <c r="F20" s="108" t="s">
        <v>793</v>
      </c>
    </row>
    <row r="21" spans="1:6" ht="18.75">
      <c r="A21" s="104" t="s">
        <v>554</v>
      </c>
      <c r="B21" s="110"/>
      <c r="C21" s="110"/>
      <c r="D21" s="110"/>
      <c r="E21" s="110"/>
      <c r="F21" s="110"/>
    </row>
    <row r="22" spans="1:6" ht="18.75">
      <c r="A22" s="104" t="s">
        <v>555</v>
      </c>
      <c r="B22" s="110"/>
      <c r="C22" s="110"/>
      <c r="D22" s="110"/>
      <c r="E22" s="110"/>
      <c r="F22" s="110"/>
    </row>
    <row r="23" spans="1:6" ht="18.75">
      <c r="A23" s="104" t="s">
        <v>556</v>
      </c>
      <c r="B23" s="110"/>
      <c r="C23" s="110"/>
      <c r="D23" s="110"/>
      <c r="E23" s="110"/>
      <c r="F23" s="110"/>
    </row>
    <row r="24" spans="1:6" ht="18.75">
      <c r="A24" s="104" t="s">
        <v>557</v>
      </c>
      <c r="B24" s="110"/>
      <c r="C24" s="110"/>
      <c r="D24" s="110"/>
      <c r="E24" s="110"/>
      <c r="F24" s="110"/>
    </row>
    <row r="25" spans="1:6" ht="18.75">
      <c r="A25" s="104" t="s">
        <v>798</v>
      </c>
      <c r="B25" s="112"/>
      <c r="C25" s="112"/>
      <c r="D25" s="112"/>
      <c r="E25" s="112"/>
      <c r="F25" s="112"/>
    </row>
  </sheetData>
  <mergeCells count="3">
    <mergeCell ref="A1:A2"/>
    <mergeCell ref="B1:E1"/>
    <mergeCell ref="F1:F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1"/>
  <sheetViews>
    <sheetView topLeftCell="A61" workbookViewId="0">
      <selection activeCell="D68" sqref="A1:F69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25" t="s">
        <v>0</v>
      </c>
      <c r="B1" s="125" t="s">
        <v>1</v>
      </c>
      <c r="C1" s="122" t="s">
        <v>2</v>
      </c>
      <c r="D1" s="123"/>
      <c r="E1" s="123"/>
      <c r="F1" s="124"/>
    </row>
    <row r="2" spans="1:6" ht="75">
      <c r="A2" s="126"/>
      <c r="B2" s="126"/>
      <c r="C2" s="93" t="s">
        <v>93</v>
      </c>
      <c r="D2" s="93" t="s">
        <v>94</v>
      </c>
      <c r="E2" s="93" t="s">
        <v>96</v>
      </c>
      <c r="F2" s="93" t="s">
        <v>95</v>
      </c>
    </row>
    <row r="3" spans="1:6" ht="37.5">
      <c r="A3" s="70">
        <v>1</v>
      </c>
      <c r="B3" s="71" t="s">
        <v>23</v>
      </c>
      <c r="C3" s="72">
        <f>SUM(C4:C6)</f>
        <v>3</v>
      </c>
      <c r="D3" s="72">
        <f>SUM(D4:D6)</f>
        <v>3</v>
      </c>
      <c r="E3" s="72"/>
      <c r="F3" s="72"/>
    </row>
    <row r="4" spans="1:6" ht="37.5">
      <c r="A4" s="74" t="s">
        <v>24</v>
      </c>
      <c r="B4" s="77" t="s">
        <v>22</v>
      </c>
      <c r="C4" s="93">
        <f>+SUM(D4:F4)</f>
        <v>1</v>
      </c>
      <c r="D4" s="93">
        <v>1</v>
      </c>
      <c r="E4" s="93"/>
      <c r="F4" s="93"/>
    </row>
    <row r="5" spans="1:6" ht="37.5">
      <c r="A5" s="74" t="s">
        <v>25</v>
      </c>
      <c r="B5" s="77" t="s">
        <v>21</v>
      </c>
      <c r="C5" s="93">
        <f>+SUM(D5:F5)</f>
        <v>1</v>
      </c>
      <c r="D5" s="93">
        <v>1</v>
      </c>
      <c r="E5" s="93"/>
      <c r="F5" s="93"/>
    </row>
    <row r="6" spans="1:6" ht="37.5">
      <c r="A6" s="74" t="s">
        <v>26</v>
      </c>
      <c r="B6" s="77" t="s">
        <v>3</v>
      </c>
      <c r="C6" s="93">
        <f>+SUM(D6:F6)</f>
        <v>1</v>
      </c>
      <c r="D6" s="93">
        <v>1</v>
      </c>
      <c r="E6" s="93"/>
      <c r="F6" s="93"/>
    </row>
    <row r="7" spans="1:6">
      <c r="A7" s="70">
        <v>2</v>
      </c>
      <c r="B7" s="71" t="s">
        <v>27</v>
      </c>
      <c r="C7" s="72">
        <f>+SUM(C8:C10)</f>
        <v>3</v>
      </c>
      <c r="D7" s="72">
        <f>+SUM(D8:D10)</f>
        <v>3</v>
      </c>
      <c r="E7" s="72"/>
      <c r="F7" s="72"/>
    </row>
    <row r="8" spans="1:6">
      <c r="A8" s="74" t="s">
        <v>31</v>
      </c>
      <c r="B8" s="77" t="s">
        <v>318</v>
      </c>
      <c r="C8" s="93">
        <f>+SUM(D8:F8)</f>
        <v>1</v>
      </c>
      <c r="D8" s="93">
        <v>1</v>
      </c>
      <c r="E8" s="93"/>
      <c r="F8" s="93"/>
    </row>
    <row r="9" spans="1:6" ht="24" customHeight="1">
      <c r="A9" s="74" t="s">
        <v>32</v>
      </c>
      <c r="B9" s="77" t="s">
        <v>4</v>
      </c>
      <c r="C9" s="93">
        <f t="shared" ref="C9:C10" si="0">+SUM(D9:F9)</f>
        <v>1</v>
      </c>
      <c r="D9" s="93">
        <v>1</v>
      </c>
      <c r="E9" s="93"/>
      <c r="F9" s="93"/>
    </row>
    <row r="10" spans="1:6" ht="37.5">
      <c r="A10" s="74" t="s">
        <v>33</v>
      </c>
      <c r="B10" s="77" t="s">
        <v>5</v>
      </c>
      <c r="C10" s="93">
        <f t="shared" si="0"/>
        <v>1</v>
      </c>
      <c r="D10" s="93">
        <v>1</v>
      </c>
      <c r="E10" s="93"/>
      <c r="F10" s="93"/>
    </row>
    <row r="11" spans="1:6" ht="56.25">
      <c r="A11" s="73">
        <v>3</v>
      </c>
      <c r="B11" s="71" t="s">
        <v>39</v>
      </c>
      <c r="C11" s="72">
        <f>SUM(C12:C16)</f>
        <v>6</v>
      </c>
      <c r="D11" s="72">
        <f>SUM(D12:D16)</f>
        <v>1</v>
      </c>
      <c r="E11" s="72">
        <f>SUM(E12:E16)</f>
        <v>5</v>
      </c>
      <c r="F11" s="93"/>
    </row>
    <row r="12" spans="1:6" ht="37.5">
      <c r="A12" s="74" t="s">
        <v>42</v>
      </c>
      <c r="B12" s="77" t="s">
        <v>40</v>
      </c>
      <c r="C12" s="93">
        <f>+SUM(D12:F12)</f>
        <v>1</v>
      </c>
      <c r="D12" s="93"/>
      <c r="E12" s="93">
        <v>1</v>
      </c>
      <c r="F12" s="93"/>
    </row>
    <row r="13" spans="1:6" ht="37.5">
      <c r="A13" s="74" t="s">
        <v>43</v>
      </c>
      <c r="B13" s="77" t="s">
        <v>55</v>
      </c>
      <c r="C13" s="93">
        <f>+SUM(D13:F13)</f>
        <v>2</v>
      </c>
      <c r="D13" s="93">
        <v>1</v>
      </c>
      <c r="E13" s="93">
        <v>1</v>
      </c>
      <c r="F13" s="93"/>
    </row>
    <row r="14" spans="1:6" ht="37.5">
      <c r="A14" s="74" t="s">
        <v>44</v>
      </c>
      <c r="B14" s="77" t="s">
        <v>45</v>
      </c>
      <c r="C14" s="93">
        <f>+SUM(D14:F14)</f>
        <v>1</v>
      </c>
      <c r="D14" s="93"/>
      <c r="E14" s="93">
        <v>1</v>
      </c>
      <c r="F14" s="93"/>
    </row>
    <row r="15" spans="1:6" ht="75">
      <c r="A15" s="74" t="s">
        <v>120</v>
      </c>
      <c r="B15" s="77" t="s">
        <v>46</v>
      </c>
      <c r="C15" s="93">
        <f>+SUM(D15:F15)</f>
        <v>1</v>
      </c>
      <c r="D15" s="93"/>
      <c r="E15" s="93">
        <v>1</v>
      </c>
      <c r="F15" s="93"/>
    </row>
    <row r="16" spans="1:6">
      <c r="A16" s="74" t="s">
        <v>121</v>
      </c>
      <c r="B16" s="77" t="s">
        <v>110</v>
      </c>
      <c r="C16" s="93">
        <f>+SUM(D16:F16)</f>
        <v>1</v>
      </c>
      <c r="D16" s="93"/>
      <c r="E16" s="93">
        <v>1</v>
      </c>
      <c r="F16" s="93"/>
    </row>
    <row r="17" spans="1:6" ht="37.5">
      <c r="A17" s="70">
        <v>4</v>
      </c>
      <c r="B17" s="71" t="s">
        <v>309</v>
      </c>
      <c r="C17" s="72">
        <f>+SUM(C18:C22)</f>
        <v>6</v>
      </c>
      <c r="D17" s="72">
        <f t="shared" ref="D17:F17" si="1">+SUM(D18:D22)</f>
        <v>3</v>
      </c>
      <c r="E17" s="72">
        <f t="shared" si="1"/>
        <v>2</v>
      </c>
      <c r="F17" s="72">
        <f t="shared" si="1"/>
        <v>1</v>
      </c>
    </row>
    <row r="18" spans="1:6" ht="37.5">
      <c r="A18" s="74" t="s">
        <v>47</v>
      </c>
      <c r="B18" s="77" t="s">
        <v>6</v>
      </c>
      <c r="C18" s="93">
        <f>+SUM(D18:F18)</f>
        <v>1</v>
      </c>
      <c r="D18" s="93">
        <v>1</v>
      </c>
      <c r="E18" s="93"/>
      <c r="F18" s="93"/>
    </row>
    <row r="19" spans="1:6" ht="37.5">
      <c r="A19" s="74" t="s">
        <v>48</v>
      </c>
      <c r="B19" s="77" t="s">
        <v>310</v>
      </c>
      <c r="C19" s="93">
        <f t="shared" ref="C19:C22" si="2">+SUM(D19:F19)</f>
        <v>2</v>
      </c>
      <c r="D19" s="93">
        <v>2</v>
      </c>
      <c r="E19" s="93"/>
      <c r="F19" s="93"/>
    </row>
    <row r="20" spans="1:6">
      <c r="A20" s="74" t="s">
        <v>49</v>
      </c>
      <c r="B20" s="77" t="s">
        <v>41</v>
      </c>
      <c r="C20" s="93">
        <f t="shared" si="2"/>
        <v>1</v>
      </c>
      <c r="D20" s="93"/>
      <c r="E20" s="93">
        <v>1</v>
      </c>
      <c r="F20" s="93"/>
    </row>
    <row r="21" spans="1:6">
      <c r="A21" s="74" t="s">
        <v>56</v>
      </c>
      <c r="B21" s="77" t="s">
        <v>111</v>
      </c>
      <c r="C21" s="93">
        <f t="shared" si="2"/>
        <v>1</v>
      </c>
      <c r="D21" s="93"/>
      <c r="E21" s="93">
        <v>1</v>
      </c>
      <c r="F21" s="93"/>
    </row>
    <row r="22" spans="1:6">
      <c r="A22" s="74">
        <v>4.5</v>
      </c>
      <c r="B22" s="77" t="s">
        <v>156</v>
      </c>
      <c r="C22" s="93">
        <f t="shared" si="2"/>
        <v>1</v>
      </c>
      <c r="D22" s="93"/>
      <c r="E22" s="93"/>
      <c r="F22" s="93">
        <v>1</v>
      </c>
    </row>
    <row r="23" spans="1:6" ht="37.5">
      <c r="A23" s="70">
        <v>5</v>
      </c>
      <c r="B23" s="71" t="s">
        <v>311</v>
      </c>
      <c r="C23" s="72">
        <f>+SUM(C24:C25)</f>
        <v>6</v>
      </c>
      <c r="D23" s="72">
        <f t="shared" ref="D23:E23" si="3">+SUM(D24:D25)</f>
        <v>1</v>
      </c>
      <c r="E23" s="72">
        <f t="shared" si="3"/>
        <v>5</v>
      </c>
      <c r="F23" s="72"/>
    </row>
    <row r="24" spans="1:6" ht="37.5">
      <c r="A24" s="74" t="s">
        <v>50</v>
      </c>
      <c r="B24" s="77" t="s">
        <v>312</v>
      </c>
      <c r="C24" s="93">
        <f>+SUM(D24:F24)</f>
        <v>3</v>
      </c>
      <c r="D24" s="93">
        <v>1</v>
      </c>
      <c r="E24" s="93">
        <v>2</v>
      </c>
      <c r="F24" s="93"/>
    </row>
    <row r="25" spans="1:6">
      <c r="A25" s="74" t="s">
        <v>53</v>
      </c>
      <c r="B25" s="77" t="s">
        <v>111</v>
      </c>
      <c r="C25" s="93">
        <f>+SUM(D25:F25)</f>
        <v>3</v>
      </c>
      <c r="D25" s="93"/>
      <c r="E25" s="93">
        <v>3</v>
      </c>
      <c r="F25" s="93"/>
    </row>
    <row r="26" spans="1:6" ht="37.5">
      <c r="A26" s="70">
        <v>6</v>
      </c>
      <c r="B26" s="71" t="s">
        <v>313</v>
      </c>
      <c r="C26" s="72">
        <f>SUM(C27:C29)</f>
        <v>6</v>
      </c>
      <c r="D26" s="72">
        <f>SUM(D27:D29)</f>
        <v>3</v>
      </c>
      <c r="E26" s="72">
        <f t="shared" ref="E26" si="4">SUM(E27:E29)</f>
        <v>3</v>
      </c>
      <c r="F26" s="72"/>
    </row>
    <row r="27" spans="1:6" ht="37.5">
      <c r="A27" s="74" t="s">
        <v>67</v>
      </c>
      <c r="B27" s="77" t="s">
        <v>103</v>
      </c>
      <c r="C27" s="93">
        <f>+SUM(D27:F27)</f>
        <v>2</v>
      </c>
      <c r="D27" s="93">
        <v>1</v>
      </c>
      <c r="E27" s="93">
        <v>1</v>
      </c>
      <c r="F27" s="93"/>
    </row>
    <row r="28" spans="1:6" ht="27" customHeight="1">
      <c r="A28" s="74" t="s">
        <v>68</v>
      </c>
      <c r="B28" s="77" t="s">
        <v>104</v>
      </c>
      <c r="C28" s="93">
        <f t="shared" ref="C28:C38" si="5">+SUM(D28:F28)</f>
        <v>2</v>
      </c>
      <c r="D28" s="93">
        <v>1</v>
      </c>
      <c r="E28" s="93">
        <v>1</v>
      </c>
      <c r="F28" s="93"/>
    </row>
    <row r="29" spans="1:6" ht="39">
      <c r="A29" s="74" t="s">
        <v>69</v>
      </c>
      <c r="B29" s="77" t="s">
        <v>102</v>
      </c>
      <c r="C29" s="93">
        <f t="shared" si="5"/>
        <v>2</v>
      </c>
      <c r="D29" s="93">
        <v>1</v>
      </c>
      <c r="E29" s="93">
        <v>1</v>
      </c>
      <c r="F29" s="93"/>
    </row>
    <row r="30" spans="1:6">
      <c r="A30" s="73">
        <v>7</v>
      </c>
      <c r="B30" s="71" t="s">
        <v>316</v>
      </c>
      <c r="C30" s="72">
        <f>SUM(C31:C34)</f>
        <v>6</v>
      </c>
      <c r="D30" s="72">
        <f t="shared" ref="D30:F30" si="6">SUM(D31:D34)</f>
        <v>1</v>
      </c>
      <c r="E30" s="72">
        <f t="shared" si="6"/>
        <v>4</v>
      </c>
      <c r="F30" s="72">
        <f t="shared" si="6"/>
        <v>1</v>
      </c>
    </row>
    <row r="31" spans="1:6">
      <c r="A31" s="74" t="s">
        <v>73</v>
      </c>
      <c r="B31" s="77" t="s">
        <v>60</v>
      </c>
      <c r="C31" s="93">
        <f>+SUM(D31:F31)</f>
        <v>3</v>
      </c>
      <c r="D31" s="93">
        <v>1</v>
      </c>
      <c r="E31" s="93">
        <v>2</v>
      </c>
      <c r="F31" s="93"/>
    </row>
    <row r="32" spans="1:6" ht="37.5">
      <c r="A32" s="74" t="s">
        <v>97</v>
      </c>
      <c r="B32" s="77" t="s">
        <v>112</v>
      </c>
      <c r="C32" s="93">
        <f t="shared" si="5"/>
        <v>1</v>
      </c>
      <c r="D32" s="93"/>
      <c r="E32" s="93">
        <v>1</v>
      </c>
      <c r="F32" s="93"/>
    </row>
    <row r="33" spans="1:6" ht="37.5">
      <c r="A33" s="74" t="s">
        <v>98</v>
      </c>
      <c r="B33" s="77" t="s">
        <v>113</v>
      </c>
      <c r="C33" s="93">
        <f t="shared" si="5"/>
        <v>1</v>
      </c>
      <c r="D33" s="93"/>
      <c r="E33" s="93">
        <v>1</v>
      </c>
      <c r="F33" s="93"/>
    </row>
    <row r="34" spans="1:6">
      <c r="A34" s="74" t="s">
        <v>99</v>
      </c>
      <c r="B34" s="77" t="s">
        <v>156</v>
      </c>
      <c r="C34" s="93">
        <f t="shared" si="5"/>
        <v>1</v>
      </c>
      <c r="D34" s="93"/>
      <c r="E34" s="93"/>
      <c r="F34" s="93">
        <v>1</v>
      </c>
    </row>
    <row r="35" spans="1:6">
      <c r="A35" s="74"/>
      <c r="B35" s="71" t="s">
        <v>320</v>
      </c>
      <c r="C35" s="72">
        <f>SUM(C36:C38)</f>
        <v>6</v>
      </c>
      <c r="D35" s="72">
        <f>SUM(D36:D38)</f>
        <v>2</v>
      </c>
      <c r="E35" s="72">
        <f>SUM(E36:E38)</f>
        <v>4</v>
      </c>
      <c r="F35" s="72"/>
    </row>
    <row r="36" spans="1:6" ht="39.75" customHeight="1">
      <c r="A36" s="74" t="s">
        <v>75</v>
      </c>
      <c r="B36" s="77" t="s">
        <v>317</v>
      </c>
      <c r="C36" s="93">
        <f t="shared" si="5"/>
        <v>2</v>
      </c>
      <c r="D36" s="93">
        <v>1</v>
      </c>
      <c r="E36" s="93">
        <v>1</v>
      </c>
      <c r="F36" s="93"/>
    </row>
    <row r="37" spans="1:6" ht="37.5">
      <c r="A37" s="74" t="s">
        <v>76</v>
      </c>
      <c r="B37" s="77" t="s">
        <v>337</v>
      </c>
      <c r="C37" s="93">
        <f t="shared" si="5"/>
        <v>1</v>
      </c>
      <c r="D37" s="93"/>
      <c r="E37" s="93">
        <v>1</v>
      </c>
      <c r="F37" s="93"/>
    </row>
    <row r="38" spans="1:6">
      <c r="A38" s="74" t="s">
        <v>77</v>
      </c>
      <c r="B38" s="77" t="s">
        <v>59</v>
      </c>
      <c r="C38" s="93">
        <f t="shared" si="5"/>
        <v>3</v>
      </c>
      <c r="D38" s="93">
        <v>1</v>
      </c>
      <c r="E38" s="93">
        <v>2</v>
      </c>
      <c r="F38" s="93"/>
    </row>
    <row r="39" spans="1:6" ht="37.5">
      <c r="A39" s="73">
        <v>9</v>
      </c>
      <c r="B39" s="71" t="s">
        <v>321</v>
      </c>
      <c r="C39" s="72">
        <f>SUM(C40:C44)</f>
        <v>6</v>
      </c>
      <c r="D39" s="72">
        <f t="shared" ref="D39:F39" si="7">SUM(D40:D44)</f>
        <v>2</v>
      </c>
      <c r="E39" s="72">
        <f t="shared" si="7"/>
        <v>3</v>
      </c>
      <c r="F39" s="72">
        <f t="shared" si="7"/>
        <v>1</v>
      </c>
    </row>
    <row r="40" spans="1:6">
      <c r="A40" s="74" t="s">
        <v>85</v>
      </c>
      <c r="B40" s="77" t="s">
        <v>65</v>
      </c>
      <c r="C40" s="93">
        <f t="shared" ref="C40:C48" si="8">+SUM(D40:F40)</f>
        <v>1</v>
      </c>
      <c r="D40" s="93">
        <v>1</v>
      </c>
      <c r="E40" s="93"/>
      <c r="F40" s="93"/>
    </row>
    <row r="41" spans="1:6" ht="37.5">
      <c r="A41" s="74" t="s">
        <v>86</v>
      </c>
      <c r="B41" s="77" t="s">
        <v>63</v>
      </c>
      <c r="C41" s="93">
        <f t="shared" si="8"/>
        <v>2</v>
      </c>
      <c r="D41" s="93">
        <v>1</v>
      </c>
      <c r="E41" s="93">
        <v>1</v>
      </c>
      <c r="F41" s="93"/>
    </row>
    <row r="42" spans="1:6" ht="37.5">
      <c r="A42" s="74" t="s">
        <v>87</v>
      </c>
      <c r="B42" s="77" t="s">
        <v>64</v>
      </c>
      <c r="C42" s="93">
        <f t="shared" si="8"/>
        <v>1</v>
      </c>
      <c r="D42" s="93"/>
      <c r="E42" s="93">
        <v>1</v>
      </c>
      <c r="F42" s="93"/>
    </row>
    <row r="43" spans="1:6" ht="37.5">
      <c r="A43" s="74" t="s">
        <v>88</v>
      </c>
      <c r="B43" s="77" t="s">
        <v>74</v>
      </c>
      <c r="C43" s="93">
        <f t="shared" si="8"/>
        <v>1</v>
      </c>
      <c r="D43" s="93"/>
      <c r="E43" s="93">
        <v>1</v>
      </c>
      <c r="F43" s="93"/>
    </row>
    <row r="44" spans="1:6">
      <c r="A44" s="74" t="s">
        <v>124</v>
      </c>
      <c r="B44" s="77" t="s">
        <v>82</v>
      </c>
      <c r="C44" s="93">
        <f t="shared" si="8"/>
        <v>1</v>
      </c>
      <c r="D44" s="93"/>
      <c r="E44" s="93"/>
      <c r="F44" s="93">
        <v>1</v>
      </c>
    </row>
    <row r="45" spans="1:6" ht="37.5">
      <c r="A45" s="73">
        <v>10</v>
      </c>
      <c r="B45" s="71" t="s">
        <v>322</v>
      </c>
      <c r="C45" s="72">
        <f>+SUM(C46:C48)</f>
        <v>6</v>
      </c>
      <c r="D45" s="72">
        <f t="shared" ref="D45:F45" si="9">+SUM(D46:D48)</f>
        <v>1</v>
      </c>
      <c r="E45" s="72">
        <f t="shared" si="9"/>
        <v>4</v>
      </c>
      <c r="F45" s="72">
        <f t="shared" si="9"/>
        <v>1</v>
      </c>
    </row>
    <row r="46" spans="1:6" ht="56.25">
      <c r="A46" s="74" t="s">
        <v>91</v>
      </c>
      <c r="B46" s="77" t="s">
        <v>319</v>
      </c>
      <c r="C46" s="93">
        <f t="shared" si="8"/>
        <v>1</v>
      </c>
      <c r="D46" s="93"/>
      <c r="E46" s="93">
        <v>1</v>
      </c>
      <c r="F46" s="93"/>
    </row>
    <row r="47" spans="1:6" ht="37.5">
      <c r="A47" s="74" t="s">
        <v>92</v>
      </c>
      <c r="B47" s="77" t="s">
        <v>114</v>
      </c>
      <c r="C47" s="93">
        <f t="shared" si="8"/>
        <v>4</v>
      </c>
      <c r="D47" s="93">
        <v>1</v>
      </c>
      <c r="E47" s="93">
        <v>3</v>
      </c>
      <c r="F47" s="93"/>
    </row>
    <row r="48" spans="1:6" ht="37.5">
      <c r="A48" s="74" t="s">
        <v>123</v>
      </c>
      <c r="B48" s="77" t="s">
        <v>116</v>
      </c>
      <c r="C48" s="93">
        <f t="shared" si="8"/>
        <v>1</v>
      </c>
      <c r="D48" s="93"/>
      <c r="E48" s="93"/>
      <c r="F48" s="93">
        <v>1</v>
      </c>
    </row>
    <row r="49" spans="1:6">
      <c r="A49" s="72">
        <v>11</v>
      </c>
      <c r="B49" s="71" t="s">
        <v>323</v>
      </c>
      <c r="C49" s="72">
        <f>+SUM(C50:C55)</f>
        <v>6</v>
      </c>
      <c r="D49" s="72">
        <f>+SUM(D50:D55)</f>
        <v>1</v>
      </c>
      <c r="E49" s="72">
        <f t="shared" ref="E49" si="10">+SUM(E50:E55)</f>
        <v>5</v>
      </c>
      <c r="F49" s="72"/>
    </row>
    <row r="50" spans="1:6" ht="56.25">
      <c r="A50" s="74" t="s">
        <v>297</v>
      </c>
      <c r="B50" s="77" t="s">
        <v>7</v>
      </c>
      <c r="C50" s="93">
        <f>+SUM(D50:F50)</f>
        <v>1</v>
      </c>
      <c r="D50" s="93">
        <v>1</v>
      </c>
      <c r="E50" s="93"/>
      <c r="F50" s="93"/>
    </row>
    <row r="51" spans="1:6">
      <c r="A51" s="74" t="s">
        <v>298</v>
      </c>
      <c r="B51" s="87" t="s">
        <v>8</v>
      </c>
      <c r="C51" s="93">
        <f t="shared" ref="C51:C55" si="11">+SUM(D51:F51)</f>
        <v>1</v>
      </c>
      <c r="D51" s="93"/>
      <c r="E51" s="93">
        <v>1</v>
      </c>
      <c r="F51" s="93"/>
    </row>
    <row r="52" spans="1:6">
      <c r="A52" s="74" t="s">
        <v>299</v>
      </c>
      <c r="B52" s="77" t="s">
        <v>9</v>
      </c>
      <c r="C52" s="93">
        <f t="shared" si="11"/>
        <v>1</v>
      </c>
      <c r="D52" s="93"/>
      <c r="E52" s="93">
        <v>1</v>
      </c>
      <c r="F52" s="93"/>
    </row>
    <row r="53" spans="1:6">
      <c r="A53" s="74" t="s">
        <v>300</v>
      </c>
      <c r="B53" s="77" t="s">
        <v>10</v>
      </c>
      <c r="C53" s="93">
        <f t="shared" si="11"/>
        <v>1</v>
      </c>
      <c r="D53" s="93"/>
      <c r="E53" s="93">
        <v>1</v>
      </c>
      <c r="F53" s="93"/>
    </row>
    <row r="54" spans="1:6" ht="37.5">
      <c r="A54" s="74" t="s">
        <v>324</v>
      </c>
      <c r="B54" s="77" t="s">
        <v>11</v>
      </c>
      <c r="C54" s="93">
        <f t="shared" si="11"/>
        <v>1</v>
      </c>
      <c r="D54" s="93"/>
      <c r="E54" s="93">
        <v>1</v>
      </c>
      <c r="F54" s="93"/>
    </row>
    <row r="55" spans="1:6" ht="37.5">
      <c r="A55" s="74" t="s">
        <v>325</v>
      </c>
      <c r="B55" s="77" t="s">
        <v>12</v>
      </c>
      <c r="C55" s="93">
        <f t="shared" si="11"/>
        <v>1</v>
      </c>
      <c r="D55" s="93"/>
      <c r="E55" s="93">
        <v>1</v>
      </c>
      <c r="F55" s="93"/>
    </row>
    <row r="56" spans="1:6" ht="37.5">
      <c r="A56" s="72">
        <v>12</v>
      </c>
      <c r="B56" s="71" t="s">
        <v>326</v>
      </c>
      <c r="C56" s="72">
        <f>+SUM(C57:C61)</f>
        <v>6</v>
      </c>
      <c r="D56" s="72">
        <f>+SUM(D57:D61)</f>
        <v>2</v>
      </c>
      <c r="E56" s="72">
        <f>+SUM(E57:E61)</f>
        <v>4</v>
      </c>
      <c r="F56" s="93"/>
    </row>
    <row r="57" spans="1:6" ht="75">
      <c r="A57" s="88" t="s">
        <v>338</v>
      </c>
      <c r="B57" s="77" t="s">
        <v>13</v>
      </c>
      <c r="C57" s="93">
        <f>+SUM(D57:F57)</f>
        <v>1</v>
      </c>
      <c r="D57" s="93">
        <v>1</v>
      </c>
      <c r="E57" s="93"/>
      <c r="F57" s="93"/>
    </row>
    <row r="58" spans="1:6" ht="56.25">
      <c r="A58" s="88" t="s">
        <v>339</v>
      </c>
      <c r="B58" s="77" t="s">
        <v>14</v>
      </c>
      <c r="C58" s="93">
        <f t="shared" ref="C58:C61" si="12">+SUM(D58:F58)</f>
        <v>1</v>
      </c>
      <c r="D58" s="93"/>
      <c r="E58" s="93">
        <v>1</v>
      </c>
      <c r="F58" s="93"/>
    </row>
    <row r="59" spans="1:6" ht="37.5">
      <c r="A59" s="88" t="s">
        <v>340</v>
      </c>
      <c r="B59" s="87" t="s">
        <v>107</v>
      </c>
      <c r="C59" s="93">
        <f t="shared" si="12"/>
        <v>1</v>
      </c>
      <c r="D59" s="93">
        <v>1</v>
      </c>
      <c r="E59" s="93"/>
      <c r="F59" s="93"/>
    </row>
    <row r="60" spans="1:6" ht="37.5">
      <c r="A60" s="88" t="s">
        <v>341</v>
      </c>
      <c r="B60" s="77" t="s">
        <v>343</v>
      </c>
      <c r="C60" s="93">
        <f t="shared" si="12"/>
        <v>2</v>
      </c>
      <c r="D60" s="93"/>
      <c r="E60" s="93">
        <v>2</v>
      </c>
      <c r="F60" s="93"/>
    </row>
    <row r="61" spans="1:6" ht="37.5">
      <c r="A61" s="88" t="s">
        <v>342</v>
      </c>
      <c r="B61" s="87" t="s">
        <v>344</v>
      </c>
      <c r="C61" s="93">
        <f t="shared" si="12"/>
        <v>1</v>
      </c>
      <c r="D61" s="93"/>
      <c r="E61" s="93">
        <v>1</v>
      </c>
      <c r="F61" s="93"/>
    </row>
    <row r="62" spans="1:6" ht="37.5">
      <c r="A62" s="72">
        <v>13</v>
      </c>
      <c r="B62" s="71" t="s">
        <v>329</v>
      </c>
      <c r="C62" s="72">
        <f>+SUM(C63:C66)</f>
        <v>3</v>
      </c>
      <c r="D62" s="72">
        <f>+SUM(D63:D64)</f>
        <v>0</v>
      </c>
      <c r="E62" s="72">
        <f>+SUM(E63:E66)</f>
        <v>3</v>
      </c>
      <c r="F62" s="72"/>
    </row>
    <row r="63" spans="1:6">
      <c r="A63" s="88" t="s">
        <v>327</v>
      </c>
      <c r="B63" s="77" t="s">
        <v>84</v>
      </c>
      <c r="C63" s="93">
        <f t="shared" ref="C63:C66" si="13">+SUM(D63:F63)</f>
        <v>1</v>
      </c>
      <c r="D63" s="93"/>
      <c r="E63" s="107">
        <v>1</v>
      </c>
      <c r="F63" s="93"/>
    </row>
    <row r="64" spans="1:6" ht="37.5">
      <c r="A64" s="88" t="s">
        <v>328</v>
      </c>
      <c r="B64" s="77" t="s">
        <v>89</v>
      </c>
      <c r="C64" s="93">
        <f t="shared" si="13"/>
        <v>1</v>
      </c>
      <c r="D64" s="93"/>
      <c r="E64" s="107">
        <v>1</v>
      </c>
      <c r="F64" s="93"/>
    </row>
    <row r="65" spans="1:6" ht="37.5">
      <c r="A65" s="88" t="s">
        <v>330</v>
      </c>
      <c r="B65" s="77" t="s">
        <v>346</v>
      </c>
      <c r="C65" s="107">
        <f t="shared" si="13"/>
        <v>0.5</v>
      </c>
      <c r="D65" s="107"/>
      <c r="E65" s="107">
        <v>0.5</v>
      </c>
      <c r="F65" s="107"/>
    </row>
    <row r="66" spans="1:6" ht="37.5">
      <c r="A66" s="88" t="s">
        <v>801</v>
      </c>
      <c r="B66" s="77" t="s">
        <v>800</v>
      </c>
      <c r="C66" s="107">
        <f t="shared" si="13"/>
        <v>0.5</v>
      </c>
      <c r="D66" s="107"/>
      <c r="E66" s="107">
        <v>0.5</v>
      </c>
      <c r="F66" s="107"/>
    </row>
    <row r="67" spans="1:6">
      <c r="A67" s="89">
        <v>16</v>
      </c>
      <c r="B67" s="71" t="s">
        <v>799</v>
      </c>
      <c r="C67" s="72">
        <f>+SUM(D67:F67)</f>
        <v>15</v>
      </c>
      <c r="D67" s="72"/>
      <c r="E67" s="72">
        <v>15</v>
      </c>
      <c r="F67" s="93"/>
    </row>
    <row r="68" spans="1:6">
      <c r="A68" s="89">
        <v>17</v>
      </c>
      <c r="B68" s="71" t="s">
        <v>508</v>
      </c>
      <c r="C68" s="72">
        <v>6</v>
      </c>
      <c r="D68" s="72">
        <v>1</v>
      </c>
      <c r="E68" s="72">
        <v>5</v>
      </c>
      <c r="F68" s="107"/>
    </row>
    <row r="69" spans="1:6">
      <c r="A69" s="93"/>
      <c r="B69" s="80" t="s">
        <v>20</v>
      </c>
      <c r="C69" s="72">
        <f>+SUM(D69:F69)</f>
        <v>90</v>
      </c>
      <c r="D69" s="72">
        <f>+SUM(D3,D7,D11,D17,D23,D26,D30,D35,D39,D45,D49,D56,D62,D68)</f>
        <v>24</v>
      </c>
      <c r="E69" s="72">
        <f>+SUM(E3,E7,E11,E17,E23,E26,E30,E35,E39,E45,E49,E56,E62,E67,E68)</f>
        <v>62</v>
      </c>
      <c r="F69" s="72">
        <f>+SUM(F17,F30,F39,F45,F62)</f>
        <v>4</v>
      </c>
    </row>
    <row r="71" spans="1:6">
      <c r="C71" s="12">
        <v>90</v>
      </c>
      <c r="D71" s="12">
        <v>24</v>
      </c>
      <c r="E71" s="12">
        <v>62</v>
      </c>
      <c r="F71" s="12">
        <v>4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2"/>
    </sheetView>
  </sheetViews>
  <sheetFormatPr defaultRowHeight="1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1"/>
  <sheetViews>
    <sheetView topLeftCell="A55" workbookViewId="0">
      <selection activeCell="A67" sqref="A67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25" t="s">
        <v>0</v>
      </c>
      <c r="B1" s="125" t="s">
        <v>1</v>
      </c>
      <c r="C1" s="122" t="s">
        <v>2</v>
      </c>
      <c r="D1" s="123"/>
      <c r="E1" s="123"/>
      <c r="F1" s="124"/>
    </row>
    <row r="2" spans="1:6" ht="75">
      <c r="A2" s="126"/>
      <c r="B2" s="126"/>
      <c r="C2" s="107" t="s">
        <v>93</v>
      </c>
      <c r="D2" s="107" t="s">
        <v>94</v>
      </c>
      <c r="E2" s="107" t="s">
        <v>96</v>
      </c>
      <c r="F2" s="107" t="s">
        <v>95</v>
      </c>
    </row>
    <row r="3" spans="1:6" ht="37.5">
      <c r="A3" s="70"/>
      <c r="B3" s="71" t="s">
        <v>23</v>
      </c>
      <c r="C3" s="72">
        <f>SUM(C4:C6)</f>
        <v>3</v>
      </c>
      <c r="D3" s="72">
        <f>SUM(D4:D6)</f>
        <v>3</v>
      </c>
      <c r="E3" s="72"/>
      <c r="F3" s="72"/>
    </row>
    <row r="4" spans="1:6" ht="37.5">
      <c r="A4" s="74" t="s">
        <v>802</v>
      </c>
      <c r="B4" s="77" t="s">
        <v>22</v>
      </c>
      <c r="C4" s="107">
        <f>+SUM(D4:F4)</f>
        <v>1</v>
      </c>
      <c r="D4" s="107">
        <v>1</v>
      </c>
      <c r="E4" s="107"/>
      <c r="F4" s="107"/>
    </row>
    <row r="5" spans="1:6" ht="37.5">
      <c r="A5" s="74" t="s">
        <v>803</v>
      </c>
      <c r="B5" s="77" t="s">
        <v>21</v>
      </c>
      <c r="C5" s="107">
        <f>+SUM(D5:F5)</f>
        <v>1</v>
      </c>
      <c r="D5" s="107">
        <v>1</v>
      </c>
      <c r="E5" s="107"/>
      <c r="F5" s="107"/>
    </row>
    <row r="6" spans="1:6" ht="37.5">
      <c r="A6" s="74" t="s">
        <v>804</v>
      </c>
      <c r="B6" s="77" t="s">
        <v>3</v>
      </c>
      <c r="C6" s="107">
        <f>+SUM(D6:F6)</f>
        <v>1</v>
      </c>
      <c r="D6" s="107">
        <v>1</v>
      </c>
      <c r="E6" s="107"/>
      <c r="F6" s="107"/>
    </row>
    <row r="7" spans="1:6">
      <c r="A7" s="70"/>
      <c r="B7" s="71" t="s">
        <v>27</v>
      </c>
      <c r="C7" s="72">
        <f>+SUM(C8:C10)</f>
        <v>3</v>
      </c>
      <c r="D7" s="72">
        <f>+SUM(D8:D10)</f>
        <v>3</v>
      </c>
      <c r="E7" s="72"/>
      <c r="F7" s="72"/>
    </row>
    <row r="8" spans="1:6">
      <c r="A8" s="74" t="s">
        <v>802</v>
      </c>
      <c r="B8" s="77" t="s">
        <v>318</v>
      </c>
      <c r="C8" s="107">
        <f>+SUM(D8:F8)</f>
        <v>1</v>
      </c>
      <c r="D8" s="107">
        <v>1</v>
      </c>
      <c r="E8" s="107"/>
      <c r="F8" s="107"/>
    </row>
    <row r="9" spans="1:6" ht="24" customHeight="1">
      <c r="A9" s="74" t="s">
        <v>803</v>
      </c>
      <c r="B9" s="77" t="s">
        <v>4</v>
      </c>
      <c r="C9" s="107">
        <f t="shared" ref="C9:C10" si="0">+SUM(D9:F9)</f>
        <v>1</v>
      </c>
      <c r="D9" s="107">
        <v>1</v>
      </c>
      <c r="E9" s="107"/>
      <c r="F9" s="107"/>
    </row>
    <row r="10" spans="1:6" ht="37.5">
      <c r="A10" s="74" t="s">
        <v>804</v>
      </c>
      <c r="B10" s="77" t="s">
        <v>5</v>
      </c>
      <c r="C10" s="107">
        <f t="shared" si="0"/>
        <v>1</v>
      </c>
      <c r="D10" s="107">
        <v>1</v>
      </c>
      <c r="E10" s="107"/>
      <c r="F10" s="107"/>
    </row>
    <row r="11" spans="1:6" ht="56.25">
      <c r="A11" s="73"/>
      <c r="B11" s="71" t="s">
        <v>39</v>
      </c>
      <c r="C11" s="72">
        <f>SUM(C12:C16)</f>
        <v>6</v>
      </c>
      <c r="D11" s="72">
        <f>SUM(D12:D16)</f>
        <v>1</v>
      </c>
      <c r="E11" s="72">
        <f>SUM(E12:E16)</f>
        <v>5</v>
      </c>
      <c r="F11" s="107"/>
    </row>
    <row r="12" spans="1:6" ht="37.5">
      <c r="A12" s="74" t="s">
        <v>802</v>
      </c>
      <c r="B12" s="77" t="s">
        <v>40</v>
      </c>
      <c r="C12" s="107">
        <f>+SUM(D12:F12)</f>
        <v>1</v>
      </c>
      <c r="D12" s="107"/>
      <c r="E12" s="107">
        <v>1</v>
      </c>
      <c r="F12" s="107"/>
    </row>
    <row r="13" spans="1:6" ht="37.5">
      <c r="A13" s="74" t="s">
        <v>803</v>
      </c>
      <c r="B13" s="77" t="s">
        <v>55</v>
      </c>
      <c r="C13" s="107">
        <f>+SUM(D13:F13)</f>
        <v>2</v>
      </c>
      <c r="D13" s="107">
        <v>1</v>
      </c>
      <c r="E13" s="107">
        <v>1</v>
      </c>
      <c r="F13" s="107"/>
    </row>
    <row r="14" spans="1:6" ht="37.5">
      <c r="A14" s="74" t="s">
        <v>804</v>
      </c>
      <c r="B14" s="77" t="s">
        <v>45</v>
      </c>
      <c r="C14" s="107">
        <f>+SUM(D14:F14)</f>
        <v>1</v>
      </c>
      <c r="D14" s="107"/>
      <c r="E14" s="107">
        <v>1</v>
      </c>
      <c r="F14" s="107"/>
    </row>
    <row r="15" spans="1:6" ht="75">
      <c r="A15" s="74" t="s">
        <v>805</v>
      </c>
      <c r="B15" s="77" t="s">
        <v>46</v>
      </c>
      <c r="C15" s="107">
        <f>+SUM(D15:F15)</f>
        <v>1</v>
      </c>
      <c r="D15" s="107"/>
      <c r="E15" s="107">
        <v>1</v>
      </c>
      <c r="F15" s="107"/>
    </row>
    <row r="16" spans="1:6">
      <c r="A16" s="74" t="s">
        <v>806</v>
      </c>
      <c r="B16" s="77" t="s">
        <v>110</v>
      </c>
      <c r="C16" s="107">
        <f>+SUM(D16:F16)</f>
        <v>1</v>
      </c>
      <c r="D16" s="107"/>
      <c r="E16" s="107">
        <v>1</v>
      </c>
      <c r="F16" s="107"/>
    </row>
    <row r="17" spans="1:6" ht="37.5">
      <c r="A17" s="70"/>
      <c r="B17" s="71" t="s">
        <v>309</v>
      </c>
      <c r="C17" s="72">
        <f>+SUM(C18:C22)</f>
        <v>6</v>
      </c>
      <c r="D17" s="72">
        <f t="shared" ref="D17:F17" si="1">+SUM(D18:D22)</f>
        <v>3</v>
      </c>
      <c r="E17" s="72">
        <f t="shared" si="1"/>
        <v>2</v>
      </c>
      <c r="F17" s="72">
        <f t="shared" si="1"/>
        <v>1</v>
      </c>
    </row>
    <row r="18" spans="1:6" ht="37.5">
      <c r="A18" s="74" t="s">
        <v>802</v>
      </c>
      <c r="B18" s="77" t="s">
        <v>6</v>
      </c>
      <c r="C18" s="107">
        <f>+SUM(D18:F18)</f>
        <v>1</v>
      </c>
      <c r="D18" s="107">
        <v>1</v>
      </c>
      <c r="E18" s="107"/>
      <c r="F18" s="107"/>
    </row>
    <row r="19" spans="1:6" ht="37.5">
      <c r="A19" s="74" t="s">
        <v>803</v>
      </c>
      <c r="B19" s="77" t="s">
        <v>310</v>
      </c>
      <c r="C19" s="107">
        <f t="shared" ref="C19:C22" si="2">+SUM(D19:F19)</f>
        <v>2</v>
      </c>
      <c r="D19" s="107">
        <v>2</v>
      </c>
      <c r="E19" s="107"/>
      <c r="F19" s="107"/>
    </row>
    <row r="20" spans="1:6">
      <c r="A20" s="74" t="s">
        <v>804</v>
      </c>
      <c r="B20" s="77" t="s">
        <v>41</v>
      </c>
      <c r="C20" s="107">
        <f t="shared" si="2"/>
        <v>1</v>
      </c>
      <c r="D20" s="107"/>
      <c r="E20" s="107">
        <v>1</v>
      </c>
      <c r="F20" s="107"/>
    </row>
    <row r="21" spans="1:6">
      <c r="A21" s="74" t="s">
        <v>805</v>
      </c>
      <c r="B21" s="77" t="s">
        <v>111</v>
      </c>
      <c r="C21" s="107">
        <f t="shared" si="2"/>
        <v>1</v>
      </c>
      <c r="D21" s="107"/>
      <c r="E21" s="107">
        <v>1</v>
      </c>
      <c r="F21" s="107"/>
    </row>
    <row r="22" spans="1:6">
      <c r="A22" s="74" t="s">
        <v>806</v>
      </c>
      <c r="B22" s="77" t="s">
        <v>156</v>
      </c>
      <c r="C22" s="107">
        <f t="shared" si="2"/>
        <v>1</v>
      </c>
      <c r="D22" s="107"/>
      <c r="E22" s="107"/>
      <c r="F22" s="107">
        <v>1</v>
      </c>
    </row>
    <row r="23" spans="1:6" ht="37.5">
      <c r="A23" s="70"/>
      <c r="B23" s="71" t="s">
        <v>311</v>
      </c>
      <c r="C23" s="72">
        <f>+SUM(C24:C25)</f>
        <v>6</v>
      </c>
      <c r="D23" s="72">
        <f t="shared" ref="D23:E23" si="3">+SUM(D24:D25)</f>
        <v>1</v>
      </c>
      <c r="E23" s="72">
        <f t="shared" si="3"/>
        <v>5</v>
      </c>
      <c r="F23" s="72"/>
    </row>
    <row r="24" spans="1:6" ht="37.5">
      <c r="A24" s="74" t="s">
        <v>802</v>
      </c>
      <c r="B24" s="77" t="s">
        <v>312</v>
      </c>
      <c r="C24" s="107">
        <f>+SUM(D24:F24)</f>
        <v>3</v>
      </c>
      <c r="D24" s="107">
        <v>1</v>
      </c>
      <c r="E24" s="107">
        <v>2</v>
      </c>
      <c r="F24" s="107"/>
    </row>
    <row r="25" spans="1:6">
      <c r="A25" s="74" t="s">
        <v>803</v>
      </c>
      <c r="B25" s="77" t="s">
        <v>111</v>
      </c>
      <c r="C25" s="107">
        <f>+SUM(D25:F25)</f>
        <v>3</v>
      </c>
      <c r="D25" s="107"/>
      <c r="E25" s="107">
        <v>3</v>
      </c>
      <c r="F25" s="107"/>
    </row>
    <row r="26" spans="1:6" ht="37.5">
      <c r="A26" s="70"/>
      <c r="B26" s="71" t="s">
        <v>313</v>
      </c>
      <c r="C26" s="72">
        <f>SUM(C27:C29)</f>
        <v>6</v>
      </c>
      <c r="D26" s="72">
        <f>SUM(D27:D29)</f>
        <v>3</v>
      </c>
      <c r="E26" s="72">
        <f t="shared" ref="E26" si="4">SUM(E27:E29)</f>
        <v>3</v>
      </c>
      <c r="F26" s="72"/>
    </row>
    <row r="27" spans="1:6" ht="37.5">
      <c r="A27" s="74" t="s">
        <v>802</v>
      </c>
      <c r="B27" s="77" t="s">
        <v>103</v>
      </c>
      <c r="C27" s="107">
        <f>+SUM(D27:F27)</f>
        <v>2</v>
      </c>
      <c r="D27" s="107">
        <v>1</v>
      </c>
      <c r="E27" s="107">
        <v>1</v>
      </c>
      <c r="F27" s="107"/>
    </row>
    <row r="28" spans="1:6" ht="27" customHeight="1">
      <c r="A28" s="74" t="s">
        <v>803</v>
      </c>
      <c r="B28" s="77" t="s">
        <v>104</v>
      </c>
      <c r="C28" s="107">
        <f t="shared" ref="C28:C38" si="5">+SUM(D28:F28)</f>
        <v>2</v>
      </c>
      <c r="D28" s="107">
        <v>1</v>
      </c>
      <c r="E28" s="107">
        <v>1</v>
      </c>
      <c r="F28" s="107"/>
    </row>
    <row r="29" spans="1:6" ht="39">
      <c r="A29" s="74" t="s">
        <v>804</v>
      </c>
      <c r="B29" s="77" t="s">
        <v>102</v>
      </c>
      <c r="C29" s="107">
        <f t="shared" si="5"/>
        <v>2</v>
      </c>
      <c r="D29" s="107">
        <v>1</v>
      </c>
      <c r="E29" s="107">
        <v>1</v>
      </c>
      <c r="F29" s="107"/>
    </row>
    <row r="30" spans="1:6">
      <c r="A30" s="73">
        <v>7</v>
      </c>
      <c r="B30" s="71" t="s">
        <v>316</v>
      </c>
      <c r="C30" s="72">
        <f>SUM(C31:C34)</f>
        <v>6</v>
      </c>
      <c r="D30" s="72">
        <f t="shared" ref="D30:F30" si="6">SUM(D31:D34)</f>
        <v>1</v>
      </c>
      <c r="E30" s="72">
        <f t="shared" si="6"/>
        <v>4</v>
      </c>
      <c r="F30" s="72">
        <f t="shared" si="6"/>
        <v>1</v>
      </c>
    </row>
    <row r="31" spans="1:6">
      <c r="A31" s="74" t="s">
        <v>802</v>
      </c>
      <c r="B31" s="77" t="s">
        <v>60</v>
      </c>
      <c r="C31" s="107">
        <f>+SUM(D31:F31)</f>
        <v>3</v>
      </c>
      <c r="D31" s="107">
        <v>1</v>
      </c>
      <c r="E31" s="107">
        <v>2</v>
      </c>
      <c r="F31" s="107"/>
    </row>
    <row r="32" spans="1:6" ht="37.5">
      <c r="A32" s="74" t="s">
        <v>803</v>
      </c>
      <c r="B32" s="77" t="s">
        <v>112</v>
      </c>
      <c r="C32" s="107">
        <f t="shared" si="5"/>
        <v>1</v>
      </c>
      <c r="D32" s="107"/>
      <c r="E32" s="107">
        <v>1</v>
      </c>
      <c r="F32" s="107"/>
    </row>
    <row r="33" spans="1:6" ht="37.5">
      <c r="A33" s="74" t="s">
        <v>804</v>
      </c>
      <c r="B33" s="77" t="s">
        <v>113</v>
      </c>
      <c r="C33" s="107">
        <f t="shared" si="5"/>
        <v>1</v>
      </c>
      <c r="D33" s="107"/>
      <c r="E33" s="107">
        <v>1</v>
      </c>
      <c r="F33" s="107"/>
    </row>
    <row r="34" spans="1:6">
      <c r="A34" s="74" t="s">
        <v>805</v>
      </c>
      <c r="B34" s="77" t="s">
        <v>156</v>
      </c>
      <c r="C34" s="107">
        <f t="shared" si="5"/>
        <v>1</v>
      </c>
      <c r="D34" s="107"/>
      <c r="E34" s="107"/>
      <c r="F34" s="107">
        <v>1</v>
      </c>
    </row>
    <row r="35" spans="1:6">
      <c r="A35" s="74"/>
      <c r="B35" s="71" t="s">
        <v>320</v>
      </c>
      <c r="C35" s="72">
        <f>SUM(C36:C38)</f>
        <v>6</v>
      </c>
      <c r="D35" s="72">
        <f>SUM(D36:D38)</f>
        <v>2</v>
      </c>
      <c r="E35" s="72">
        <f>SUM(E36:E38)</f>
        <v>4</v>
      </c>
      <c r="F35" s="72"/>
    </row>
    <row r="36" spans="1:6" ht="39.75" customHeight="1">
      <c r="A36" s="74" t="s">
        <v>802</v>
      </c>
      <c r="B36" s="77" t="s">
        <v>317</v>
      </c>
      <c r="C36" s="107">
        <f t="shared" si="5"/>
        <v>2</v>
      </c>
      <c r="D36" s="107">
        <v>1</v>
      </c>
      <c r="E36" s="107">
        <v>1</v>
      </c>
      <c r="F36" s="107"/>
    </row>
    <row r="37" spans="1:6" ht="37.5">
      <c r="A37" s="74" t="s">
        <v>803</v>
      </c>
      <c r="B37" s="77" t="s">
        <v>337</v>
      </c>
      <c r="C37" s="107">
        <f t="shared" si="5"/>
        <v>1</v>
      </c>
      <c r="D37" s="107"/>
      <c r="E37" s="107">
        <v>1</v>
      </c>
      <c r="F37" s="107"/>
    </row>
    <row r="38" spans="1:6">
      <c r="A38" s="74" t="s">
        <v>804</v>
      </c>
      <c r="B38" s="77" t="s">
        <v>59</v>
      </c>
      <c r="C38" s="107">
        <f t="shared" si="5"/>
        <v>3</v>
      </c>
      <c r="D38" s="107">
        <v>1</v>
      </c>
      <c r="E38" s="107">
        <v>2</v>
      </c>
      <c r="F38" s="107"/>
    </row>
    <row r="39" spans="1:6" ht="37.5">
      <c r="A39" s="73"/>
      <c r="B39" s="71" t="s">
        <v>321</v>
      </c>
      <c r="C39" s="72">
        <f>SUM(C40:C44)</f>
        <v>6</v>
      </c>
      <c r="D39" s="72">
        <f t="shared" ref="D39:F39" si="7">SUM(D40:D44)</f>
        <v>2</v>
      </c>
      <c r="E39" s="72">
        <f t="shared" si="7"/>
        <v>3</v>
      </c>
      <c r="F39" s="72">
        <f t="shared" si="7"/>
        <v>1</v>
      </c>
    </row>
    <row r="40" spans="1:6">
      <c r="A40" s="74" t="s">
        <v>802</v>
      </c>
      <c r="B40" s="77" t="s">
        <v>65</v>
      </c>
      <c r="C40" s="107">
        <f t="shared" ref="C40:C48" si="8">+SUM(D40:F40)</f>
        <v>1</v>
      </c>
      <c r="D40" s="107">
        <v>1</v>
      </c>
      <c r="E40" s="107"/>
      <c r="F40" s="107"/>
    </row>
    <row r="41" spans="1:6" ht="37.5">
      <c r="A41" s="74" t="s">
        <v>803</v>
      </c>
      <c r="B41" s="77" t="s">
        <v>63</v>
      </c>
      <c r="C41" s="107">
        <f t="shared" si="8"/>
        <v>2</v>
      </c>
      <c r="D41" s="107">
        <v>1</v>
      </c>
      <c r="E41" s="107">
        <v>1</v>
      </c>
      <c r="F41" s="107"/>
    </row>
    <row r="42" spans="1:6" ht="37.5">
      <c r="A42" s="74" t="s">
        <v>804</v>
      </c>
      <c r="B42" s="77" t="s">
        <v>64</v>
      </c>
      <c r="C42" s="107">
        <f t="shared" si="8"/>
        <v>1</v>
      </c>
      <c r="D42" s="107"/>
      <c r="E42" s="107">
        <v>1</v>
      </c>
      <c r="F42" s="107"/>
    </row>
    <row r="43" spans="1:6" ht="37.5">
      <c r="A43" s="74" t="s">
        <v>805</v>
      </c>
      <c r="B43" s="77" t="s">
        <v>74</v>
      </c>
      <c r="C43" s="107">
        <f t="shared" si="8"/>
        <v>1</v>
      </c>
      <c r="D43" s="107"/>
      <c r="E43" s="107">
        <v>1</v>
      </c>
      <c r="F43" s="107"/>
    </row>
    <row r="44" spans="1:6">
      <c r="A44" s="74" t="s">
        <v>806</v>
      </c>
      <c r="B44" s="77" t="s">
        <v>82</v>
      </c>
      <c r="C44" s="107">
        <f t="shared" si="8"/>
        <v>1</v>
      </c>
      <c r="D44" s="107"/>
      <c r="E44" s="107"/>
      <c r="F44" s="107">
        <v>1</v>
      </c>
    </row>
    <row r="45" spans="1:6" ht="37.5">
      <c r="A45" s="73"/>
      <c r="B45" s="71" t="s">
        <v>322</v>
      </c>
      <c r="C45" s="72">
        <f>+SUM(C46:C48)</f>
        <v>6</v>
      </c>
      <c r="D45" s="72">
        <f t="shared" ref="D45:F45" si="9">+SUM(D46:D48)</f>
        <v>1</v>
      </c>
      <c r="E45" s="72">
        <f t="shared" si="9"/>
        <v>4</v>
      </c>
      <c r="F45" s="72">
        <f t="shared" si="9"/>
        <v>1</v>
      </c>
    </row>
    <row r="46" spans="1:6" ht="56.25">
      <c r="A46" s="74" t="s">
        <v>802</v>
      </c>
      <c r="B46" s="77" t="s">
        <v>319</v>
      </c>
      <c r="C46" s="107">
        <f t="shared" si="8"/>
        <v>1</v>
      </c>
      <c r="D46" s="107"/>
      <c r="E46" s="107">
        <v>1</v>
      </c>
      <c r="F46" s="107"/>
    </row>
    <row r="47" spans="1:6" ht="37.5">
      <c r="A47" s="74" t="s">
        <v>803</v>
      </c>
      <c r="B47" s="77" t="s">
        <v>114</v>
      </c>
      <c r="C47" s="107">
        <f t="shared" si="8"/>
        <v>4</v>
      </c>
      <c r="D47" s="107">
        <v>1</v>
      </c>
      <c r="E47" s="107">
        <v>3</v>
      </c>
      <c r="F47" s="107"/>
    </row>
    <row r="48" spans="1:6" ht="37.5">
      <c r="A48" s="74" t="s">
        <v>804</v>
      </c>
      <c r="B48" s="77" t="s">
        <v>116</v>
      </c>
      <c r="C48" s="107">
        <f t="shared" si="8"/>
        <v>1</v>
      </c>
      <c r="D48" s="107"/>
      <c r="E48" s="107"/>
      <c r="F48" s="107">
        <v>1</v>
      </c>
    </row>
    <row r="49" spans="1:6">
      <c r="A49" s="72"/>
      <c r="B49" s="71" t="s">
        <v>323</v>
      </c>
      <c r="C49" s="72">
        <f>+SUM(C50:C55)</f>
        <v>6</v>
      </c>
      <c r="D49" s="72">
        <f>+SUM(D50:D55)</f>
        <v>1</v>
      </c>
      <c r="E49" s="72">
        <f t="shared" ref="E49" si="10">+SUM(E50:E55)</f>
        <v>5</v>
      </c>
      <c r="F49" s="72"/>
    </row>
    <row r="50" spans="1:6" ht="56.25">
      <c r="A50" s="74" t="s">
        <v>802</v>
      </c>
      <c r="B50" s="77" t="s">
        <v>7</v>
      </c>
      <c r="C50" s="107">
        <f>+SUM(D50:F50)</f>
        <v>1</v>
      </c>
      <c r="D50" s="107">
        <v>1</v>
      </c>
      <c r="E50" s="107"/>
      <c r="F50" s="107"/>
    </row>
    <row r="51" spans="1:6">
      <c r="A51" s="74" t="s">
        <v>803</v>
      </c>
      <c r="B51" s="87" t="s">
        <v>8</v>
      </c>
      <c r="C51" s="107">
        <f t="shared" ref="C51:C55" si="11">+SUM(D51:F51)</f>
        <v>1</v>
      </c>
      <c r="D51" s="107"/>
      <c r="E51" s="107">
        <v>1</v>
      </c>
      <c r="F51" s="107"/>
    </row>
    <row r="52" spans="1:6">
      <c r="A52" s="74" t="s">
        <v>804</v>
      </c>
      <c r="B52" s="77" t="s">
        <v>9</v>
      </c>
      <c r="C52" s="107">
        <f t="shared" si="11"/>
        <v>1</v>
      </c>
      <c r="D52" s="107"/>
      <c r="E52" s="107">
        <v>1</v>
      </c>
      <c r="F52" s="107"/>
    </row>
    <row r="53" spans="1:6">
      <c r="A53" s="74" t="s">
        <v>805</v>
      </c>
      <c r="B53" s="77" t="s">
        <v>10</v>
      </c>
      <c r="C53" s="107">
        <f t="shared" si="11"/>
        <v>1</v>
      </c>
      <c r="D53" s="107"/>
      <c r="E53" s="107">
        <v>1</v>
      </c>
      <c r="F53" s="107"/>
    </row>
    <row r="54" spans="1:6" ht="37.5">
      <c r="A54" s="74" t="s">
        <v>806</v>
      </c>
      <c r="B54" s="77" t="s">
        <v>11</v>
      </c>
      <c r="C54" s="107">
        <f t="shared" si="11"/>
        <v>1</v>
      </c>
      <c r="D54" s="107"/>
      <c r="E54" s="107">
        <v>1</v>
      </c>
      <c r="F54" s="107"/>
    </row>
    <row r="55" spans="1:6" ht="37.5">
      <c r="A55" s="74" t="s">
        <v>454</v>
      </c>
      <c r="B55" s="77" t="s">
        <v>12</v>
      </c>
      <c r="C55" s="107">
        <f t="shared" si="11"/>
        <v>1</v>
      </c>
      <c r="D55" s="107"/>
      <c r="E55" s="107">
        <v>1</v>
      </c>
      <c r="F55" s="107"/>
    </row>
    <row r="56" spans="1:6" ht="37.5">
      <c r="A56" s="72"/>
      <c r="B56" s="71" t="s">
        <v>326</v>
      </c>
      <c r="C56" s="72">
        <f>+SUM(C57:C61)</f>
        <v>6</v>
      </c>
      <c r="D56" s="72">
        <f>+SUM(D57:D61)</f>
        <v>2</v>
      </c>
      <c r="E56" s="72">
        <f>+SUM(E57:E61)</f>
        <v>4</v>
      </c>
      <c r="F56" s="107"/>
    </row>
    <row r="57" spans="1:6" ht="75">
      <c r="A57" s="88" t="s">
        <v>802</v>
      </c>
      <c r="B57" s="77" t="s">
        <v>13</v>
      </c>
      <c r="C57" s="107">
        <f>+SUM(D57:F57)</f>
        <v>1</v>
      </c>
      <c r="D57" s="107">
        <v>1</v>
      </c>
      <c r="E57" s="107"/>
      <c r="F57" s="107"/>
    </row>
    <row r="58" spans="1:6" ht="56.25">
      <c r="A58" s="88" t="s">
        <v>803</v>
      </c>
      <c r="B58" s="77" t="s">
        <v>14</v>
      </c>
      <c r="C58" s="107">
        <f t="shared" ref="C58:C61" si="12">+SUM(D58:F58)</f>
        <v>1</v>
      </c>
      <c r="D58" s="107"/>
      <c r="E58" s="107">
        <v>1</v>
      </c>
      <c r="F58" s="107"/>
    </row>
    <row r="59" spans="1:6" ht="37.5">
      <c r="A59" s="88" t="s">
        <v>804</v>
      </c>
      <c r="B59" s="87" t="s">
        <v>107</v>
      </c>
      <c r="C59" s="107">
        <f t="shared" si="12"/>
        <v>1</v>
      </c>
      <c r="D59" s="107">
        <v>1</v>
      </c>
      <c r="E59" s="107"/>
      <c r="F59" s="107"/>
    </row>
    <row r="60" spans="1:6" ht="37.5">
      <c r="A60" s="88" t="s">
        <v>805</v>
      </c>
      <c r="B60" s="77" t="s">
        <v>343</v>
      </c>
      <c r="C60" s="107">
        <f t="shared" si="12"/>
        <v>2</v>
      </c>
      <c r="D60" s="107"/>
      <c r="E60" s="107">
        <v>2</v>
      </c>
      <c r="F60" s="107"/>
    </row>
    <row r="61" spans="1:6" ht="37.5">
      <c r="A61" s="88" t="s">
        <v>806</v>
      </c>
      <c r="B61" s="87" t="s">
        <v>344</v>
      </c>
      <c r="C61" s="107">
        <f t="shared" si="12"/>
        <v>1</v>
      </c>
      <c r="D61" s="107"/>
      <c r="E61" s="107">
        <v>1</v>
      </c>
      <c r="F61" s="107"/>
    </row>
    <row r="62" spans="1:6" ht="37.5">
      <c r="A62" s="72"/>
      <c r="B62" s="71" t="s">
        <v>329</v>
      </c>
      <c r="C62" s="72">
        <f>+SUM(C63:C66)</f>
        <v>3</v>
      </c>
      <c r="D62" s="72">
        <f>+SUM(D63:D64)</f>
        <v>0</v>
      </c>
      <c r="E62" s="72">
        <f>+SUM(E63:E66)</f>
        <v>3</v>
      </c>
      <c r="F62" s="72"/>
    </row>
    <row r="63" spans="1:6">
      <c r="A63" s="88" t="s">
        <v>802</v>
      </c>
      <c r="B63" s="77" t="s">
        <v>84</v>
      </c>
      <c r="C63" s="107">
        <f t="shared" ref="C63:C66" si="13">+SUM(D63:F63)</f>
        <v>1</v>
      </c>
      <c r="D63" s="107"/>
      <c r="E63" s="107">
        <v>1</v>
      </c>
      <c r="F63" s="107"/>
    </row>
    <row r="64" spans="1:6" ht="37.5">
      <c r="A64" s="88" t="s">
        <v>803</v>
      </c>
      <c r="B64" s="77" t="s">
        <v>89</v>
      </c>
      <c r="C64" s="107">
        <f t="shared" si="13"/>
        <v>1</v>
      </c>
      <c r="D64" s="107"/>
      <c r="E64" s="107">
        <v>1</v>
      </c>
      <c r="F64" s="107"/>
    </row>
    <row r="65" spans="1:6" ht="37.5">
      <c r="A65" s="88" t="s">
        <v>804</v>
      </c>
      <c r="B65" s="77" t="s">
        <v>346</v>
      </c>
      <c r="C65" s="107">
        <f t="shared" si="13"/>
        <v>0.5</v>
      </c>
      <c r="D65" s="107"/>
      <c r="E65" s="107">
        <v>0.5</v>
      </c>
      <c r="F65" s="107"/>
    </row>
    <row r="66" spans="1:6" ht="37.5">
      <c r="A66" s="88" t="s">
        <v>805</v>
      </c>
      <c r="B66" s="77" t="s">
        <v>800</v>
      </c>
      <c r="C66" s="107">
        <f t="shared" si="13"/>
        <v>0.5</v>
      </c>
      <c r="D66" s="107"/>
      <c r="E66" s="107">
        <v>0.5</v>
      </c>
      <c r="F66" s="107"/>
    </row>
    <row r="67" spans="1:6">
      <c r="A67" s="89"/>
      <c r="B67" s="71" t="s">
        <v>799</v>
      </c>
      <c r="C67" s="72">
        <f>+SUM(D67:F67)</f>
        <v>15</v>
      </c>
      <c r="D67" s="72"/>
      <c r="E67" s="72">
        <v>15</v>
      </c>
      <c r="F67" s="107"/>
    </row>
    <row r="68" spans="1:6">
      <c r="A68" s="89"/>
      <c r="B68" s="71" t="s">
        <v>508</v>
      </c>
      <c r="C68" s="72">
        <v>6</v>
      </c>
      <c r="D68" s="72">
        <v>1</v>
      </c>
      <c r="E68" s="72">
        <v>5</v>
      </c>
      <c r="F68" s="107"/>
    </row>
    <row r="69" spans="1:6">
      <c r="A69" s="107"/>
      <c r="B69" s="80" t="s">
        <v>20</v>
      </c>
      <c r="C69" s="72">
        <f>+SUM(D69:F69)</f>
        <v>90</v>
      </c>
      <c r="D69" s="72">
        <f>+SUM(D3,D7,D11,D17,D23,D26,D30,D35,D39,D45,D49,D56,D62,D68)</f>
        <v>24</v>
      </c>
      <c r="E69" s="72">
        <f>+SUM(E3,E7,E11,E17,E23,E26,E30,E35,E39,E45,E49,E56,E62,E67,E68)</f>
        <v>62</v>
      </c>
      <c r="F69" s="72">
        <f>+SUM(F17,F30,F39,F45,F62)</f>
        <v>4</v>
      </c>
    </row>
    <row r="71" spans="1:6">
      <c r="C71" s="12">
        <v>90</v>
      </c>
      <c r="D71" s="12">
        <v>24</v>
      </c>
      <c r="E71" s="12">
        <v>62</v>
      </c>
      <c r="F71" s="12">
        <v>4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76"/>
  <sheetViews>
    <sheetView zoomScale="70" zoomScaleNormal="70" workbookViewId="0">
      <selection activeCell="B11" sqref="B11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25" t="s">
        <v>0</v>
      </c>
      <c r="B1" s="125" t="s">
        <v>1</v>
      </c>
      <c r="C1" s="122" t="s">
        <v>2</v>
      </c>
      <c r="D1" s="123"/>
      <c r="E1" s="123"/>
      <c r="F1" s="124"/>
    </row>
    <row r="2" spans="1:6" ht="75">
      <c r="A2" s="126"/>
      <c r="B2" s="126"/>
      <c r="C2" s="93" t="s">
        <v>93</v>
      </c>
      <c r="D2" s="93" t="s">
        <v>94</v>
      </c>
      <c r="E2" s="93" t="s">
        <v>96</v>
      </c>
      <c r="F2" s="93" t="s">
        <v>95</v>
      </c>
    </row>
    <row r="3" spans="1:6" ht="37.5">
      <c r="A3" s="70">
        <v>1</v>
      </c>
      <c r="B3" s="71" t="s">
        <v>23</v>
      </c>
      <c r="C3" s="72">
        <f>SUM(C4:C6)</f>
        <v>3</v>
      </c>
      <c r="D3" s="72">
        <f>SUM(D4:D6)</f>
        <v>3</v>
      </c>
      <c r="E3" s="72"/>
      <c r="F3" s="72"/>
    </row>
    <row r="4" spans="1:6" ht="37.5" hidden="1">
      <c r="A4" s="74" t="s">
        <v>24</v>
      </c>
      <c r="B4" s="77" t="s">
        <v>22</v>
      </c>
      <c r="C4" s="93">
        <f>+SUM(D4:F4)</f>
        <v>1</v>
      </c>
      <c r="D4" s="93">
        <v>1</v>
      </c>
      <c r="E4" s="93"/>
      <c r="F4" s="93"/>
    </row>
    <row r="5" spans="1:6" ht="37.5" hidden="1">
      <c r="A5" s="74" t="s">
        <v>25</v>
      </c>
      <c r="B5" s="77" t="s">
        <v>21</v>
      </c>
      <c r="C5" s="93">
        <f>+SUM(D5:F5)</f>
        <v>1</v>
      </c>
      <c r="D5" s="93">
        <v>1</v>
      </c>
      <c r="E5" s="93"/>
      <c r="F5" s="93"/>
    </row>
    <row r="6" spans="1:6" ht="37.5" hidden="1">
      <c r="A6" s="74" t="s">
        <v>26</v>
      </c>
      <c r="B6" s="77" t="s">
        <v>3</v>
      </c>
      <c r="C6" s="93">
        <f>+SUM(D6:F6)</f>
        <v>1</v>
      </c>
      <c r="D6" s="93">
        <v>1</v>
      </c>
      <c r="E6" s="93"/>
      <c r="F6" s="93"/>
    </row>
    <row r="7" spans="1:6">
      <c r="A7" s="70">
        <v>2</v>
      </c>
      <c r="B7" s="71" t="s">
        <v>27</v>
      </c>
      <c r="C7" s="72">
        <f>+SUM(C8:C10)</f>
        <v>3</v>
      </c>
      <c r="D7" s="72">
        <f>+SUM(D8:D10)</f>
        <v>3</v>
      </c>
      <c r="E7" s="72"/>
      <c r="F7" s="72"/>
    </row>
    <row r="8" spans="1:6" hidden="1">
      <c r="A8" s="74" t="s">
        <v>31</v>
      </c>
      <c r="B8" s="77" t="s">
        <v>318</v>
      </c>
      <c r="C8" s="93">
        <f>+SUM(D8:F8)</f>
        <v>1</v>
      </c>
      <c r="D8" s="93">
        <v>1</v>
      </c>
      <c r="E8" s="93"/>
      <c r="F8" s="93"/>
    </row>
    <row r="9" spans="1:6" ht="24" hidden="1" customHeight="1">
      <c r="A9" s="74" t="s">
        <v>32</v>
      </c>
      <c r="B9" s="77" t="s">
        <v>4</v>
      </c>
      <c r="C9" s="93">
        <f t="shared" ref="C9:C10" si="0">+SUM(D9:F9)</f>
        <v>1</v>
      </c>
      <c r="D9" s="93">
        <v>1</v>
      </c>
      <c r="E9" s="93"/>
      <c r="F9" s="93"/>
    </row>
    <row r="10" spans="1:6" ht="37.5" hidden="1">
      <c r="A10" s="74" t="s">
        <v>33</v>
      </c>
      <c r="B10" s="77" t="s">
        <v>5</v>
      </c>
      <c r="C10" s="93">
        <f t="shared" si="0"/>
        <v>1</v>
      </c>
      <c r="D10" s="93">
        <v>1</v>
      </c>
      <c r="E10" s="93"/>
      <c r="F10" s="93"/>
    </row>
    <row r="11" spans="1:6" ht="56.25">
      <c r="A11" s="73">
        <v>3</v>
      </c>
      <c r="B11" s="71" t="s">
        <v>39</v>
      </c>
      <c r="C11" s="72">
        <f>SUM(C12:C16)</f>
        <v>6</v>
      </c>
      <c r="D11" s="72">
        <f>SUM(D12:D16)</f>
        <v>1</v>
      </c>
      <c r="E11" s="72">
        <f>SUM(E12:E16)</f>
        <v>5</v>
      </c>
      <c r="F11" s="93"/>
    </row>
    <row r="12" spans="1:6" ht="37.5" hidden="1">
      <c r="A12" s="74" t="s">
        <v>42</v>
      </c>
      <c r="B12" s="77" t="s">
        <v>40</v>
      </c>
      <c r="C12" s="93">
        <f>+SUM(D12:F12)</f>
        <v>1</v>
      </c>
      <c r="D12" s="93"/>
      <c r="E12" s="93">
        <v>1</v>
      </c>
      <c r="F12" s="93"/>
    </row>
    <row r="13" spans="1:6" ht="37.5" hidden="1">
      <c r="A13" s="74" t="s">
        <v>43</v>
      </c>
      <c r="B13" s="77" t="s">
        <v>55</v>
      </c>
      <c r="C13" s="93">
        <f>+SUM(D13:F13)</f>
        <v>2</v>
      </c>
      <c r="D13" s="93">
        <v>1</v>
      </c>
      <c r="E13" s="93">
        <v>1</v>
      </c>
      <c r="F13" s="93"/>
    </row>
    <row r="14" spans="1:6" ht="37.5" hidden="1">
      <c r="A14" s="74" t="s">
        <v>44</v>
      </c>
      <c r="B14" s="77" t="s">
        <v>45</v>
      </c>
      <c r="C14" s="93">
        <f>+SUM(D14:F14)</f>
        <v>1</v>
      </c>
      <c r="D14" s="93"/>
      <c r="E14" s="93">
        <v>1</v>
      </c>
      <c r="F14" s="93"/>
    </row>
    <row r="15" spans="1:6" ht="75" hidden="1">
      <c r="A15" s="74" t="s">
        <v>120</v>
      </c>
      <c r="B15" s="77" t="s">
        <v>46</v>
      </c>
      <c r="C15" s="93">
        <f>+SUM(D15:F15)</f>
        <v>1</v>
      </c>
      <c r="D15" s="93"/>
      <c r="E15" s="93">
        <v>1</v>
      </c>
      <c r="F15" s="93"/>
    </row>
    <row r="16" spans="1:6" hidden="1">
      <c r="A16" s="74" t="s">
        <v>121</v>
      </c>
      <c r="B16" s="77" t="s">
        <v>110</v>
      </c>
      <c r="C16" s="93">
        <f>+SUM(D16:F16)</f>
        <v>1</v>
      </c>
      <c r="D16" s="93"/>
      <c r="E16" s="93">
        <v>1</v>
      </c>
      <c r="F16" s="93"/>
    </row>
    <row r="17" spans="1:6" ht="37.5">
      <c r="A17" s="70">
        <v>4</v>
      </c>
      <c r="B17" s="71" t="s">
        <v>309</v>
      </c>
      <c r="C17" s="72">
        <f>+SUM(C18:C22)</f>
        <v>6</v>
      </c>
      <c r="D17" s="72">
        <f t="shared" ref="D17:F17" si="1">+SUM(D18:D22)</f>
        <v>3</v>
      </c>
      <c r="E17" s="72">
        <f t="shared" si="1"/>
        <v>2</v>
      </c>
      <c r="F17" s="72">
        <f t="shared" si="1"/>
        <v>1</v>
      </c>
    </row>
    <row r="18" spans="1:6" ht="37.5" hidden="1">
      <c r="A18" s="74" t="s">
        <v>47</v>
      </c>
      <c r="B18" s="77" t="s">
        <v>6</v>
      </c>
      <c r="C18" s="93">
        <f>+SUM(D18:F18)</f>
        <v>1</v>
      </c>
      <c r="D18" s="93">
        <v>1</v>
      </c>
      <c r="E18" s="93"/>
      <c r="F18" s="93"/>
    </row>
    <row r="19" spans="1:6" ht="37.5" hidden="1">
      <c r="A19" s="74" t="s">
        <v>48</v>
      </c>
      <c r="B19" s="77" t="s">
        <v>310</v>
      </c>
      <c r="C19" s="93">
        <f t="shared" ref="C19:C22" si="2">+SUM(D19:F19)</f>
        <v>2</v>
      </c>
      <c r="D19" s="93">
        <v>2</v>
      </c>
      <c r="E19" s="93"/>
      <c r="F19" s="93"/>
    </row>
    <row r="20" spans="1:6" hidden="1">
      <c r="A20" s="74" t="s">
        <v>49</v>
      </c>
      <c r="B20" s="77" t="s">
        <v>41</v>
      </c>
      <c r="C20" s="93">
        <f t="shared" si="2"/>
        <v>1</v>
      </c>
      <c r="D20" s="93"/>
      <c r="E20" s="93">
        <v>1</v>
      </c>
      <c r="F20" s="93"/>
    </row>
    <row r="21" spans="1:6" hidden="1">
      <c r="A21" s="74" t="s">
        <v>56</v>
      </c>
      <c r="B21" s="77" t="s">
        <v>111</v>
      </c>
      <c r="C21" s="93">
        <f t="shared" si="2"/>
        <v>1</v>
      </c>
      <c r="D21" s="93"/>
      <c r="E21" s="93">
        <v>1</v>
      </c>
      <c r="F21" s="93"/>
    </row>
    <row r="22" spans="1:6" hidden="1">
      <c r="A22" s="74">
        <v>4.5</v>
      </c>
      <c r="B22" s="77" t="s">
        <v>156</v>
      </c>
      <c r="C22" s="93">
        <f t="shared" si="2"/>
        <v>1</v>
      </c>
      <c r="D22" s="93"/>
      <c r="E22" s="93"/>
      <c r="F22" s="93">
        <v>1</v>
      </c>
    </row>
    <row r="23" spans="1:6" ht="37.5">
      <c r="A23" s="70">
        <v>5</v>
      </c>
      <c r="B23" s="71" t="s">
        <v>311</v>
      </c>
      <c r="C23" s="72">
        <f>+SUM(C24:C25)</f>
        <v>6</v>
      </c>
      <c r="D23" s="72">
        <f t="shared" ref="D23:E23" si="3">+SUM(D24:D25)</f>
        <v>1</v>
      </c>
      <c r="E23" s="72">
        <f t="shared" si="3"/>
        <v>5</v>
      </c>
      <c r="F23" s="72"/>
    </row>
    <row r="24" spans="1:6" ht="37.5" hidden="1">
      <c r="A24" s="74" t="s">
        <v>50</v>
      </c>
      <c r="B24" s="77" t="s">
        <v>312</v>
      </c>
      <c r="C24" s="93">
        <f>+SUM(D24:F24)</f>
        <v>3</v>
      </c>
      <c r="D24" s="93">
        <v>1</v>
      </c>
      <c r="E24" s="93">
        <v>2</v>
      </c>
      <c r="F24" s="93"/>
    </row>
    <row r="25" spans="1:6" hidden="1">
      <c r="A25" s="74" t="s">
        <v>53</v>
      </c>
      <c r="B25" s="77" t="s">
        <v>111</v>
      </c>
      <c r="C25" s="93">
        <f>+SUM(D25:F25)</f>
        <v>3</v>
      </c>
      <c r="D25" s="93"/>
      <c r="E25" s="93">
        <v>3</v>
      </c>
      <c r="F25" s="93"/>
    </row>
    <row r="26" spans="1:6" ht="37.5" hidden="1">
      <c r="A26" s="70">
        <v>6</v>
      </c>
      <c r="B26" s="71" t="s">
        <v>313</v>
      </c>
      <c r="C26" s="72">
        <f>SUM(C27:C29)</f>
        <v>6</v>
      </c>
      <c r="D26" s="72">
        <f>SUM(D27:D29)</f>
        <v>3</v>
      </c>
      <c r="E26" s="72">
        <f t="shared" ref="E26" si="4">SUM(E27:E29)</f>
        <v>3</v>
      </c>
      <c r="F26" s="72"/>
    </row>
    <row r="27" spans="1:6" ht="37.5" hidden="1">
      <c r="A27" s="74" t="s">
        <v>67</v>
      </c>
      <c r="B27" s="77" t="s">
        <v>103</v>
      </c>
      <c r="C27" s="93">
        <f>+SUM(D27:F27)</f>
        <v>2</v>
      </c>
      <c r="D27" s="93">
        <v>1</v>
      </c>
      <c r="E27" s="93">
        <v>1</v>
      </c>
      <c r="F27" s="93"/>
    </row>
    <row r="28" spans="1:6" ht="27" hidden="1" customHeight="1">
      <c r="A28" s="74" t="s">
        <v>68</v>
      </c>
      <c r="B28" s="77" t="s">
        <v>104</v>
      </c>
      <c r="C28" s="93">
        <f t="shared" ref="C28:C38" si="5">+SUM(D28:F28)</f>
        <v>2</v>
      </c>
      <c r="D28" s="93">
        <v>1</v>
      </c>
      <c r="E28" s="93">
        <v>1</v>
      </c>
      <c r="F28" s="93"/>
    </row>
    <row r="29" spans="1:6" ht="39" hidden="1">
      <c r="A29" s="74" t="s">
        <v>69</v>
      </c>
      <c r="B29" s="77" t="s">
        <v>102</v>
      </c>
      <c r="C29" s="93">
        <f t="shared" si="5"/>
        <v>2</v>
      </c>
      <c r="D29" s="93">
        <v>1</v>
      </c>
      <c r="E29" s="93">
        <v>1</v>
      </c>
      <c r="F29" s="93"/>
    </row>
    <row r="30" spans="1:6">
      <c r="A30" s="73">
        <v>7</v>
      </c>
      <c r="B30" s="71" t="s">
        <v>316</v>
      </c>
      <c r="C30" s="72">
        <f>SUM(C31:C34)</f>
        <v>6</v>
      </c>
      <c r="D30" s="72">
        <f t="shared" ref="D30:F30" si="6">SUM(D31:D34)</f>
        <v>1</v>
      </c>
      <c r="E30" s="72">
        <f t="shared" si="6"/>
        <v>4</v>
      </c>
      <c r="F30" s="72">
        <f t="shared" si="6"/>
        <v>1</v>
      </c>
    </row>
    <row r="31" spans="1:6" hidden="1">
      <c r="A31" s="74" t="s">
        <v>73</v>
      </c>
      <c r="B31" s="77" t="s">
        <v>60</v>
      </c>
      <c r="C31" s="93">
        <f>+SUM(D31:F31)</f>
        <v>3</v>
      </c>
      <c r="D31" s="93">
        <v>1</v>
      </c>
      <c r="E31" s="93">
        <v>2</v>
      </c>
      <c r="F31" s="93"/>
    </row>
    <row r="32" spans="1:6" ht="37.5" hidden="1">
      <c r="A32" s="74" t="s">
        <v>97</v>
      </c>
      <c r="B32" s="77" t="s">
        <v>112</v>
      </c>
      <c r="C32" s="93">
        <f t="shared" si="5"/>
        <v>1</v>
      </c>
      <c r="D32" s="93"/>
      <c r="E32" s="93">
        <v>1</v>
      </c>
      <c r="F32" s="93"/>
    </row>
    <row r="33" spans="1:6" ht="37.5" hidden="1">
      <c r="A33" s="74" t="s">
        <v>98</v>
      </c>
      <c r="B33" s="77" t="s">
        <v>113</v>
      </c>
      <c r="C33" s="93">
        <f t="shared" si="5"/>
        <v>1</v>
      </c>
      <c r="D33" s="93"/>
      <c r="E33" s="93">
        <v>1</v>
      </c>
      <c r="F33" s="93"/>
    </row>
    <row r="34" spans="1:6" hidden="1">
      <c r="A34" s="74" t="s">
        <v>99</v>
      </c>
      <c r="B34" s="77" t="s">
        <v>156</v>
      </c>
      <c r="C34" s="93">
        <f t="shared" si="5"/>
        <v>1</v>
      </c>
      <c r="D34" s="93"/>
      <c r="E34" s="93"/>
      <c r="F34" s="93">
        <v>1</v>
      </c>
    </row>
    <row r="35" spans="1:6">
      <c r="A35" s="74"/>
      <c r="B35" s="71" t="s">
        <v>320</v>
      </c>
      <c r="C35" s="72">
        <f>SUM(C36:C38)</f>
        <v>6</v>
      </c>
      <c r="D35" s="72">
        <f>SUM(D36:D38)</f>
        <v>2</v>
      </c>
      <c r="E35" s="72">
        <f>SUM(E36:E38)</f>
        <v>4</v>
      </c>
      <c r="F35" s="72"/>
    </row>
    <row r="36" spans="1:6" ht="39.75" hidden="1" customHeight="1">
      <c r="A36" s="74" t="s">
        <v>75</v>
      </c>
      <c r="B36" s="77" t="s">
        <v>317</v>
      </c>
      <c r="C36" s="93">
        <f t="shared" si="5"/>
        <v>2</v>
      </c>
      <c r="D36" s="93">
        <v>1</v>
      </c>
      <c r="E36" s="93">
        <v>1</v>
      </c>
      <c r="F36" s="93"/>
    </row>
    <row r="37" spans="1:6" ht="37.5" hidden="1">
      <c r="A37" s="74" t="s">
        <v>76</v>
      </c>
      <c r="B37" s="77" t="s">
        <v>337</v>
      </c>
      <c r="C37" s="93">
        <f t="shared" si="5"/>
        <v>1</v>
      </c>
      <c r="D37" s="93"/>
      <c r="E37" s="93">
        <v>1</v>
      </c>
      <c r="F37" s="93"/>
    </row>
    <row r="38" spans="1:6" hidden="1">
      <c r="A38" s="74" t="s">
        <v>77</v>
      </c>
      <c r="B38" s="77" t="s">
        <v>59</v>
      </c>
      <c r="C38" s="93">
        <f t="shared" si="5"/>
        <v>3</v>
      </c>
      <c r="D38" s="93">
        <v>1</v>
      </c>
      <c r="E38" s="93">
        <v>2</v>
      </c>
      <c r="F38" s="93"/>
    </row>
    <row r="39" spans="1:6" ht="37.5">
      <c r="A39" s="73">
        <v>9</v>
      </c>
      <c r="B39" s="71" t="s">
        <v>321</v>
      </c>
      <c r="C39" s="72">
        <f>SUM(C40:C44)</f>
        <v>6</v>
      </c>
      <c r="D39" s="72">
        <f t="shared" ref="D39:F39" si="7">SUM(D40:D44)</f>
        <v>2</v>
      </c>
      <c r="E39" s="72">
        <f t="shared" si="7"/>
        <v>3</v>
      </c>
      <c r="F39" s="72">
        <f t="shared" si="7"/>
        <v>1</v>
      </c>
    </row>
    <row r="40" spans="1:6" hidden="1">
      <c r="A40" s="74" t="s">
        <v>85</v>
      </c>
      <c r="B40" s="77" t="s">
        <v>65</v>
      </c>
      <c r="C40" s="93">
        <f t="shared" ref="C40:C48" si="8">+SUM(D40:F40)</f>
        <v>1</v>
      </c>
      <c r="D40" s="93">
        <v>1</v>
      </c>
      <c r="E40" s="93"/>
      <c r="F40" s="93"/>
    </row>
    <row r="41" spans="1:6" ht="37.5" hidden="1">
      <c r="A41" s="74" t="s">
        <v>86</v>
      </c>
      <c r="B41" s="77" t="s">
        <v>63</v>
      </c>
      <c r="C41" s="93">
        <f t="shared" si="8"/>
        <v>2</v>
      </c>
      <c r="D41" s="93">
        <v>1</v>
      </c>
      <c r="E41" s="93">
        <v>1</v>
      </c>
      <c r="F41" s="93"/>
    </row>
    <row r="42" spans="1:6" ht="37.5" hidden="1">
      <c r="A42" s="74" t="s">
        <v>87</v>
      </c>
      <c r="B42" s="77" t="s">
        <v>64</v>
      </c>
      <c r="C42" s="93">
        <f t="shared" si="8"/>
        <v>1</v>
      </c>
      <c r="D42" s="93"/>
      <c r="E42" s="93">
        <v>1</v>
      </c>
      <c r="F42" s="93"/>
    </row>
    <row r="43" spans="1:6" ht="37.5" hidden="1">
      <c r="A43" s="74" t="s">
        <v>88</v>
      </c>
      <c r="B43" s="77" t="s">
        <v>74</v>
      </c>
      <c r="C43" s="93">
        <f t="shared" si="8"/>
        <v>1</v>
      </c>
      <c r="D43" s="93"/>
      <c r="E43" s="93">
        <v>1</v>
      </c>
      <c r="F43" s="93"/>
    </row>
    <row r="44" spans="1:6" hidden="1">
      <c r="A44" s="74" t="s">
        <v>124</v>
      </c>
      <c r="B44" s="77" t="s">
        <v>82</v>
      </c>
      <c r="C44" s="93">
        <f t="shared" si="8"/>
        <v>1</v>
      </c>
      <c r="D44" s="93"/>
      <c r="E44" s="93"/>
      <c r="F44" s="93">
        <v>1</v>
      </c>
    </row>
    <row r="45" spans="1:6" ht="37.5">
      <c r="A45" s="73">
        <v>10</v>
      </c>
      <c r="B45" s="71" t="s">
        <v>322</v>
      </c>
      <c r="C45" s="72">
        <f>+SUM(C46:C48)</f>
        <v>6</v>
      </c>
      <c r="D45" s="72">
        <f t="shared" ref="D45:F45" si="9">+SUM(D46:D48)</f>
        <v>1</v>
      </c>
      <c r="E45" s="72">
        <f t="shared" si="9"/>
        <v>4</v>
      </c>
      <c r="F45" s="72">
        <f t="shared" si="9"/>
        <v>1</v>
      </c>
    </row>
    <row r="46" spans="1:6" ht="56.25" hidden="1">
      <c r="A46" s="74" t="s">
        <v>91</v>
      </c>
      <c r="B46" s="77" t="s">
        <v>319</v>
      </c>
      <c r="C46" s="93">
        <f t="shared" si="8"/>
        <v>1</v>
      </c>
      <c r="D46" s="93"/>
      <c r="E46" s="93">
        <v>1</v>
      </c>
      <c r="F46" s="93"/>
    </row>
    <row r="47" spans="1:6" ht="37.5" hidden="1">
      <c r="A47" s="74" t="s">
        <v>92</v>
      </c>
      <c r="B47" s="77" t="s">
        <v>114</v>
      </c>
      <c r="C47" s="93">
        <f t="shared" si="8"/>
        <v>4</v>
      </c>
      <c r="D47" s="93">
        <v>1</v>
      </c>
      <c r="E47" s="93">
        <v>3</v>
      </c>
      <c r="F47" s="93"/>
    </row>
    <row r="48" spans="1:6" ht="37.5" hidden="1">
      <c r="A48" s="74" t="s">
        <v>123</v>
      </c>
      <c r="B48" s="77" t="s">
        <v>116</v>
      </c>
      <c r="C48" s="93">
        <f t="shared" si="8"/>
        <v>1</v>
      </c>
      <c r="D48" s="93"/>
      <c r="E48" s="93"/>
      <c r="F48" s="93">
        <v>1</v>
      </c>
    </row>
    <row r="49" spans="1:6">
      <c r="A49" s="72">
        <v>11</v>
      </c>
      <c r="B49" s="71" t="s">
        <v>323</v>
      </c>
      <c r="C49" s="72">
        <f>+SUM(C50:C55)</f>
        <v>6</v>
      </c>
      <c r="D49" s="72">
        <f>+SUM(D50:D55)</f>
        <v>1</v>
      </c>
      <c r="E49" s="72">
        <f t="shared" ref="E49" si="10">+SUM(E50:E55)</f>
        <v>5</v>
      </c>
      <c r="F49" s="72"/>
    </row>
    <row r="50" spans="1:6" ht="56.25" hidden="1">
      <c r="A50" s="74" t="s">
        <v>297</v>
      </c>
      <c r="B50" s="77" t="s">
        <v>7</v>
      </c>
      <c r="C50" s="93">
        <f>+SUM(D50:F50)</f>
        <v>1</v>
      </c>
      <c r="D50" s="93">
        <v>1</v>
      </c>
      <c r="E50" s="93"/>
      <c r="F50" s="93"/>
    </row>
    <row r="51" spans="1:6" hidden="1">
      <c r="A51" s="74" t="s">
        <v>298</v>
      </c>
      <c r="B51" s="87" t="s">
        <v>8</v>
      </c>
      <c r="C51" s="93">
        <f t="shared" ref="C51:C55" si="11">+SUM(D51:F51)</f>
        <v>1</v>
      </c>
      <c r="D51" s="93"/>
      <c r="E51" s="93">
        <v>1</v>
      </c>
      <c r="F51" s="93"/>
    </row>
    <row r="52" spans="1:6" hidden="1">
      <c r="A52" s="74" t="s">
        <v>299</v>
      </c>
      <c r="B52" s="77" t="s">
        <v>9</v>
      </c>
      <c r="C52" s="93">
        <f t="shared" si="11"/>
        <v>1</v>
      </c>
      <c r="D52" s="93"/>
      <c r="E52" s="93">
        <v>1</v>
      </c>
      <c r="F52" s="93"/>
    </row>
    <row r="53" spans="1:6" hidden="1">
      <c r="A53" s="74" t="s">
        <v>300</v>
      </c>
      <c r="B53" s="77" t="s">
        <v>10</v>
      </c>
      <c r="C53" s="93">
        <f t="shared" si="11"/>
        <v>1</v>
      </c>
      <c r="D53" s="93"/>
      <c r="E53" s="93">
        <v>1</v>
      </c>
      <c r="F53" s="93"/>
    </row>
    <row r="54" spans="1:6" ht="37.5" hidden="1">
      <c r="A54" s="74" t="s">
        <v>324</v>
      </c>
      <c r="B54" s="77" t="s">
        <v>11</v>
      </c>
      <c r="C54" s="93">
        <f t="shared" si="11"/>
        <v>1</v>
      </c>
      <c r="D54" s="93"/>
      <c r="E54" s="93">
        <v>1</v>
      </c>
      <c r="F54" s="93"/>
    </row>
    <row r="55" spans="1:6" ht="37.5" hidden="1">
      <c r="A55" s="74" t="s">
        <v>325</v>
      </c>
      <c r="B55" s="77" t="s">
        <v>12</v>
      </c>
      <c r="C55" s="93">
        <f t="shared" si="11"/>
        <v>1</v>
      </c>
      <c r="D55" s="93"/>
      <c r="E55" s="93">
        <v>1</v>
      </c>
      <c r="F55" s="93"/>
    </row>
    <row r="56" spans="1:6" ht="37.5">
      <c r="A56" s="72">
        <v>12</v>
      </c>
      <c r="B56" s="71" t="s">
        <v>326</v>
      </c>
      <c r="C56" s="72">
        <f>+SUM(C57:C61)</f>
        <v>6</v>
      </c>
      <c r="D56" s="72">
        <f>+SUM(D57:D61)</f>
        <v>2</v>
      </c>
      <c r="E56" s="72">
        <f>+SUM(E57:E61)</f>
        <v>4</v>
      </c>
      <c r="F56" s="93"/>
    </row>
    <row r="57" spans="1:6" ht="75" hidden="1">
      <c r="A57" s="88" t="s">
        <v>338</v>
      </c>
      <c r="B57" s="77" t="s">
        <v>13</v>
      </c>
      <c r="C57" s="93">
        <f>+SUM(D57:F57)</f>
        <v>1</v>
      </c>
      <c r="D57" s="93">
        <v>1</v>
      </c>
      <c r="E57" s="93"/>
      <c r="F57" s="93"/>
    </row>
    <row r="58" spans="1:6" ht="56.25" hidden="1">
      <c r="A58" s="88" t="s">
        <v>339</v>
      </c>
      <c r="B58" s="77" t="s">
        <v>14</v>
      </c>
      <c r="C58" s="93">
        <f t="shared" ref="C58:C61" si="12">+SUM(D58:F58)</f>
        <v>1</v>
      </c>
      <c r="D58" s="93"/>
      <c r="E58" s="93">
        <v>1</v>
      </c>
      <c r="F58" s="93"/>
    </row>
    <row r="59" spans="1:6" ht="37.5" hidden="1">
      <c r="A59" s="88" t="s">
        <v>340</v>
      </c>
      <c r="B59" s="87" t="s">
        <v>107</v>
      </c>
      <c r="C59" s="93">
        <f t="shared" si="12"/>
        <v>1</v>
      </c>
      <c r="D59" s="93">
        <v>1</v>
      </c>
      <c r="E59" s="93"/>
      <c r="F59" s="93"/>
    </row>
    <row r="60" spans="1:6" ht="37.5" hidden="1">
      <c r="A60" s="88" t="s">
        <v>341</v>
      </c>
      <c r="B60" s="77" t="s">
        <v>343</v>
      </c>
      <c r="C60" s="93">
        <f t="shared" si="12"/>
        <v>2</v>
      </c>
      <c r="D60" s="93"/>
      <c r="E60" s="93">
        <v>2</v>
      </c>
      <c r="F60" s="93"/>
    </row>
    <row r="61" spans="1:6" ht="37.5" hidden="1">
      <c r="A61" s="88" t="s">
        <v>342</v>
      </c>
      <c r="B61" s="87" t="s">
        <v>344</v>
      </c>
      <c r="C61" s="93">
        <f t="shared" si="12"/>
        <v>1</v>
      </c>
      <c r="D61" s="93"/>
      <c r="E61" s="93">
        <v>1</v>
      </c>
      <c r="F61" s="93"/>
    </row>
    <row r="62" spans="1:6" ht="37.5">
      <c r="A62" s="72">
        <v>13</v>
      </c>
      <c r="B62" s="71" t="s">
        <v>329</v>
      </c>
      <c r="C62" s="72">
        <f>+SUM(C63:C65)</f>
        <v>6</v>
      </c>
      <c r="D62" s="72">
        <f>+SUM(D63:D65)</f>
        <v>1</v>
      </c>
      <c r="E62" s="72">
        <f>+SUM(E63:E65)</f>
        <v>5</v>
      </c>
      <c r="F62" s="72"/>
    </row>
    <row r="63" spans="1:6" ht="37.5" hidden="1">
      <c r="A63" s="88" t="s">
        <v>327</v>
      </c>
      <c r="B63" s="77" t="s">
        <v>83</v>
      </c>
      <c r="C63" s="93">
        <f>+SUM(D63:F63)</f>
        <v>1</v>
      </c>
      <c r="D63" s="93">
        <v>1</v>
      </c>
      <c r="E63" s="93"/>
      <c r="F63" s="93"/>
    </row>
    <row r="64" spans="1:6" hidden="1">
      <c r="A64" s="88" t="s">
        <v>328</v>
      </c>
      <c r="B64" s="77" t="s">
        <v>84</v>
      </c>
      <c r="C64" s="93">
        <f t="shared" ref="C64:C65" si="13">+SUM(D64:F64)</f>
        <v>1</v>
      </c>
      <c r="D64" s="93"/>
      <c r="E64" s="93">
        <v>1</v>
      </c>
      <c r="F64" s="93"/>
    </row>
    <row r="65" spans="1:6" ht="37.5" hidden="1">
      <c r="A65" s="88" t="s">
        <v>330</v>
      </c>
      <c r="B65" s="77" t="s">
        <v>89</v>
      </c>
      <c r="C65" s="93">
        <f t="shared" si="13"/>
        <v>4</v>
      </c>
      <c r="D65" s="93"/>
      <c r="E65" s="93">
        <v>4</v>
      </c>
      <c r="F65" s="93"/>
    </row>
    <row r="66" spans="1:6" ht="56.25">
      <c r="A66" s="72">
        <v>14</v>
      </c>
      <c r="B66" s="71" t="s">
        <v>345</v>
      </c>
      <c r="C66" s="72">
        <f>+SUM(C67:C68)</f>
        <v>6</v>
      </c>
      <c r="D66" s="72">
        <f t="shared" ref="D66:E66" si="14">+SUM(D67:D68)</f>
        <v>3</v>
      </c>
      <c r="E66" s="72">
        <f t="shared" si="14"/>
        <v>3</v>
      </c>
      <c r="F66" s="72"/>
    </row>
    <row r="67" spans="1:6" ht="39" hidden="1" customHeight="1">
      <c r="A67" s="88" t="s">
        <v>331</v>
      </c>
      <c r="B67" s="77" t="s">
        <v>346</v>
      </c>
      <c r="C67" s="93">
        <f t="shared" ref="C67:C68" si="15">+SUM(D67:F67)</f>
        <v>3</v>
      </c>
      <c r="D67" s="90">
        <v>2</v>
      </c>
      <c r="E67" s="90">
        <v>1</v>
      </c>
      <c r="F67" s="93"/>
    </row>
    <row r="68" spans="1:6" ht="37.5" hidden="1">
      <c r="A68" s="88" t="s">
        <v>332</v>
      </c>
      <c r="B68" s="77" t="s">
        <v>17</v>
      </c>
      <c r="C68" s="93">
        <f t="shared" si="15"/>
        <v>3</v>
      </c>
      <c r="D68" s="92">
        <v>1</v>
      </c>
      <c r="E68" s="90">
        <v>2</v>
      </c>
      <c r="F68" s="93"/>
    </row>
    <row r="69" spans="1:6">
      <c r="A69" s="89">
        <v>15</v>
      </c>
      <c r="B69" s="71" t="s">
        <v>333</v>
      </c>
      <c r="C69" s="72">
        <f>+SUM(C70:C72)</f>
        <v>2</v>
      </c>
      <c r="D69" s="72"/>
      <c r="E69" s="72">
        <f>+SUM(E70:E72)</f>
        <v>0</v>
      </c>
      <c r="F69" s="72"/>
    </row>
    <row r="70" spans="1:6" ht="75" hidden="1">
      <c r="A70" s="88" t="s">
        <v>334</v>
      </c>
      <c r="B70" s="77" t="s">
        <v>119</v>
      </c>
      <c r="C70" s="93">
        <f>+SUM(D70:F70)</f>
        <v>1</v>
      </c>
      <c r="D70" s="90">
        <v>1</v>
      </c>
      <c r="E70" s="90"/>
      <c r="F70" s="93"/>
    </row>
    <row r="71" spans="1:6" ht="37.5" hidden="1">
      <c r="A71" s="88" t="s">
        <v>335</v>
      </c>
      <c r="B71" s="77" t="s">
        <v>115</v>
      </c>
      <c r="C71" s="93">
        <f>+SUM(D71:F71)</f>
        <v>0.5</v>
      </c>
      <c r="D71" s="90">
        <v>0.5</v>
      </c>
      <c r="E71" s="90"/>
      <c r="F71" s="93"/>
    </row>
    <row r="72" spans="1:6" ht="37.5" hidden="1">
      <c r="A72" s="88" t="s">
        <v>336</v>
      </c>
      <c r="B72" s="77" t="s">
        <v>118</v>
      </c>
      <c r="C72" s="93">
        <f>+SUM(D72:F72)</f>
        <v>0.5</v>
      </c>
      <c r="D72" s="90">
        <v>0.5</v>
      </c>
      <c r="E72" s="93"/>
      <c r="F72" s="93"/>
    </row>
    <row r="73" spans="1:6">
      <c r="A73" s="89">
        <v>16</v>
      </c>
      <c r="B73" s="71" t="s">
        <v>348</v>
      </c>
      <c r="C73" s="72">
        <f>+SUM(D73:F73)</f>
        <v>15</v>
      </c>
      <c r="D73" s="72"/>
      <c r="E73" s="72">
        <v>15</v>
      </c>
      <c r="F73" s="93"/>
    </row>
    <row r="74" spans="1:6">
      <c r="A74" s="93"/>
      <c r="B74" s="80" t="s">
        <v>20</v>
      </c>
      <c r="C74" s="72">
        <f>+SUM(D74:F74)</f>
        <v>90</v>
      </c>
      <c r="D74" s="72">
        <f>+SUM(D3,D7,D11,D17,D23,D30,D35,D39,D45,D49,D56,D62,D66,D69)</f>
        <v>24</v>
      </c>
      <c r="E74" s="72">
        <f>+SUM(E3,E7,E11,E17,E23,E26,E30,E35,E39,E45,E49,E56,E62,E66,E69,E73)</f>
        <v>62</v>
      </c>
      <c r="F74" s="72">
        <f>+SUM(F17,F30,F39,F45,F62,F69,)</f>
        <v>4</v>
      </c>
    </row>
    <row r="76" spans="1:6">
      <c r="C76" s="12">
        <v>90</v>
      </c>
      <c r="D76" s="12">
        <v>24</v>
      </c>
      <c r="E76" s="12">
        <v>62</v>
      </c>
      <c r="F76" s="12">
        <v>4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8"/>
  <sheetViews>
    <sheetView tabSelected="1" topLeftCell="A88" zoomScale="85" zoomScaleNormal="85" workbookViewId="0">
      <selection activeCell="H57" sqref="H57:H62"/>
    </sheetView>
  </sheetViews>
  <sheetFormatPr defaultRowHeight="18.75"/>
  <cols>
    <col min="1" max="1" width="9.140625" style="12"/>
    <col min="2" max="2" width="41.42578125" style="12" customWidth="1"/>
    <col min="3" max="3" width="9.140625" style="12"/>
    <col min="4" max="4" width="12.5703125" style="12" bestFit="1" customWidth="1"/>
    <col min="5" max="16384" width="9.140625" style="12"/>
  </cols>
  <sheetData>
    <row r="1" spans="1:9" ht="33" customHeight="1">
      <c r="A1" s="130" t="s">
        <v>876</v>
      </c>
      <c r="B1" s="130" t="s">
        <v>1</v>
      </c>
      <c r="C1" s="127" t="s">
        <v>2</v>
      </c>
      <c r="D1" s="128"/>
      <c r="E1" s="128"/>
      <c r="F1" s="129"/>
    </row>
    <row r="2" spans="1:9" ht="93.75">
      <c r="A2" s="131"/>
      <c r="B2" s="131"/>
      <c r="C2" s="119" t="s">
        <v>93</v>
      </c>
      <c r="D2" s="119" t="s">
        <v>94</v>
      </c>
      <c r="E2" s="119" t="s">
        <v>96</v>
      </c>
      <c r="F2" s="119" t="s">
        <v>95</v>
      </c>
    </row>
    <row r="3" spans="1:9" ht="37.5">
      <c r="A3" s="116" t="s">
        <v>301</v>
      </c>
      <c r="B3" s="2" t="s">
        <v>812</v>
      </c>
      <c r="C3" s="3">
        <f>SUM(C4:C9)</f>
        <v>6</v>
      </c>
      <c r="D3" s="115">
        <f>SUM(D4:D9)</f>
        <v>6</v>
      </c>
      <c r="E3" s="3"/>
      <c r="F3" s="3"/>
    </row>
    <row r="4" spans="1:9" ht="37.5">
      <c r="A4" s="4" t="s">
        <v>802</v>
      </c>
      <c r="B4" s="5" t="s">
        <v>109</v>
      </c>
      <c r="C4" s="6">
        <f>+SUM(D4:F4)</f>
        <v>1</v>
      </c>
      <c r="D4" s="6">
        <v>1</v>
      </c>
      <c r="E4" s="6"/>
      <c r="F4" s="6"/>
      <c r="H4" s="12" t="str">
        <f>+A4&amp;". "&amp;B4</f>
        <v>1. Lịch sử phát triển của thông truyền thông tương tự</v>
      </c>
    </row>
    <row r="5" spans="1:9">
      <c r="A5" s="4" t="s">
        <v>803</v>
      </c>
      <c r="B5" s="5" t="s">
        <v>808</v>
      </c>
      <c r="C5" s="114">
        <f t="shared" ref="C5:C9" si="0">+SUM(D5:F5)</f>
        <v>1</v>
      </c>
      <c r="D5" s="6">
        <v>1</v>
      </c>
      <c r="E5" s="6"/>
      <c r="F5" s="6"/>
      <c r="H5" s="12" t="str">
        <f t="shared" ref="H5:H68" si="1">+A5&amp;". "&amp;B5</f>
        <v>2. Ý nghĩa của truyền thông tương tự</v>
      </c>
    </row>
    <row r="6" spans="1:9">
      <c r="A6" s="4" t="s">
        <v>804</v>
      </c>
      <c r="B6" s="5" t="s">
        <v>809</v>
      </c>
      <c r="C6" s="114">
        <f t="shared" si="0"/>
        <v>1</v>
      </c>
      <c r="D6" s="114">
        <v>1</v>
      </c>
      <c r="E6" s="114"/>
      <c r="F6" s="114"/>
      <c r="H6" s="12" t="str">
        <f t="shared" si="1"/>
        <v>3. Truyền hình tương tự Analog là gì?</v>
      </c>
    </row>
    <row r="7" spans="1:9">
      <c r="A7" s="4" t="s">
        <v>805</v>
      </c>
      <c r="B7" s="5" t="s">
        <v>811</v>
      </c>
      <c r="C7" s="114">
        <f t="shared" si="0"/>
        <v>1</v>
      </c>
      <c r="D7" s="114">
        <v>1</v>
      </c>
      <c r="E7" s="114"/>
      <c r="F7" s="114"/>
      <c r="H7" s="12" t="str">
        <f t="shared" si="1"/>
        <v>4. Ưu điểm của truyền hình Analog</v>
      </c>
    </row>
    <row r="8" spans="1:9">
      <c r="A8" s="4" t="s">
        <v>806</v>
      </c>
      <c r="B8" s="5" t="s">
        <v>810</v>
      </c>
      <c r="C8" s="114">
        <f t="shared" si="0"/>
        <v>1</v>
      </c>
      <c r="D8" s="114">
        <v>1</v>
      </c>
      <c r="E8" s="114"/>
      <c r="F8" s="114"/>
      <c r="H8" s="12" t="str">
        <f t="shared" si="1"/>
        <v>5. Nhược điểm của truyền hình Analog</v>
      </c>
    </row>
    <row r="9" spans="1:9">
      <c r="A9" s="4" t="s">
        <v>454</v>
      </c>
      <c r="B9" s="5" t="s">
        <v>422</v>
      </c>
      <c r="C9" s="114">
        <f t="shared" si="0"/>
        <v>1</v>
      </c>
      <c r="D9" s="114">
        <v>1</v>
      </c>
      <c r="E9" s="114"/>
      <c r="F9" s="114"/>
      <c r="H9" s="12" t="str">
        <f t="shared" si="1"/>
        <v>6. Câu hỏi ôn tập</v>
      </c>
    </row>
    <row r="10" spans="1:9">
      <c r="A10" s="116" t="s">
        <v>302</v>
      </c>
      <c r="B10" s="2" t="s">
        <v>807</v>
      </c>
      <c r="C10" s="115">
        <f>SUM(C11:C16)</f>
        <v>6</v>
      </c>
      <c r="D10" s="115">
        <f>SUM(D11:D16)</f>
        <v>6</v>
      </c>
      <c r="E10" s="115"/>
      <c r="F10" s="115"/>
      <c r="H10" s="12" t="str">
        <f t="shared" si="1"/>
        <v>II. Truyền hình tương tự Analog</v>
      </c>
      <c r="I10" s="12" t="s">
        <v>818</v>
      </c>
    </row>
    <row r="11" spans="1:9">
      <c r="A11" s="114" t="s">
        <v>802</v>
      </c>
      <c r="B11" s="5" t="s">
        <v>813</v>
      </c>
      <c r="C11" s="114">
        <f>+SUM(D11:F11)</f>
        <v>1</v>
      </c>
      <c r="D11" s="114">
        <v>1</v>
      </c>
      <c r="E11" s="114"/>
      <c r="F11" s="114"/>
      <c r="H11" s="12" t="str">
        <f t="shared" si="1"/>
        <v>1. Đặc điểm mắt người</v>
      </c>
      <c r="I11" s="117" t="s">
        <v>820</v>
      </c>
    </row>
    <row r="12" spans="1:9">
      <c r="A12" s="114" t="s">
        <v>803</v>
      </c>
      <c r="B12" s="5" t="s">
        <v>814</v>
      </c>
      <c r="C12" s="114">
        <f t="shared" ref="C12:C16" si="2">+SUM(D12:F12)</f>
        <v>1</v>
      </c>
      <c r="D12" s="114">
        <v>1</v>
      </c>
      <c r="E12" s="114"/>
      <c r="F12" s="114"/>
      <c r="H12" s="12" t="str">
        <f t="shared" si="1"/>
        <v>2. Nguyên tắc truyền hình ảnh</v>
      </c>
      <c r="I12" s="117" t="s">
        <v>821</v>
      </c>
    </row>
    <row r="13" spans="1:9">
      <c r="A13" s="114" t="s">
        <v>804</v>
      </c>
      <c r="B13" s="5" t="s">
        <v>815</v>
      </c>
      <c r="C13" s="114">
        <f t="shared" si="2"/>
        <v>1</v>
      </c>
      <c r="D13" s="114">
        <v>1</v>
      </c>
      <c r="E13" s="114"/>
      <c r="F13" s="114"/>
      <c r="H13" s="12" t="str">
        <f t="shared" si="1"/>
        <v>3. Số ảnh truyên trong 1s</v>
      </c>
      <c r="I13" s="117" t="s">
        <v>822</v>
      </c>
    </row>
    <row r="14" spans="1:9" ht="19.5" customHeight="1">
      <c r="A14" s="114" t="s">
        <v>805</v>
      </c>
      <c r="B14" s="5" t="s">
        <v>817</v>
      </c>
      <c r="C14" s="114">
        <f t="shared" si="2"/>
        <v>1</v>
      </c>
      <c r="D14" s="114">
        <v>1</v>
      </c>
      <c r="E14" s="114"/>
      <c r="F14" s="114"/>
      <c r="H14" s="12" t="str">
        <f t="shared" si="1"/>
        <v>4. Truyền hình ảnh: Hệ 625 và 525 dòng</v>
      </c>
    </row>
    <row r="15" spans="1:9">
      <c r="A15" s="114" t="s">
        <v>806</v>
      </c>
      <c r="B15" s="5" t="s">
        <v>816</v>
      </c>
      <c r="C15" s="114">
        <f t="shared" si="2"/>
        <v>1</v>
      </c>
      <c r="D15" s="114">
        <v>1</v>
      </c>
      <c r="E15" s="114"/>
      <c r="F15" s="114"/>
      <c r="H15" s="12" t="str">
        <f t="shared" si="1"/>
        <v>5. Tần số của tín hiệu Video</v>
      </c>
    </row>
    <row r="16" spans="1:9">
      <c r="A16" s="114" t="s">
        <v>454</v>
      </c>
      <c r="B16" s="5" t="s">
        <v>422</v>
      </c>
      <c r="C16" s="114">
        <f t="shared" si="2"/>
        <v>1</v>
      </c>
      <c r="D16" s="114">
        <v>1</v>
      </c>
      <c r="E16" s="114"/>
      <c r="F16" s="114"/>
      <c r="H16" s="12" t="str">
        <f t="shared" si="1"/>
        <v>6. Câu hỏi ôn tập</v>
      </c>
    </row>
    <row r="17" spans="1:9">
      <c r="A17" s="116" t="s">
        <v>819</v>
      </c>
      <c r="B17" s="2" t="s">
        <v>823</v>
      </c>
      <c r="C17" s="115">
        <f>SUM(C18:C24)</f>
        <v>6</v>
      </c>
      <c r="D17" s="115">
        <f t="shared" ref="D17:F17" si="3">SUM(D18:D24)</f>
        <v>1</v>
      </c>
      <c r="E17" s="115">
        <f t="shared" si="3"/>
        <v>4</v>
      </c>
      <c r="F17" s="115">
        <f t="shared" si="3"/>
        <v>1</v>
      </c>
      <c r="H17" s="12" t="str">
        <f t="shared" si="1"/>
        <v>III. Tín hiệu và khuếch đại tín hiệu</v>
      </c>
      <c r="I17" s="12" t="s">
        <v>835</v>
      </c>
    </row>
    <row r="18" spans="1:9">
      <c r="A18" s="9" t="s">
        <v>802</v>
      </c>
      <c r="B18" s="5" t="s">
        <v>824</v>
      </c>
      <c r="C18" s="114">
        <f>+SUM(D18:F18)</f>
        <v>1</v>
      </c>
      <c r="D18" s="114">
        <v>1</v>
      </c>
      <c r="E18" s="114"/>
      <c r="F18" s="114"/>
      <c r="H18" s="12" t="str">
        <f t="shared" si="1"/>
        <v>1. Tín hiệu và phân loại tín hiệu</v>
      </c>
    </row>
    <row r="19" spans="1:9">
      <c r="A19" s="9" t="s">
        <v>803</v>
      </c>
      <c r="B19" s="5" t="s">
        <v>828</v>
      </c>
      <c r="C19" s="114"/>
      <c r="D19" s="114"/>
      <c r="E19" s="114"/>
      <c r="F19" s="114"/>
      <c r="H19" s="12" t="str">
        <f t="shared" si="1"/>
        <v>2. Mạch khuếch đại chế độ A</v>
      </c>
    </row>
    <row r="20" spans="1:9">
      <c r="A20" s="9" t="s">
        <v>31</v>
      </c>
      <c r="B20" s="5" t="s">
        <v>829</v>
      </c>
      <c r="C20" s="114">
        <f t="shared" ref="C20:C24" si="4">+SUM(D20:F20)</f>
        <v>1</v>
      </c>
      <c r="D20" s="114"/>
      <c r="E20" s="114">
        <v>1</v>
      </c>
      <c r="F20" s="114"/>
      <c r="H20" s="12" t="str">
        <f t="shared" si="1"/>
        <v>2.1. Sơ đồ nguyên lý</v>
      </c>
    </row>
    <row r="21" spans="1:9">
      <c r="A21" s="9" t="s">
        <v>32</v>
      </c>
      <c r="B21" s="5" t="s">
        <v>830</v>
      </c>
      <c r="C21" s="114">
        <f t="shared" si="4"/>
        <v>1</v>
      </c>
      <c r="D21" s="114"/>
      <c r="E21" s="114">
        <v>1</v>
      </c>
      <c r="F21" s="114"/>
      <c r="H21" s="12" t="str">
        <f t="shared" si="1"/>
        <v>2.2. Mô phỏng bằng Multisim 13.0</v>
      </c>
    </row>
    <row r="22" spans="1:9">
      <c r="A22" s="9" t="s">
        <v>33</v>
      </c>
      <c r="B22" s="5" t="s">
        <v>831</v>
      </c>
      <c r="C22" s="114">
        <f t="shared" si="4"/>
        <v>1</v>
      </c>
      <c r="D22" s="114"/>
      <c r="E22" s="114">
        <v>1</v>
      </c>
      <c r="F22" s="114"/>
      <c r="H22" s="12" t="str">
        <f t="shared" si="1"/>
        <v>2.3. Ý nghĩa của mạch Emitter Common</v>
      </c>
    </row>
    <row r="23" spans="1:9">
      <c r="A23" s="9" t="s">
        <v>804</v>
      </c>
      <c r="B23" s="5" t="s">
        <v>422</v>
      </c>
      <c r="C23" s="114">
        <f t="shared" si="4"/>
        <v>1</v>
      </c>
      <c r="D23" s="114"/>
      <c r="E23" s="114">
        <v>1</v>
      </c>
      <c r="F23" s="114"/>
      <c r="H23" s="12" t="str">
        <f t="shared" si="1"/>
        <v>3. Câu hỏi ôn tập</v>
      </c>
    </row>
    <row r="24" spans="1:9">
      <c r="A24" s="9" t="s">
        <v>805</v>
      </c>
      <c r="B24" s="5" t="s">
        <v>827</v>
      </c>
      <c r="C24" s="114">
        <f t="shared" si="4"/>
        <v>1</v>
      </c>
      <c r="D24" s="114"/>
      <c r="E24" s="114"/>
      <c r="F24" s="114">
        <v>1</v>
      </c>
      <c r="H24" s="12" t="str">
        <f t="shared" si="1"/>
        <v>4. * Kiểm tra</v>
      </c>
    </row>
    <row r="25" spans="1:9" ht="37.5">
      <c r="A25" s="116" t="s">
        <v>834</v>
      </c>
      <c r="B25" s="2" t="s">
        <v>825</v>
      </c>
      <c r="C25" s="115">
        <f>SUM(C26:C31)</f>
        <v>6</v>
      </c>
      <c r="D25" s="115">
        <f>SUM(D26:D31)</f>
        <v>4</v>
      </c>
      <c r="E25" s="115">
        <f>SUM(E26:E31)</f>
        <v>2</v>
      </c>
      <c r="F25" s="115"/>
      <c r="H25" s="12" t="str">
        <f t="shared" si="1"/>
        <v>IV. Mạch khuếch đại Collector common</v>
      </c>
      <c r="I25" s="117" t="s">
        <v>835</v>
      </c>
    </row>
    <row r="26" spans="1:9">
      <c r="A26" s="9" t="s">
        <v>802</v>
      </c>
      <c r="B26" s="5" t="s">
        <v>825</v>
      </c>
      <c r="C26" s="114">
        <f>+SUM(D26:F26)</f>
        <v>1</v>
      </c>
      <c r="D26" s="114">
        <v>1</v>
      </c>
      <c r="E26" s="114"/>
      <c r="F26" s="114"/>
      <c r="H26" s="12" t="str">
        <f t="shared" si="1"/>
        <v>1. Mạch khuếch đại Collector common</v>
      </c>
    </row>
    <row r="27" spans="1:9">
      <c r="A27" s="9" t="s">
        <v>803</v>
      </c>
      <c r="B27" s="5" t="s">
        <v>829</v>
      </c>
      <c r="C27" s="114">
        <f t="shared" ref="C27:C31" si="5">+SUM(D27:F27)</f>
        <v>1</v>
      </c>
      <c r="D27" s="114">
        <v>1</v>
      </c>
      <c r="E27" s="114"/>
      <c r="F27" s="114"/>
      <c r="H27" s="12" t="str">
        <f t="shared" si="1"/>
        <v>2. Sơ đồ nguyên lý</v>
      </c>
    </row>
    <row r="28" spans="1:9">
      <c r="A28" s="9" t="s">
        <v>31</v>
      </c>
      <c r="B28" s="5" t="s">
        <v>830</v>
      </c>
      <c r="C28" s="114">
        <f t="shared" si="5"/>
        <v>1</v>
      </c>
      <c r="D28" s="114"/>
      <c r="E28" s="114">
        <v>1</v>
      </c>
      <c r="F28" s="114"/>
      <c r="H28" s="12" t="str">
        <f t="shared" si="1"/>
        <v>2.1. Mô phỏng bằng Multisim 13.0</v>
      </c>
    </row>
    <row r="29" spans="1:9" ht="37.5">
      <c r="A29" s="9" t="s">
        <v>32</v>
      </c>
      <c r="B29" s="5" t="s">
        <v>832</v>
      </c>
      <c r="C29" s="114">
        <f t="shared" si="5"/>
        <v>1</v>
      </c>
      <c r="D29" s="114">
        <v>1</v>
      </c>
      <c r="E29" s="114"/>
      <c r="F29" s="114"/>
      <c r="H29" s="12" t="str">
        <f t="shared" si="1"/>
        <v>2.2. Ý nghĩa của mạch Collector common</v>
      </c>
    </row>
    <row r="30" spans="1:9" ht="56.25">
      <c r="A30" s="9" t="s">
        <v>33</v>
      </c>
      <c r="B30" s="5" t="s">
        <v>833</v>
      </c>
      <c r="C30" s="114">
        <f t="shared" si="5"/>
        <v>1</v>
      </c>
      <c r="D30" s="114"/>
      <c r="E30" s="114">
        <v>1</v>
      </c>
      <c r="F30" s="114"/>
      <c r="H30" s="12" t="str">
        <f t="shared" si="1"/>
        <v>2.3. Tính toán các thông số của mạch Emitter common và mạch Collecter common</v>
      </c>
    </row>
    <row r="31" spans="1:9">
      <c r="A31" s="9">
        <v>3</v>
      </c>
      <c r="B31" s="5" t="s">
        <v>422</v>
      </c>
      <c r="C31" s="114">
        <f t="shared" si="5"/>
        <v>1</v>
      </c>
      <c r="D31" s="114">
        <v>1</v>
      </c>
      <c r="E31" s="114"/>
      <c r="F31" s="114"/>
      <c r="H31" s="12" t="str">
        <f t="shared" si="1"/>
        <v>3. Câu hỏi ôn tập</v>
      </c>
    </row>
    <row r="32" spans="1:9">
      <c r="A32" s="116" t="s">
        <v>836</v>
      </c>
      <c r="B32" s="2" t="s">
        <v>837</v>
      </c>
      <c r="C32" s="115">
        <f>SUM(C33:C40)</f>
        <v>6</v>
      </c>
      <c r="D32" s="115">
        <f t="shared" ref="D32" si="6">SUM(D33:D40)</f>
        <v>2</v>
      </c>
      <c r="E32" s="115">
        <f t="shared" ref="E32" si="7">SUM(E33:E40)</f>
        <v>4</v>
      </c>
      <c r="F32" s="115"/>
      <c r="H32" s="12" t="str">
        <f t="shared" si="1"/>
        <v>V. Ghép tầng tín hiệu</v>
      </c>
    </row>
    <row r="33" spans="1:9">
      <c r="A33" s="9" t="s">
        <v>802</v>
      </c>
      <c r="B33" s="5" t="s">
        <v>826</v>
      </c>
      <c r="C33" s="114"/>
      <c r="D33" s="114"/>
      <c r="E33" s="114"/>
      <c r="F33" s="114"/>
      <c r="H33" s="12" t="str">
        <f t="shared" si="1"/>
        <v>1. Ghép tầng qua tụ điện</v>
      </c>
    </row>
    <row r="34" spans="1:9">
      <c r="A34" s="9" t="s">
        <v>24</v>
      </c>
      <c r="B34" s="5" t="s">
        <v>829</v>
      </c>
      <c r="C34" s="114">
        <f t="shared" ref="C34:C35" si="8">+SUM(D34:F34)</f>
        <v>1</v>
      </c>
      <c r="D34" s="114">
        <v>1</v>
      </c>
      <c r="E34" s="114"/>
      <c r="F34" s="114"/>
      <c r="H34" s="12" t="str">
        <f t="shared" si="1"/>
        <v>1.1. Sơ đồ nguyên lý</v>
      </c>
    </row>
    <row r="35" spans="1:9">
      <c r="A35" s="9" t="s">
        <v>25</v>
      </c>
      <c r="B35" s="5" t="s">
        <v>830</v>
      </c>
      <c r="C35" s="114">
        <f t="shared" si="8"/>
        <v>1</v>
      </c>
      <c r="D35" s="114"/>
      <c r="E35" s="114">
        <v>1</v>
      </c>
      <c r="F35" s="114"/>
      <c r="H35" s="12" t="str">
        <f t="shared" si="1"/>
        <v>1.2. Mô phỏng bằng Multisim 13.0</v>
      </c>
    </row>
    <row r="36" spans="1:9">
      <c r="A36" s="9" t="s">
        <v>803</v>
      </c>
      <c r="B36" s="5" t="s">
        <v>838</v>
      </c>
      <c r="C36" s="114"/>
      <c r="D36" s="114"/>
      <c r="E36" s="114"/>
      <c r="F36" s="114"/>
      <c r="H36" s="12" t="str">
        <f t="shared" si="1"/>
        <v>2. Ghép tầng qua biến áp</v>
      </c>
    </row>
    <row r="37" spans="1:9">
      <c r="A37" s="9" t="s">
        <v>31</v>
      </c>
      <c r="B37" s="5" t="s">
        <v>829</v>
      </c>
      <c r="C37" s="114">
        <f t="shared" ref="C37:C40" si="9">+SUM(D37:F37)</f>
        <v>1</v>
      </c>
      <c r="D37" s="114"/>
      <c r="E37" s="114">
        <v>1</v>
      </c>
      <c r="F37" s="114"/>
      <c r="H37" s="12" t="str">
        <f t="shared" si="1"/>
        <v>2.1. Sơ đồ nguyên lý</v>
      </c>
    </row>
    <row r="38" spans="1:9">
      <c r="A38" s="9" t="s">
        <v>32</v>
      </c>
      <c r="B38" s="5" t="s">
        <v>830</v>
      </c>
      <c r="C38" s="114">
        <f t="shared" si="9"/>
        <v>1</v>
      </c>
      <c r="D38" s="114"/>
      <c r="E38" s="114">
        <v>1</v>
      </c>
      <c r="F38" s="114"/>
      <c r="H38" s="12" t="str">
        <f t="shared" si="1"/>
        <v>2.2. Mô phỏng bằng Multisim 13.0</v>
      </c>
      <c r="I38" s="117" t="s">
        <v>840</v>
      </c>
    </row>
    <row r="39" spans="1:9" ht="37.5">
      <c r="A39" s="9">
        <v>3</v>
      </c>
      <c r="B39" s="5" t="s">
        <v>839</v>
      </c>
      <c r="C39" s="114">
        <f t="shared" si="9"/>
        <v>1</v>
      </c>
      <c r="D39" s="114"/>
      <c r="E39" s="114">
        <v>1</v>
      </c>
      <c r="F39" s="114"/>
      <c r="H39" s="12" t="str">
        <f t="shared" si="1"/>
        <v>3. Phương pháp kiểm tra một tầng khuếch đại</v>
      </c>
      <c r="I39" s="117" t="s">
        <v>841</v>
      </c>
    </row>
    <row r="40" spans="1:9">
      <c r="A40" s="9">
        <v>4</v>
      </c>
      <c r="B40" s="5" t="s">
        <v>422</v>
      </c>
      <c r="C40" s="114">
        <f t="shared" si="9"/>
        <v>1</v>
      </c>
      <c r="D40" s="114">
        <v>1</v>
      </c>
      <c r="E40" s="114"/>
      <c r="F40" s="114"/>
      <c r="H40" s="12" t="str">
        <f t="shared" si="1"/>
        <v>4. Câu hỏi ôn tập</v>
      </c>
    </row>
    <row r="41" spans="1:9" ht="37.5">
      <c r="A41" s="119" t="s">
        <v>842</v>
      </c>
      <c r="B41" s="2" t="s">
        <v>851</v>
      </c>
      <c r="C41" s="119">
        <f>SUM(C42:C47)</f>
        <v>6</v>
      </c>
      <c r="D41" s="119">
        <f t="shared" ref="D41" si="10">SUM(D42:D47)</f>
        <v>2</v>
      </c>
      <c r="E41" s="119">
        <f t="shared" ref="E41" si="11">SUM(E42:E47)</f>
        <v>4</v>
      </c>
      <c r="F41" s="118"/>
      <c r="H41" s="12" t="str">
        <f t="shared" si="1"/>
        <v>VI. Thực hành với các Module nguồn tín hiệu</v>
      </c>
    </row>
    <row r="42" spans="1:9" ht="37.5">
      <c r="A42" s="9" t="s">
        <v>802</v>
      </c>
      <c r="B42" s="5" t="s">
        <v>843</v>
      </c>
      <c r="C42" s="118">
        <f t="shared" ref="C42:C47" si="12">+SUM(D42:F42)</f>
        <v>1</v>
      </c>
      <c r="D42" s="118">
        <v>1</v>
      </c>
      <c r="E42" s="118"/>
      <c r="F42" s="118"/>
      <c r="H42" s="12" t="str">
        <f t="shared" si="1"/>
        <v>1. Sơ đồ khối Module nguồn tín hiệu ED2950A</v>
      </c>
    </row>
    <row r="43" spans="1:9" ht="37.5">
      <c r="A43" s="9" t="s">
        <v>803</v>
      </c>
      <c r="B43" s="5" t="s">
        <v>844</v>
      </c>
      <c r="C43" s="118">
        <f t="shared" si="12"/>
        <v>1</v>
      </c>
      <c r="D43" s="118"/>
      <c r="E43" s="118">
        <v>1</v>
      </c>
      <c r="F43" s="118"/>
      <c r="H43" s="12" t="str">
        <f t="shared" si="1"/>
        <v xml:space="preserve">2. Kết nối Module ED2950A với Oscilloscope </v>
      </c>
    </row>
    <row r="44" spans="1:9" ht="37.5">
      <c r="A44" s="9" t="s">
        <v>804</v>
      </c>
      <c r="B44" s="5" t="s">
        <v>845</v>
      </c>
      <c r="C44" s="118">
        <f t="shared" si="12"/>
        <v>1</v>
      </c>
      <c r="D44" s="118"/>
      <c r="E44" s="118">
        <v>1</v>
      </c>
      <c r="F44" s="118"/>
      <c r="H44" s="12" t="str">
        <f t="shared" si="1"/>
        <v>3. Đọc và phân tích các thông số đo được trên Oscilloscope</v>
      </c>
    </row>
    <row r="45" spans="1:9" ht="37.5">
      <c r="A45" s="9" t="s">
        <v>805</v>
      </c>
      <c r="B45" s="5" t="s">
        <v>846</v>
      </c>
      <c r="C45" s="118">
        <f t="shared" si="12"/>
        <v>1</v>
      </c>
      <c r="D45" s="118"/>
      <c r="E45" s="118">
        <v>1</v>
      </c>
      <c r="F45" s="118"/>
      <c r="H45" s="12" t="str">
        <f t="shared" si="1"/>
        <v>4. Kết nối ED2950A với Frequency Counter</v>
      </c>
    </row>
    <row r="46" spans="1:9" ht="37.5">
      <c r="A46" s="9" t="s">
        <v>806</v>
      </c>
      <c r="B46" s="5" t="s">
        <v>847</v>
      </c>
      <c r="C46" s="118">
        <f t="shared" si="12"/>
        <v>1</v>
      </c>
      <c r="D46" s="118"/>
      <c r="E46" s="118">
        <v>1</v>
      </c>
      <c r="F46" s="118"/>
      <c r="H46" s="12" t="str">
        <f t="shared" si="1"/>
        <v>5. Đọc và phân tích các thông số đo được trên Frequency Counter</v>
      </c>
    </row>
    <row r="47" spans="1:9">
      <c r="A47" s="9" t="s">
        <v>454</v>
      </c>
      <c r="B47" s="5" t="s">
        <v>422</v>
      </c>
      <c r="C47" s="118">
        <f t="shared" si="12"/>
        <v>1</v>
      </c>
      <c r="D47" s="118">
        <v>1</v>
      </c>
      <c r="E47" s="118"/>
      <c r="F47" s="118"/>
      <c r="H47" s="12" t="str">
        <f t="shared" si="1"/>
        <v>6. Câu hỏi ôn tập</v>
      </c>
    </row>
    <row r="48" spans="1:9" ht="37.5">
      <c r="A48" s="119" t="s">
        <v>848</v>
      </c>
      <c r="B48" s="2" t="s">
        <v>852</v>
      </c>
      <c r="C48" s="119">
        <f>SUM(C49:C54)</f>
        <v>6</v>
      </c>
      <c r="D48" s="119">
        <f t="shared" ref="D48" si="13">SUM(D49:D54)</f>
        <v>2</v>
      </c>
      <c r="E48" s="119">
        <f t="shared" ref="E48" si="14">SUM(E49:E54)</f>
        <v>4</v>
      </c>
      <c r="F48" s="119"/>
      <c r="H48" s="12" t="str">
        <f t="shared" si="1"/>
        <v>VII. Thực hành với các Module ED2950H</v>
      </c>
    </row>
    <row r="49" spans="1:8" ht="37.5">
      <c r="A49" s="9" t="s">
        <v>802</v>
      </c>
      <c r="B49" s="5" t="s">
        <v>849</v>
      </c>
      <c r="C49" s="118">
        <f t="shared" ref="C49:C54" si="15">+SUM(D49:F49)</f>
        <v>1</v>
      </c>
      <c r="D49" s="118">
        <v>1</v>
      </c>
      <c r="E49" s="118"/>
      <c r="F49" s="118"/>
      <c r="H49" s="12" t="str">
        <f t="shared" si="1"/>
        <v>1. Sơ đồ khối Module mạch điều chỉnh ED2950H</v>
      </c>
    </row>
    <row r="50" spans="1:8" ht="37.5">
      <c r="A50" s="9" t="s">
        <v>803</v>
      </c>
      <c r="B50" s="5" t="s">
        <v>850</v>
      </c>
      <c r="C50" s="118">
        <f t="shared" si="15"/>
        <v>1</v>
      </c>
      <c r="D50" s="118"/>
      <c r="E50" s="118">
        <v>1</v>
      </c>
      <c r="F50" s="118"/>
      <c r="H50" s="12" t="str">
        <f t="shared" si="1"/>
        <v>2. Kết nối ED2950H với ED2950A, Oscilloscope</v>
      </c>
    </row>
    <row r="51" spans="1:8" ht="37.5">
      <c r="A51" s="9" t="s">
        <v>804</v>
      </c>
      <c r="B51" s="5" t="s">
        <v>845</v>
      </c>
      <c r="C51" s="118">
        <f t="shared" si="15"/>
        <v>1</v>
      </c>
      <c r="D51" s="118"/>
      <c r="E51" s="118">
        <v>1</v>
      </c>
      <c r="F51" s="118"/>
      <c r="H51" s="12" t="str">
        <f t="shared" si="1"/>
        <v>3. Đọc và phân tích các thông số đo được trên Oscilloscope</v>
      </c>
    </row>
    <row r="52" spans="1:8" ht="37.5">
      <c r="A52" s="9" t="s">
        <v>805</v>
      </c>
      <c r="B52" s="5" t="s">
        <v>854</v>
      </c>
      <c r="C52" s="118">
        <f t="shared" si="15"/>
        <v>1</v>
      </c>
      <c r="D52" s="118"/>
      <c r="E52" s="118">
        <v>1</v>
      </c>
      <c r="F52" s="118"/>
      <c r="H52" s="12" t="str">
        <f t="shared" si="1"/>
        <v>4. Kết nối với ED2950A với Frequency Counter</v>
      </c>
    </row>
    <row r="53" spans="1:8" ht="37.5">
      <c r="A53" s="9" t="s">
        <v>806</v>
      </c>
      <c r="B53" s="5" t="s">
        <v>847</v>
      </c>
      <c r="C53" s="118">
        <f t="shared" si="15"/>
        <v>1</v>
      </c>
      <c r="D53" s="118"/>
      <c r="E53" s="118">
        <v>1</v>
      </c>
      <c r="F53" s="118"/>
      <c r="H53" s="12" t="str">
        <f t="shared" si="1"/>
        <v>5. Đọc và phân tích các thông số đo được trên Frequency Counter</v>
      </c>
    </row>
    <row r="54" spans="1:8">
      <c r="A54" s="9" t="s">
        <v>454</v>
      </c>
      <c r="B54" s="5" t="s">
        <v>422</v>
      </c>
      <c r="C54" s="118">
        <f t="shared" si="15"/>
        <v>1</v>
      </c>
      <c r="D54" s="118">
        <v>1</v>
      </c>
      <c r="E54" s="118"/>
      <c r="F54" s="118"/>
      <c r="H54" s="12" t="str">
        <f t="shared" si="1"/>
        <v>6. Câu hỏi ôn tập</v>
      </c>
    </row>
    <row r="55" spans="1:8">
      <c r="A55" s="9"/>
      <c r="B55" s="5"/>
      <c r="C55" s="118"/>
      <c r="D55" s="118"/>
      <c r="E55" s="118"/>
      <c r="F55" s="118"/>
      <c r="H55" s="12" t="str">
        <f t="shared" si="1"/>
        <v xml:space="preserve">. </v>
      </c>
    </row>
    <row r="56" spans="1:8" ht="37.5">
      <c r="A56" s="121" t="s">
        <v>858</v>
      </c>
      <c r="B56" s="2" t="s">
        <v>853</v>
      </c>
      <c r="C56" s="119">
        <f>SUM(C57:C62)</f>
        <v>6</v>
      </c>
      <c r="D56" s="119">
        <f t="shared" ref="D56" si="16">SUM(D57:D62)</f>
        <v>3</v>
      </c>
      <c r="E56" s="119">
        <f t="shared" ref="E56" si="17">SUM(E57:E62)</f>
        <v>3</v>
      </c>
      <c r="F56" s="118"/>
      <c r="H56" s="12" t="str">
        <f t="shared" si="1"/>
        <v>VIII. Thực hành với các Module Crystal, module Detector</v>
      </c>
    </row>
    <row r="57" spans="1:8" ht="20.25" customHeight="1">
      <c r="A57" s="9" t="s">
        <v>802</v>
      </c>
      <c r="B57" s="5" t="s">
        <v>855</v>
      </c>
      <c r="C57" s="118">
        <f t="shared" ref="C57:C62" si="18">+SUM(D57:F57)</f>
        <v>1</v>
      </c>
      <c r="D57" s="118">
        <v>1</v>
      </c>
      <c r="E57" s="118"/>
      <c r="F57" s="118"/>
      <c r="H57" s="12" t="str">
        <f t="shared" si="1"/>
        <v>1. Sơ đồ khối Module Crystal ED2950J</v>
      </c>
    </row>
    <row r="58" spans="1:8" ht="37.5">
      <c r="A58" s="9" t="s">
        <v>803</v>
      </c>
      <c r="B58" s="5" t="s">
        <v>856</v>
      </c>
      <c r="C58" s="118">
        <f t="shared" si="18"/>
        <v>1</v>
      </c>
      <c r="D58" s="118"/>
      <c r="E58" s="118">
        <v>1</v>
      </c>
      <c r="F58" s="118"/>
      <c r="H58" s="12" t="str">
        <f t="shared" si="1"/>
        <v xml:space="preserve">2. Kết nối với, ED2950A, Detector Oscilloscope </v>
      </c>
    </row>
    <row r="59" spans="1:8" ht="37.5">
      <c r="A59" s="9" t="s">
        <v>804</v>
      </c>
      <c r="B59" s="5" t="s">
        <v>845</v>
      </c>
      <c r="C59" s="118">
        <f t="shared" si="18"/>
        <v>1</v>
      </c>
      <c r="D59" s="118"/>
      <c r="E59" s="118">
        <v>1</v>
      </c>
      <c r="F59" s="118"/>
      <c r="H59" s="12" t="str">
        <f t="shared" si="1"/>
        <v>3. Đọc và phân tích các thông số đo được trên Oscilloscope</v>
      </c>
    </row>
    <row r="60" spans="1:8" ht="37.5">
      <c r="A60" s="9" t="s">
        <v>805</v>
      </c>
      <c r="B60" s="5" t="s">
        <v>857</v>
      </c>
      <c r="C60" s="118">
        <f t="shared" si="18"/>
        <v>1</v>
      </c>
      <c r="D60" s="118">
        <v>1</v>
      </c>
      <c r="E60" s="118"/>
      <c r="F60" s="118"/>
      <c r="H60" s="12" t="str">
        <f t="shared" si="1"/>
        <v>4. Kết nối với ED2950A, detector, Frequency Counter</v>
      </c>
    </row>
    <row r="61" spans="1:8" ht="37.5">
      <c r="A61" s="9" t="s">
        <v>806</v>
      </c>
      <c r="B61" s="5" t="s">
        <v>847</v>
      </c>
      <c r="C61" s="118">
        <f t="shared" si="18"/>
        <v>1</v>
      </c>
      <c r="D61" s="118"/>
      <c r="E61" s="118">
        <v>1</v>
      </c>
      <c r="F61" s="118"/>
      <c r="H61" s="12" t="str">
        <f t="shared" si="1"/>
        <v>5. Đọc và phân tích các thông số đo được trên Frequency Counter</v>
      </c>
    </row>
    <row r="62" spans="1:8">
      <c r="A62" s="9" t="s">
        <v>454</v>
      </c>
      <c r="B62" s="5" t="s">
        <v>422</v>
      </c>
      <c r="C62" s="118">
        <f t="shared" si="18"/>
        <v>1</v>
      </c>
      <c r="D62" s="118">
        <v>1</v>
      </c>
      <c r="E62" s="118"/>
      <c r="F62" s="118"/>
      <c r="H62" s="12" t="str">
        <f t="shared" si="1"/>
        <v>6. Câu hỏi ôn tập</v>
      </c>
    </row>
    <row r="63" spans="1:8">
      <c r="A63" s="121" t="s">
        <v>864</v>
      </c>
      <c r="B63" s="2" t="s">
        <v>859</v>
      </c>
      <c r="C63" s="119">
        <f>SUM(C64:C69)</f>
        <v>6</v>
      </c>
      <c r="D63" s="119">
        <f t="shared" ref="D63" si="19">SUM(D64:D69)</f>
        <v>3</v>
      </c>
      <c r="E63" s="119">
        <f t="shared" ref="E63" si="20">SUM(E64:E69)</f>
        <v>3</v>
      </c>
      <c r="F63" s="118"/>
      <c r="H63" s="12" t="str">
        <f t="shared" si="1"/>
        <v>IX. Điều chế AM</v>
      </c>
    </row>
    <row r="64" spans="1:8">
      <c r="A64" s="9" t="s">
        <v>802</v>
      </c>
      <c r="B64" s="5" t="s">
        <v>860</v>
      </c>
      <c r="C64" s="118">
        <f t="shared" ref="C64:C69" si="21">+SUM(D64:F64)</f>
        <v>1</v>
      </c>
      <c r="D64" s="118">
        <v>1</v>
      </c>
      <c r="E64" s="118"/>
      <c r="F64" s="118"/>
      <c r="H64" s="12" t="str">
        <f t="shared" si="1"/>
        <v>1. Định nghĩa</v>
      </c>
    </row>
    <row r="65" spans="1:9">
      <c r="A65" s="9" t="s">
        <v>803</v>
      </c>
      <c r="B65" s="5" t="s">
        <v>861</v>
      </c>
      <c r="C65" s="118">
        <f t="shared" si="21"/>
        <v>1</v>
      </c>
      <c r="D65" s="118"/>
      <c r="E65" s="118">
        <v>1</v>
      </c>
      <c r="F65" s="118"/>
      <c r="H65" s="12" t="str">
        <f t="shared" si="1"/>
        <v>2. Ưu điểm của điều chế AM</v>
      </c>
    </row>
    <row r="66" spans="1:9">
      <c r="A66" s="9" t="s">
        <v>804</v>
      </c>
      <c r="B66" s="5" t="s">
        <v>862</v>
      </c>
      <c r="C66" s="118">
        <f t="shared" si="21"/>
        <v>1</v>
      </c>
      <c r="D66" s="118"/>
      <c r="E66" s="118">
        <v>1</v>
      </c>
      <c r="F66" s="118"/>
      <c r="H66" s="12" t="str">
        <f t="shared" si="1"/>
        <v>3. Mạch điều chế AM dùng diode</v>
      </c>
    </row>
    <row r="67" spans="1:9">
      <c r="A67" s="9" t="s">
        <v>805</v>
      </c>
      <c r="B67" s="5" t="s">
        <v>863</v>
      </c>
      <c r="C67" s="118">
        <f t="shared" si="21"/>
        <v>1</v>
      </c>
      <c r="D67" s="118">
        <v>1</v>
      </c>
      <c r="E67" s="118"/>
      <c r="F67" s="118"/>
      <c r="H67" s="12" t="str">
        <f t="shared" si="1"/>
        <v>4. Mạch giải điều chế AM</v>
      </c>
    </row>
    <row r="68" spans="1:9">
      <c r="A68" s="9" t="s">
        <v>806</v>
      </c>
      <c r="B68" s="5" t="s">
        <v>830</v>
      </c>
      <c r="C68" s="118">
        <f t="shared" si="21"/>
        <v>1</v>
      </c>
      <c r="D68" s="118"/>
      <c r="E68" s="118">
        <v>1</v>
      </c>
      <c r="F68" s="118"/>
      <c r="H68" s="12" t="str">
        <f t="shared" si="1"/>
        <v>5. Mô phỏng bằng Multisim 13.0</v>
      </c>
    </row>
    <row r="69" spans="1:9">
      <c r="A69" s="9" t="s">
        <v>454</v>
      </c>
      <c r="B69" s="5" t="s">
        <v>422</v>
      </c>
      <c r="C69" s="118">
        <f t="shared" si="21"/>
        <v>1</v>
      </c>
      <c r="D69" s="118">
        <v>1</v>
      </c>
      <c r="E69" s="118"/>
      <c r="F69" s="118"/>
      <c r="H69" s="12" t="str">
        <f t="shared" ref="H69:H85" si="22">+A69&amp;". "&amp;B69</f>
        <v>6. Câu hỏi ôn tập</v>
      </c>
    </row>
    <row r="70" spans="1:9" ht="37.5">
      <c r="A70" s="121" t="s">
        <v>868</v>
      </c>
      <c r="B70" s="2" t="s">
        <v>865</v>
      </c>
      <c r="C70" s="119">
        <f>SUM(C71:C74)</f>
        <v>6</v>
      </c>
      <c r="D70" s="119"/>
      <c r="E70" s="119">
        <f>SUM(E71:E72)</f>
        <v>3</v>
      </c>
      <c r="F70" s="119">
        <v>2</v>
      </c>
      <c r="H70" s="12" t="str">
        <f t="shared" si="22"/>
        <v>X. Đo các đặc tính và mô phỏng điều chế AM</v>
      </c>
    </row>
    <row r="71" spans="1:9">
      <c r="A71" s="9" t="s">
        <v>802</v>
      </c>
      <c r="B71" s="5" t="s">
        <v>866</v>
      </c>
      <c r="C71" s="118">
        <f t="shared" ref="C71:C74" si="23">+SUM(D71:F71)</f>
        <v>2</v>
      </c>
      <c r="D71" s="118"/>
      <c r="E71" s="118">
        <v>2</v>
      </c>
      <c r="F71" s="118"/>
      <c r="H71" s="12" t="str">
        <f t="shared" si="22"/>
        <v>1. Đo và hiển thị các thông số</v>
      </c>
    </row>
    <row r="72" spans="1:9">
      <c r="A72" s="9" t="s">
        <v>803</v>
      </c>
      <c r="B72" s="5" t="s">
        <v>867</v>
      </c>
      <c r="C72" s="118">
        <f t="shared" si="23"/>
        <v>1</v>
      </c>
      <c r="D72" s="118"/>
      <c r="E72" s="118">
        <v>1</v>
      </c>
      <c r="F72" s="118"/>
      <c r="H72" s="12" t="str">
        <f t="shared" si="22"/>
        <v>2. Mô phỏng bằng Matlab 7.0</v>
      </c>
    </row>
    <row r="73" spans="1:9">
      <c r="A73" s="9" t="s">
        <v>804</v>
      </c>
      <c r="B73" s="143" t="s">
        <v>422</v>
      </c>
      <c r="C73" s="120">
        <f t="shared" si="23"/>
        <v>1</v>
      </c>
      <c r="D73" s="120"/>
      <c r="E73" s="120">
        <v>1</v>
      </c>
      <c r="F73" s="120"/>
    </row>
    <row r="74" spans="1:9">
      <c r="A74" s="9"/>
      <c r="B74" s="5" t="s">
        <v>827</v>
      </c>
      <c r="C74" s="118">
        <f t="shared" si="23"/>
        <v>2</v>
      </c>
      <c r="D74" s="118"/>
      <c r="E74" s="118"/>
      <c r="F74" s="118">
        <v>2</v>
      </c>
      <c r="H74" s="12" t="str">
        <f t="shared" si="22"/>
        <v>. * Kiểm tra</v>
      </c>
    </row>
    <row r="75" spans="1:9">
      <c r="A75" s="121" t="s">
        <v>869</v>
      </c>
      <c r="B75" s="2" t="s">
        <v>870</v>
      </c>
      <c r="C75" s="119">
        <f>SUM(C76:C80)</f>
        <v>6</v>
      </c>
      <c r="D75" s="119">
        <f>SUM(D76:D79)</f>
        <v>1</v>
      </c>
      <c r="E75" s="119">
        <f>SUM(E76:E79)</f>
        <v>3</v>
      </c>
      <c r="F75" s="119">
        <v>2</v>
      </c>
      <c r="H75" s="12" t="str">
        <f t="shared" si="22"/>
        <v>XI. Điều chế FM</v>
      </c>
    </row>
    <row r="76" spans="1:9">
      <c r="A76" s="9" t="s">
        <v>802</v>
      </c>
      <c r="B76" s="5" t="s">
        <v>860</v>
      </c>
      <c r="C76" s="118">
        <f t="shared" ref="C76:C80" si="24">+SUM(D76:F76)</f>
        <v>1</v>
      </c>
      <c r="D76" s="118">
        <v>1</v>
      </c>
      <c r="E76" s="118"/>
      <c r="F76" s="118"/>
      <c r="H76" s="12" t="str">
        <f t="shared" si="22"/>
        <v>1. Định nghĩa</v>
      </c>
      <c r="I76" s="12" t="s">
        <v>873</v>
      </c>
    </row>
    <row r="77" spans="1:9">
      <c r="A77" s="9" t="s">
        <v>803</v>
      </c>
      <c r="B77" s="5" t="s">
        <v>871</v>
      </c>
      <c r="C77" s="118">
        <f t="shared" si="24"/>
        <v>1</v>
      </c>
      <c r="D77" s="118"/>
      <c r="E77" s="118">
        <v>1</v>
      </c>
      <c r="F77" s="118"/>
      <c r="H77" s="12" t="str">
        <f t="shared" si="22"/>
        <v>2. Ứng dụng của điều chế FM</v>
      </c>
    </row>
    <row r="78" spans="1:9">
      <c r="A78" s="9" t="s">
        <v>804</v>
      </c>
      <c r="B78" s="5" t="s">
        <v>872</v>
      </c>
      <c r="C78" s="118">
        <f t="shared" si="24"/>
        <v>1</v>
      </c>
      <c r="D78" s="118"/>
      <c r="E78" s="118">
        <v>1</v>
      </c>
      <c r="F78" s="118"/>
      <c r="H78" s="12" t="str">
        <f t="shared" si="22"/>
        <v>3. Phổ của tín hiệu điều tần</v>
      </c>
    </row>
    <row r="79" spans="1:9">
      <c r="A79" s="9" t="s">
        <v>805</v>
      </c>
      <c r="B79" s="5" t="s">
        <v>422</v>
      </c>
      <c r="C79" s="118">
        <f t="shared" si="24"/>
        <v>1</v>
      </c>
      <c r="D79" s="118"/>
      <c r="E79" s="118">
        <v>1</v>
      </c>
      <c r="F79" s="118"/>
      <c r="H79" s="12" t="str">
        <f t="shared" si="22"/>
        <v>4. Câu hỏi ôn tập</v>
      </c>
    </row>
    <row r="80" spans="1:9">
      <c r="A80" s="9"/>
      <c r="B80" s="5" t="s">
        <v>827</v>
      </c>
      <c r="C80" s="118">
        <f t="shared" si="24"/>
        <v>2</v>
      </c>
      <c r="D80" s="118"/>
      <c r="E80" s="118"/>
      <c r="F80" s="118">
        <v>2</v>
      </c>
      <c r="H80" s="12" t="str">
        <f t="shared" si="22"/>
        <v>. * Kiểm tra</v>
      </c>
    </row>
    <row r="81" spans="1:8" ht="37.5">
      <c r="A81" s="121" t="s">
        <v>874</v>
      </c>
      <c r="B81" s="2" t="s">
        <v>875</v>
      </c>
      <c r="C81" s="119">
        <f>SUM(C82:C84)</f>
        <v>3</v>
      </c>
      <c r="D81" s="119"/>
      <c r="E81" s="119">
        <v>3</v>
      </c>
      <c r="F81" s="119"/>
      <c r="H81" s="12" t="str">
        <f t="shared" si="22"/>
        <v>XII. Đo các đặc tính và mô phỏng điều chế FM</v>
      </c>
    </row>
    <row r="82" spans="1:8">
      <c r="A82" s="9" t="s">
        <v>802</v>
      </c>
      <c r="B82" s="5" t="s">
        <v>866</v>
      </c>
      <c r="C82" s="118">
        <f t="shared" ref="C82:C84" si="25">+SUM(D82:F82)</f>
        <v>1</v>
      </c>
      <c r="D82" s="118"/>
      <c r="E82" s="118">
        <v>1</v>
      </c>
      <c r="F82" s="118"/>
      <c r="H82" s="12" t="str">
        <f t="shared" si="22"/>
        <v>1. Đo và hiển thị các thông số</v>
      </c>
    </row>
    <row r="83" spans="1:8">
      <c r="A83" s="9" t="s">
        <v>803</v>
      </c>
      <c r="B83" s="5" t="s">
        <v>867</v>
      </c>
      <c r="C83" s="118">
        <f t="shared" si="25"/>
        <v>1</v>
      </c>
      <c r="D83" s="118"/>
      <c r="E83" s="118">
        <v>1</v>
      </c>
      <c r="F83" s="118"/>
      <c r="H83" s="12" t="str">
        <f t="shared" si="22"/>
        <v>2. Mô phỏng bằng Matlab 7.0</v>
      </c>
    </row>
    <row r="84" spans="1:8">
      <c r="A84" s="9" t="s">
        <v>804</v>
      </c>
      <c r="B84" s="5" t="s">
        <v>422</v>
      </c>
      <c r="C84" s="120">
        <f t="shared" si="25"/>
        <v>1</v>
      </c>
      <c r="D84" s="120"/>
      <c r="E84" s="120">
        <v>1</v>
      </c>
      <c r="F84" s="120"/>
    </row>
    <row r="85" spans="1:8">
      <c r="A85" s="121" t="s">
        <v>877</v>
      </c>
      <c r="B85" s="2" t="s">
        <v>508</v>
      </c>
      <c r="C85" s="118">
        <f t="shared" ref="C85" si="26">+SUM(D85:F85)</f>
        <v>6</v>
      </c>
      <c r="D85" s="3"/>
      <c r="E85" s="3">
        <v>6</v>
      </c>
      <c r="F85" s="3"/>
      <c r="H85" s="12" t="str">
        <f t="shared" si="22"/>
        <v>XIII. * Kiểm tra kết thúc môn</v>
      </c>
    </row>
    <row r="86" spans="1:8">
      <c r="A86" s="6"/>
      <c r="B86" s="11" t="s">
        <v>20</v>
      </c>
      <c r="C86" s="3">
        <f>+SUM(D86:F86)</f>
        <v>74</v>
      </c>
      <c r="D86" s="3">
        <f>+D3+D10+D17+D25+D32+D41+D48+D56+D63+D70+D75+D81+D85</f>
        <v>30</v>
      </c>
      <c r="E86" s="119">
        <f>+E3+E10+E17+E25+E32+E41+E48+E56+E63+E70+E75+E81+E85</f>
        <v>39</v>
      </c>
      <c r="F86" s="119">
        <f>SUM(F17,F70,F75)</f>
        <v>5</v>
      </c>
    </row>
    <row r="88" spans="1:8">
      <c r="C88" s="12">
        <f>+SUM(D88:F88)</f>
        <v>75</v>
      </c>
      <c r="D88" s="12">
        <v>30</v>
      </c>
      <c r="E88" s="12">
        <v>40</v>
      </c>
      <c r="F88" s="12">
        <v>5</v>
      </c>
    </row>
  </sheetData>
  <mergeCells count="3">
    <mergeCell ref="C1:F1"/>
    <mergeCell ref="B1:B2"/>
    <mergeCell ref="A1:A2"/>
  </mergeCells>
  <hyperlinks>
    <hyperlink ref="I11" r:id="rId1"/>
    <hyperlink ref="I12" r:id="rId2"/>
    <hyperlink ref="I13" r:id="rId3"/>
    <hyperlink ref="I38" r:id="rId4"/>
    <hyperlink ref="I39" r:id="rId5"/>
    <hyperlink ref="I25" r:id="rId6"/>
  </hyperlinks>
  <pageMargins left="0.7" right="0.7" top="0.75" bottom="0.75" header="0.3" footer="0.3"/>
  <pageSetup paperSize="9" orientation="portrait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8"/>
  <sheetViews>
    <sheetView topLeftCell="A13" zoomScale="130" zoomScaleNormal="130" workbookViewId="0">
      <selection sqref="A1:F8"/>
    </sheetView>
  </sheetViews>
  <sheetFormatPr defaultRowHeight="18.75"/>
  <cols>
    <col min="1" max="1" width="9.140625" style="12"/>
    <col min="2" max="2" width="41.42578125" style="12" customWidth="1"/>
    <col min="3" max="3" width="11.42578125" style="12" bestFit="1" customWidth="1"/>
    <col min="4" max="16384" width="9.140625" style="12"/>
  </cols>
  <sheetData>
    <row r="1" spans="1:6" ht="33" customHeight="1">
      <c r="A1" s="132" t="s">
        <v>0</v>
      </c>
      <c r="B1" s="132" t="s">
        <v>1</v>
      </c>
      <c r="C1" s="132" t="s">
        <v>2</v>
      </c>
      <c r="D1" s="132"/>
      <c r="E1" s="132"/>
      <c r="F1" s="132"/>
    </row>
    <row r="2" spans="1:6" ht="75">
      <c r="A2" s="132"/>
      <c r="B2" s="132"/>
      <c r="C2" s="55" t="s">
        <v>93</v>
      </c>
      <c r="D2" s="55" t="s">
        <v>94</v>
      </c>
      <c r="E2" s="55" t="s">
        <v>96</v>
      </c>
      <c r="F2" s="55" t="s">
        <v>95</v>
      </c>
    </row>
    <row r="3" spans="1:6" ht="56.25">
      <c r="A3" s="1" t="s">
        <v>301</v>
      </c>
      <c r="B3" s="2" t="s">
        <v>238</v>
      </c>
      <c r="C3" s="3">
        <f>+'PLC NC Detail'!C3</f>
        <v>12</v>
      </c>
      <c r="D3" s="3">
        <f>+'PLC NC Detail'!D3</f>
        <v>4</v>
      </c>
      <c r="E3" s="3">
        <f>+'PLC NC Detail'!E3</f>
        <v>8</v>
      </c>
      <c r="F3" s="3"/>
    </row>
    <row r="4" spans="1:6" s="15" customFormat="1" ht="37.5">
      <c r="A4" s="4">
        <v>1</v>
      </c>
      <c r="B4" s="5" t="s">
        <v>239</v>
      </c>
      <c r="C4" s="56">
        <f>+'PLC NC Detail'!C4</f>
        <v>6</v>
      </c>
      <c r="D4" s="56">
        <f>+'PLC NC Detail'!D4</f>
        <v>2</v>
      </c>
      <c r="E4" s="56">
        <f>+'PLC NC Detail'!E4</f>
        <v>4</v>
      </c>
      <c r="F4" s="56"/>
    </row>
    <row r="5" spans="1:6" s="15" customFormat="1" ht="37.5">
      <c r="A5" s="4">
        <v>2</v>
      </c>
      <c r="B5" s="5" t="s">
        <v>240</v>
      </c>
      <c r="C5" s="56">
        <f>+'PLC NC Detail'!C7</f>
        <v>6</v>
      </c>
      <c r="D5" s="56">
        <f>+'PLC NC Detail'!D7</f>
        <v>2</v>
      </c>
      <c r="E5" s="56">
        <f>+'PLC NC Detail'!E7</f>
        <v>4</v>
      </c>
      <c r="F5" s="56"/>
    </row>
    <row r="6" spans="1:6" ht="37.5">
      <c r="A6" s="1" t="s">
        <v>302</v>
      </c>
      <c r="B6" s="2" t="s">
        <v>244</v>
      </c>
      <c r="C6" s="3">
        <f>SUM(C7:C17)</f>
        <v>108</v>
      </c>
      <c r="D6" s="3">
        <f>+'PLC NC Detail'!D10</f>
        <v>26</v>
      </c>
      <c r="E6" s="3">
        <f>+'PLC NC Detail'!E10</f>
        <v>61</v>
      </c>
      <c r="F6" s="3">
        <f>+'PLC NC Detail'!F10</f>
        <v>6</v>
      </c>
    </row>
    <row r="7" spans="1:6" s="15" customFormat="1" ht="37.5">
      <c r="A7" s="4">
        <v>1</v>
      </c>
      <c r="B7" s="14" t="s">
        <v>243</v>
      </c>
      <c r="C7" s="56">
        <f>+'PLC NC Detail'!C11</f>
        <v>12</v>
      </c>
      <c r="D7" s="56">
        <f>+'PLC NC Detail'!D11</f>
        <v>3</v>
      </c>
      <c r="E7" s="56">
        <f>+'PLC NC Detail'!E11</f>
        <v>9</v>
      </c>
      <c r="F7" s="56"/>
    </row>
    <row r="8" spans="1:6" s="15" customFormat="1" ht="37.5">
      <c r="A8" s="4">
        <v>2</v>
      </c>
      <c r="B8" s="14" t="s">
        <v>252</v>
      </c>
      <c r="C8" s="56">
        <f>+'PLC NC Detail'!C18</f>
        <v>12</v>
      </c>
      <c r="D8" s="56">
        <f>+'PLC NC Detail'!D18</f>
        <v>2</v>
      </c>
      <c r="E8" s="56">
        <f>+'PLC NC Detail'!E18</f>
        <v>9</v>
      </c>
      <c r="F8" s="56">
        <f>+'PLC NC Detail'!F18</f>
        <v>1</v>
      </c>
    </row>
    <row r="9" spans="1:6" s="15" customFormat="1" ht="56.25">
      <c r="A9" s="4">
        <v>3</v>
      </c>
      <c r="B9" s="14" t="s">
        <v>253</v>
      </c>
      <c r="C9" s="56">
        <f>+'PLC NC Detail'!C25</f>
        <v>12</v>
      </c>
      <c r="D9" s="56">
        <f>+'PLC NC Detail'!D25</f>
        <v>2</v>
      </c>
      <c r="E9" s="56">
        <f>+'PLC NC Detail'!E25</f>
        <v>9</v>
      </c>
      <c r="F9" s="56">
        <f>+'PLC NC Detail'!F25</f>
        <v>1</v>
      </c>
    </row>
    <row r="10" spans="1:6" s="15" customFormat="1">
      <c r="A10" s="4">
        <v>4</v>
      </c>
      <c r="B10" s="14" t="s">
        <v>254</v>
      </c>
      <c r="C10" s="56">
        <f>+'PLC NC Detail'!C33</f>
        <v>6</v>
      </c>
      <c r="D10" s="56">
        <v>3</v>
      </c>
      <c r="E10" s="56">
        <v>6</v>
      </c>
      <c r="F10" s="56"/>
    </row>
    <row r="11" spans="1:6" s="15" customFormat="1">
      <c r="A11" s="4">
        <v>5</v>
      </c>
      <c r="B11" s="14" t="s">
        <v>258</v>
      </c>
      <c r="C11" s="56">
        <f>+'PLC NC Detail'!C39</f>
        <v>6</v>
      </c>
      <c r="D11" s="56">
        <f>+'PLC NC Detail'!D39</f>
        <v>2</v>
      </c>
      <c r="E11" s="56">
        <f>+'PLC NC Detail'!E39</f>
        <v>3</v>
      </c>
      <c r="F11" s="56">
        <f>+'PLC NC Detail'!F39</f>
        <v>1</v>
      </c>
    </row>
    <row r="12" spans="1:6" ht="18.75" customHeight="1">
      <c r="A12" s="4">
        <v>6</v>
      </c>
      <c r="B12" s="14" t="s">
        <v>259</v>
      </c>
      <c r="C12" s="56">
        <f>+'PLC NC Detail'!C46</f>
        <v>12</v>
      </c>
      <c r="D12" s="56">
        <f>+'PLC NC Detail'!D46</f>
        <v>3</v>
      </c>
      <c r="E12" s="56">
        <f>+'PLC NC Detail'!E46</f>
        <v>7</v>
      </c>
      <c r="F12" s="56">
        <f>+'PLC NC Detail'!F46</f>
        <v>2</v>
      </c>
    </row>
    <row r="13" spans="1:6" ht="35.25" customHeight="1">
      <c r="A13" s="4">
        <v>7</v>
      </c>
      <c r="B13" s="14" t="s">
        <v>260</v>
      </c>
      <c r="C13" s="56">
        <f>+'PLC NC Detail'!C53</f>
        <v>12</v>
      </c>
      <c r="D13" s="56">
        <f>+'PLC NC Detail'!D53</f>
        <v>3</v>
      </c>
      <c r="E13" s="56">
        <f>+'PLC NC Detail'!E53</f>
        <v>8</v>
      </c>
      <c r="F13" s="56">
        <f>+'PLC NC Detail'!F53</f>
        <v>1</v>
      </c>
    </row>
    <row r="14" spans="1:6" ht="21.75" customHeight="1">
      <c r="A14" s="4">
        <v>8</v>
      </c>
      <c r="B14" s="14" t="s">
        <v>261</v>
      </c>
      <c r="C14" s="56">
        <f>+'PLC NC Detail'!C60</f>
        <v>6</v>
      </c>
      <c r="D14" s="56">
        <f>+'PLC NC Detail'!D60</f>
        <v>3</v>
      </c>
      <c r="E14" s="56">
        <f>+'PLC NC Detail'!E60</f>
        <v>3</v>
      </c>
      <c r="F14" s="56">
        <f>+'PLC NC Detail'!F54</f>
        <v>0</v>
      </c>
    </row>
    <row r="15" spans="1:6" ht="19.5" customHeight="1">
      <c r="A15" s="4">
        <v>9</v>
      </c>
      <c r="B15" s="14" t="str">
        <f>'PLC NC Detail'!B66</f>
        <v>Bài 9: Hệ thống chuông báo giờ học</v>
      </c>
      <c r="C15" s="58">
        <f>'PLC NC Detail'!C66</f>
        <v>12</v>
      </c>
      <c r="D15" s="58">
        <f>'PLC NC Detail'!D66</f>
        <v>3</v>
      </c>
      <c r="E15" s="58">
        <f>'PLC NC Detail'!E66</f>
        <v>9</v>
      </c>
      <c r="F15" s="58">
        <f>'PLC NC Detail'!F66</f>
        <v>0</v>
      </c>
    </row>
    <row r="16" spans="1:6" ht="37.5">
      <c r="A16" s="4">
        <v>10</v>
      </c>
      <c r="B16" s="14" t="str">
        <f>+'PLC NC Detail'!B72</f>
        <v>Bài 10: Kết nối PLC với màn hình cảm ứng Touch panel</v>
      </c>
      <c r="C16" s="58">
        <f>+'PLC NC Detail'!C72</f>
        <v>3</v>
      </c>
      <c r="D16" s="58">
        <f>+'PLC NC Detail'!D72</f>
        <v>2</v>
      </c>
      <c r="E16" s="58">
        <f>+'PLC NC Detail'!E72</f>
        <v>1</v>
      </c>
      <c r="F16" s="58">
        <f>+'PLC NC Detail'!F72</f>
        <v>0</v>
      </c>
    </row>
    <row r="17" spans="1:6">
      <c r="A17" s="4">
        <v>11</v>
      </c>
      <c r="B17" s="14" t="str">
        <f>+'PLC NC Detail'!B76</f>
        <v>Bài 11: Đồ án mô đun</v>
      </c>
      <c r="C17" s="58">
        <f>+'PLC NC Detail'!C76</f>
        <v>15</v>
      </c>
      <c r="D17" s="58">
        <f>+'PLC NC Detail'!D76</f>
        <v>0</v>
      </c>
      <c r="E17" s="58">
        <f>+'PLC NC Detail'!E76</f>
        <v>0</v>
      </c>
      <c r="F17" s="58">
        <f>+'PLC NC Detail'!F76</f>
        <v>0</v>
      </c>
    </row>
    <row r="18" spans="1:6">
      <c r="A18" s="56"/>
      <c r="B18" s="8" t="s">
        <v>20</v>
      </c>
      <c r="C18" s="56">
        <f>+SUM(C3,C6,)</f>
        <v>120</v>
      </c>
      <c r="D18" s="56">
        <f>+'PLC NC Detail'!D81</f>
        <v>30</v>
      </c>
      <c r="E18" s="56">
        <f>+'PLC NC Detail'!E81</f>
        <v>84</v>
      </c>
      <c r="F18" s="56">
        <f>+'PLC NC Detail'!F81</f>
        <v>6</v>
      </c>
    </row>
  </sheetData>
  <dataConsolidate/>
  <mergeCells count="3">
    <mergeCell ref="C1:F1"/>
    <mergeCell ref="A1:A2"/>
    <mergeCell ref="B1:B2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3"/>
  <sheetViews>
    <sheetView topLeftCell="A61" workbookViewId="0">
      <selection activeCell="B72" sqref="B72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33" t="s">
        <v>0</v>
      </c>
      <c r="B1" s="133" t="s">
        <v>1</v>
      </c>
      <c r="C1" s="133" t="s">
        <v>2</v>
      </c>
      <c r="D1" s="133"/>
      <c r="E1" s="133"/>
      <c r="F1" s="133"/>
    </row>
    <row r="2" spans="1:6" ht="75">
      <c r="A2" s="133"/>
      <c r="B2" s="133"/>
      <c r="C2" s="69" t="s">
        <v>93</v>
      </c>
      <c r="D2" s="69" t="s">
        <v>94</v>
      </c>
      <c r="E2" s="69" t="s">
        <v>96</v>
      </c>
      <c r="F2" s="69" t="s">
        <v>95</v>
      </c>
    </row>
    <row r="3" spans="1:6" ht="56.25">
      <c r="A3" s="70"/>
      <c r="B3" s="71" t="s">
        <v>238</v>
      </c>
      <c r="C3" s="72">
        <f>+SUM(D3:F3)</f>
        <v>12</v>
      </c>
      <c r="D3" s="72">
        <f>+SUM(D4,D7)</f>
        <v>4</v>
      </c>
      <c r="E3" s="72">
        <f>+SUM(E4,E7)</f>
        <v>8</v>
      </c>
      <c r="F3" s="72"/>
    </row>
    <row r="4" spans="1:6" s="15" customFormat="1" ht="37.5">
      <c r="A4" s="73"/>
      <c r="B4" s="77" t="s">
        <v>239</v>
      </c>
      <c r="C4" s="72">
        <f>+SUM(D4:F4)</f>
        <v>6</v>
      </c>
      <c r="D4" s="72">
        <f>+SUM(D5:D6)</f>
        <v>2</v>
      </c>
      <c r="E4" s="72">
        <f>+SUM(E5:E6)</f>
        <v>4</v>
      </c>
      <c r="F4" s="72"/>
    </row>
    <row r="5" spans="1:6">
      <c r="A5" s="74" t="s">
        <v>24</v>
      </c>
      <c r="B5" s="75" t="s">
        <v>236</v>
      </c>
      <c r="C5" s="72">
        <f t="shared" ref="C5:C65" si="0">+SUM(D5:F5)</f>
        <v>3</v>
      </c>
      <c r="D5" s="69">
        <v>1</v>
      </c>
      <c r="E5" s="69">
        <v>2</v>
      </c>
      <c r="F5" s="69"/>
    </row>
    <row r="6" spans="1:6" ht="37.5">
      <c r="A6" s="74" t="s">
        <v>25</v>
      </c>
      <c r="B6" s="75" t="s">
        <v>241</v>
      </c>
      <c r="C6" s="72">
        <f t="shared" si="0"/>
        <v>3</v>
      </c>
      <c r="D6" s="69">
        <v>1</v>
      </c>
      <c r="E6" s="69">
        <v>2</v>
      </c>
      <c r="F6" s="69"/>
    </row>
    <row r="7" spans="1:6" s="15" customFormat="1" ht="50.25" customHeight="1">
      <c r="A7" s="73"/>
      <c r="B7" s="71" t="s">
        <v>240</v>
      </c>
      <c r="C7" s="72">
        <f t="shared" si="0"/>
        <v>6</v>
      </c>
      <c r="D7" s="72">
        <f>+SUM(D8:D9)</f>
        <v>2</v>
      </c>
      <c r="E7" s="72">
        <f>+SUM(E8:E9)</f>
        <v>4</v>
      </c>
      <c r="F7" s="72"/>
    </row>
    <row r="8" spans="1:6">
      <c r="A8" s="74" t="s">
        <v>31</v>
      </c>
      <c r="B8" s="75" t="s">
        <v>237</v>
      </c>
      <c r="C8" s="72">
        <f t="shared" si="0"/>
        <v>3</v>
      </c>
      <c r="D8" s="69">
        <v>1</v>
      </c>
      <c r="E8" s="69">
        <v>2</v>
      </c>
      <c r="F8" s="69"/>
    </row>
    <row r="9" spans="1:6" ht="39.75" customHeight="1">
      <c r="A9" s="74" t="s">
        <v>32</v>
      </c>
      <c r="B9" s="75" t="s">
        <v>242</v>
      </c>
      <c r="C9" s="72">
        <f t="shared" si="0"/>
        <v>3</v>
      </c>
      <c r="D9" s="69">
        <v>1</v>
      </c>
      <c r="E9" s="69">
        <v>2</v>
      </c>
      <c r="F9" s="69"/>
    </row>
    <row r="10" spans="1:6" ht="37.5">
      <c r="A10" s="70"/>
      <c r="B10" s="71" t="s">
        <v>244</v>
      </c>
      <c r="C10" s="72">
        <f>+SUM(C11,C18,C25,C33,C39,C46,C53,C60,C66,C72,C76)</f>
        <v>108</v>
      </c>
      <c r="D10" s="72">
        <f>+SUM(D11,D18,D25,D33,D39,D46,D53,D60,D66,D72,D76)</f>
        <v>26</v>
      </c>
      <c r="E10" s="72">
        <f>+SUM(E11,E18,E25,E33,E39,E46,E53,E60,E66,E72,E76)</f>
        <v>61</v>
      </c>
      <c r="F10" s="72">
        <f>+SUM(F11,F18,F25,F33,F39,F46,F53,F60,F66,F72,F76)</f>
        <v>6</v>
      </c>
    </row>
    <row r="11" spans="1:6" s="15" customFormat="1" ht="37.5">
      <c r="A11" s="73"/>
      <c r="B11" s="76" t="s">
        <v>243</v>
      </c>
      <c r="C11" s="72">
        <f t="shared" si="0"/>
        <v>12</v>
      </c>
      <c r="D11" s="72">
        <f>+SUM(D12:D17)</f>
        <v>3</v>
      </c>
      <c r="E11" s="72">
        <f t="shared" ref="E11" si="1">+SUM(E12:E17)</f>
        <v>9</v>
      </c>
      <c r="F11" s="72"/>
    </row>
    <row r="12" spans="1:6" s="57" customFormat="1" ht="46.5" customHeight="1">
      <c r="A12" s="74" t="s">
        <v>24</v>
      </c>
      <c r="B12" s="77" t="s">
        <v>266</v>
      </c>
      <c r="C12" s="69">
        <f t="shared" si="0"/>
        <v>1</v>
      </c>
      <c r="D12" s="69">
        <v>1</v>
      </c>
      <c r="E12" s="69"/>
      <c r="F12" s="69"/>
    </row>
    <row r="13" spans="1:6" ht="37.5">
      <c r="A13" s="74" t="s">
        <v>25</v>
      </c>
      <c r="B13" s="75" t="s">
        <v>267</v>
      </c>
      <c r="C13" s="69">
        <f t="shared" si="0"/>
        <v>1</v>
      </c>
      <c r="D13" s="69">
        <v>1</v>
      </c>
      <c r="E13" s="69"/>
      <c r="F13" s="69"/>
    </row>
    <row r="14" spans="1:6" ht="37.5">
      <c r="A14" s="74" t="s">
        <v>26</v>
      </c>
      <c r="B14" s="75" t="s">
        <v>250</v>
      </c>
      <c r="C14" s="69">
        <f t="shared" si="0"/>
        <v>1</v>
      </c>
      <c r="D14" s="69">
        <v>1</v>
      </c>
      <c r="E14" s="69"/>
      <c r="F14" s="69"/>
    </row>
    <row r="15" spans="1:6">
      <c r="A15" s="74" t="s">
        <v>125</v>
      </c>
      <c r="B15" s="75" t="s">
        <v>246</v>
      </c>
      <c r="C15" s="69">
        <f t="shared" si="0"/>
        <v>3</v>
      </c>
      <c r="D15" s="69"/>
      <c r="E15" s="69">
        <v>3</v>
      </c>
      <c r="F15" s="69"/>
    </row>
    <row r="16" spans="1:6" ht="37.5">
      <c r="A16" s="74" t="s">
        <v>126</v>
      </c>
      <c r="B16" s="75" t="s">
        <v>247</v>
      </c>
      <c r="C16" s="69">
        <f t="shared" si="0"/>
        <v>3</v>
      </c>
      <c r="D16" s="69"/>
      <c r="E16" s="69">
        <v>3</v>
      </c>
      <c r="F16" s="69"/>
    </row>
    <row r="17" spans="1:8">
      <c r="A17" s="74" t="s">
        <v>249</v>
      </c>
      <c r="B17" s="75" t="s">
        <v>248</v>
      </c>
      <c r="C17" s="69">
        <f t="shared" si="0"/>
        <v>3</v>
      </c>
      <c r="D17" s="69"/>
      <c r="E17" s="69">
        <v>3</v>
      </c>
      <c r="F17" s="69"/>
    </row>
    <row r="18" spans="1:8" s="15" customFormat="1" ht="37.5">
      <c r="A18" s="70"/>
      <c r="B18" s="76" t="s">
        <v>252</v>
      </c>
      <c r="C18" s="72">
        <f>+SUM(D18:F18)</f>
        <v>12</v>
      </c>
      <c r="D18" s="72">
        <f>+SUM(D19:D24)</f>
        <v>2</v>
      </c>
      <c r="E18" s="72">
        <f t="shared" ref="E18:F18" si="2">+SUM(E19:E24)</f>
        <v>9</v>
      </c>
      <c r="F18" s="72">
        <f t="shared" si="2"/>
        <v>1</v>
      </c>
      <c r="H18" s="68"/>
    </row>
    <row r="19" spans="1:8">
      <c r="A19" s="74" t="s">
        <v>31</v>
      </c>
      <c r="B19" s="75" t="s">
        <v>251</v>
      </c>
      <c r="C19" s="72">
        <f t="shared" si="0"/>
        <v>1</v>
      </c>
      <c r="D19" s="69">
        <v>1</v>
      </c>
      <c r="E19" s="69"/>
      <c r="F19" s="72"/>
    </row>
    <row r="20" spans="1:8">
      <c r="A20" s="74" t="s">
        <v>32</v>
      </c>
      <c r="B20" s="75" t="s">
        <v>245</v>
      </c>
      <c r="C20" s="72">
        <f t="shared" si="0"/>
        <v>1</v>
      </c>
      <c r="D20" s="69">
        <v>1</v>
      </c>
      <c r="E20" s="69"/>
      <c r="F20" s="72"/>
    </row>
    <row r="21" spans="1:8">
      <c r="A21" s="74" t="s">
        <v>33</v>
      </c>
      <c r="B21" s="75" t="s">
        <v>246</v>
      </c>
      <c r="C21" s="72">
        <f t="shared" si="0"/>
        <v>3</v>
      </c>
      <c r="D21" s="69"/>
      <c r="E21" s="69">
        <v>3</v>
      </c>
      <c r="F21" s="72"/>
    </row>
    <row r="22" spans="1:8" ht="37.5">
      <c r="A22" s="74" t="s">
        <v>36</v>
      </c>
      <c r="B22" s="75" t="s">
        <v>247</v>
      </c>
      <c r="C22" s="72">
        <f t="shared" si="0"/>
        <v>3</v>
      </c>
      <c r="D22" s="69"/>
      <c r="E22" s="69">
        <v>3</v>
      </c>
      <c r="F22" s="72"/>
    </row>
    <row r="23" spans="1:8">
      <c r="A23" s="74" t="s">
        <v>37</v>
      </c>
      <c r="B23" s="75" t="s">
        <v>248</v>
      </c>
      <c r="C23" s="72">
        <f t="shared" si="0"/>
        <v>3</v>
      </c>
      <c r="D23" s="69"/>
      <c r="E23" s="69">
        <v>3</v>
      </c>
      <c r="F23" s="72"/>
    </row>
    <row r="24" spans="1:8">
      <c r="A24" s="74" t="s">
        <v>38</v>
      </c>
      <c r="B24" s="75" t="s">
        <v>262</v>
      </c>
      <c r="C24" s="72">
        <f t="shared" si="0"/>
        <v>1</v>
      </c>
      <c r="D24" s="69"/>
      <c r="E24" s="69"/>
      <c r="F24" s="69">
        <v>1</v>
      </c>
    </row>
    <row r="25" spans="1:8" s="15" customFormat="1" ht="56.25">
      <c r="A25" s="70"/>
      <c r="B25" s="76" t="s">
        <v>253</v>
      </c>
      <c r="C25" s="78">
        <f t="shared" si="0"/>
        <v>12</v>
      </c>
      <c r="D25" s="78">
        <f>+SUM(D26:D32)</f>
        <v>2</v>
      </c>
      <c r="E25" s="78">
        <f t="shared" ref="E25:F25" si="3">+SUM(E26:E32)</f>
        <v>9</v>
      </c>
      <c r="F25" s="78">
        <f t="shared" si="3"/>
        <v>1</v>
      </c>
      <c r="H25" s="68"/>
    </row>
    <row r="26" spans="1:8" ht="24" customHeight="1">
      <c r="A26" s="74" t="s">
        <v>42</v>
      </c>
      <c r="B26" s="75" t="s">
        <v>255</v>
      </c>
      <c r="C26" s="78">
        <f t="shared" si="0"/>
        <v>1</v>
      </c>
      <c r="D26" s="79">
        <v>1</v>
      </c>
      <c r="E26" s="79"/>
      <c r="F26" s="79"/>
    </row>
    <row r="27" spans="1:8" ht="36.75" customHeight="1">
      <c r="A27" s="74" t="s">
        <v>43</v>
      </c>
      <c r="B27" s="75" t="s">
        <v>256</v>
      </c>
      <c r="C27" s="78">
        <f t="shared" si="0"/>
        <v>3</v>
      </c>
      <c r="D27" s="79">
        <v>1</v>
      </c>
      <c r="E27" s="79">
        <v>2</v>
      </c>
      <c r="F27" s="79"/>
    </row>
    <row r="28" spans="1:8" ht="34.5" customHeight="1">
      <c r="A28" s="74" t="s">
        <v>44</v>
      </c>
      <c r="B28" s="75" t="s">
        <v>257</v>
      </c>
      <c r="C28" s="78">
        <f t="shared" si="0"/>
        <v>1</v>
      </c>
      <c r="D28" s="79"/>
      <c r="E28" s="79">
        <v>1</v>
      </c>
      <c r="F28" s="79"/>
    </row>
    <row r="29" spans="1:8">
      <c r="A29" s="74" t="s">
        <v>120</v>
      </c>
      <c r="B29" s="75" t="s">
        <v>246</v>
      </c>
      <c r="C29" s="78">
        <f t="shared" si="0"/>
        <v>1</v>
      </c>
      <c r="D29" s="79"/>
      <c r="E29" s="79">
        <v>1</v>
      </c>
      <c r="F29" s="79"/>
    </row>
    <row r="30" spans="1:8" ht="37.5">
      <c r="A30" s="74" t="s">
        <v>121</v>
      </c>
      <c r="B30" s="75" t="s">
        <v>247</v>
      </c>
      <c r="C30" s="78">
        <f t="shared" si="0"/>
        <v>2</v>
      </c>
      <c r="D30" s="79"/>
      <c r="E30" s="79">
        <v>2</v>
      </c>
      <c r="F30" s="79"/>
    </row>
    <row r="31" spans="1:8">
      <c r="A31" s="74" t="s">
        <v>127</v>
      </c>
      <c r="B31" s="75" t="s">
        <v>248</v>
      </c>
      <c r="C31" s="78">
        <f t="shared" si="0"/>
        <v>3</v>
      </c>
      <c r="D31" s="79"/>
      <c r="E31" s="79">
        <v>3</v>
      </c>
      <c r="F31" s="79"/>
    </row>
    <row r="32" spans="1:8">
      <c r="A32" s="74" t="s">
        <v>128</v>
      </c>
      <c r="B32" s="75" t="s">
        <v>263</v>
      </c>
      <c r="C32" s="78">
        <f t="shared" si="0"/>
        <v>1</v>
      </c>
      <c r="D32" s="79"/>
      <c r="E32" s="79"/>
      <c r="F32" s="79">
        <v>1</v>
      </c>
    </row>
    <row r="33" spans="1:8" s="15" customFormat="1" ht="24" customHeight="1">
      <c r="A33" s="73"/>
      <c r="B33" s="76" t="s">
        <v>268</v>
      </c>
      <c r="C33" s="78">
        <f t="shared" si="0"/>
        <v>6</v>
      </c>
      <c r="D33" s="78">
        <f>+SUM(D34:D38)</f>
        <v>3</v>
      </c>
      <c r="E33" s="78">
        <f t="shared" ref="E33" si="4">+SUM(E34:E38)</f>
        <v>3</v>
      </c>
      <c r="F33" s="78"/>
    </row>
    <row r="34" spans="1:8">
      <c r="A34" s="74" t="s">
        <v>47</v>
      </c>
      <c r="B34" s="75" t="s">
        <v>251</v>
      </c>
      <c r="C34" s="78">
        <f t="shared" si="0"/>
        <v>2</v>
      </c>
      <c r="D34" s="79">
        <v>2</v>
      </c>
      <c r="E34" s="79"/>
      <c r="F34" s="78"/>
    </row>
    <row r="35" spans="1:8">
      <c r="A35" s="74" t="s">
        <v>48</v>
      </c>
      <c r="B35" s="75" t="s">
        <v>245</v>
      </c>
      <c r="C35" s="78">
        <f t="shared" si="0"/>
        <v>1</v>
      </c>
      <c r="D35" s="79">
        <v>1</v>
      </c>
      <c r="E35" s="79"/>
      <c r="F35" s="78"/>
    </row>
    <row r="36" spans="1:8">
      <c r="A36" s="74" t="s">
        <v>49</v>
      </c>
      <c r="B36" s="75" t="s">
        <v>246</v>
      </c>
      <c r="C36" s="78">
        <f t="shared" si="0"/>
        <v>1</v>
      </c>
      <c r="D36" s="79"/>
      <c r="E36" s="79">
        <v>1</v>
      </c>
      <c r="F36" s="78"/>
    </row>
    <row r="37" spans="1:8" ht="37.5">
      <c r="A37" s="74" t="s">
        <v>56</v>
      </c>
      <c r="B37" s="75" t="s">
        <v>247</v>
      </c>
      <c r="C37" s="78">
        <f t="shared" si="0"/>
        <v>1</v>
      </c>
      <c r="D37" s="79"/>
      <c r="E37" s="79">
        <v>1</v>
      </c>
      <c r="F37" s="78"/>
    </row>
    <row r="38" spans="1:8">
      <c r="A38" s="74" t="s">
        <v>57</v>
      </c>
      <c r="B38" s="75" t="s">
        <v>248</v>
      </c>
      <c r="C38" s="78">
        <f t="shared" si="0"/>
        <v>1</v>
      </c>
      <c r="D38" s="79"/>
      <c r="E38" s="79">
        <v>1</v>
      </c>
      <c r="F38" s="78"/>
    </row>
    <row r="39" spans="1:8" s="15" customFormat="1">
      <c r="A39" s="73"/>
      <c r="B39" s="76" t="s">
        <v>258</v>
      </c>
      <c r="C39" s="72">
        <f t="shared" si="0"/>
        <v>6</v>
      </c>
      <c r="D39" s="72">
        <f>+SUM(D40:D45)</f>
        <v>2</v>
      </c>
      <c r="E39" s="72">
        <f t="shared" ref="E39:F39" si="5">+SUM(E40:E45)</f>
        <v>3</v>
      </c>
      <c r="F39" s="72">
        <f t="shared" si="5"/>
        <v>1</v>
      </c>
      <c r="H39" s="68"/>
    </row>
    <row r="40" spans="1:8">
      <c r="A40" s="74" t="s">
        <v>50</v>
      </c>
      <c r="B40" s="75" t="s">
        <v>251</v>
      </c>
      <c r="C40" s="72">
        <f t="shared" si="0"/>
        <v>1</v>
      </c>
      <c r="D40" s="69">
        <v>1</v>
      </c>
      <c r="E40" s="69"/>
      <c r="F40" s="72"/>
    </row>
    <row r="41" spans="1:8">
      <c r="A41" s="74" t="s">
        <v>53</v>
      </c>
      <c r="B41" s="75" t="s">
        <v>245</v>
      </c>
      <c r="C41" s="72">
        <f t="shared" si="0"/>
        <v>1</v>
      </c>
      <c r="D41" s="69">
        <v>1</v>
      </c>
      <c r="E41" s="69"/>
      <c r="F41" s="72"/>
    </row>
    <row r="42" spans="1:8">
      <c r="A42" s="74" t="s">
        <v>54</v>
      </c>
      <c r="B42" s="75" t="s">
        <v>246</v>
      </c>
      <c r="C42" s="72">
        <f t="shared" si="0"/>
        <v>1</v>
      </c>
      <c r="D42" s="69"/>
      <c r="E42" s="69">
        <v>1</v>
      </c>
      <c r="F42" s="72"/>
    </row>
    <row r="43" spans="1:8" ht="37.5">
      <c r="A43" s="74" t="s">
        <v>61</v>
      </c>
      <c r="B43" s="75" t="s">
        <v>247</v>
      </c>
      <c r="C43" s="72">
        <f t="shared" si="0"/>
        <v>1</v>
      </c>
      <c r="D43" s="69"/>
      <c r="E43" s="69">
        <v>1</v>
      </c>
      <c r="F43" s="72"/>
    </row>
    <row r="44" spans="1:8">
      <c r="A44" s="74" t="s">
        <v>62</v>
      </c>
      <c r="B44" s="75" t="s">
        <v>248</v>
      </c>
      <c r="C44" s="72">
        <f t="shared" si="0"/>
        <v>1</v>
      </c>
      <c r="D44" s="69"/>
      <c r="E44" s="69">
        <v>1</v>
      </c>
      <c r="F44" s="72"/>
    </row>
    <row r="45" spans="1:8">
      <c r="A45" s="74" t="s">
        <v>122</v>
      </c>
      <c r="B45" s="75" t="s">
        <v>263</v>
      </c>
      <c r="C45" s="72">
        <f t="shared" si="0"/>
        <v>1</v>
      </c>
      <c r="D45" s="69"/>
      <c r="E45" s="69"/>
      <c r="F45" s="72">
        <v>1</v>
      </c>
    </row>
    <row r="46" spans="1:8" ht="18.75" customHeight="1">
      <c r="A46" s="73"/>
      <c r="B46" s="76" t="s">
        <v>259</v>
      </c>
      <c r="C46" s="72">
        <f t="shared" si="0"/>
        <v>12</v>
      </c>
      <c r="D46" s="72">
        <f>+SUM(D47:D51)</f>
        <v>3</v>
      </c>
      <c r="E46" s="72">
        <f>+SUM(E47:E52)</f>
        <v>7</v>
      </c>
      <c r="F46" s="72">
        <f>+SUM(F47:F52)</f>
        <v>2</v>
      </c>
      <c r="H46" s="67"/>
    </row>
    <row r="47" spans="1:8">
      <c r="A47" s="74" t="s">
        <v>67</v>
      </c>
      <c r="B47" s="75" t="s">
        <v>251</v>
      </c>
      <c r="C47" s="72">
        <f t="shared" si="0"/>
        <v>2</v>
      </c>
      <c r="D47" s="69">
        <v>2</v>
      </c>
      <c r="E47" s="69"/>
      <c r="F47" s="72"/>
    </row>
    <row r="48" spans="1:8">
      <c r="A48" s="74" t="s">
        <v>68</v>
      </c>
      <c r="B48" s="75" t="s">
        <v>245</v>
      </c>
      <c r="C48" s="72">
        <f t="shared" si="0"/>
        <v>1</v>
      </c>
      <c r="D48" s="69">
        <v>1</v>
      </c>
      <c r="E48" s="69"/>
      <c r="F48" s="72"/>
    </row>
    <row r="49" spans="1:8">
      <c r="A49" s="74" t="s">
        <v>69</v>
      </c>
      <c r="B49" s="75" t="s">
        <v>246</v>
      </c>
      <c r="C49" s="72">
        <f t="shared" si="0"/>
        <v>1</v>
      </c>
      <c r="D49" s="69"/>
      <c r="E49" s="69">
        <v>1</v>
      </c>
      <c r="F49" s="72"/>
    </row>
    <row r="50" spans="1:8" ht="37.5">
      <c r="A50" s="74" t="s">
        <v>70</v>
      </c>
      <c r="B50" s="75" t="s">
        <v>247</v>
      </c>
      <c r="C50" s="72">
        <f t="shared" si="0"/>
        <v>3</v>
      </c>
      <c r="D50" s="69"/>
      <c r="E50" s="69">
        <v>3</v>
      </c>
      <c r="F50" s="72"/>
    </row>
    <row r="51" spans="1:8">
      <c r="A51" s="74" t="s">
        <v>71</v>
      </c>
      <c r="B51" s="75" t="s">
        <v>248</v>
      </c>
      <c r="C51" s="72">
        <f t="shared" si="0"/>
        <v>3</v>
      </c>
      <c r="D51" s="69"/>
      <c r="E51" s="69">
        <v>3</v>
      </c>
      <c r="F51" s="72"/>
    </row>
    <row r="52" spans="1:8">
      <c r="A52" s="74" t="s">
        <v>117</v>
      </c>
      <c r="B52" s="75" t="s">
        <v>264</v>
      </c>
      <c r="C52" s="72">
        <f t="shared" si="0"/>
        <v>2</v>
      </c>
      <c r="D52" s="69"/>
      <c r="E52" s="69"/>
      <c r="F52" s="69">
        <v>2</v>
      </c>
    </row>
    <row r="53" spans="1:8" ht="33.75" customHeight="1">
      <c r="A53" s="73"/>
      <c r="B53" s="76" t="s">
        <v>260</v>
      </c>
      <c r="C53" s="72">
        <f t="shared" si="0"/>
        <v>12</v>
      </c>
      <c r="D53" s="72">
        <f>+SUM(D54:D58)</f>
        <v>3</v>
      </c>
      <c r="E53" s="72">
        <f t="shared" ref="E53" si="6">+SUM(E54:E58)</f>
        <v>8</v>
      </c>
      <c r="F53" s="72">
        <f>+SUM(F54:F59)</f>
        <v>1</v>
      </c>
      <c r="H53" s="67"/>
    </row>
    <row r="54" spans="1:8">
      <c r="A54" s="74" t="s">
        <v>73</v>
      </c>
      <c r="B54" s="75" t="s">
        <v>251</v>
      </c>
      <c r="C54" s="72">
        <f t="shared" si="0"/>
        <v>1</v>
      </c>
      <c r="D54" s="69">
        <v>1</v>
      </c>
      <c r="E54" s="69"/>
      <c r="F54" s="72"/>
    </row>
    <row r="55" spans="1:8">
      <c r="A55" s="74" t="s">
        <v>97</v>
      </c>
      <c r="B55" s="75" t="s">
        <v>245</v>
      </c>
      <c r="C55" s="72">
        <f t="shared" si="0"/>
        <v>2</v>
      </c>
      <c r="D55" s="69">
        <v>2</v>
      </c>
      <c r="E55" s="69"/>
      <c r="F55" s="72"/>
    </row>
    <row r="56" spans="1:8">
      <c r="A56" s="74" t="s">
        <v>98</v>
      </c>
      <c r="B56" s="75" t="s">
        <v>246</v>
      </c>
      <c r="C56" s="72">
        <f t="shared" si="0"/>
        <v>3</v>
      </c>
      <c r="D56" s="69"/>
      <c r="E56" s="69">
        <v>3</v>
      </c>
      <c r="F56" s="72"/>
    </row>
    <row r="57" spans="1:8" ht="37.5">
      <c r="A57" s="74" t="s">
        <v>99</v>
      </c>
      <c r="B57" s="75" t="s">
        <v>247</v>
      </c>
      <c r="C57" s="72">
        <f t="shared" si="0"/>
        <v>2</v>
      </c>
      <c r="D57" s="69"/>
      <c r="E57" s="69">
        <v>2</v>
      </c>
      <c r="F57" s="72"/>
    </row>
    <row r="58" spans="1:8">
      <c r="A58" s="74" t="s">
        <v>100</v>
      </c>
      <c r="B58" s="75" t="s">
        <v>248</v>
      </c>
      <c r="C58" s="72">
        <f t="shared" si="0"/>
        <v>3</v>
      </c>
      <c r="D58" s="69"/>
      <c r="E58" s="69">
        <v>3</v>
      </c>
      <c r="F58" s="72"/>
    </row>
    <row r="59" spans="1:8">
      <c r="A59" s="74" t="s">
        <v>101</v>
      </c>
      <c r="B59" s="75" t="s">
        <v>263</v>
      </c>
      <c r="C59" s="72">
        <f t="shared" si="0"/>
        <v>1</v>
      </c>
      <c r="D59" s="69"/>
      <c r="E59" s="69"/>
      <c r="F59" s="69">
        <v>1</v>
      </c>
    </row>
    <row r="60" spans="1:8" ht="21.75" customHeight="1">
      <c r="A60" s="73"/>
      <c r="B60" s="76" t="s">
        <v>269</v>
      </c>
      <c r="C60" s="72">
        <f t="shared" si="0"/>
        <v>6</v>
      </c>
      <c r="D60" s="72">
        <f>+SUM(D61:D65)</f>
        <v>3</v>
      </c>
      <c r="E60" s="72">
        <f t="shared" ref="E60" si="7">+SUM(E61:E65)</f>
        <v>3</v>
      </c>
      <c r="F60" s="72"/>
    </row>
    <row r="61" spans="1:8">
      <c r="A61" s="74" t="s">
        <v>75</v>
      </c>
      <c r="B61" s="75" t="s">
        <v>251</v>
      </c>
      <c r="C61" s="72">
        <f t="shared" si="0"/>
        <v>1</v>
      </c>
      <c r="D61" s="69">
        <v>1</v>
      </c>
      <c r="E61" s="69"/>
      <c r="F61" s="72"/>
    </row>
    <row r="62" spans="1:8">
      <c r="A62" s="74" t="s">
        <v>76</v>
      </c>
      <c r="B62" s="75" t="s">
        <v>245</v>
      </c>
      <c r="C62" s="72">
        <f t="shared" si="0"/>
        <v>1</v>
      </c>
      <c r="D62" s="69">
        <v>1</v>
      </c>
      <c r="E62" s="69"/>
      <c r="F62" s="72"/>
    </row>
    <row r="63" spans="1:8">
      <c r="A63" s="74" t="s">
        <v>77</v>
      </c>
      <c r="B63" s="75" t="s">
        <v>246</v>
      </c>
      <c r="C63" s="72">
        <f t="shared" si="0"/>
        <v>2</v>
      </c>
      <c r="D63" s="69">
        <v>1</v>
      </c>
      <c r="E63" s="69">
        <v>1</v>
      </c>
      <c r="F63" s="72"/>
    </row>
    <row r="64" spans="1:8" ht="37.5">
      <c r="A64" s="74" t="s">
        <v>78</v>
      </c>
      <c r="B64" s="75" t="s">
        <v>247</v>
      </c>
      <c r="C64" s="72">
        <f t="shared" si="0"/>
        <v>1</v>
      </c>
      <c r="D64" s="69"/>
      <c r="E64" s="69">
        <v>1</v>
      </c>
      <c r="F64" s="72"/>
    </row>
    <row r="65" spans="1:6">
      <c r="A65" s="74" t="s">
        <v>79</v>
      </c>
      <c r="B65" s="75" t="s">
        <v>248</v>
      </c>
      <c r="C65" s="72">
        <f t="shared" si="0"/>
        <v>1</v>
      </c>
      <c r="D65" s="69"/>
      <c r="E65" s="69">
        <v>1</v>
      </c>
      <c r="F65" s="72"/>
    </row>
    <row r="66" spans="1:6" ht="36" customHeight="1">
      <c r="A66" s="73"/>
      <c r="B66" s="76" t="s">
        <v>294</v>
      </c>
      <c r="C66" s="72">
        <f t="shared" ref="C66:C71" si="8">+SUM(D66:F66)</f>
        <v>12</v>
      </c>
      <c r="D66" s="72">
        <f>+SUM(D67:D71)</f>
        <v>3</v>
      </c>
      <c r="E66" s="72">
        <f t="shared" ref="E66" si="9">+SUM(E67:E71)</f>
        <v>9</v>
      </c>
      <c r="F66" s="72"/>
    </row>
    <row r="67" spans="1:6">
      <c r="A67" s="74" t="s">
        <v>85</v>
      </c>
      <c r="B67" s="75" t="s">
        <v>251</v>
      </c>
      <c r="C67" s="72">
        <f t="shared" si="8"/>
        <v>1</v>
      </c>
      <c r="D67" s="69">
        <v>1</v>
      </c>
      <c r="E67" s="69"/>
      <c r="F67" s="72"/>
    </row>
    <row r="68" spans="1:6">
      <c r="A68" s="74" t="s">
        <v>86</v>
      </c>
      <c r="B68" s="75" t="s">
        <v>245</v>
      </c>
      <c r="C68" s="72">
        <f t="shared" si="8"/>
        <v>1</v>
      </c>
      <c r="D68" s="69">
        <v>1</v>
      </c>
      <c r="E68" s="69"/>
      <c r="F68" s="72"/>
    </row>
    <row r="69" spans="1:6">
      <c r="A69" s="74" t="s">
        <v>87</v>
      </c>
      <c r="B69" s="75" t="s">
        <v>246</v>
      </c>
      <c r="C69" s="72">
        <f t="shared" si="8"/>
        <v>4</v>
      </c>
      <c r="D69" s="69">
        <v>1</v>
      </c>
      <c r="E69" s="69">
        <v>3</v>
      </c>
      <c r="F69" s="72"/>
    </row>
    <row r="70" spans="1:6" ht="37.5">
      <c r="A70" s="74" t="s">
        <v>88</v>
      </c>
      <c r="B70" s="75" t="s">
        <v>247</v>
      </c>
      <c r="C70" s="72">
        <f t="shared" si="8"/>
        <v>3</v>
      </c>
      <c r="D70" s="69"/>
      <c r="E70" s="69">
        <v>3</v>
      </c>
      <c r="F70" s="72"/>
    </row>
    <row r="71" spans="1:6">
      <c r="A71" s="74" t="s">
        <v>124</v>
      </c>
      <c r="B71" s="75" t="s">
        <v>248</v>
      </c>
      <c r="C71" s="72">
        <f t="shared" si="8"/>
        <v>3</v>
      </c>
      <c r="D71" s="69"/>
      <c r="E71" s="69">
        <v>3</v>
      </c>
      <c r="F71" s="72"/>
    </row>
    <row r="72" spans="1:6" ht="39.75" customHeight="1">
      <c r="A72" s="73"/>
      <c r="B72" s="76" t="s">
        <v>295</v>
      </c>
      <c r="C72" s="72">
        <f t="shared" ref="C72:C75" si="10">+SUM(D72:F72)</f>
        <v>3</v>
      </c>
      <c r="D72" s="72">
        <f>+SUM(D73:D75)</f>
        <v>2</v>
      </c>
      <c r="E72" s="72">
        <f>+SUM(E73:E75)</f>
        <v>1</v>
      </c>
      <c r="F72" s="72"/>
    </row>
    <row r="73" spans="1:6">
      <c r="A73" s="74" t="s">
        <v>91</v>
      </c>
      <c r="B73" s="75" t="s">
        <v>303</v>
      </c>
      <c r="C73" s="72">
        <f t="shared" si="10"/>
        <v>1</v>
      </c>
      <c r="D73" s="69">
        <v>1</v>
      </c>
      <c r="E73" s="69"/>
      <c r="F73" s="72"/>
    </row>
    <row r="74" spans="1:6">
      <c r="A74" s="74" t="s">
        <v>92</v>
      </c>
      <c r="B74" s="75" t="s">
        <v>245</v>
      </c>
      <c r="C74" s="72">
        <f t="shared" si="10"/>
        <v>1</v>
      </c>
      <c r="D74" s="69">
        <v>1</v>
      </c>
      <c r="E74" s="69"/>
      <c r="F74" s="72"/>
    </row>
    <row r="75" spans="1:6" ht="37.5">
      <c r="A75" s="74" t="s">
        <v>123</v>
      </c>
      <c r="B75" s="75" t="s">
        <v>296</v>
      </c>
      <c r="C75" s="72">
        <f t="shared" si="10"/>
        <v>1</v>
      </c>
      <c r="D75" s="69"/>
      <c r="E75" s="69">
        <v>1</v>
      </c>
      <c r="F75" s="72"/>
    </row>
    <row r="76" spans="1:6">
      <c r="A76" s="74"/>
      <c r="B76" s="76" t="s">
        <v>349</v>
      </c>
      <c r="C76" s="72">
        <v>15</v>
      </c>
      <c r="D76" s="69"/>
      <c r="E76" s="69"/>
      <c r="F76" s="72"/>
    </row>
    <row r="77" spans="1:6" ht="37.5">
      <c r="A77" s="74" t="s">
        <v>297</v>
      </c>
      <c r="B77" s="75" t="s">
        <v>265</v>
      </c>
      <c r="C77" s="72"/>
      <c r="D77" s="69"/>
      <c r="E77" s="69"/>
      <c r="F77" s="72"/>
    </row>
    <row r="78" spans="1:6">
      <c r="A78" s="74" t="s">
        <v>298</v>
      </c>
      <c r="B78" s="75" t="s">
        <v>270</v>
      </c>
      <c r="C78" s="72"/>
      <c r="D78" s="69"/>
      <c r="E78" s="69"/>
      <c r="F78" s="72"/>
    </row>
    <row r="79" spans="1:6">
      <c r="A79" s="74" t="s">
        <v>299</v>
      </c>
      <c r="B79" s="75" t="s">
        <v>246</v>
      </c>
      <c r="C79" s="72"/>
      <c r="D79" s="69"/>
      <c r="E79" s="69"/>
      <c r="F79" s="72"/>
    </row>
    <row r="80" spans="1:6" ht="39.75" customHeight="1">
      <c r="A80" s="74" t="s">
        <v>300</v>
      </c>
      <c r="B80" s="75" t="s">
        <v>350</v>
      </c>
      <c r="C80" s="72"/>
      <c r="D80" s="69"/>
      <c r="E80" s="69"/>
      <c r="F80" s="72"/>
    </row>
    <row r="81" spans="1:6">
      <c r="A81" s="69"/>
      <c r="B81" s="80" t="s">
        <v>20</v>
      </c>
      <c r="C81" s="72">
        <f>+SUM(C3,C10)</f>
        <v>120</v>
      </c>
      <c r="D81" s="72">
        <f>+SUM(D3,D10)</f>
        <v>30</v>
      </c>
      <c r="E81" s="72">
        <f>+SUM(E3,E10,C76)</f>
        <v>84</v>
      </c>
      <c r="F81" s="72">
        <f>+SUM(F3,F10)</f>
        <v>6</v>
      </c>
    </row>
    <row r="83" spans="1:6">
      <c r="C83" s="12">
        <f>+SUM(D83:F83)</f>
        <v>120</v>
      </c>
      <c r="D83" s="12">
        <v>30</v>
      </c>
      <c r="E83" s="12">
        <v>84</v>
      </c>
      <c r="F83" s="12">
        <v>6</v>
      </c>
    </row>
  </sheetData>
  <dataConsolidate/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0"/>
  <sheetViews>
    <sheetView zoomScale="115" zoomScaleNormal="115" workbookViewId="0">
      <selection sqref="A1:F8"/>
    </sheetView>
  </sheetViews>
  <sheetFormatPr defaultRowHeight="15"/>
  <cols>
    <col min="2" max="2" width="42.140625" customWidth="1"/>
  </cols>
  <sheetData>
    <row r="1" spans="1:6" ht="18.75">
      <c r="A1" s="134" t="s">
        <v>271</v>
      </c>
      <c r="B1" s="134" t="s">
        <v>272</v>
      </c>
      <c r="C1" s="135" t="s">
        <v>2</v>
      </c>
      <c r="D1" s="135"/>
      <c r="E1" s="135"/>
      <c r="F1" s="135"/>
    </row>
    <row r="2" spans="1:6" ht="37.5">
      <c r="A2" s="134"/>
      <c r="B2" s="134"/>
      <c r="C2" s="60" t="s">
        <v>93</v>
      </c>
      <c r="D2" s="60" t="s">
        <v>273</v>
      </c>
      <c r="E2" s="60" t="s">
        <v>274</v>
      </c>
      <c r="F2" s="60" t="s">
        <v>263</v>
      </c>
    </row>
    <row r="3" spans="1:6" ht="37.5">
      <c r="A3" s="3">
        <v>1</v>
      </c>
      <c r="B3" s="62" t="s">
        <v>305</v>
      </c>
      <c r="C3" s="61">
        <f>+SUM(C4:C8)</f>
        <v>6</v>
      </c>
      <c r="D3" s="61">
        <f>+SUM(D4:D8)</f>
        <v>2</v>
      </c>
      <c r="E3" s="61">
        <f>+SUM(E4:E8)</f>
        <v>4</v>
      </c>
      <c r="F3" s="61"/>
    </row>
    <row r="4" spans="1:6" ht="18.75">
      <c r="A4" s="9" t="s">
        <v>24</v>
      </c>
      <c r="B4" s="64" t="s">
        <v>283</v>
      </c>
      <c r="C4" s="65">
        <f>+SUM(D4:F4)</f>
        <v>1</v>
      </c>
      <c r="D4" s="65">
        <v>1</v>
      </c>
      <c r="E4" s="65"/>
      <c r="F4" s="65"/>
    </row>
    <row r="5" spans="1:6" ht="18.75">
      <c r="A5" s="9" t="s">
        <v>25</v>
      </c>
      <c r="B5" s="64" t="s">
        <v>284</v>
      </c>
      <c r="C5" s="65">
        <f t="shared" ref="C5:C8" si="0">+SUM(D5:F5)</f>
        <v>1</v>
      </c>
      <c r="D5" s="65"/>
      <c r="E5" s="65">
        <v>1</v>
      </c>
      <c r="F5" s="65"/>
    </row>
    <row r="6" spans="1:6" ht="37.5">
      <c r="A6" s="9" t="s">
        <v>26</v>
      </c>
      <c r="B6" s="14" t="s">
        <v>314</v>
      </c>
      <c r="C6" s="65">
        <f t="shared" si="0"/>
        <v>2</v>
      </c>
      <c r="D6" s="65">
        <v>1</v>
      </c>
      <c r="E6" s="65">
        <v>1</v>
      </c>
      <c r="F6" s="65"/>
    </row>
    <row r="7" spans="1:6" ht="42" customHeight="1">
      <c r="A7" s="9" t="s">
        <v>125</v>
      </c>
      <c r="B7" s="14" t="s">
        <v>315</v>
      </c>
      <c r="C7" s="58">
        <f t="shared" si="0"/>
        <v>1</v>
      </c>
      <c r="D7" s="58"/>
      <c r="E7" s="58">
        <v>1</v>
      </c>
      <c r="F7" s="58"/>
    </row>
    <row r="8" spans="1:6" ht="37.5">
      <c r="A8" s="9" t="s">
        <v>126</v>
      </c>
      <c r="B8" s="14" t="s">
        <v>280</v>
      </c>
      <c r="C8" s="58">
        <f t="shared" si="0"/>
        <v>1</v>
      </c>
      <c r="D8" s="58"/>
      <c r="E8" s="58">
        <v>1</v>
      </c>
      <c r="F8" s="58"/>
    </row>
    <row r="9" spans="1:6" ht="22.5" customHeight="1">
      <c r="A9" s="3">
        <v>2</v>
      </c>
      <c r="B9" s="62" t="s">
        <v>304</v>
      </c>
      <c r="C9" s="3">
        <f>+SUM(C10:C14)</f>
        <v>6</v>
      </c>
      <c r="D9" s="3">
        <f>+SUM(D10:D14)</f>
        <v>3</v>
      </c>
      <c r="E9" s="3">
        <f>+SUM(E10:E14)</f>
        <v>3</v>
      </c>
      <c r="F9" s="58"/>
    </row>
    <row r="10" spans="1:6" ht="37.5">
      <c r="A10" s="9" t="s">
        <v>31</v>
      </c>
      <c r="B10" s="14" t="s">
        <v>281</v>
      </c>
      <c r="C10" s="58">
        <f>+SUM(D10:F10)</f>
        <v>1</v>
      </c>
      <c r="D10" s="58">
        <v>1</v>
      </c>
      <c r="E10" s="58"/>
      <c r="F10" s="58"/>
    </row>
    <row r="11" spans="1:6" ht="18.75">
      <c r="A11" s="9" t="s">
        <v>32</v>
      </c>
      <c r="B11" s="14" t="s">
        <v>282</v>
      </c>
      <c r="C11" s="58">
        <f t="shared" ref="C11:C14" si="1">+SUM(D11:F11)</f>
        <v>1</v>
      </c>
      <c r="D11" s="58"/>
      <c r="E11" s="58">
        <v>1</v>
      </c>
      <c r="F11" s="58"/>
    </row>
    <row r="12" spans="1:6" ht="21.75" customHeight="1">
      <c r="A12" s="9" t="s">
        <v>33</v>
      </c>
      <c r="B12" s="64" t="s">
        <v>285</v>
      </c>
      <c r="C12" s="58">
        <f t="shared" si="1"/>
        <v>1</v>
      </c>
      <c r="D12" s="58">
        <v>1</v>
      </c>
      <c r="E12" s="58"/>
      <c r="F12" s="58"/>
    </row>
    <row r="13" spans="1:6" ht="21.75" customHeight="1">
      <c r="A13" s="9" t="s">
        <v>36</v>
      </c>
      <c r="B13" s="64" t="s">
        <v>286</v>
      </c>
      <c r="C13" s="58">
        <f t="shared" si="1"/>
        <v>1</v>
      </c>
      <c r="D13" s="58"/>
      <c r="E13" s="58">
        <v>1</v>
      </c>
      <c r="F13" s="58"/>
    </row>
    <row r="14" spans="1:6" ht="37.5">
      <c r="A14" s="9" t="s">
        <v>37</v>
      </c>
      <c r="B14" s="64" t="s">
        <v>287</v>
      </c>
      <c r="C14" s="58">
        <f t="shared" si="1"/>
        <v>2</v>
      </c>
      <c r="D14" s="58">
        <v>1</v>
      </c>
      <c r="E14" s="58">
        <v>1</v>
      </c>
      <c r="F14" s="58"/>
    </row>
    <row r="15" spans="1:6" ht="37.5">
      <c r="A15" s="3">
        <v>3</v>
      </c>
      <c r="B15" s="66" t="s">
        <v>308</v>
      </c>
      <c r="C15" s="3">
        <f>+SUM(C16:C17)</f>
        <v>6</v>
      </c>
      <c r="D15" s="3">
        <f t="shared" ref="D15:E15" si="2">+SUM(D16:D17)</f>
        <v>4</v>
      </c>
      <c r="E15" s="3">
        <f t="shared" si="2"/>
        <v>2</v>
      </c>
      <c r="F15" s="3"/>
    </row>
    <row r="16" spans="1:6" ht="21.75" customHeight="1">
      <c r="A16" s="9" t="s">
        <v>120</v>
      </c>
      <c r="B16" s="64" t="s">
        <v>288</v>
      </c>
      <c r="C16" s="58">
        <f>+SUM(D16:F16)</f>
        <v>3</v>
      </c>
      <c r="D16" s="58">
        <v>2</v>
      </c>
      <c r="E16" s="58">
        <v>1</v>
      </c>
      <c r="F16" s="58"/>
    </row>
    <row r="17" spans="1:6" ht="21.75" customHeight="1">
      <c r="A17" s="9" t="s">
        <v>121</v>
      </c>
      <c r="B17" s="64" t="s">
        <v>289</v>
      </c>
      <c r="C17" s="58">
        <f>+SUM(D17:F17)</f>
        <v>3</v>
      </c>
      <c r="D17" s="58">
        <v>2</v>
      </c>
      <c r="E17" s="58">
        <v>1</v>
      </c>
      <c r="F17" s="58"/>
    </row>
    <row r="18" spans="1:6" ht="18.75">
      <c r="A18" s="3">
        <v>4</v>
      </c>
      <c r="B18" s="62" t="s">
        <v>307</v>
      </c>
      <c r="C18" s="3">
        <f>+SUM(C19:C23)</f>
        <v>6</v>
      </c>
      <c r="D18" s="3">
        <f>+SUM(D19:D23)</f>
        <v>3</v>
      </c>
      <c r="E18" s="3">
        <f>+SUM(E19:E23)</f>
        <v>2</v>
      </c>
      <c r="F18" s="3">
        <v>1</v>
      </c>
    </row>
    <row r="19" spans="1:6" ht="18.75">
      <c r="A19" s="9" t="s">
        <v>47</v>
      </c>
      <c r="B19" s="64" t="s">
        <v>290</v>
      </c>
      <c r="C19" s="58">
        <f>+SUM(D19:F19)</f>
        <v>1</v>
      </c>
      <c r="D19" s="58">
        <v>1</v>
      </c>
      <c r="E19" s="58"/>
      <c r="F19" s="58"/>
    </row>
    <row r="20" spans="1:6" ht="18.75">
      <c r="A20" s="9" t="s">
        <v>48</v>
      </c>
      <c r="B20" s="81" t="s">
        <v>291</v>
      </c>
      <c r="C20" s="58">
        <f t="shared" ref="C20:C23" si="3">+SUM(D20:F20)</f>
        <v>1</v>
      </c>
      <c r="D20" s="58"/>
      <c r="E20" s="58">
        <v>1</v>
      </c>
      <c r="F20" s="58"/>
    </row>
    <row r="21" spans="1:6" ht="18.75">
      <c r="A21" s="9" t="s">
        <v>49</v>
      </c>
      <c r="B21" s="64" t="s">
        <v>292</v>
      </c>
      <c r="C21" s="58">
        <f t="shared" si="3"/>
        <v>1</v>
      </c>
      <c r="D21" s="58"/>
      <c r="E21" s="58">
        <v>1</v>
      </c>
      <c r="F21" s="58"/>
    </row>
    <row r="22" spans="1:6" ht="37.5">
      <c r="A22" s="9" t="s">
        <v>56</v>
      </c>
      <c r="B22" s="64" t="s">
        <v>293</v>
      </c>
      <c r="C22" s="58">
        <f t="shared" si="3"/>
        <v>1</v>
      </c>
      <c r="D22" s="58">
        <v>1</v>
      </c>
      <c r="E22" s="58"/>
      <c r="F22" s="58"/>
    </row>
    <row r="23" spans="1:6" ht="18.75">
      <c r="A23" s="9" t="s">
        <v>57</v>
      </c>
      <c r="B23" s="64" t="s">
        <v>156</v>
      </c>
      <c r="C23" s="58">
        <f t="shared" si="3"/>
        <v>2</v>
      </c>
      <c r="D23" s="58">
        <v>1</v>
      </c>
      <c r="E23" s="58"/>
      <c r="F23" s="58">
        <v>1</v>
      </c>
    </row>
    <row r="24" spans="1:6" s="59" customFormat="1" ht="37.5">
      <c r="A24" s="10">
        <v>5</v>
      </c>
      <c r="B24" s="66" t="s">
        <v>306</v>
      </c>
      <c r="C24" s="3">
        <f>+SUM(C25:C29)</f>
        <v>6</v>
      </c>
      <c r="D24" s="3">
        <f>+SUM(D25:D29)</f>
        <v>3</v>
      </c>
      <c r="E24" s="3">
        <f>+SUM(E25:E29)</f>
        <v>2</v>
      </c>
      <c r="F24" s="3">
        <v>1</v>
      </c>
    </row>
    <row r="25" spans="1:6" ht="18.75">
      <c r="A25" s="9" t="s">
        <v>50</v>
      </c>
      <c r="B25" s="64" t="s">
        <v>275</v>
      </c>
      <c r="C25" s="58">
        <f>+SUM(D25:F25)</f>
        <v>1</v>
      </c>
      <c r="D25" s="58">
        <v>1</v>
      </c>
      <c r="E25" s="58"/>
      <c r="F25" s="58"/>
    </row>
    <row r="26" spans="1:6" ht="18.75">
      <c r="A26" s="9" t="s">
        <v>53</v>
      </c>
      <c r="B26" s="64" t="s">
        <v>276</v>
      </c>
      <c r="C26" s="58">
        <f t="shared" ref="C26:C29" si="4">+SUM(D26:F26)</f>
        <v>1</v>
      </c>
      <c r="D26" s="58">
        <v>1</v>
      </c>
      <c r="E26" s="58"/>
      <c r="F26" s="58"/>
    </row>
    <row r="27" spans="1:6" ht="18.75">
      <c r="A27" s="9" t="s">
        <v>54</v>
      </c>
      <c r="B27" s="64" t="s">
        <v>277</v>
      </c>
      <c r="C27" s="58">
        <f t="shared" si="4"/>
        <v>1</v>
      </c>
      <c r="D27" s="58">
        <v>1</v>
      </c>
      <c r="E27" s="58"/>
      <c r="F27" s="58"/>
    </row>
    <row r="28" spans="1:6" ht="37.5">
      <c r="A28" s="9" t="s">
        <v>61</v>
      </c>
      <c r="B28" s="64" t="s">
        <v>278</v>
      </c>
      <c r="C28" s="58">
        <f t="shared" si="4"/>
        <v>1</v>
      </c>
      <c r="D28" s="58"/>
      <c r="E28" s="58">
        <v>1</v>
      </c>
      <c r="F28" s="58"/>
    </row>
    <row r="29" spans="1:6" ht="18.75">
      <c r="A29" s="63" t="s">
        <v>62</v>
      </c>
      <c r="B29" s="64" t="s">
        <v>279</v>
      </c>
      <c r="C29" s="58">
        <f t="shared" si="4"/>
        <v>2</v>
      </c>
      <c r="D29" s="58"/>
      <c r="E29" s="58">
        <v>1</v>
      </c>
      <c r="F29" s="58">
        <v>1</v>
      </c>
    </row>
    <row r="30" spans="1:6" ht="18.75">
      <c r="A30" s="16"/>
      <c r="B30" s="16" t="s">
        <v>20</v>
      </c>
      <c r="C30" s="3">
        <f>+SUM(C3,C9,C15,C18,C24)</f>
        <v>30</v>
      </c>
      <c r="D30" s="3">
        <f>+SUM(D3,D9,D15,D18,D24)</f>
        <v>15</v>
      </c>
      <c r="E30" s="3">
        <f>+SUM(E3,E9,E15,E18,E24)</f>
        <v>13</v>
      </c>
      <c r="F30" s="3">
        <f>+SUM(F3,F9,F15,F18,F24)</f>
        <v>2</v>
      </c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4"/>
  <sheetViews>
    <sheetView topLeftCell="A65" workbookViewId="0">
      <selection activeCell="C82" sqref="C82"/>
    </sheetView>
  </sheetViews>
  <sheetFormatPr defaultRowHeight="18.75"/>
  <cols>
    <col min="1" max="1" width="9.140625" style="12"/>
    <col min="2" max="2" width="41.42578125" style="12" customWidth="1"/>
    <col min="3" max="16384" width="9.140625" style="12"/>
  </cols>
  <sheetData>
    <row r="1" spans="1:6" ht="33" customHeight="1">
      <c r="A1" s="133" t="s">
        <v>0</v>
      </c>
      <c r="B1" s="133" t="s">
        <v>1</v>
      </c>
      <c r="C1" s="133" t="s">
        <v>2</v>
      </c>
      <c r="D1" s="133"/>
      <c r="E1" s="133"/>
      <c r="F1" s="133"/>
    </row>
    <row r="2" spans="1:6" ht="75">
      <c r="A2" s="133"/>
      <c r="B2" s="133"/>
      <c r="C2" s="97" t="s">
        <v>93</v>
      </c>
      <c r="D2" s="97" t="s">
        <v>94</v>
      </c>
      <c r="E2" s="97" t="s">
        <v>96</v>
      </c>
      <c r="F2" s="97" t="s">
        <v>95</v>
      </c>
    </row>
    <row r="3" spans="1:6" ht="56.25">
      <c r="A3" s="70"/>
      <c r="B3" s="71" t="s">
        <v>238</v>
      </c>
      <c r="C3" s="72">
        <f>+SUM(D3:F3)</f>
        <v>12</v>
      </c>
      <c r="D3" s="72">
        <f>+SUM(D4,D7)</f>
        <v>4</v>
      </c>
      <c r="E3" s="72">
        <f>+SUM(E4,E7)</f>
        <v>8</v>
      </c>
      <c r="F3" s="72"/>
    </row>
    <row r="4" spans="1:6" s="15" customFormat="1" ht="37.5">
      <c r="A4" s="73"/>
      <c r="B4" s="77" t="s">
        <v>239</v>
      </c>
      <c r="C4" s="72">
        <f>+SUM(D4:F4)</f>
        <v>6</v>
      </c>
      <c r="D4" s="72">
        <f>+SUM(D5:D6)</f>
        <v>2</v>
      </c>
      <c r="E4" s="72">
        <f>+SUM(E5:E6)</f>
        <v>4</v>
      </c>
      <c r="F4" s="72"/>
    </row>
    <row r="5" spans="1:6">
      <c r="A5" s="74" t="s">
        <v>24</v>
      </c>
      <c r="B5" s="75" t="s">
        <v>236</v>
      </c>
      <c r="C5" s="72">
        <f t="shared" ref="C5:C68" si="0">+SUM(D5:F5)</f>
        <v>3</v>
      </c>
      <c r="D5" s="97">
        <v>1</v>
      </c>
      <c r="E5" s="97">
        <v>2</v>
      </c>
      <c r="F5" s="97"/>
    </row>
    <row r="6" spans="1:6" ht="37.5">
      <c r="A6" s="74" t="s">
        <v>25</v>
      </c>
      <c r="B6" s="75" t="s">
        <v>241</v>
      </c>
      <c r="C6" s="72">
        <f t="shared" si="0"/>
        <v>3</v>
      </c>
      <c r="D6" s="97">
        <v>1</v>
      </c>
      <c r="E6" s="97">
        <v>2</v>
      </c>
      <c r="F6" s="97"/>
    </row>
    <row r="7" spans="1:6" s="15" customFormat="1" ht="57" customHeight="1">
      <c r="A7" s="73"/>
      <c r="B7" s="71" t="s">
        <v>240</v>
      </c>
      <c r="C7" s="72">
        <f t="shared" si="0"/>
        <v>6</v>
      </c>
      <c r="D7" s="72">
        <f>+SUM(D8:D9)</f>
        <v>2</v>
      </c>
      <c r="E7" s="72">
        <f>+SUM(E8:E9)</f>
        <v>4</v>
      </c>
      <c r="F7" s="72"/>
    </row>
    <row r="8" spans="1:6">
      <c r="A8" s="74" t="s">
        <v>31</v>
      </c>
      <c r="B8" s="75" t="s">
        <v>237</v>
      </c>
      <c r="C8" s="72">
        <f t="shared" si="0"/>
        <v>3</v>
      </c>
      <c r="D8" s="97">
        <v>1</v>
      </c>
      <c r="E8" s="97">
        <v>2</v>
      </c>
      <c r="F8" s="97"/>
    </row>
    <row r="9" spans="1:6" ht="39.75" customHeight="1">
      <c r="A9" s="74" t="s">
        <v>32</v>
      </c>
      <c r="B9" s="75" t="s">
        <v>242</v>
      </c>
      <c r="C9" s="72">
        <f t="shared" si="0"/>
        <v>3</v>
      </c>
      <c r="D9" s="97">
        <v>1</v>
      </c>
      <c r="E9" s="97">
        <v>2</v>
      </c>
      <c r="F9" s="97"/>
    </row>
    <row r="10" spans="1:6" ht="37.5">
      <c r="A10" s="70"/>
      <c r="B10" s="71" t="s">
        <v>244</v>
      </c>
      <c r="C10" s="72">
        <f>+SUM(C11,C18,C25,C33,C39,C46,C53,C60,C66,C72,C76,C81)</f>
        <v>108</v>
      </c>
      <c r="D10" s="72">
        <f>+SUM(D11,D18,D25,D33,D39,D46,D53,D60,D66,D72,D76)</f>
        <v>26</v>
      </c>
      <c r="E10" s="72">
        <f>+SUM(E11,E18,E25,E33,E39,E46,E53,E60,E66,E72,E76)</f>
        <v>55</v>
      </c>
      <c r="F10" s="72">
        <f>+SUM(F11,F18,F25,F33,F39,F46,F53,F60,F66,F72,F76)</f>
        <v>6</v>
      </c>
    </row>
    <row r="11" spans="1:6" s="15" customFormat="1" ht="37.5">
      <c r="A11" s="73"/>
      <c r="B11" s="76" t="s">
        <v>243</v>
      </c>
      <c r="C11" s="72">
        <f t="shared" si="0"/>
        <v>12</v>
      </c>
      <c r="D11" s="72">
        <f>+SUM(D12:D17)</f>
        <v>3</v>
      </c>
      <c r="E11" s="72">
        <f t="shared" ref="E11" si="1">+SUM(E12:E17)</f>
        <v>9</v>
      </c>
      <c r="F11" s="72"/>
    </row>
    <row r="12" spans="1:6" s="57" customFormat="1" ht="46.5" customHeight="1">
      <c r="A12" s="74" t="s">
        <v>24</v>
      </c>
      <c r="B12" s="77" t="s">
        <v>266</v>
      </c>
      <c r="C12" s="97">
        <f t="shared" si="0"/>
        <v>1</v>
      </c>
      <c r="D12" s="97">
        <v>1</v>
      </c>
      <c r="E12" s="97"/>
      <c r="F12" s="97"/>
    </row>
    <row r="13" spans="1:6" ht="37.5">
      <c r="A13" s="74" t="s">
        <v>25</v>
      </c>
      <c r="B13" s="75" t="s">
        <v>267</v>
      </c>
      <c r="C13" s="97">
        <f t="shared" si="0"/>
        <v>1</v>
      </c>
      <c r="D13" s="97">
        <v>1</v>
      </c>
      <c r="E13" s="97"/>
      <c r="F13" s="97"/>
    </row>
    <row r="14" spans="1:6" ht="37.5">
      <c r="A14" s="74" t="s">
        <v>26</v>
      </c>
      <c r="B14" s="75" t="s">
        <v>250</v>
      </c>
      <c r="C14" s="97">
        <f t="shared" si="0"/>
        <v>1</v>
      </c>
      <c r="D14" s="97">
        <v>1</v>
      </c>
      <c r="E14" s="97"/>
      <c r="F14" s="97"/>
    </row>
    <row r="15" spans="1:6">
      <c r="A15" s="74" t="s">
        <v>125</v>
      </c>
      <c r="B15" s="75" t="s">
        <v>246</v>
      </c>
      <c r="C15" s="97">
        <f t="shared" si="0"/>
        <v>3</v>
      </c>
      <c r="D15" s="97"/>
      <c r="E15" s="97">
        <v>3</v>
      </c>
      <c r="F15" s="97"/>
    </row>
    <row r="16" spans="1:6" ht="37.5">
      <c r="A16" s="74" t="s">
        <v>126</v>
      </c>
      <c r="B16" s="75" t="s">
        <v>247</v>
      </c>
      <c r="C16" s="97">
        <f t="shared" si="0"/>
        <v>3</v>
      </c>
      <c r="D16" s="97"/>
      <c r="E16" s="97">
        <v>3</v>
      </c>
      <c r="F16" s="97"/>
    </row>
    <row r="17" spans="1:8">
      <c r="A17" s="74" t="s">
        <v>249</v>
      </c>
      <c r="B17" s="75" t="s">
        <v>248</v>
      </c>
      <c r="C17" s="97">
        <f t="shared" si="0"/>
        <v>3</v>
      </c>
      <c r="D17" s="97"/>
      <c r="E17" s="97">
        <v>3</v>
      </c>
      <c r="F17" s="97"/>
    </row>
    <row r="18" spans="1:8" s="15" customFormat="1" ht="37.5">
      <c r="A18" s="70"/>
      <c r="B18" s="76" t="s">
        <v>252</v>
      </c>
      <c r="C18" s="72">
        <f>+SUM(D18:F18)</f>
        <v>12</v>
      </c>
      <c r="D18" s="72">
        <f>+SUM(D19:D24)</f>
        <v>2</v>
      </c>
      <c r="E18" s="72">
        <f t="shared" ref="E18:F18" si="2">+SUM(E19:E24)</f>
        <v>9</v>
      </c>
      <c r="F18" s="72">
        <f t="shared" si="2"/>
        <v>1</v>
      </c>
      <c r="H18" s="68"/>
    </row>
    <row r="19" spans="1:8">
      <c r="A19" s="74" t="s">
        <v>31</v>
      </c>
      <c r="B19" s="75" t="s">
        <v>251</v>
      </c>
      <c r="C19" s="72">
        <f t="shared" si="0"/>
        <v>1</v>
      </c>
      <c r="D19" s="97">
        <v>1</v>
      </c>
      <c r="E19" s="97"/>
      <c r="F19" s="72"/>
    </row>
    <row r="20" spans="1:8">
      <c r="A20" s="74" t="s">
        <v>32</v>
      </c>
      <c r="B20" s="75" t="s">
        <v>245</v>
      </c>
      <c r="C20" s="72">
        <f t="shared" si="0"/>
        <v>1</v>
      </c>
      <c r="D20" s="97">
        <v>1</v>
      </c>
      <c r="E20" s="97"/>
      <c r="F20" s="72"/>
    </row>
    <row r="21" spans="1:8">
      <c r="A21" s="74" t="s">
        <v>33</v>
      </c>
      <c r="B21" s="75" t="s">
        <v>246</v>
      </c>
      <c r="C21" s="72">
        <f t="shared" si="0"/>
        <v>3</v>
      </c>
      <c r="D21" s="97"/>
      <c r="E21" s="97">
        <v>3</v>
      </c>
      <c r="F21" s="72"/>
    </row>
    <row r="22" spans="1:8" ht="37.5">
      <c r="A22" s="74" t="s">
        <v>36</v>
      </c>
      <c r="B22" s="75" t="s">
        <v>247</v>
      </c>
      <c r="C22" s="72">
        <f t="shared" si="0"/>
        <v>3</v>
      </c>
      <c r="D22" s="97"/>
      <c r="E22" s="97">
        <v>3</v>
      </c>
      <c r="F22" s="72"/>
    </row>
    <row r="23" spans="1:8">
      <c r="A23" s="74" t="s">
        <v>37</v>
      </c>
      <c r="B23" s="75" t="s">
        <v>248</v>
      </c>
      <c r="C23" s="72">
        <f t="shared" si="0"/>
        <v>3</v>
      </c>
      <c r="D23" s="97"/>
      <c r="E23" s="97">
        <v>3</v>
      </c>
      <c r="F23" s="72"/>
    </row>
    <row r="24" spans="1:8">
      <c r="A24" s="74" t="s">
        <v>38</v>
      </c>
      <c r="B24" s="75" t="s">
        <v>262</v>
      </c>
      <c r="C24" s="72">
        <f t="shared" si="0"/>
        <v>1</v>
      </c>
      <c r="D24" s="97"/>
      <c r="E24" s="97"/>
      <c r="F24" s="97">
        <v>1</v>
      </c>
    </row>
    <row r="25" spans="1:8" s="15" customFormat="1" ht="56.25">
      <c r="A25" s="70"/>
      <c r="B25" s="76" t="s">
        <v>253</v>
      </c>
      <c r="C25" s="78">
        <f t="shared" si="0"/>
        <v>12</v>
      </c>
      <c r="D25" s="78">
        <f>+SUM(D26:D32)</f>
        <v>2</v>
      </c>
      <c r="E25" s="78">
        <f t="shared" ref="E25:F25" si="3">+SUM(E26:E32)</f>
        <v>9</v>
      </c>
      <c r="F25" s="78">
        <f t="shared" si="3"/>
        <v>1</v>
      </c>
      <c r="H25" s="68"/>
    </row>
    <row r="26" spans="1:8" ht="24" customHeight="1">
      <c r="A26" s="74" t="s">
        <v>42</v>
      </c>
      <c r="B26" s="75" t="s">
        <v>255</v>
      </c>
      <c r="C26" s="78">
        <f t="shared" si="0"/>
        <v>1</v>
      </c>
      <c r="D26" s="79">
        <v>1</v>
      </c>
      <c r="E26" s="79"/>
      <c r="F26" s="79"/>
    </row>
    <row r="27" spans="1:8" ht="36.75" customHeight="1">
      <c r="A27" s="74" t="s">
        <v>43</v>
      </c>
      <c r="B27" s="75" t="s">
        <v>256</v>
      </c>
      <c r="C27" s="78">
        <f t="shared" si="0"/>
        <v>3</v>
      </c>
      <c r="D27" s="79">
        <v>1</v>
      </c>
      <c r="E27" s="79">
        <v>2</v>
      </c>
      <c r="F27" s="79"/>
    </row>
    <row r="28" spans="1:8" ht="34.5" customHeight="1">
      <c r="A28" s="74" t="s">
        <v>44</v>
      </c>
      <c r="B28" s="75" t="s">
        <v>257</v>
      </c>
      <c r="C28" s="78">
        <f t="shared" si="0"/>
        <v>1</v>
      </c>
      <c r="D28" s="79"/>
      <c r="E28" s="79">
        <v>1</v>
      </c>
      <c r="F28" s="79"/>
    </row>
    <row r="29" spans="1:8">
      <c r="A29" s="74" t="s">
        <v>120</v>
      </c>
      <c r="B29" s="75" t="s">
        <v>246</v>
      </c>
      <c r="C29" s="78">
        <f t="shared" si="0"/>
        <v>1</v>
      </c>
      <c r="D29" s="79"/>
      <c r="E29" s="79">
        <v>1</v>
      </c>
      <c r="F29" s="79"/>
    </row>
    <row r="30" spans="1:8" ht="37.5">
      <c r="A30" s="74" t="s">
        <v>121</v>
      </c>
      <c r="B30" s="75" t="s">
        <v>247</v>
      </c>
      <c r="C30" s="78">
        <f t="shared" si="0"/>
        <v>2</v>
      </c>
      <c r="D30" s="79"/>
      <c r="E30" s="79">
        <v>2</v>
      </c>
      <c r="F30" s="79"/>
    </row>
    <row r="31" spans="1:8">
      <c r="A31" s="74" t="s">
        <v>127</v>
      </c>
      <c r="B31" s="75" t="s">
        <v>248</v>
      </c>
      <c r="C31" s="78">
        <f t="shared" si="0"/>
        <v>3</v>
      </c>
      <c r="D31" s="79"/>
      <c r="E31" s="79">
        <v>3</v>
      </c>
      <c r="F31" s="79"/>
    </row>
    <row r="32" spans="1:8">
      <c r="A32" s="74" t="s">
        <v>128</v>
      </c>
      <c r="B32" s="75" t="s">
        <v>263</v>
      </c>
      <c r="C32" s="78">
        <f t="shared" si="0"/>
        <v>1</v>
      </c>
      <c r="D32" s="79"/>
      <c r="E32" s="79"/>
      <c r="F32" s="79">
        <v>1</v>
      </c>
    </row>
    <row r="33" spans="1:8" s="15" customFormat="1" ht="24" customHeight="1">
      <c r="A33" s="73"/>
      <c r="B33" s="76" t="s">
        <v>268</v>
      </c>
      <c r="C33" s="78">
        <f t="shared" si="0"/>
        <v>6</v>
      </c>
      <c r="D33" s="78">
        <f>+SUM(D34:D38)</f>
        <v>3</v>
      </c>
      <c r="E33" s="78">
        <f t="shared" ref="E33" si="4">+SUM(E34:E38)</f>
        <v>3</v>
      </c>
      <c r="F33" s="78"/>
    </row>
    <row r="34" spans="1:8">
      <c r="A34" s="74" t="s">
        <v>47</v>
      </c>
      <c r="B34" s="75" t="s">
        <v>251</v>
      </c>
      <c r="C34" s="78">
        <f t="shared" si="0"/>
        <v>2</v>
      </c>
      <c r="D34" s="79">
        <v>2</v>
      </c>
      <c r="E34" s="79"/>
      <c r="F34" s="78"/>
    </row>
    <row r="35" spans="1:8">
      <c r="A35" s="74" t="s">
        <v>48</v>
      </c>
      <c r="B35" s="75" t="s">
        <v>245</v>
      </c>
      <c r="C35" s="78">
        <f t="shared" si="0"/>
        <v>1</v>
      </c>
      <c r="D35" s="79">
        <v>1</v>
      </c>
      <c r="E35" s="79"/>
      <c r="F35" s="78"/>
    </row>
    <row r="36" spans="1:8">
      <c r="A36" s="74" t="s">
        <v>49</v>
      </c>
      <c r="B36" s="75" t="s">
        <v>246</v>
      </c>
      <c r="C36" s="78">
        <f t="shared" si="0"/>
        <v>1</v>
      </c>
      <c r="D36" s="79"/>
      <c r="E36" s="79">
        <v>1</v>
      </c>
      <c r="F36" s="78"/>
    </row>
    <row r="37" spans="1:8" ht="37.5">
      <c r="A37" s="74" t="s">
        <v>56</v>
      </c>
      <c r="B37" s="75" t="s">
        <v>247</v>
      </c>
      <c r="C37" s="78">
        <f t="shared" si="0"/>
        <v>1</v>
      </c>
      <c r="D37" s="79"/>
      <c r="E37" s="79">
        <v>1</v>
      </c>
      <c r="F37" s="78"/>
    </row>
    <row r="38" spans="1:8">
      <c r="A38" s="74" t="s">
        <v>57</v>
      </c>
      <c r="B38" s="75" t="s">
        <v>248</v>
      </c>
      <c r="C38" s="78">
        <f t="shared" si="0"/>
        <v>1</v>
      </c>
      <c r="D38" s="79"/>
      <c r="E38" s="79">
        <v>1</v>
      </c>
      <c r="F38" s="78"/>
    </row>
    <row r="39" spans="1:8" s="15" customFormat="1">
      <c r="A39" s="73"/>
      <c r="B39" s="76" t="s">
        <v>258</v>
      </c>
      <c r="C39" s="72">
        <f t="shared" si="0"/>
        <v>6</v>
      </c>
      <c r="D39" s="72">
        <f>+SUM(D40:D45)</f>
        <v>2</v>
      </c>
      <c r="E39" s="72">
        <f t="shared" ref="E39:F39" si="5">+SUM(E40:E45)</f>
        <v>3</v>
      </c>
      <c r="F39" s="72">
        <f t="shared" si="5"/>
        <v>1</v>
      </c>
      <c r="H39" s="68"/>
    </row>
    <row r="40" spans="1:8">
      <c r="A40" s="74" t="s">
        <v>50</v>
      </c>
      <c r="B40" s="75" t="s">
        <v>251</v>
      </c>
      <c r="C40" s="72">
        <f t="shared" si="0"/>
        <v>1</v>
      </c>
      <c r="D40" s="97">
        <v>1</v>
      </c>
      <c r="E40" s="97"/>
      <c r="F40" s="72"/>
    </row>
    <row r="41" spans="1:8">
      <c r="A41" s="74" t="s">
        <v>53</v>
      </c>
      <c r="B41" s="75" t="s">
        <v>245</v>
      </c>
      <c r="C41" s="72">
        <f t="shared" si="0"/>
        <v>1</v>
      </c>
      <c r="D41" s="97">
        <v>1</v>
      </c>
      <c r="E41" s="97"/>
      <c r="F41" s="72"/>
    </row>
    <row r="42" spans="1:8">
      <c r="A42" s="74" t="s">
        <v>54</v>
      </c>
      <c r="B42" s="75" t="s">
        <v>246</v>
      </c>
      <c r="C42" s="72">
        <f t="shared" si="0"/>
        <v>1</v>
      </c>
      <c r="D42" s="97"/>
      <c r="E42" s="97">
        <v>1</v>
      </c>
      <c r="F42" s="72"/>
    </row>
    <row r="43" spans="1:8" ht="37.5">
      <c r="A43" s="74" t="s">
        <v>61</v>
      </c>
      <c r="B43" s="75" t="s">
        <v>247</v>
      </c>
      <c r="C43" s="72">
        <f t="shared" si="0"/>
        <v>1</v>
      </c>
      <c r="D43" s="97"/>
      <c r="E43" s="97">
        <v>1</v>
      </c>
      <c r="F43" s="72"/>
    </row>
    <row r="44" spans="1:8">
      <c r="A44" s="74" t="s">
        <v>62</v>
      </c>
      <c r="B44" s="75" t="s">
        <v>248</v>
      </c>
      <c r="C44" s="72">
        <f t="shared" si="0"/>
        <v>1</v>
      </c>
      <c r="D44" s="97"/>
      <c r="E44" s="97">
        <v>1</v>
      </c>
      <c r="F44" s="72"/>
    </row>
    <row r="45" spans="1:8">
      <c r="A45" s="74" t="s">
        <v>122</v>
      </c>
      <c r="B45" s="75" t="s">
        <v>263</v>
      </c>
      <c r="C45" s="72">
        <f t="shared" si="0"/>
        <v>1</v>
      </c>
      <c r="D45" s="97"/>
      <c r="E45" s="97"/>
      <c r="F45" s="72">
        <v>1</v>
      </c>
    </row>
    <row r="46" spans="1:8" ht="18.75" customHeight="1">
      <c r="A46" s="73"/>
      <c r="B46" s="76" t="s">
        <v>259</v>
      </c>
      <c r="C46" s="72">
        <f t="shared" si="0"/>
        <v>12</v>
      </c>
      <c r="D46" s="72">
        <f>+SUM(D47:D51)</f>
        <v>3</v>
      </c>
      <c r="E46" s="72">
        <f>+SUM(E47:E52)</f>
        <v>7</v>
      </c>
      <c r="F46" s="72">
        <f>+SUM(F47:F52)</f>
        <v>2</v>
      </c>
      <c r="H46" s="67"/>
    </row>
    <row r="47" spans="1:8">
      <c r="A47" s="74" t="s">
        <v>67</v>
      </c>
      <c r="B47" s="75" t="s">
        <v>251</v>
      </c>
      <c r="C47" s="72">
        <f t="shared" si="0"/>
        <v>2</v>
      </c>
      <c r="D47" s="97">
        <v>2</v>
      </c>
      <c r="E47" s="97"/>
      <c r="F47" s="72"/>
    </row>
    <row r="48" spans="1:8">
      <c r="A48" s="74" t="s">
        <v>68</v>
      </c>
      <c r="B48" s="75" t="s">
        <v>245</v>
      </c>
      <c r="C48" s="72">
        <f t="shared" si="0"/>
        <v>1</v>
      </c>
      <c r="D48" s="97">
        <v>1</v>
      </c>
      <c r="E48" s="97"/>
      <c r="F48" s="72"/>
    </row>
    <row r="49" spans="1:8">
      <c r="A49" s="74" t="s">
        <v>69</v>
      </c>
      <c r="B49" s="75" t="s">
        <v>246</v>
      </c>
      <c r="C49" s="72">
        <f t="shared" si="0"/>
        <v>1</v>
      </c>
      <c r="D49" s="97"/>
      <c r="E49" s="97">
        <v>1</v>
      </c>
      <c r="F49" s="72"/>
    </row>
    <row r="50" spans="1:8" ht="37.5">
      <c r="A50" s="74" t="s">
        <v>70</v>
      </c>
      <c r="B50" s="75" t="s">
        <v>247</v>
      </c>
      <c r="C50" s="72">
        <f t="shared" si="0"/>
        <v>3</v>
      </c>
      <c r="D50" s="97"/>
      <c r="E50" s="97">
        <v>3</v>
      </c>
      <c r="F50" s="72"/>
    </row>
    <row r="51" spans="1:8">
      <c r="A51" s="74" t="s">
        <v>71</v>
      </c>
      <c r="B51" s="75" t="s">
        <v>248</v>
      </c>
      <c r="C51" s="72">
        <f t="shared" si="0"/>
        <v>3</v>
      </c>
      <c r="D51" s="97"/>
      <c r="E51" s="97">
        <v>3</v>
      </c>
      <c r="F51" s="72"/>
    </row>
    <row r="52" spans="1:8">
      <c r="A52" s="74" t="s">
        <v>117</v>
      </c>
      <c r="B52" s="75" t="s">
        <v>264</v>
      </c>
      <c r="C52" s="72">
        <f t="shared" si="0"/>
        <v>2</v>
      </c>
      <c r="D52" s="97"/>
      <c r="E52" s="97"/>
      <c r="F52" s="97">
        <v>2</v>
      </c>
    </row>
    <row r="53" spans="1:8" ht="33.75" customHeight="1">
      <c r="A53" s="73"/>
      <c r="B53" s="76" t="s">
        <v>260</v>
      </c>
      <c r="C53" s="72">
        <f t="shared" si="0"/>
        <v>12</v>
      </c>
      <c r="D53" s="72">
        <f>+SUM(D54:D58)</f>
        <v>3</v>
      </c>
      <c r="E53" s="72">
        <f t="shared" ref="E53" si="6">+SUM(E54:E58)</f>
        <v>8</v>
      </c>
      <c r="F53" s="72">
        <f>+SUM(F54:F59)</f>
        <v>1</v>
      </c>
      <c r="H53" s="67"/>
    </row>
    <row r="54" spans="1:8">
      <c r="A54" s="74" t="s">
        <v>73</v>
      </c>
      <c r="B54" s="75" t="s">
        <v>251</v>
      </c>
      <c r="C54" s="72">
        <f t="shared" si="0"/>
        <v>1</v>
      </c>
      <c r="D54" s="97">
        <v>1</v>
      </c>
      <c r="E54" s="97"/>
      <c r="F54" s="72"/>
    </row>
    <row r="55" spans="1:8">
      <c r="A55" s="74" t="s">
        <v>97</v>
      </c>
      <c r="B55" s="75" t="s">
        <v>245</v>
      </c>
      <c r="C55" s="72">
        <f t="shared" si="0"/>
        <v>2</v>
      </c>
      <c r="D55" s="97">
        <v>2</v>
      </c>
      <c r="E55" s="97"/>
      <c r="F55" s="72"/>
    </row>
    <row r="56" spans="1:8">
      <c r="A56" s="74" t="s">
        <v>98</v>
      </c>
      <c r="B56" s="75" t="s">
        <v>246</v>
      </c>
      <c r="C56" s="72">
        <f t="shared" si="0"/>
        <v>3</v>
      </c>
      <c r="D56" s="97"/>
      <c r="E56" s="97">
        <v>3</v>
      </c>
      <c r="F56" s="72"/>
    </row>
    <row r="57" spans="1:8" ht="37.5">
      <c r="A57" s="74" t="s">
        <v>99</v>
      </c>
      <c r="B57" s="75" t="s">
        <v>247</v>
      </c>
      <c r="C57" s="72">
        <f t="shared" si="0"/>
        <v>2</v>
      </c>
      <c r="D57" s="97"/>
      <c r="E57" s="97">
        <v>2</v>
      </c>
      <c r="F57" s="72"/>
    </row>
    <row r="58" spans="1:8">
      <c r="A58" s="74" t="s">
        <v>100</v>
      </c>
      <c r="B58" s="75" t="s">
        <v>248</v>
      </c>
      <c r="C58" s="72">
        <f t="shared" si="0"/>
        <v>3</v>
      </c>
      <c r="D58" s="97"/>
      <c r="E58" s="97">
        <v>3</v>
      </c>
      <c r="F58" s="72"/>
    </row>
    <row r="59" spans="1:8">
      <c r="A59" s="74" t="s">
        <v>101</v>
      </c>
      <c r="B59" s="75" t="s">
        <v>263</v>
      </c>
      <c r="C59" s="72">
        <f t="shared" si="0"/>
        <v>1</v>
      </c>
      <c r="D59" s="97"/>
      <c r="E59" s="97"/>
      <c r="F59" s="97">
        <v>1</v>
      </c>
    </row>
    <row r="60" spans="1:8" ht="21.75" customHeight="1">
      <c r="A60" s="73"/>
      <c r="B60" s="76" t="s">
        <v>269</v>
      </c>
      <c r="C60" s="72">
        <f t="shared" si="0"/>
        <v>6</v>
      </c>
      <c r="D60" s="72">
        <f>+SUM(D61:D65)</f>
        <v>3</v>
      </c>
      <c r="E60" s="72">
        <f t="shared" ref="E60" si="7">+SUM(E61:E65)</f>
        <v>3</v>
      </c>
      <c r="F60" s="72"/>
    </row>
    <row r="61" spans="1:8">
      <c r="A61" s="74" t="s">
        <v>75</v>
      </c>
      <c r="B61" s="75" t="s">
        <v>251</v>
      </c>
      <c r="C61" s="72">
        <f t="shared" si="0"/>
        <v>1</v>
      </c>
      <c r="D61" s="97">
        <v>1</v>
      </c>
      <c r="E61" s="97"/>
      <c r="F61" s="72"/>
    </row>
    <row r="62" spans="1:8">
      <c r="A62" s="74" t="s">
        <v>76</v>
      </c>
      <c r="B62" s="75" t="s">
        <v>245</v>
      </c>
      <c r="C62" s="72">
        <f t="shared" si="0"/>
        <v>1</v>
      </c>
      <c r="D62" s="97">
        <v>1</v>
      </c>
      <c r="E62" s="97"/>
      <c r="F62" s="72"/>
    </row>
    <row r="63" spans="1:8">
      <c r="A63" s="74" t="s">
        <v>77</v>
      </c>
      <c r="B63" s="75" t="s">
        <v>246</v>
      </c>
      <c r="C63" s="72">
        <f t="shared" si="0"/>
        <v>2</v>
      </c>
      <c r="D63" s="97">
        <v>1</v>
      </c>
      <c r="E63" s="97">
        <v>1</v>
      </c>
      <c r="F63" s="72"/>
    </row>
    <row r="64" spans="1:8" ht="37.5">
      <c r="A64" s="74" t="s">
        <v>78</v>
      </c>
      <c r="B64" s="75" t="s">
        <v>247</v>
      </c>
      <c r="C64" s="72">
        <f t="shared" si="0"/>
        <v>1</v>
      </c>
      <c r="D64" s="97"/>
      <c r="E64" s="97">
        <v>1</v>
      </c>
      <c r="F64" s="72"/>
    </row>
    <row r="65" spans="1:6">
      <c r="A65" s="74" t="s">
        <v>79</v>
      </c>
      <c r="B65" s="75" t="s">
        <v>248</v>
      </c>
      <c r="C65" s="72">
        <f t="shared" si="0"/>
        <v>1</v>
      </c>
      <c r="D65" s="97"/>
      <c r="E65" s="97">
        <v>1</v>
      </c>
      <c r="F65" s="72"/>
    </row>
    <row r="66" spans="1:6" ht="36" customHeight="1">
      <c r="A66" s="73"/>
      <c r="B66" s="76" t="s">
        <v>294</v>
      </c>
      <c r="C66" s="72">
        <f t="shared" si="0"/>
        <v>6</v>
      </c>
      <c r="D66" s="72">
        <f t="shared" ref="D66:E66" si="8">+SUM(D67:D71)</f>
        <v>3</v>
      </c>
      <c r="E66" s="72">
        <f t="shared" si="8"/>
        <v>3</v>
      </c>
      <c r="F66" s="72"/>
    </row>
    <row r="67" spans="1:6">
      <c r="A67" s="74" t="s">
        <v>85</v>
      </c>
      <c r="B67" s="75" t="s">
        <v>251</v>
      </c>
      <c r="C67" s="72">
        <f t="shared" si="0"/>
        <v>1</v>
      </c>
      <c r="D67" s="97">
        <v>1</v>
      </c>
      <c r="E67" s="97"/>
      <c r="F67" s="72"/>
    </row>
    <row r="68" spans="1:6">
      <c r="A68" s="74" t="s">
        <v>86</v>
      </c>
      <c r="B68" s="75" t="s">
        <v>245</v>
      </c>
      <c r="C68" s="72">
        <f t="shared" si="0"/>
        <v>1</v>
      </c>
      <c r="D68" s="97">
        <v>1</v>
      </c>
      <c r="E68" s="97"/>
      <c r="F68" s="72"/>
    </row>
    <row r="69" spans="1:6">
      <c r="A69" s="74" t="s">
        <v>87</v>
      </c>
      <c r="B69" s="75" t="s">
        <v>246</v>
      </c>
      <c r="C69" s="72">
        <f t="shared" ref="C69:C75" si="9">+SUM(D69:F69)</f>
        <v>2</v>
      </c>
      <c r="D69" s="97">
        <v>1</v>
      </c>
      <c r="E69" s="97">
        <v>1</v>
      </c>
      <c r="F69" s="72"/>
    </row>
    <row r="70" spans="1:6" ht="37.5">
      <c r="A70" s="74" t="s">
        <v>88</v>
      </c>
      <c r="B70" s="75" t="s">
        <v>247</v>
      </c>
      <c r="C70" s="72">
        <f t="shared" si="9"/>
        <v>1</v>
      </c>
      <c r="D70" s="97"/>
      <c r="E70" s="97">
        <v>1</v>
      </c>
      <c r="F70" s="72"/>
    </row>
    <row r="71" spans="1:6">
      <c r="A71" s="74" t="s">
        <v>124</v>
      </c>
      <c r="B71" s="75" t="s">
        <v>248</v>
      </c>
      <c r="C71" s="72">
        <f t="shared" si="9"/>
        <v>1</v>
      </c>
      <c r="D71" s="97"/>
      <c r="E71" s="97">
        <v>1</v>
      </c>
      <c r="F71" s="72"/>
    </row>
    <row r="72" spans="1:6" ht="39.75" customHeight="1">
      <c r="A72" s="73"/>
      <c r="B72" s="76" t="s">
        <v>295</v>
      </c>
      <c r="C72" s="72">
        <f t="shared" si="9"/>
        <v>3</v>
      </c>
      <c r="D72" s="72">
        <f>+SUM(D73:D75)</f>
        <v>2</v>
      </c>
      <c r="E72" s="72">
        <f>+SUM(E73:E75)</f>
        <v>1</v>
      </c>
      <c r="F72" s="72"/>
    </row>
    <row r="73" spans="1:6">
      <c r="A73" s="74" t="s">
        <v>91</v>
      </c>
      <c r="B73" s="75" t="s">
        <v>303</v>
      </c>
      <c r="C73" s="72">
        <f t="shared" si="9"/>
        <v>1</v>
      </c>
      <c r="D73" s="97">
        <v>1</v>
      </c>
      <c r="E73" s="97"/>
      <c r="F73" s="72"/>
    </row>
    <row r="74" spans="1:6">
      <c r="A74" s="74" t="s">
        <v>92</v>
      </c>
      <c r="B74" s="75" t="s">
        <v>245</v>
      </c>
      <c r="C74" s="72">
        <f t="shared" si="9"/>
        <v>1</v>
      </c>
      <c r="D74" s="97">
        <v>1</v>
      </c>
      <c r="E74" s="97"/>
      <c r="F74" s="72"/>
    </row>
    <row r="75" spans="1:6" ht="37.5">
      <c r="A75" s="74" t="s">
        <v>123</v>
      </c>
      <c r="B75" s="75" t="s">
        <v>296</v>
      </c>
      <c r="C75" s="72">
        <f t="shared" si="9"/>
        <v>1</v>
      </c>
      <c r="D75" s="97"/>
      <c r="E75" s="97">
        <v>1</v>
      </c>
      <c r="F75" s="72"/>
    </row>
    <row r="76" spans="1:6">
      <c r="A76" s="74"/>
      <c r="B76" s="76" t="s">
        <v>349</v>
      </c>
      <c r="C76" s="72">
        <v>15</v>
      </c>
      <c r="D76" s="97"/>
      <c r="E76" s="97"/>
      <c r="F76" s="72"/>
    </row>
    <row r="77" spans="1:6" ht="37.5">
      <c r="A77" s="74" t="s">
        <v>297</v>
      </c>
      <c r="B77" s="75" t="s">
        <v>265</v>
      </c>
      <c r="C77" s="72"/>
      <c r="D77" s="97"/>
      <c r="E77" s="97"/>
      <c r="F77" s="72"/>
    </row>
    <row r="78" spans="1:6">
      <c r="A78" s="74" t="s">
        <v>298</v>
      </c>
      <c r="B78" s="75" t="s">
        <v>270</v>
      </c>
      <c r="C78" s="72"/>
      <c r="D78" s="97"/>
      <c r="E78" s="97"/>
      <c r="F78" s="72"/>
    </row>
    <row r="79" spans="1:6">
      <c r="A79" s="74" t="s">
        <v>299</v>
      </c>
      <c r="B79" s="75" t="s">
        <v>246</v>
      </c>
      <c r="C79" s="72"/>
      <c r="D79" s="97"/>
      <c r="E79" s="97"/>
      <c r="F79" s="72"/>
    </row>
    <row r="80" spans="1:6" ht="39.75" customHeight="1">
      <c r="A80" s="74" t="s">
        <v>300</v>
      </c>
      <c r="B80" s="75" t="s">
        <v>350</v>
      </c>
      <c r="C80" s="72"/>
      <c r="D80" s="97"/>
      <c r="E80" s="97"/>
      <c r="F80" s="72"/>
    </row>
    <row r="81" spans="1:6" ht="21" customHeight="1">
      <c r="A81" s="74"/>
      <c r="B81" s="76" t="s">
        <v>664</v>
      </c>
      <c r="C81" s="72">
        <f t="shared" ref="C81" si="10">+SUM(D81:F81)</f>
        <v>6</v>
      </c>
      <c r="D81" s="97"/>
      <c r="E81" s="97">
        <v>6</v>
      </c>
      <c r="F81" s="72"/>
    </row>
    <row r="82" spans="1:6">
      <c r="A82" s="97"/>
      <c r="B82" s="80" t="s">
        <v>20</v>
      </c>
      <c r="C82" s="72">
        <f>+SUM(C3,C10)</f>
        <v>120</v>
      </c>
      <c r="D82" s="72">
        <f>+SUM(D3,D10)</f>
        <v>30</v>
      </c>
      <c r="E82" s="72">
        <f>+SUM(E3,E10,C76,C81)</f>
        <v>84</v>
      </c>
      <c r="F82" s="72">
        <f>+SUM(F3,F10)</f>
        <v>6</v>
      </c>
    </row>
    <row r="84" spans="1:6">
      <c r="C84" s="12">
        <f>+SUM(D84:F84)</f>
        <v>120</v>
      </c>
      <c r="D84" s="12">
        <v>30</v>
      </c>
      <c r="E84" s="12">
        <v>84</v>
      </c>
      <c r="F84" s="12">
        <v>6</v>
      </c>
    </row>
  </sheetData>
  <dataConsolidate/>
  <mergeCells count="3">
    <mergeCell ref="A1:A2"/>
    <mergeCell ref="B1:B2"/>
    <mergeCell ref="C1:F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51</vt:i4>
      </vt:variant>
    </vt:vector>
  </HeadingPairs>
  <TitlesOfParts>
    <vt:vector size="71" baseType="lpstr">
      <vt:lpstr>90</vt:lpstr>
      <vt:lpstr>KTTTS 90</vt:lpstr>
      <vt:lpstr>KTTTS 90 (3)</vt:lpstr>
      <vt:lpstr>KTTTS 90 (2)</vt:lpstr>
      <vt:lpstr>TT 75</vt:lpstr>
      <vt:lpstr>PLC NC Sumary</vt:lpstr>
      <vt:lpstr>PLC NC Detail</vt:lpstr>
      <vt:lpstr>Ve dien</vt:lpstr>
      <vt:lpstr>PLC NC Detail (2)</vt:lpstr>
      <vt:lpstr>Ve dien-new</vt:lpstr>
      <vt:lpstr>Sheet1</vt:lpstr>
      <vt:lpstr>70</vt:lpstr>
      <vt:lpstr>PLC Basic</vt:lpstr>
      <vt:lpstr>Ve dien-new (2)</vt:lpstr>
      <vt:lpstr>Mang truyen thong</vt:lpstr>
      <vt:lpstr>Mang TT (2)</vt:lpstr>
      <vt:lpstr>Mang TT (3)</vt:lpstr>
      <vt:lpstr>Mang TT (4)</vt:lpstr>
      <vt:lpstr>Sheet2 (2)</vt:lpstr>
      <vt:lpstr>Sheet2</vt:lpstr>
      <vt:lpstr>'Mang TT (2)'!_Toc438804259</vt:lpstr>
      <vt:lpstr>'Mang TT (3)'!_Toc438804259</vt:lpstr>
      <vt:lpstr>'Mang TT (4)'!_Toc438804259</vt:lpstr>
      <vt:lpstr>'Mang TT (2)'!_Toc438804260</vt:lpstr>
      <vt:lpstr>'Mang TT (3)'!_Toc438804260</vt:lpstr>
      <vt:lpstr>'Mang TT (4)'!_Toc438804260</vt:lpstr>
      <vt:lpstr>'Mang TT (2)'!_Toc438804261</vt:lpstr>
      <vt:lpstr>'Mang TT (3)'!_Toc438804261</vt:lpstr>
      <vt:lpstr>'Mang TT (4)'!_Toc438804261</vt:lpstr>
      <vt:lpstr>'Mang TT (2)'!_Toc438804262</vt:lpstr>
      <vt:lpstr>'Mang TT (3)'!_Toc438804262</vt:lpstr>
      <vt:lpstr>'Mang TT (4)'!_Toc438804262</vt:lpstr>
      <vt:lpstr>'Mang TT (2)'!_Toc438804265</vt:lpstr>
      <vt:lpstr>'Mang TT (3)'!_Toc438804265</vt:lpstr>
      <vt:lpstr>'Mang TT (4)'!_Toc438804265</vt:lpstr>
      <vt:lpstr>'Mang TT (2)'!_Toc438804306</vt:lpstr>
      <vt:lpstr>'Mang TT (3)'!_Toc438804306</vt:lpstr>
      <vt:lpstr>'Mang TT (4)'!_Toc438804306</vt:lpstr>
      <vt:lpstr>'Mang TT (2)'!_Toc438804308</vt:lpstr>
      <vt:lpstr>'Mang TT (3)'!_Toc438804308</vt:lpstr>
      <vt:lpstr>'Mang TT (4)'!_Toc438804308</vt:lpstr>
      <vt:lpstr>'Mang TT (2)'!_Toc438804327</vt:lpstr>
      <vt:lpstr>'Mang TT (3)'!_Toc438804327</vt:lpstr>
      <vt:lpstr>'Mang TT (4)'!_Toc438804327</vt:lpstr>
      <vt:lpstr>'Mang TT (2)'!_Toc438804348</vt:lpstr>
      <vt:lpstr>'Mang TT (3)'!_Toc438804348</vt:lpstr>
      <vt:lpstr>'Mang TT (4)'!_Toc438804348</vt:lpstr>
      <vt:lpstr>'Mang TT (2)'!_Toc438804350</vt:lpstr>
      <vt:lpstr>'Mang TT (3)'!_Toc438804350</vt:lpstr>
      <vt:lpstr>'Mang TT (4)'!_Toc438804350</vt:lpstr>
      <vt:lpstr>'Mang TT (2)'!_Toc438804351</vt:lpstr>
      <vt:lpstr>'Mang TT (3)'!_Toc438804351</vt:lpstr>
      <vt:lpstr>'Mang TT (4)'!_Toc438804351</vt:lpstr>
      <vt:lpstr>'Mang TT (2)'!_Toc438804353</vt:lpstr>
      <vt:lpstr>'Mang TT (3)'!_Toc438804353</vt:lpstr>
      <vt:lpstr>'Mang TT (4)'!_Toc438804353</vt:lpstr>
      <vt:lpstr>'Mang TT (2)'!_Toc438804355</vt:lpstr>
      <vt:lpstr>'Mang TT (3)'!_Toc438804355</vt:lpstr>
      <vt:lpstr>'Mang TT (4)'!_Toc438804355</vt:lpstr>
      <vt:lpstr>'Mang TT (2)'!_Toc442123226</vt:lpstr>
      <vt:lpstr>'Mang TT (3)'!_Toc442123226</vt:lpstr>
      <vt:lpstr>'Mang TT (4)'!_Toc442123226</vt:lpstr>
      <vt:lpstr>'70'!OLE_LINK1</vt:lpstr>
      <vt:lpstr>'90'!OLE_LINK1</vt:lpstr>
      <vt:lpstr>'KTTTS 90'!OLE_LINK1</vt:lpstr>
      <vt:lpstr>'KTTTS 90 (2)'!OLE_LINK1</vt:lpstr>
      <vt:lpstr>'KTTTS 90 (3)'!OLE_LINK1</vt:lpstr>
      <vt:lpstr>'PLC NC Detail'!OLE_LINK1</vt:lpstr>
      <vt:lpstr>'PLC NC Detail (2)'!OLE_LINK1</vt:lpstr>
      <vt:lpstr>'PLC NC Sumary'!OLE_LINK1</vt:lpstr>
      <vt:lpstr>'TT 75'!OLE_LINK1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Canh</dc:creator>
  <cp:lastModifiedBy>Nguyen Canh</cp:lastModifiedBy>
  <dcterms:created xsi:type="dcterms:W3CDTF">2016-08-01T08:40:43Z</dcterms:created>
  <dcterms:modified xsi:type="dcterms:W3CDTF">2016-09-04T23:10:39Z</dcterms:modified>
</cp:coreProperties>
</file>