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_TREE\CTCT_KIEN_K3\"/>
    </mc:Choice>
  </mc:AlternateContent>
  <bookViews>
    <workbookView xWindow="0" yWindow="0" windowWidth="21864" windowHeight="11040" firstSheet="6" activeTab="7"/>
  </bookViews>
  <sheets>
    <sheet name="CGKL" sheetId="1" state="hidden" r:id="rId1"/>
    <sheet name="CNOT" sheetId="2" state="hidden" r:id="rId2"/>
    <sheet name="CNTT" sheetId="3" state="hidden" r:id="rId3"/>
    <sheet name="ĐCN" sheetId="4" state="hidden" r:id="rId4"/>
    <sheet name="ĐTCN" sheetId="5" state="hidden" r:id="rId5"/>
    <sheet name="ĐTCN (2)" sheetId="6" state="hidden" r:id="rId6"/>
    <sheet name="ĐTCN (3)" sheetId="9" r:id="rId7"/>
    <sheet name="Điện tử nâng cao" sheetId="10" r:id="rId8"/>
    <sheet name="Điện kỹ thuật" sheetId="7" r:id="rId9"/>
    <sheet name="đo lường điện tử" sheetId="8" r:id="rId10"/>
  </sheets>
  <calcPr calcId="162913"/>
</workbook>
</file>

<file path=xl/calcChain.xml><?xml version="1.0" encoding="utf-8"?>
<calcChain xmlns="http://schemas.openxmlformats.org/spreadsheetml/2006/main">
  <c r="C18" i="10" l="1"/>
  <c r="C19" i="10"/>
  <c r="C20" i="10"/>
  <c r="C21" i="10"/>
  <c r="C16" i="10" s="1"/>
  <c r="C17" i="10"/>
  <c r="C12" i="10"/>
  <c r="C13" i="10"/>
  <c r="C14" i="10"/>
  <c r="C15" i="10"/>
  <c r="C11" i="10"/>
  <c r="E16" i="10"/>
  <c r="F16" i="10"/>
  <c r="D16" i="10"/>
  <c r="E10" i="10"/>
  <c r="F10" i="10"/>
  <c r="D10" i="10"/>
  <c r="D6" i="10"/>
  <c r="E6" i="10"/>
  <c r="F6" i="10"/>
  <c r="H5" i="10"/>
  <c r="C5" i="10" s="1"/>
  <c r="K3" i="10"/>
  <c r="H2" i="10"/>
  <c r="C2" i="10" s="1"/>
  <c r="H3" i="10"/>
  <c r="C3" i="10" s="1"/>
  <c r="H4" i="10"/>
  <c r="C4" i="10" s="1"/>
  <c r="H1" i="10"/>
  <c r="C1" i="10" s="1"/>
  <c r="C10" i="10" l="1"/>
  <c r="C6" i="10"/>
  <c r="H6" i="10"/>
  <c r="D43" i="9"/>
  <c r="D45" i="9"/>
  <c r="D42" i="9"/>
  <c r="D46" i="9"/>
  <c r="B9" i="10" l="1"/>
  <c r="D39" i="9"/>
  <c r="C39" i="9" s="1"/>
  <c r="D38" i="9"/>
  <c r="L42" i="9"/>
  <c r="H13" i="9"/>
  <c r="I13" i="9"/>
  <c r="J13" i="9"/>
  <c r="K13" i="9"/>
  <c r="L13" i="9"/>
  <c r="M13" i="9"/>
  <c r="N13" i="9"/>
  <c r="O13" i="9"/>
  <c r="P13" i="9"/>
  <c r="E25" i="9"/>
  <c r="F25" i="9"/>
  <c r="G25" i="9"/>
  <c r="G13" i="9" s="1"/>
  <c r="G47" i="9" s="1"/>
  <c r="E14" i="9"/>
  <c r="F14" i="9"/>
  <c r="G14" i="9"/>
  <c r="E6" i="9"/>
  <c r="F6" i="9"/>
  <c r="G6" i="9"/>
  <c r="H6" i="9"/>
  <c r="I6" i="9"/>
  <c r="J6" i="9"/>
  <c r="K6" i="9"/>
  <c r="P6" i="9"/>
  <c r="O45" i="9"/>
  <c r="N45" i="9"/>
  <c r="M45" i="9"/>
  <c r="L45" i="9"/>
  <c r="D44" i="9"/>
  <c r="O43" i="9"/>
  <c r="N43" i="9"/>
  <c r="M43" i="9"/>
  <c r="L43" i="9"/>
  <c r="O42" i="9"/>
  <c r="N42" i="9"/>
  <c r="M42" i="9"/>
  <c r="O41" i="9"/>
  <c r="N41" i="9"/>
  <c r="M41" i="9"/>
  <c r="L41" i="9"/>
  <c r="D41" i="9"/>
  <c r="L40" i="9" s="1"/>
  <c r="O40" i="9"/>
  <c r="N40" i="9"/>
  <c r="M40" i="9"/>
  <c r="D40" i="9"/>
  <c r="O37" i="9"/>
  <c r="N37" i="9"/>
  <c r="M37" i="9"/>
  <c r="D37" i="9"/>
  <c r="L37" i="9" s="1"/>
  <c r="O36" i="9"/>
  <c r="N36" i="9"/>
  <c r="M36" i="9"/>
  <c r="D36" i="9"/>
  <c r="L36" i="9" s="1"/>
  <c r="O35" i="9"/>
  <c r="N35" i="9"/>
  <c r="M35" i="9"/>
  <c r="D35" i="9"/>
  <c r="L35" i="9" s="1"/>
  <c r="O34" i="9"/>
  <c r="N34" i="9"/>
  <c r="M34" i="9"/>
  <c r="D34" i="9"/>
  <c r="L34" i="9" s="1"/>
  <c r="O33" i="9"/>
  <c r="N33" i="9"/>
  <c r="M33" i="9"/>
  <c r="D33" i="9"/>
  <c r="L33" i="9" s="1"/>
  <c r="O32" i="9"/>
  <c r="N32" i="9"/>
  <c r="M32" i="9"/>
  <c r="D32" i="9"/>
  <c r="L32" i="9" s="1"/>
  <c r="O31" i="9"/>
  <c r="N31" i="9"/>
  <c r="M31" i="9"/>
  <c r="D31" i="9"/>
  <c r="L31" i="9" s="1"/>
  <c r="O30" i="9"/>
  <c r="N30" i="9"/>
  <c r="M30" i="9"/>
  <c r="D30" i="9"/>
  <c r="L30" i="9" s="1"/>
  <c r="O29" i="9"/>
  <c r="N29" i="9"/>
  <c r="M29" i="9"/>
  <c r="D29" i="9"/>
  <c r="L29" i="9" s="1"/>
  <c r="O28" i="9"/>
  <c r="N28" i="9"/>
  <c r="M28" i="9"/>
  <c r="D28" i="9"/>
  <c r="L28" i="9" s="1"/>
  <c r="O27" i="9"/>
  <c r="N27" i="9"/>
  <c r="M27" i="9"/>
  <c r="D27" i="9"/>
  <c r="L27" i="9" s="1"/>
  <c r="O26" i="9"/>
  <c r="N26" i="9"/>
  <c r="M26" i="9"/>
  <c r="D26" i="9"/>
  <c r="L26" i="9" s="1"/>
  <c r="H25" i="9"/>
  <c r="O24" i="9"/>
  <c r="N24" i="9"/>
  <c r="M24" i="9"/>
  <c r="D24" i="9"/>
  <c r="L24" i="9" s="1"/>
  <c r="O23" i="9"/>
  <c r="N23" i="9"/>
  <c r="M23" i="9"/>
  <c r="D23" i="9"/>
  <c r="L23" i="9" s="1"/>
  <c r="O22" i="9"/>
  <c r="N22" i="9"/>
  <c r="M22" i="9"/>
  <c r="D22" i="9"/>
  <c r="L22" i="9" s="1"/>
  <c r="O21" i="9"/>
  <c r="N21" i="9"/>
  <c r="M21" i="9"/>
  <c r="D21" i="9"/>
  <c r="L21" i="9" s="1"/>
  <c r="O20" i="9"/>
  <c r="N20" i="9"/>
  <c r="M20" i="9"/>
  <c r="D20" i="9"/>
  <c r="L20" i="9" s="1"/>
  <c r="O19" i="9"/>
  <c r="N19" i="9"/>
  <c r="M19" i="9"/>
  <c r="D19" i="9"/>
  <c r="L19" i="9" s="1"/>
  <c r="O18" i="9"/>
  <c r="N18" i="9"/>
  <c r="M18" i="9"/>
  <c r="D18" i="9"/>
  <c r="L18" i="9" s="1"/>
  <c r="O17" i="9"/>
  <c r="N17" i="9"/>
  <c r="M17" i="9"/>
  <c r="D17" i="9"/>
  <c r="L17" i="9" s="1"/>
  <c r="O16" i="9"/>
  <c r="N16" i="9"/>
  <c r="M16" i="9"/>
  <c r="D16" i="9"/>
  <c r="L16" i="9" s="1"/>
  <c r="O15" i="9"/>
  <c r="N15" i="9"/>
  <c r="M15" i="9"/>
  <c r="D15" i="9"/>
  <c r="L15" i="9" s="1"/>
  <c r="H14" i="9"/>
  <c r="O12" i="9"/>
  <c r="N12" i="9"/>
  <c r="M12" i="9"/>
  <c r="D12" i="9"/>
  <c r="L12" i="9" s="1"/>
  <c r="O11" i="9"/>
  <c r="N11" i="9"/>
  <c r="M11" i="9"/>
  <c r="D11" i="9"/>
  <c r="L11" i="9" s="1"/>
  <c r="O10" i="9"/>
  <c r="N10" i="9"/>
  <c r="M10" i="9"/>
  <c r="D10" i="9"/>
  <c r="L10" i="9" s="1"/>
  <c r="O9" i="9"/>
  <c r="N9" i="9"/>
  <c r="M9" i="9"/>
  <c r="D9" i="9"/>
  <c r="L9" i="9" s="1"/>
  <c r="O8" i="9"/>
  <c r="N8" i="9"/>
  <c r="M8" i="9"/>
  <c r="D8" i="9"/>
  <c r="L8" i="9" s="1"/>
  <c r="O7" i="9"/>
  <c r="N7" i="9"/>
  <c r="M7" i="9"/>
  <c r="D7" i="9"/>
  <c r="L7" i="9" s="1"/>
  <c r="L6" i="9" s="1"/>
  <c r="T40" i="6"/>
  <c r="U41" i="6" s="1"/>
  <c r="T41" i="6"/>
  <c r="U43" i="6"/>
  <c r="D42" i="6"/>
  <c r="C48" i="6"/>
  <c r="F13" i="9" l="1"/>
  <c r="F47" i="9" s="1"/>
  <c r="E13" i="9"/>
  <c r="E47" i="9" s="1"/>
  <c r="D14" i="9"/>
  <c r="D25" i="9"/>
  <c r="N6" i="9"/>
  <c r="O6" i="9"/>
  <c r="M6" i="9"/>
  <c r="D6" i="9"/>
  <c r="D13" i="9" l="1"/>
  <c r="D47" i="9" s="1"/>
  <c r="F35" i="8"/>
  <c r="E32" i="8"/>
  <c r="D32" i="8"/>
  <c r="C32" i="8" s="1"/>
  <c r="E28" i="8"/>
  <c r="D28" i="8"/>
  <c r="D35" i="8" s="1"/>
  <c r="E23" i="8"/>
  <c r="D23" i="8"/>
  <c r="C23" i="8" s="1"/>
  <c r="E20" i="8"/>
  <c r="C20" i="8" s="1"/>
  <c r="D20" i="8"/>
  <c r="E16" i="8"/>
  <c r="C16" i="8" s="1"/>
  <c r="D16" i="8"/>
  <c r="E13" i="8"/>
  <c r="D13" i="8"/>
  <c r="E10" i="8"/>
  <c r="D10" i="8"/>
  <c r="E7" i="8"/>
  <c r="D7" i="8"/>
  <c r="E3" i="8"/>
  <c r="C3" i="8" s="1"/>
  <c r="D3" i="8"/>
  <c r="C7" i="8" l="1"/>
  <c r="C35" i="8" s="1"/>
  <c r="C13" i="8"/>
  <c r="E35" i="8"/>
  <c r="C10" i="8"/>
  <c r="D17" i="7"/>
  <c r="E21" i="7"/>
  <c r="D21" i="7"/>
  <c r="C21" i="7" s="1"/>
  <c r="E17" i="7"/>
  <c r="D12" i="7"/>
  <c r="F24" i="7"/>
  <c r="E12" i="7"/>
  <c r="E8" i="7"/>
  <c r="D8" i="7"/>
  <c r="C8" i="7" s="1"/>
  <c r="E3" i="7"/>
  <c r="C3" i="7"/>
  <c r="D3" i="7"/>
  <c r="C12" i="7" l="1"/>
  <c r="C17" i="7"/>
  <c r="C24" i="7" s="1"/>
  <c r="E24" i="7"/>
  <c r="D24" i="7"/>
  <c r="D47" i="6"/>
  <c r="D7" i="6"/>
  <c r="D44" i="6"/>
  <c r="D40" i="6"/>
  <c r="D18" i="6"/>
  <c r="D45" i="6" l="1"/>
  <c r="L45" i="6" s="1"/>
  <c r="D43" i="6"/>
  <c r="L43" i="6" s="1"/>
  <c r="D41" i="6"/>
  <c r="D39" i="6" s="1"/>
  <c r="D38" i="6"/>
  <c r="L38" i="6" s="1"/>
  <c r="D37" i="6"/>
  <c r="L37" i="6" s="1"/>
  <c r="D35" i="6"/>
  <c r="L35" i="6" s="1"/>
  <c r="D36" i="6"/>
  <c r="L36" i="6" s="1"/>
  <c r="D32" i="6"/>
  <c r="L32" i="6" s="1"/>
  <c r="D33" i="6"/>
  <c r="L33" i="6" s="1"/>
  <c r="D34" i="6"/>
  <c r="L34" i="6" s="1"/>
  <c r="D28" i="6"/>
  <c r="L28" i="6" s="1"/>
  <c r="D29" i="6"/>
  <c r="L29" i="6" s="1"/>
  <c r="D30" i="6"/>
  <c r="L30" i="6" s="1"/>
  <c r="D31" i="6"/>
  <c r="L31" i="6" s="1"/>
  <c r="D27" i="6"/>
  <c r="L27" i="6" s="1"/>
  <c r="D22" i="6"/>
  <c r="L22" i="6" s="1"/>
  <c r="D23" i="6"/>
  <c r="D24" i="6"/>
  <c r="L24" i="6" s="1"/>
  <c r="D25" i="6"/>
  <c r="L25" i="6" s="1"/>
  <c r="D19" i="6"/>
  <c r="L19" i="6" s="1"/>
  <c r="D20" i="6"/>
  <c r="L20" i="6" s="1"/>
  <c r="D21" i="6"/>
  <c r="L21" i="6" s="1"/>
  <c r="D17" i="6"/>
  <c r="D16" i="6"/>
  <c r="D8" i="6"/>
  <c r="L8" i="6" s="1"/>
  <c r="D9" i="6"/>
  <c r="L9" i="6" s="1"/>
  <c r="D10" i="6"/>
  <c r="L10" i="6" s="1"/>
  <c r="D11" i="6"/>
  <c r="L11" i="6" s="1"/>
  <c r="D12" i="6"/>
  <c r="O45" i="6"/>
  <c r="N45" i="6"/>
  <c r="M45" i="6"/>
  <c r="O43" i="6"/>
  <c r="N43" i="6"/>
  <c r="M43" i="6"/>
  <c r="O42" i="6"/>
  <c r="N42" i="6"/>
  <c r="M42" i="6"/>
  <c r="O41" i="6"/>
  <c r="N41" i="6"/>
  <c r="M41" i="6"/>
  <c r="L41" i="6"/>
  <c r="O40" i="6"/>
  <c r="N40" i="6"/>
  <c r="M40" i="6"/>
  <c r="H39" i="6"/>
  <c r="O38" i="6"/>
  <c r="N38" i="6"/>
  <c r="M38" i="6"/>
  <c r="O37" i="6"/>
  <c r="N37" i="6"/>
  <c r="M37" i="6"/>
  <c r="O36" i="6"/>
  <c r="N36" i="6"/>
  <c r="M36" i="6"/>
  <c r="O35" i="6"/>
  <c r="N35" i="6"/>
  <c r="M35" i="6"/>
  <c r="O34" i="6"/>
  <c r="N34" i="6"/>
  <c r="M34" i="6"/>
  <c r="O33" i="6"/>
  <c r="N33" i="6"/>
  <c r="M33" i="6"/>
  <c r="O32" i="6"/>
  <c r="N32" i="6"/>
  <c r="M32" i="6"/>
  <c r="O31" i="6"/>
  <c r="N31" i="6"/>
  <c r="M31" i="6"/>
  <c r="O30" i="6"/>
  <c r="N30" i="6"/>
  <c r="M30" i="6"/>
  <c r="O29" i="6"/>
  <c r="N29" i="6"/>
  <c r="M29" i="6"/>
  <c r="O28" i="6"/>
  <c r="N28" i="6"/>
  <c r="M28" i="6"/>
  <c r="O27" i="6"/>
  <c r="N27" i="6"/>
  <c r="M27" i="6"/>
  <c r="H26" i="6"/>
  <c r="O25" i="6"/>
  <c r="N25" i="6"/>
  <c r="M25" i="6"/>
  <c r="O24" i="6"/>
  <c r="N24" i="6"/>
  <c r="M24" i="6"/>
  <c r="O23" i="6"/>
  <c r="N23" i="6"/>
  <c r="M23" i="6"/>
  <c r="L23" i="6"/>
  <c r="O22" i="6"/>
  <c r="N22" i="6"/>
  <c r="M22" i="6"/>
  <c r="O21" i="6"/>
  <c r="N21" i="6"/>
  <c r="M21" i="6"/>
  <c r="O20" i="6"/>
  <c r="N20" i="6"/>
  <c r="M20" i="6"/>
  <c r="O19" i="6"/>
  <c r="N19" i="6"/>
  <c r="M19" i="6"/>
  <c r="O18" i="6"/>
  <c r="N18" i="6"/>
  <c r="M18" i="6"/>
  <c r="L18" i="6"/>
  <c r="O17" i="6"/>
  <c r="N17" i="6"/>
  <c r="M17" i="6"/>
  <c r="L17" i="6"/>
  <c r="O16" i="6"/>
  <c r="N16" i="6"/>
  <c r="M16" i="6"/>
  <c r="H15" i="6"/>
  <c r="O12" i="6"/>
  <c r="N12" i="6"/>
  <c r="M12" i="6"/>
  <c r="L12" i="6"/>
  <c r="O11" i="6"/>
  <c r="N11" i="6"/>
  <c r="M11" i="6"/>
  <c r="O10" i="6"/>
  <c r="N10" i="6"/>
  <c r="M10" i="6"/>
  <c r="O9" i="6"/>
  <c r="N9" i="6"/>
  <c r="M9" i="6"/>
  <c r="O8" i="6"/>
  <c r="N8" i="6"/>
  <c r="M8" i="6"/>
  <c r="O7" i="6"/>
  <c r="N7" i="6"/>
  <c r="M7" i="6"/>
  <c r="L7" i="6"/>
  <c r="H6" i="6"/>
  <c r="L42" i="6" l="1"/>
  <c r="H14" i="6"/>
  <c r="D6" i="6"/>
  <c r="H5" i="6"/>
  <c r="D15" i="6"/>
  <c r="L16" i="6"/>
  <c r="D26" i="6"/>
  <c r="L40" i="6"/>
  <c r="D5" i="6" l="1"/>
  <c r="L5" i="6" s="1"/>
  <c r="D14" i="6"/>
  <c r="D51" i="4"/>
  <c r="L42" i="5" l="1"/>
  <c r="M42" i="5"/>
  <c r="N42" i="5"/>
  <c r="O42" i="5"/>
  <c r="L43" i="5"/>
  <c r="M43" i="5"/>
  <c r="N43" i="5"/>
  <c r="O43" i="5"/>
  <c r="L44" i="5"/>
  <c r="M44" i="5"/>
  <c r="N44" i="5"/>
  <c r="O44" i="5"/>
  <c r="L45" i="5"/>
  <c r="M45" i="5"/>
  <c r="N45" i="5"/>
  <c r="O45" i="5"/>
  <c r="L46" i="5"/>
  <c r="M46" i="5"/>
  <c r="N46" i="5"/>
  <c r="O46" i="5"/>
  <c r="L47" i="5"/>
  <c r="M47" i="5"/>
  <c r="N47" i="5"/>
  <c r="O47" i="5"/>
  <c r="L48" i="5"/>
  <c r="M48" i="5"/>
  <c r="N48" i="5"/>
  <c r="O48" i="5"/>
  <c r="L49" i="5"/>
  <c r="M49" i="5"/>
  <c r="N49" i="5"/>
  <c r="O49" i="5"/>
  <c r="L50" i="5"/>
  <c r="M50" i="5"/>
  <c r="N50" i="5"/>
  <c r="O50" i="5"/>
  <c r="L51" i="5"/>
  <c r="M51" i="5"/>
  <c r="N51" i="5"/>
  <c r="O51" i="5"/>
  <c r="O41" i="5"/>
  <c r="N41" i="5"/>
  <c r="M41" i="5"/>
  <c r="L41" i="5"/>
  <c r="L31" i="5"/>
  <c r="M31" i="5"/>
  <c r="N31" i="5"/>
  <c r="O31" i="5"/>
  <c r="L32" i="5"/>
  <c r="M32" i="5"/>
  <c r="N32" i="5"/>
  <c r="O32" i="5"/>
  <c r="L33" i="5"/>
  <c r="M33" i="5"/>
  <c r="N33" i="5"/>
  <c r="O33" i="5"/>
  <c r="L34" i="5"/>
  <c r="M34" i="5"/>
  <c r="N34" i="5"/>
  <c r="O34" i="5"/>
  <c r="L35" i="5"/>
  <c r="M35" i="5"/>
  <c r="N35" i="5"/>
  <c r="O35" i="5"/>
  <c r="L36" i="5"/>
  <c r="M36" i="5"/>
  <c r="N36" i="5"/>
  <c r="O36" i="5"/>
  <c r="L37" i="5"/>
  <c r="M37" i="5"/>
  <c r="N37" i="5"/>
  <c r="O37" i="5"/>
  <c r="L38" i="5"/>
  <c r="M38" i="5"/>
  <c r="N38" i="5"/>
  <c r="O38" i="5"/>
  <c r="L39" i="5"/>
  <c r="M39" i="5"/>
  <c r="N39" i="5"/>
  <c r="O39" i="5"/>
  <c r="I63" i="4"/>
  <c r="L38" i="4"/>
  <c r="M38" i="4"/>
  <c r="N38" i="4"/>
  <c r="O38" i="4"/>
  <c r="L39" i="4"/>
  <c r="M39" i="4"/>
  <c r="N39" i="4"/>
  <c r="O39" i="4"/>
  <c r="L40" i="4"/>
  <c r="M40" i="4"/>
  <c r="N40" i="4"/>
  <c r="O40" i="4"/>
  <c r="M15" i="2"/>
  <c r="N15" i="2"/>
  <c r="O15" i="2"/>
  <c r="L15" i="2"/>
  <c r="D14" i="2"/>
  <c r="L49" i="2"/>
  <c r="M49" i="2"/>
  <c r="N49" i="2"/>
  <c r="O49" i="2"/>
  <c r="L50" i="2"/>
  <c r="M50" i="2"/>
  <c r="N50" i="2"/>
  <c r="O50" i="2"/>
  <c r="L51" i="2"/>
  <c r="M51" i="2"/>
  <c r="N51" i="2"/>
  <c r="O51" i="2"/>
  <c r="L52" i="2"/>
  <c r="M52" i="2"/>
  <c r="N52" i="2"/>
  <c r="O52" i="2"/>
  <c r="L53" i="2"/>
  <c r="M53" i="2"/>
  <c r="N53" i="2"/>
  <c r="O53" i="2"/>
  <c r="L54" i="2"/>
  <c r="M54" i="2"/>
  <c r="N54" i="2"/>
  <c r="O54" i="2"/>
  <c r="L55" i="2"/>
  <c r="M55" i="2"/>
  <c r="N55" i="2"/>
  <c r="O55" i="2"/>
  <c r="M48" i="2"/>
  <c r="N48" i="2"/>
  <c r="O48" i="2"/>
  <c r="L48" i="2"/>
  <c r="L43" i="2"/>
  <c r="M43" i="2"/>
  <c r="N43" i="2"/>
  <c r="O43" i="2"/>
  <c r="L44" i="2"/>
  <c r="M44" i="2"/>
  <c r="N44" i="2"/>
  <c r="O44" i="2"/>
  <c r="L45" i="2"/>
  <c r="M45" i="2"/>
  <c r="N45" i="2"/>
  <c r="O45" i="2"/>
  <c r="L46" i="2"/>
  <c r="M46" i="2"/>
  <c r="N46" i="2"/>
  <c r="O46" i="2"/>
  <c r="L34" i="2"/>
  <c r="M34" i="2"/>
  <c r="N34" i="2"/>
  <c r="O34" i="2"/>
  <c r="L35" i="2"/>
  <c r="M35" i="2"/>
  <c r="N35" i="2"/>
  <c r="O35" i="2"/>
  <c r="L36" i="2"/>
  <c r="M36" i="2"/>
  <c r="N36" i="2"/>
  <c r="O36" i="2"/>
  <c r="L37" i="2"/>
  <c r="M37" i="2"/>
  <c r="N37" i="2"/>
  <c r="O37" i="2"/>
  <c r="L38" i="2"/>
  <c r="M38" i="2"/>
  <c r="N38" i="2"/>
  <c r="O38" i="2"/>
  <c r="L39" i="2"/>
  <c r="M39" i="2"/>
  <c r="N39" i="2"/>
  <c r="O39" i="2"/>
  <c r="L40" i="2"/>
  <c r="M40" i="2"/>
  <c r="N40" i="2"/>
  <c r="O40" i="2"/>
  <c r="L41" i="2"/>
  <c r="M41" i="2"/>
  <c r="N41" i="2"/>
  <c r="O41" i="2"/>
  <c r="L42" i="2"/>
  <c r="M42" i="2"/>
  <c r="N42" i="2"/>
  <c r="O42" i="2"/>
  <c r="H40" i="5"/>
  <c r="D40" i="5"/>
  <c r="O30" i="5"/>
  <c r="N30" i="5"/>
  <c r="M30" i="5"/>
  <c r="L30" i="5"/>
  <c r="O29" i="5"/>
  <c r="N29" i="5"/>
  <c r="M29" i="5"/>
  <c r="L29" i="5"/>
  <c r="O28" i="5"/>
  <c r="N28" i="5"/>
  <c r="M28" i="5"/>
  <c r="L28" i="5"/>
  <c r="O27" i="5"/>
  <c r="N27" i="5"/>
  <c r="M27" i="5"/>
  <c r="L27" i="5"/>
  <c r="H26" i="5"/>
  <c r="D26" i="5"/>
  <c r="O25" i="5"/>
  <c r="N25" i="5"/>
  <c r="M25" i="5"/>
  <c r="L25" i="5"/>
  <c r="O24" i="5"/>
  <c r="N24" i="5"/>
  <c r="M24" i="5"/>
  <c r="L24" i="5"/>
  <c r="O23" i="5"/>
  <c r="N23" i="5"/>
  <c r="M23" i="5"/>
  <c r="L23" i="5"/>
  <c r="O22" i="5"/>
  <c r="N22" i="5"/>
  <c r="M22" i="5"/>
  <c r="L22" i="5"/>
  <c r="O21" i="5"/>
  <c r="N21" i="5"/>
  <c r="M21" i="5"/>
  <c r="L21" i="5"/>
  <c r="O20" i="5"/>
  <c r="N20" i="5"/>
  <c r="M20" i="5"/>
  <c r="L20" i="5"/>
  <c r="O19" i="5"/>
  <c r="N19" i="5"/>
  <c r="M19" i="5"/>
  <c r="H15" i="5"/>
  <c r="O18" i="5"/>
  <c r="N18" i="5"/>
  <c r="M18" i="5"/>
  <c r="L18" i="5"/>
  <c r="O17" i="5"/>
  <c r="N17" i="5"/>
  <c r="M17" i="5"/>
  <c r="L17" i="5"/>
  <c r="O16" i="5"/>
  <c r="N16" i="5"/>
  <c r="M16" i="5"/>
  <c r="L16" i="5"/>
  <c r="D15" i="5"/>
  <c r="O12" i="5"/>
  <c r="N12" i="5"/>
  <c r="M12" i="5"/>
  <c r="L12" i="5"/>
  <c r="O11" i="5"/>
  <c r="N11" i="5"/>
  <c r="M11" i="5"/>
  <c r="L11" i="5"/>
  <c r="O10" i="5"/>
  <c r="N10" i="5"/>
  <c r="M10" i="5"/>
  <c r="L10" i="5"/>
  <c r="O9" i="5"/>
  <c r="N9" i="5"/>
  <c r="M9" i="5"/>
  <c r="L9" i="5"/>
  <c r="O8" i="5"/>
  <c r="N8" i="5"/>
  <c r="M8" i="5"/>
  <c r="L8" i="5"/>
  <c r="O7" i="5"/>
  <c r="N7" i="5"/>
  <c r="M7" i="5"/>
  <c r="L7" i="5"/>
  <c r="H6" i="5"/>
  <c r="D6" i="5"/>
  <c r="L57" i="4"/>
  <c r="L56" i="4"/>
  <c r="L55" i="4"/>
  <c r="L54" i="4"/>
  <c r="L53" i="4"/>
  <c r="H51" i="4"/>
  <c r="O37" i="4"/>
  <c r="N37" i="4"/>
  <c r="M37" i="4"/>
  <c r="L37" i="4"/>
  <c r="O36" i="4"/>
  <c r="N36" i="4"/>
  <c r="M36" i="4"/>
  <c r="L36" i="4"/>
  <c r="O35" i="4"/>
  <c r="N35" i="4"/>
  <c r="M35" i="4"/>
  <c r="L35" i="4"/>
  <c r="O34" i="4"/>
  <c r="N34" i="4"/>
  <c r="M34" i="4"/>
  <c r="L34" i="4"/>
  <c r="H33" i="4"/>
  <c r="D33" i="4"/>
  <c r="O32" i="4"/>
  <c r="N32" i="4"/>
  <c r="M32" i="4"/>
  <c r="L32" i="4"/>
  <c r="O31" i="4"/>
  <c r="N31" i="4"/>
  <c r="M31" i="4"/>
  <c r="L31" i="4"/>
  <c r="O22" i="4"/>
  <c r="N22" i="4"/>
  <c r="M22" i="4"/>
  <c r="L22" i="4"/>
  <c r="O21" i="4"/>
  <c r="N21" i="4"/>
  <c r="M21" i="4"/>
  <c r="L21" i="4"/>
  <c r="O20" i="4"/>
  <c r="N20" i="4"/>
  <c r="M20" i="4"/>
  <c r="L20" i="4"/>
  <c r="O19" i="4"/>
  <c r="N19" i="4"/>
  <c r="M19" i="4"/>
  <c r="L19" i="4"/>
  <c r="O18" i="4"/>
  <c r="N18" i="4"/>
  <c r="M18" i="4"/>
  <c r="L18" i="4"/>
  <c r="O17" i="4"/>
  <c r="N17" i="4"/>
  <c r="M17" i="4"/>
  <c r="L17" i="4"/>
  <c r="O16" i="4"/>
  <c r="N16" i="4"/>
  <c r="M16" i="4"/>
  <c r="L16" i="4"/>
  <c r="O15" i="4"/>
  <c r="N15" i="4"/>
  <c r="M15" i="4"/>
  <c r="L15" i="4"/>
  <c r="D14" i="4"/>
  <c r="O12" i="4"/>
  <c r="N12" i="4"/>
  <c r="M12" i="4"/>
  <c r="L12" i="4"/>
  <c r="O11" i="4"/>
  <c r="N11" i="4"/>
  <c r="M11" i="4"/>
  <c r="L11" i="4"/>
  <c r="O10" i="4"/>
  <c r="N10" i="4"/>
  <c r="M10" i="4"/>
  <c r="L10" i="4"/>
  <c r="O9" i="4"/>
  <c r="N9" i="4"/>
  <c r="M9" i="4"/>
  <c r="L9" i="4"/>
  <c r="O8" i="4"/>
  <c r="N8" i="4"/>
  <c r="M8" i="4"/>
  <c r="L8" i="4"/>
  <c r="O7" i="4"/>
  <c r="N7" i="4"/>
  <c r="M7" i="4"/>
  <c r="L7" i="4"/>
  <c r="H6" i="4"/>
  <c r="D6" i="4"/>
  <c r="H50" i="3"/>
  <c r="D50" i="3"/>
  <c r="L49" i="3"/>
  <c r="L48" i="3"/>
  <c r="L47" i="3"/>
  <c r="L46" i="3"/>
  <c r="L45" i="3"/>
  <c r="L44" i="3"/>
  <c r="L43" i="3"/>
  <c r="L40" i="3"/>
  <c r="L39" i="3"/>
  <c r="L38" i="3"/>
  <c r="L37" i="3"/>
  <c r="L36" i="3"/>
  <c r="O30" i="3"/>
  <c r="N30" i="3"/>
  <c r="M30" i="3"/>
  <c r="L30" i="3"/>
  <c r="O29" i="3"/>
  <c r="N29" i="3"/>
  <c r="M29" i="3"/>
  <c r="L29" i="3"/>
  <c r="O28" i="3"/>
  <c r="N28" i="3"/>
  <c r="M28" i="3"/>
  <c r="L28" i="3"/>
  <c r="O27" i="3"/>
  <c r="N27" i="3"/>
  <c r="M27" i="3"/>
  <c r="L27" i="3"/>
  <c r="H26" i="3"/>
  <c r="D26" i="3"/>
  <c r="O24" i="3"/>
  <c r="N24" i="3"/>
  <c r="M24" i="3"/>
  <c r="L24" i="3"/>
  <c r="O23" i="3"/>
  <c r="N23" i="3"/>
  <c r="M23" i="3"/>
  <c r="L23" i="3"/>
  <c r="O22" i="3"/>
  <c r="N22" i="3"/>
  <c r="M22" i="3"/>
  <c r="L22" i="3"/>
  <c r="O21" i="3"/>
  <c r="N21" i="3"/>
  <c r="M21" i="3"/>
  <c r="L21" i="3"/>
  <c r="O20" i="3"/>
  <c r="N20" i="3"/>
  <c r="M20" i="3"/>
  <c r="L20" i="3"/>
  <c r="O19" i="3"/>
  <c r="N19" i="3"/>
  <c r="M19" i="3"/>
  <c r="L19" i="3"/>
  <c r="O18" i="3"/>
  <c r="N18" i="3"/>
  <c r="M18" i="3"/>
  <c r="L18" i="3"/>
  <c r="O17" i="3"/>
  <c r="N17" i="3"/>
  <c r="M17" i="3"/>
  <c r="L17" i="3"/>
  <c r="O16" i="3"/>
  <c r="N16" i="3"/>
  <c r="M16" i="3"/>
  <c r="L16" i="3"/>
  <c r="O15" i="3"/>
  <c r="N15" i="3"/>
  <c r="M15" i="3"/>
  <c r="L15" i="3"/>
  <c r="H14" i="3"/>
  <c r="D14" i="3"/>
  <c r="O12" i="3"/>
  <c r="N12" i="3"/>
  <c r="M12" i="3"/>
  <c r="L12" i="3"/>
  <c r="O11" i="3"/>
  <c r="N11" i="3"/>
  <c r="M11" i="3"/>
  <c r="L11" i="3"/>
  <c r="O10" i="3"/>
  <c r="N10" i="3"/>
  <c r="M10" i="3"/>
  <c r="L10" i="3"/>
  <c r="O9" i="3"/>
  <c r="N9" i="3"/>
  <c r="M9" i="3"/>
  <c r="L9" i="3"/>
  <c r="O8" i="3"/>
  <c r="N8" i="3"/>
  <c r="M8" i="3"/>
  <c r="L8" i="3"/>
  <c r="O7" i="3"/>
  <c r="N7" i="3"/>
  <c r="M7" i="3"/>
  <c r="L7" i="3"/>
  <c r="H6" i="3"/>
  <c r="D6" i="3"/>
  <c r="H47" i="2"/>
  <c r="D47" i="2"/>
  <c r="O33" i="2"/>
  <c r="N33" i="2"/>
  <c r="M33" i="2"/>
  <c r="L33" i="2"/>
  <c r="O32" i="2"/>
  <c r="N32" i="2"/>
  <c r="M32" i="2"/>
  <c r="L32" i="2"/>
  <c r="O31" i="2"/>
  <c r="N31" i="2"/>
  <c r="M31" i="2"/>
  <c r="L31" i="2"/>
  <c r="O30" i="2"/>
  <c r="N30" i="2"/>
  <c r="M30" i="2"/>
  <c r="L30" i="2"/>
  <c r="H29" i="2"/>
  <c r="D29" i="2"/>
  <c r="O28" i="2"/>
  <c r="N28" i="2"/>
  <c r="M28" i="2"/>
  <c r="L28" i="2"/>
  <c r="O27" i="2"/>
  <c r="N27" i="2"/>
  <c r="M27" i="2"/>
  <c r="L27" i="2"/>
  <c r="O26" i="2"/>
  <c r="N26" i="2"/>
  <c r="M26" i="2"/>
  <c r="L26" i="2"/>
  <c r="O25" i="2"/>
  <c r="N25" i="2"/>
  <c r="M25" i="2"/>
  <c r="H25" i="2"/>
  <c r="L25" i="2" s="1"/>
  <c r="O24" i="2"/>
  <c r="N24" i="2"/>
  <c r="M24" i="2"/>
  <c r="L24" i="2"/>
  <c r="O23" i="2"/>
  <c r="N23" i="2"/>
  <c r="M23" i="2"/>
  <c r="L23" i="2"/>
  <c r="O22" i="2"/>
  <c r="N22" i="2"/>
  <c r="M22" i="2"/>
  <c r="L22" i="2"/>
  <c r="O21" i="2"/>
  <c r="N21" i="2"/>
  <c r="M21" i="2"/>
  <c r="L21" i="2"/>
  <c r="O20" i="2"/>
  <c r="N20" i="2"/>
  <c r="M20" i="2"/>
  <c r="L20" i="2"/>
  <c r="O19" i="2"/>
  <c r="N19" i="2"/>
  <c r="M19" i="2"/>
  <c r="L19" i="2"/>
  <c r="O18" i="2"/>
  <c r="N18" i="2"/>
  <c r="M18" i="2"/>
  <c r="L18" i="2"/>
  <c r="O17" i="2"/>
  <c r="N17" i="2"/>
  <c r="M17" i="2"/>
  <c r="L17" i="2"/>
  <c r="O12" i="2"/>
  <c r="N12" i="2"/>
  <c r="M12" i="2"/>
  <c r="L12" i="2"/>
  <c r="O11" i="2"/>
  <c r="N11" i="2"/>
  <c r="M11" i="2"/>
  <c r="L11" i="2"/>
  <c r="O10" i="2"/>
  <c r="N10" i="2"/>
  <c r="M10" i="2"/>
  <c r="L10" i="2"/>
  <c r="O9" i="2"/>
  <c r="N9" i="2"/>
  <c r="M9" i="2"/>
  <c r="L9" i="2"/>
  <c r="O8" i="2"/>
  <c r="N8" i="2"/>
  <c r="M8" i="2"/>
  <c r="L8" i="2"/>
  <c r="O7" i="2"/>
  <c r="N7" i="2"/>
  <c r="M7" i="2"/>
  <c r="L7" i="2"/>
  <c r="H6" i="2"/>
  <c r="D6" i="2"/>
  <c r="H6" i="1"/>
  <c r="D6" i="1"/>
  <c r="D14" i="1"/>
  <c r="H27" i="1"/>
  <c r="D27" i="1"/>
  <c r="H51" i="1"/>
  <c r="D51" i="1"/>
  <c r="L56" i="1"/>
  <c r="L55" i="1"/>
  <c r="L54" i="1"/>
  <c r="L53" i="1"/>
  <c r="L41" i="1"/>
  <c r="L40" i="1"/>
  <c r="L39" i="1"/>
  <c r="L38" i="1"/>
  <c r="L37" i="1"/>
  <c r="D5" i="1" l="1"/>
  <c r="L47" i="2"/>
  <c r="H14" i="2"/>
  <c r="D5" i="3"/>
  <c r="D13" i="4"/>
  <c r="H14" i="5"/>
  <c r="D14" i="5"/>
  <c r="D5" i="5"/>
  <c r="D5" i="4"/>
  <c r="H14" i="4"/>
  <c r="H13" i="4" s="1"/>
  <c r="D13" i="3"/>
  <c r="H13" i="3"/>
  <c r="H5" i="3"/>
  <c r="L5" i="3" s="1"/>
  <c r="D13" i="2"/>
  <c r="H13" i="2"/>
  <c r="D5" i="2"/>
  <c r="D13" i="1"/>
  <c r="H5" i="5"/>
  <c r="L19" i="5"/>
  <c r="L5" i="5" l="1"/>
  <c r="H5" i="4"/>
  <c r="L5" i="4" s="1"/>
  <c r="H5" i="2"/>
  <c r="L5" i="2" s="1"/>
  <c r="L62" i="1"/>
  <c r="L60" i="1"/>
  <c r="L59" i="1"/>
  <c r="L58" i="1"/>
  <c r="L57" i="1"/>
  <c r="L50" i="1"/>
  <c r="L49" i="1"/>
  <c r="L48" i="1"/>
  <c r="L47" i="1"/>
  <c r="L46" i="1"/>
  <c r="L45" i="1"/>
  <c r="L44" i="1"/>
  <c r="O35" i="1"/>
  <c r="N35" i="1"/>
  <c r="M35" i="1"/>
  <c r="L35" i="1"/>
  <c r="O32" i="1"/>
  <c r="N32" i="1"/>
  <c r="M32" i="1"/>
  <c r="L32" i="1"/>
  <c r="O31" i="1"/>
  <c r="N31" i="1"/>
  <c r="M31" i="1"/>
  <c r="L31" i="1"/>
  <c r="O30" i="1"/>
  <c r="N30" i="1"/>
  <c r="M30" i="1"/>
  <c r="L30" i="1"/>
  <c r="O29" i="1"/>
  <c r="N29" i="1"/>
  <c r="M29" i="1"/>
  <c r="L29" i="1"/>
  <c r="O28" i="1"/>
  <c r="N28" i="1"/>
  <c r="M28" i="1"/>
  <c r="L28" i="1"/>
  <c r="O26" i="1"/>
  <c r="N26" i="1"/>
  <c r="M26" i="1"/>
  <c r="L26" i="1"/>
  <c r="O25" i="1"/>
  <c r="N25" i="1"/>
  <c r="M25" i="1"/>
  <c r="L25" i="1"/>
  <c r="O24" i="1"/>
  <c r="N24" i="1"/>
  <c r="M24" i="1"/>
  <c r="H24" i="1"/>
  <c r="L24" i="1" s="1"/>
  <c r="O23" i="1"/>
  <c r="N23" i="1"/>
  <c r="M23" i="1"/>
  <c r="H23" i="1"/>
  <c r="L23" i="1" s="1"/>
  <c r="O22" i="1"/>
  <c r="N22" i="1"/>
  <c r="M22" i="1"/>
  <c r="L22" i="1"/>
  <c r="O21" i="1"/>
  <c r="N21" i="1"/>
  <c r="M21" i="1"/>
  <c r="L21" i="1"/>
  <c r="O20" i="1"/>
  <c r="N20" i="1"/>
  <c r="M20" i="1"/>
  <c r="H20" i="1"/>
  <c r="L20" i="1" s="1"/>
  <c r="O19" i="1"/>
  <c r="N19" i="1"/>
  <c r="M19" i="1"/>
  <c r="H19" i="1"/>
  <c r="L19" i="1" s="1"/>
  <c r="O18" i="1"/>
  <c r="N18" i="1"/>
  <c r="M18" i="1"/>
  <c r="H18" i="1"/>
  <c r="O17" i="1"/>
  <c r="N17" i="1"/>
  <c r="M17" i="1"/>
  <c r="L17" i="1"/>
  <c r="O16" i="1"/>
  <c r="N16" i="1"/>
  <c r="M16" i="1"/>
  <c r="L16" i="1"/>
  <c r="O15" i="1"/>
  <c r="N15" i="1"/>
  <c r="M15" i="1"/>
  <c r="L15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L18" i="1" l="1"/>
  <c r="H14" i="1"/>
  <c r="H13" i="1" l="1"/>
  <c r="H5" i="1"/>
  <c r="L5" i="1" s="1"/>
</calcChain>
</file>

<file path=xl/comments1.xml><?xml version="1.0" encoding="utf-8"?>
<comments xmlns="http://schemas.openxmlformats.org/spreadsheetml/2006/main">
  <authors>
    <author>Hyundaipc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Số giờ tăng so với CTCT của TCDN 375 giờ - tương đương với giảm 10.96%
( tính trên đơn vị tổng số giờ)</t>
        </r>
      </text>
    </comment>
  </commentList>
</comments>
</file>

<file path=xl/comments2.xml><?xml version="1.0" encoding="utf-8"?>
<comments xmlns="http://schemas.openxmlformats.org/spreadsheetml/2006/main">
  <authors>
    <author>Hyundaipc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Số giờ tăng so với CTCT của TCDN 375 giờ - tương đương với giảm 10.96%
( tính trên đơn vị tổng số giờ)</t>
        </r>
      </text>
    </comment>
  </commentList>
</comments>
</file>

<file path=xl/comments3.xml><?xml version="1.0" encoding="utf-8"?>
<comments xmlns="http://schemas.openxmlformats.org/spreadsheetml/2006/main">
  <authors>
    <author>Hyundaipc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Số giờ tăng so với CTCT của TCDN 375 giờ - tương đương với giảm 10.96%
( tính trên đơn vị tổng số giờ)</t>
        </r>
      </text>
    </comment>
  </commentList>
</comments>
</file>

<file path=xl/comments4.xml><?xml version="1.0" encoding="utf-8"?>
<comments xmlns="http://schemas.openxmlformats.org/spreadsheetml/2006/main">
  <authors>
    <author>Hyundaipc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Số giờ tăng so với CTCT của TCDN 375 giờ - tương đương với giảm 10.96%
( tính trên đơn vị tổng số giờ)</t>
        </r>
      </text>
    </comment>
  </commentList>
</comments>
</file>

<file path=xl/comments5.xml><?xml version="1.0" encoding="utf-8"?>
<comments xmlns="http://schemas.openxmlformats.org/spreadsheetml/2006/main">
  <authors>
    <author>Hyundaipc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Số giờ tăng so với CTCT của TCDN 375 giờ - tương đương với giảm 10.96%
( tính trên đơn vị tổng số giờ)</t>
        </r>
      </text>
    </comment>
  </commentList>
</comments>
</file>

<file path=xl/comments6.xml><?xml version="1.0" encoding="utf-8"?>
<comments xmlns="http://schemas.openxmlformats.org/spreadsheetml/2006/main">
  <authors>
    <author>Hyundaipc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Số giờ tăng so với CTCT của TCDN 375 giờ - tương đương với giảm 10.96%
( tính trên đơn vị tổng số giờ)</t>
        </r>
      </text>
    </comment>
  </commentList>
</comments>
</file>

<file path=xl/sharedStrings.xml><?xml version="1.0" encoding="utf-8"?>
<sst xmlns="http://schemas.openxmlformats.org/spreadsheetml/2006/main" count="919" uniqueCount="456">
  <si>
    <t>SO SÁNH CHƯƠNG TRÌNH ĐÀO TẠO NGHỀ CẮT GỌT KIM LOẠI</t>
  </si>
  <si>
    <t>STT</t>
  </si>
  <si>
    <t>Tên môn học</t>
  </si>
  <si>
    <t>Số giờ VKTECH</t>
  </si>
  <si>
    <t>Số giờ lệch</t>
  </si>
  <si>
    <t>Ghi chú</t>
  </si>
  <si>
    <t>VKTECH</t>
  </si>
  <si>
    <t>Tổng số giờ</t>
  </si>
  <si>
    <t>Lý thuyết</t>
  </si>
  <si>
    <t>Thực hành</t>
  </si>
  <si>
    <t>Kiểm tra</t>
  </si>
  <si>
    <t>Tổng</t>
  </si>
  <si>
    <t>LT</t>
  </si>
  <si>
    <t>TH</t>
  </si>
  <si>
    <t>KT</t>
  </si>
  <si>
    <t>CÁC MÔN CHUNG</t>
  </si>
  <si>
    <t>Chính trị</t>
  </si>
  <si>
    <t>Pháp luật</t>
  </si>
  <si>
    <t>Giáo dục thể chất</t>
  </si>
  <si>
    <t>Giáo dục quốc phòng - An ninh</t>
  </si>
  <si>
    <t>Quân sự</t>
  </si>
  <si>
    <t>Tin học</t>
  </si>
  <si>
    <t>Ngoại ngữ (Anh văn)</t>
  </si>
  <si>
    <t>Ngoại ngữ (Tiếng Anh)</t>
  </si>
  <si>
    <t>CÁC MÔN BẮT BUỘC</t>
  </si>
  <si>
    <t>Các môn học modun kỹ thuật cơ sở</t>
  </si>
  <si>
    <t>Vẽ kỹ thuật</t>
  </si>
  <si>
    <t>Autocad</t>
  </si>
  <si>
    <t>CAD 1</t>
  </si>
  <si>
    <t>Cơ lý thuyết</t>
  </si>
  <si>
    <t>Sức bền vật liệu</t>
  </si>
  <si>
    <t>Dung sai – Đo lường kỹ thuật</t>
  </si>
  <si>
    <t xml:space="preserve">Dung sai - Đo lường kỹ thuật </t>
  </si>
  <si>
    <t>Vật liệu cơ khí</t>
  </si>
  <si>
    <t>Nguyên lý – Chi tiết máy</t>
  </si>
  <si>
    <t>Nguyên lý - Chi tiết máy</t>
  </si>
  <si>
    <t>Kỹ thuật điện</t>
  </si>
  <si>
    <t>Kỹ thuật điện - điện tử</t>
  </si>
  <si>
    <t>Kỹ thuật an toàn – Môi trường công nghiệp</t>
  </si>
  <si>
    <t xml:space="preserve">Kỹ thuật an toàn - Môi trường công nghiệp </t>
  </si>
  <si>
    <t>Quản trị doanh nghiệp</t>
  </si>
  <si>
    <t>Cơ khí đại cương</t>
  </si>
  <si>
    <t>Nguội cơ bản</t>
  </si>
  <si>
    <t>Thực hành nguội</t>
  </si>
  <si>
    <t>Các môn học modun chuyên môn nghề</t>
  </si>
  <si>
    <t>Nguyên lý cắt</t>
  </si>
  <si>
    <t>Nguyên lý cắt - Dụng cụ cắt</t>
  </si>
  <si>
    <t>Máy cắt và máy điều khiển theo chương trình số số</t>
  </si>
  <si>
    <t>Máy công cụ</t>
  </si>
  <si>
    <t>Đồ gá</t>
  </si>
  <si>
    <t>Công nghệ chế tạo máy</t>
  </si>
  <si>
    <r>
      <t xml:space="preserve">Tiện trụ ngắn, trụ bậc, tiện trụ dài có l </t>
    </r>
    <r>
      <rPr>
        <sz val="11"/>
        <color rgb="FFFF0000"/>
        <rFont val="Calibri"/>
        <family val="2"/>
      </rPr>
      <t xml:space="preserve">≤ </t>
    </r>
    <r>
      <rPr>
        <i/>
        <sz val="11"/>
        <color rgb="FFFF0000"/>
        <rFont val="Times New Roman"/>
        <family val="1"/>
      </rPr>
      <t>10d</t>
    </r>
  </si>
  <si>
    <t>Tiện trụ trơn, trụ bậc</t>
  </si>
  <si>
    <t>Tiện rãnh, tiện cắt đứt</t>
  </si>
  <si>
    <t>Tiện rãnh, tiện lỗ, lăn nhám</t>
  </si>
  <si>
    <t>Tiện lỗ</t>
  </si>
  <si>
    <t>Tiện côn, tiện ren</t>
  </si>
  <si>
    <t>Khoét, doa lỗ trên máy tiện</t>
  </si>
  <si>
    <t>Phay mặt phẳng, phay mặt bậc</t>
  </si>
  <si>
    <t>Phay, bào mặt phẳng ngang, song song, vuông góc, nghiêng</t>
  </si>
  <si>
    <t>Phay mặt nghiêng, phay rãnh</t>
  </si>
  <si>
    <t>Phay, bào mặt phẳng bậc</t>
  </si>
  <si>
    <t>Phay, bào rãnh, cắt đứt</t>
  </si>
  <si>
    <t>Tiện côn</t>
  </si>
  <si>
    <t>Phay, bào rãnh chốt đuôi én</t>
  </si>
  <si>
    <t>Tiện ren tam giác</t>
  </si>
  <si>
    <t>Tiên ren vuông</t>
  </si>
  <si>
    <t>Tiện ren thang</t>
  </si>
  <si>
    <t>Phay đa giác</t>
  </si>
  <si>
    <t>Phay bánh răng trụ răng thẳng</t>
  </si>
  <si>
    <t>Phay bánh răng trụ răng nghiêng,  rãnh xoắn</t>
  </si>
  <si>
    <t>Tiện CNC cơ bản</t>
  </si>
  <si>
    <t>Tiện CNC</t>
  </si>
  <si>
    <t>Phay CNC cơ bản</t>
  </si>
  <si>
    <t>Phay CNC</t>
  </si>
  <si>
    <t>Lăn nhám, lăn ép</t>
  </si>
  <si>
    <t>Thực tập tốt nghiệp</t>
  </si>
  <si>
    <t>CÁC MÔN TỰ CHỌN</t>
  </si>
  <si>
    <t>Tiện lệch tâm, tiện định hình</t>
  </si>
  <si>
    <t>Tiện chi tiết có gá lắp phức tạp</t>
  </si>
  <si>
    <t>Phay, bào rãnh chữ T</t>
  </si>
  <si>
    <t>Phay ly hợp vấu, then hoa</t>
  </si>
  <si>
    <t>Phay bánh vít – Trục vít</t>
  </si>
  <si>
    <t>Phay thanh răng</t>
  </si>
  <si>
    <t>Phay bánh răng côn thẳng</t>
  </si>
  <si>
    <t>Doa lỗ trên máy doa vạn năng</t>
  </si>
  <si>
    <t>Mài mặt phẳng</t>
  </si>
  <si>
    <t>Kỹ thuật mài</t>
  </si>
  <si>
    <t>Mài trụ ngoài, mài côn ngoài</t>
  </si>
  <si>
    <t>Tiện Phay CNC nâng cao</t>
  </si>
  <si>
    <t>Tiếng Hàn</t>
  </si>
  <si>
    <t>Thiết kế quy trình công nghệ</t>
  </si>
  <si>
    <t>CAD 2</t>
  </si>
  <si>
    <t>CAD/CAM 1</t>
  </si>
  <si>
    <t>CAD/CAM 2</t>
  </si>
  <si>
    <t>Thiết kế khuôn</t>
  </si>
  <si>
    <t>Tiếng anh chuyên ngành cơ khí</t>
  </si>
  <si>
    <t>Kỹ thuật Hàn</t>
  </si>
  <si>
    <t>Đồ án môn học</t>
  </si>
  <si>
    <t>Thực tập nghề nghiệp</t>
  </si>
  <si>
    <t>Gộp</t>
  </si>
  <si>
    <t>SO SÁNH CHƯƠNG TRÌNH ĐÀO TẠO NGHỀ CÔNG NGHỆ Ô TÔ</t>
  </si>
  <si>
    <t>Số giờ chương trình trọng điểm</t>
  </si>
  <si>
    <t>Chương trình trọng điểm</t>
  </si>
  <si>
    <t>Điện kỹ thuật</t>
  </si>
  <si>
    <t>Điện tử cơ bản</t>
  </si>
  <si>
    <t>Cơ ứng dụng</t>
  </si>
  <si>
    <t>Vật liệu học</t>
  </si>
  <si>
    <t>Dung sai lắp ghép và đo lường kỹ thuật</t>
  </si>
  <si>
    <t>Công nghệ khí nén - thuỷ lực ứng dụng</t>
  </si>
  <si>
    <t>Nhiệt kỹ thuật</t>
  </si>
  <si>
    <t>An toàn lao động</t>
  </si>
  <si>
    <t>Tổ chức quản lý sản xuất</t>
  </si>
  <si>
    <t>Tiếng Anh chuyên ngành</t>
  </si>
  <si>
    <t>Thực hành Autocad</t>
  </si>
  <si>
    <t>Thực hành Nguội cơ bản</t>
  </si>
  <si>
    <t>Thực hành Hàn cơ bản</t>
  </si>
  <si>
    <t>Kỹ thuật chung về CN ô tô và CN sửa chữa</t>
  </si>
  <si>
    <t>Kỹ thuật điện - điện tử cơ bản</t>
  </si>
  <si>
    <t>Kỹ thuật chung về ô tô và công nghệ sửa chữa</t>
  </si>
  <si>
    <t>Bảo dưỡng và sửa chữa cơ cấu trục khuỷu - thanh truyền và bộ phận cố định của động cơ</t>
  </si>
  <si>
    <t>Bảo dưỡng và sửa chữa hệ thống phân phối khí</t>
  </si>
  <si>
    <t>Bảo dưỡng và sửa chữa hệ thống bôi trơn và hệ thống làm mát</t>
  </si>
  <si>
    <t>Bảo dưỡng và sửa chữa hệ thống nhiên liệu động cơ xăng dùng bộ chế hòa khí</t>
  </si>
  <si>
    <t>Bảo dưỡng và sửa chữa hệ thống nhiên liệu động cơ diesel</t>
  </si>
  <si>
    <t>Bảo dưỡng và sửa chữa trang bị điện ô tô</t>
  </si>
  <si>
    <t>Bảo dưỡng và sửa chữa hệ thống truyền lực</t>
  </si>
  <si>
    <t>Bảo dưỡng và sửa chữa hệ thống di chuyển</t>
  </si>
  <si>
    <t>Bảo dưỡng và sửa chữa hệ thống lái</t>
  </si>
  <si>
    <t>Bảo dưỡng và sửa chữa hệ thống phanh</t>
  </si>
  <si>
    <t>Bảo dưỡng và sửa chữa hệ thống phun xăng điện tử</t>
  </si>
  <si>
    <t>Chẩn đoán trạng thái kỹ thuật ô tô</t>
  </si>
  <si>
    <t xml:space="preserve">Thực tập tại cơ sở sản xuất </t>
  </si>
  <si>
    <t>Kết cấu ô tô</t>
  </si>
  <si>
    <t>Bảo dưỡng và sửa chữa hệ thống cung cấp nhiên liệu</t>
  </si>
  <si>
    <t>Bảo dưỡng và sửa chữa hệ thống hệ thống phanh</t>
  </si>
  <si>
    <t>Sửa chữa, BD HT truyền lực</t>
  </si>
  <si>
    <t>Kết cấu khung vỏ ô tô</t>
  </si>
  <si>
    <t>Kỹ thuật lái xe ô tô</t>
  </si>
  <si>
    <t>Thực hành xây dựng mô hình</t>
  </si>
  <si>
    <t>Thực tập nghề nghiệp</t>
  </si>
  <si>
    <t>Thi /Đồ án tốt nghiệp.</t>
  </si>
  <si>
    <t>Thực hành mạch điện cơ bản</t>
  </si>
  <si>
    <t>Bảo dưỡng và sửa chữa hệ thống Điều hòa không khí trên  ô tô</t>
  </si>
  <si>
    <t xml:space="preserve">Bảo dưỡng và sửa chữa hộp số tự động ô tô </t>
  </si>
  <si>
    <t>Bảo dưỡng và sửa chữa bơm cao áp điều khiển điện tử</t>
  </si>
  <si>
    <t>Kiểm tra và sửa chữa Pan ô tô</t>
  </si>
  <si>
    <t>Kỹ thuật kiểm định ô tô</t>
  </si>
  <si>
    <t>Kỹ thuật lái ô tô</t>
  </si>
  <si>
    <t>SCBD điện động cơ</t>
  </si>
  <si>
    <t>Bảo dưỡng và sửa chữa hệ thống hệ thống điều hòa không khí</t>
  </si>
  <si>
    <t>Bảo dưỡng và sửa chữa hệ thống treo.</t>
  </si>
  <si>
    <t>Bảo dưỡng và sửa chữa điện thân xe</t>
  </si>
  <si>
    <t>BDSC động cơ điều khiển điện tử</t>
  </si>
  <si>
    <t>BDSC hệ thống phanh treo lái điện</t>
  </si>
  <si>
    <t>Bảo dưỡng và sửa chữa hệ thống phanh ABS</t>
  </si>
  <si>
    <t>Tin học văn phòng</t>
  </si>
  <si>
    <t>Bảng tính Excel</t>
  </si>
  <si>
    <t>Cấu trúc máy tính</t>
  </si>
  <si>
    <t>Mạng máy tính</t>
  </si>
  <si>
    <t>Lập trình cơ bản</t>
  </si>
  <si>
    <t>Cấu trúc dữ liệu và giải thuật</t>
  </si>
  <si>
    <t>Cơ sở dữ liệu</t>
  </si>
  <si>
    <t>Lắp ráp và bảo trì máy tính</t>
  </si>
  <si>
    <t>Tổ chức quản lý doanh nghiệp</t>
  </si>
  <si>
    <t>Kế toán đại cương</t>
  </si>
  <si>
    <t>Kỹ năng làm việc nhóm</t>
  </si>
  <si>
    <t>Hệ điều hành Windows Server</t>
  </si>
  <si>
    <t>Quản trị cơ sở dữ liệu với Access 1</t>
  </si>
  <si>
    <t xml:space="preserve">Quản trị cơ sở dữ liệu với SQL Server </t>
  </si>
  <si>
    <t>Quản trị cơ sở dữ liệu với Access 2</t>
  </si>
  <si>
    <t>Lập trình Windows 1 (VB.NET)</t>
  </si>
  <si>
    <t>Lập trình Windows 2 (ADO.Net)</t>
  </si>
  <si>
    <t>Thiết kế và quản trị website</t>
  </si>
  <si>
    <t>An toàn và bảo mật thông tin</t>
  </si>
  <si>
    <t>Phân tích và thiết kế hệ thống thông tin</t>
  </si>
  <si>
    <t>Đồ họa ứng dụng</t>
  </si>
  <si>
    <t>Xây dựng phần mềm quản lý bán hàng</t>
  </si>
  <si>
    <t>Xây dựng website thương mại</t>
  </si>
  <si>
    <t>Toán ứng dụng 1</t>
  </si>
  <si>
    <t>An toàn công nghiệp</t>
  </si>
  <si>
    <t>Tiếng anh chuyên ngành</t>
  </si>
  <si>
    <t>Thiết kế xây dựng mạng Lan</t>
  </si>
  <si>
    <t>Quản trị mạng 1</t>
  </si>
  <si>
    <t>Quản trị mạng 2</t>
  </si>
  <si>
    <t>Quản trị hệ thống Mail server và Web server</t>
  </si>
  <si>
    <t>Hệ điều hành Linux</t>
  </si>
  <si>
    <t>Lập trình nâng cao</t>
  </si>
  <si>
    <t>Lập trình hướng đối tượng</t>
  </si>
  <si>
    <t>Lập trình Web</t>
  </si>
  <si>
    <t>Lập trình điện thoại thông minh</t>
  </si>
  <si>
    <t>Xây dựng web bằng phần mềm mã nguồn mở</t>
  </si>
  <si>
    <t>Thiết kế website</t>
  </si>
  <si>
    <t>Thiết kế ảnh với Corel Draw</t>
  </si>
  <si>
    <t>Thiết kế đa phương tiện</t>
  </si>
  <si>
    <t>Quản lý dự án phần mềm công nghệ thông tin</t>
  </si>
  <si>
    <t>Ngôn ngữ Java</t>
  </si>
  <si>
    <t>Lập trình Windows 3 (C#.Net)</t>
  </si>
  <si>
    <t>Thiết kế ứng dụng với ASP.NET</t>
  </si>
  <si>
    <t>Excel  nâng cao</t>
  </si>
  <si>
    <t>Kế toán máy</t>
  </si>
  <si>
    <t xml:space="preserve">Lập trình Web </t>
  </si>
  <si>
    <t>Lập trình mạng</t>
  </si>
  <si>
    <t>Thiết kế hoạt hình với Flash</t>
  </si>
  <si>
    <t>Xử lý ảnh với Corel Draw</t>
  </si>
  <si>
    <t xml:space="preserve">Thiết kế đồ họa 3D </t>
  </si>
  <si>
    <t>Xây dựng phần mềm quản lý nhân sự</t>
  </si>
  <si>
    <t>Xây dựng phần mềm quản lý khách sạn.</t>
  </si>
  <si>
    <t>Xây dựng phần mềm chấm công</t>
  </si>
  <si>
    <t>Xây dựng phần mềm quản lý công văn đến</t>
  </si>
  <si>
    <t>Xây dựng phần mềm quản lý đơn đặt hàng từ xa</t>
  </si>
  <si>
    <t>Xây dựng phần mềm kế toán máy</t>
  </si>
  <si>
    <t>Xây dựng chương trình quản lý thư viện</t>
  </si>
  <si>
    <t>Thiết kế diễn đàn trực tuyến Vbulletin</t>
  </si>
  <si>
    <t>SO SÁNH CHƯƠNG TRÌNH ĐÀO TẠO NGHỀ CÔNG NGHỆ THÔNG TIN (ƯDPM)</t>
  </si>
  <si>
    <t>SO SÁNH CHƯƠNG TRÌNH ĐÀO TẠO NGHỀ ĐIỆN CÔNG NGHIỆP</t>
  </si>
  <si>
    <t>An toàn điện</t>
  </si>
  <si>
    <t xml:space="preserve">Mạch điện </t>
  </si>
  <si>
    <t>Vẽ điện</t>
  </si>
  <si>
    <t>Vật liệu điện</t>
  </si>
  <si>
    <t>Khí cụ điện</t>
  </si>
  <si>
    <t>Kỹ thuật nguội</t>
  </si>
  <si>
    <t>Lý thuyết Mạch</t>
  </si>
  <si>
    <t xml:space="preserve">Vẽ kỹ thuật &amp; AutoCad </t>
  </si>
  <si>
    <t>An toàn điện &amp; Vật liệu điện</t>
  </si>
  <si>
    <t>Máy điện I</t>
  </si>
  <si>
    <t>Máy điện II</t>
  </si>
  <si>
    <t xml:space="preserve">Vẽ điện </t>
  </si>
  <si>
    <t>Đo lường điện</t>
  </si>
  <si>
    <t>Kỹ thuật cơ khí</t>
  </si>
  <si>
    <t xml:space="preserve">Kỹ thuật Điện tử </t>
  </si>
  <si>
    <t>Kỹ thuật xung - số</t>
  </si>
  <si>
    <t>Tổ chức quản lý sản xuất</t>
  </si>
  <si>
    <t>PLC Cơ bản</t>
  </si>
  <si>
    <t>Kỹ thuật cảm biến</t>
  </si>
  <si>
    <t>Điện tử công suất</t>
  </si>
  <si>
    <t>Cung cấp điện</t>
  </si>
  <si>
    <t>Truyền động điện</t>
  </si>
  <si>
    <t>Điều khiển điện khí nén</t>
  </si>
  <si>
    <t xml:space="preserve">Đo lường điện </t>
  </si>
  <si>
    <t>Máy điện 1</t>
  </si>
  <si>
    <t>Máy điện 2</t>
  </si>
  <si>
    <t>Bảo vệ rơ le</t>
  </si>
  <si>
    <t>Kỹ thuật lắp đặt điện</t>
  </si>
  <si>
    <t>Trang bị điện 1</t>
  </si>
  <si>
    <t>Trang bị điện 2</t>
  </si>
  <si>
    <t>Kỹ thuật xung- số</t>
  </si>
  <si>
    <t>Lập trình vi điều khiển</t>
  </si>
  <si>
    <t>Tổ chức sản xuất</t>
  </si>
  <si>
    <t>Kỹ thuật cảm biến</t>
  </si>
  <si>
    <t>Kỹ thuật lạnh</t>
  </si>
  <si>
    <t xml:space="preserve">Thiết bị điện gia dụng </t>
  </si>
  <si>
    <t>PLC cơ bản</t>
  </si>
  <si>
    <t xml:space="preserve">Truyền động điện </t>
  </si>
  <si>
    <t>Điện tử công suất</t>
  </si>
  <si>
    <t>Chuyên đề điều khiển lập trình cỡ nhỏ</t>
  </si>
  <si>
    <t>Quấn dây máy điện xoay chiều một pha có vành góp</t>
  </si>
  <si>
    <t>PLC nâng cao</t>
  </si>
  <si>
    <t>Kỹ thuật quấn dây máy điện</t>
  </si>
  <si>
    <t>Kỹ thuật vi điều khiển</t>
  </si>
  <si>
    <t>Kỹ thuật lắp đặt điện</t>
  </si>
  <si>
    <t>Trang bị điện</t>
  </si>
  <si>
    <t>PLC Nâng cao</t>
  </si>
  <si>
    <t>Bảo dưỡng thử nghiệm thiết bị điện</t>
  </si>
  <si>
    <t>Ứng dụng điện khí nén - PLC</t>
  </si>
  <si>
    <t>Kỹ thuật lạnh</t>
  </si>
  <si>
    <t>Đồ án 1 (Cung cấp điện)</t>
  </si>
  <si>
    <t>Đồ án 2 (Kỹ thuật điều khiển)</t>
  </si>
  <si>
    <t>Đo lường điện tử</t>
  </si>
  <si>
    <t>Điện tử tương tự</t>
  </si>
  <si>
    <t>Điện cơ bản</t>
  </si>
  <si>
    <t>Máy điện</t>
  </si>
  <si>
    <t xml:space="preserve">Trang bị điện </t>
  </si>
  <si>
    <t>Linh kiện điện tử</t>
  </si>
  <si>
    <t xml:space="preserve">Chế tạo mạch in và hàn linh kiện </t>
  </si>
  <si>
    <t>Mạch điện tử cơ bản</t>
  </si>
  <si>
    <t>Kỹ thuật xung - số</t>
  </si>
  <si>
    <t xml:space="preserve">PLC cơ bản </t>
  </si>
  <si>
    <t>Điều khiển lập trình cỡ nhỏ</t>
  </si>
  <si>
    <t>Rô bốt công nghiệp</t>
  </si>
  <si>
    <t>Xử lý lỗi Simantic S7300</t>
  </si>
  <si>
    <t>Lắp đặt, vận hành  hệ thống cơ điện tử</t>
  </si>
  <si>
    <t>Hệ thống sản xuất linh hoạt MPS</t>
  </si>
  <si>
    <t xml:space="preserve">Điều khiển thuỷ lực </t>
  </si>
  <si>
    <t>Mạng truyền thông công nghiệp</t>
  </si>
  <si>
    <t>Thiết kế mạch bằng máy tính</t>
  </si>
  <si>
    <t xml:space="preserve">Vi xử lý  </t>
  </si>
  <si>
    <t>Điện tử nâng cao</t>
  </si>
  <si>
    <t>Vi điều khiển</t>
  </si>
  <si>
    <t>Vi mạch số lập trình</t>
  </si>
  <si>
    <t xml:space="preserve">Profibus </t>
  </si>
  <si>
    <t>An toàn lao động</t>
  </si>
  <si>
    <t>Kỹ thuật số nâng cao</t>
  </si>
  <si>
    <t>Chế tạo mạch in và hàn linh kiện</t>
  </si>
  <si>
    <t>Vi xử lý</t>
  </si>
  <si>
    <t xml:space="preserve">Vi điều khiển </t>
  </si>
  <si>
    <t>Kỹ thuật truyền thông tương tự</t>
  </si>
  <si>
    <t>Kỹ thuật truyền thông số</t>
  </si>
  <si>
    <t>Điện tử công suât</t>
  </si>
  <si>
    <t>Vi mạch số lập trình(thiết kế mạch ĐT)</t>
  </si>
  <si>
    <t>Roboot công nghiệp</t>
  </si>
  <si>
    <t>Kỹ thuật lập trình C</t>
  </si>
  <si>
    <t>Kỹ thuật điều khiển tự động</t>
  </si>
  <si>
    <t>Điều khiển khí nén thủy khí</t>
  </si>
  <si>
    <t>Project</t>
  </si>
  <si>
    <t>Đồ án tốt nghiệp</t>
  </si>
  <si>
    <t>SO SÁNH CHƯƠNG TRÌNH ĐÀO TẠO NGHỀ ĐIỆN TỬ CÔNG NGHIỆP</t>
  </si>
  <si>
    <t>Tên chương mục</t>
  </si>
  <si>
    <t>Thời gian</t>
  </si>
  <si>
    <t>Tổng số</t>
  </si>
  <si>
    <t>Thực hành Bài tập</t>
  </si>
  <si>
    <t>I</t>
  </si>
  <si>
    <t>Chương 1: Khái niệm  chung về mạch điện</t>
  </si>
  <si>
    <t>Mạch điện</t>
  </si>
  <si>
    <t>Các khái niệm cơ bản trong mạch điện</t>
  </si>
  <si>
    <t>Mô hình mạch điện</t>
  </si>
  <si>
    <t>Các phép biến đổi tương đương</t>
  </si>
  <si>
    <t>II</t>
  </si>
  <si>
    <t>Chương 2. Mạch điện một chiều</t>
  </si>
  <si>
    <t>Các định luật và biểu thức cơ bản trong mạch điện một chiều</t>
  </si>
  <si>
    <t>Định luật kiechop</t>
  </si>
  <si>
    <t>Các phương pháp giải mạch điện một chiều</t>
  </si>
  <si>
    <t>III</t>
  </si>
  <si>
    <t>Chương 3. Mạch điện xoay chiều</t>
  </si>
  <si>
    <t>Khái niệm về dòng điện xoay chiều</t>
  </si>
  <si>
    <t>Giải mạch điện xoay chiều không phân nhánh</t>
  </si>
  <si>
    <t>Mạch RLC phân nhánh</t>
  </si>
  <si>
    <t>Giải mạch điện xoay chiều bằng số phức</t>
  </si>
  <si>
    <t>IV</t>
  </si>
  <si>
    <t>Chương 4. Giải mạch điện nâng cao</t>
  </si>
  <si>
    <t xml:space="preserve">Giải mạch điện xoay chiều </t>
  </si>
  <si>
    <t>Mạng 1 cửa</t>
  </si>
  <si>
    <t xml:space="preserve">Mạng 2 cửa </t>
  </si>
  <si>
    <t>V</t>
  </si>
  <si>
    <t>Chương 5. Quá trình quá độ trong mạch điện tuyến tính</t>
  </si>
  <si>
    <t>Mạch quá độ RC và RL</t>
  </si>
  <si>
    <t>Quá trình quá độ khi đóng mạch RC và RL vào nguồn điện áp hình sin</t>
  </si>
  <si>
    <t>Tên bài mục</t>
  </si>
  <si>
    <t>Khái niệm, phân loại và đọc linh kiện điện tử thụ động</t>
  </si>
  <si>
    <t>- Khái niệm</t>
  </si>
  <si>
    <t>- Phân loại</t>
  </si>
  <si>
    <t>- Đọc giá trị linh kiện điện tử thụ động</t>
  </si>
  <si>
    <t>Điện trở tương đương trong mạch điện</t>
  </si>
  <si>
    <t>- Tính toán điện trở tương đương</t>
  </si>
  <si>
    <t>- Đo điện trở tương đương</t>
  </si>
  <si>
    <t>Điện áp và cường độ dòng điện trong mạch một chiều</t>
  </si>
  <si>
    <r>
      <t xml:space="preserve">- </t>
    </r>
    <r>
      <rPr>
        <sz val="14"/>
        <color theme="1"/>
        <rFont val="Times New Roman"/>
        <family val="1"/>
      </rPr>
      <t>Tính toán giá trị điện áp và cường độ dòng điện</t>
    </r>
  </si>
  <si>
    <t>- Đo giá trị điện áp và cường độ dòng điện</t>
  </si>
  <si>
    <t xml:space="preserve">Công suất trong mạch điện </t>
  </si>
  <si>
    <t>- Tính toán công suất</t>
  </si>
  <si>
    <t>- Đo công suất</t>
  </si>
  <si>
    <t>Hướng dẫn cách sử dụng máy hiện sóng</t>
  </si>
  <si>
    <t>- Ý nghĩa của việc sử dụng máy hiện sóng</t>
  </si>
  <si>
    <t>- Các chức năng cơ bản của các nút trên máy hiện sóng</t>
  </si>
  <si>
    <t>- Bài tập</t>
  </si>
  <si>
    <t>VI</t>
  </si>
  <si>
    <t>Khảo sát sự hoạt động của diode chỉnh lưu</t>
  </si>
  <si>
    <t>- Đặc tuyến Volt- Ampe</t>
  </si>
  <si>
    <t>- Mạch chỉnh lưu</t>
  </si>
  <si>
    <t>VII</t>
  </si>
  <si>
    <t>Khảo sát sự hoạt động của biến trở</t>
  </si>
  <si>
    <t>- Ký hiệu và cấu tạo</t>
  </si>
  <si>
    <t>- Các công thức liên quan</t>
  </si>
  <si>
    <t>- Lắp và đo mạch sử dụng biến trở</t>
  </si>
  <si>
    <t>VIII</t>
  </si>
  <si>
    <t>Khảo sát sự hoạt động của tụ điện</t>
  </si>
  <si>
    <t>- Nguyên lý hoạt động</t>
  </si>
  <si>
    <t>- Một số đặc tính của tụ điện</t>
  </si>
  <si>
    <t>- Lắp và đo mạch sử dụng tụ điện</t>
  </si>
  <si>
    <t>IX</t>
  </si>
  <si>
    <t xml:space="preserve">Bài tập tổng hợp </t>
  </si>
  <si>
    <t>- Lý thuyết tổng hợp</t>
  </si>
  <si>
    <t>- Thực hành tổng hợp</t>
  </si>
  <si>
    <t>Thực hành (Bài tập)</t>
  </si>
  <si>
    <t>Kiểmtra (LT hoặc TH)</t>
  </si>
  <si>
    <t>MH 01</t>
  </si>
  <si>
    <t>MH 02</t>
  </si>
  <si>
    <t>MH 03</t>
  </si>
  <si>
    <t>MH 04</t>
  </si>
  <si>
    <t>MH 05</t>
  </si>
  <si>
    <t>MH 06</t>
  </si>
  <si>
    <t>MH07</t>
  </si>
  <si>
    <t>MH08</t>
  </si>
  <si>
    <t>MĐ 12</t>
  </si>
  <si>
    <t>MĐ 13</t>
  </si>
  <si>
    <t>MĐ 14</t>
  </si>
  <si>
    <t>MĐ 15</t>
  </si>
  <si>
    <t>MĐ 16</t>
  </si>
  <si>
    <t>MĐ09</t>
  </si>
  <si>
    <t>MĐ 10</t>
  </si>
  <si>
    <t>MĐ 11</t>
  </si>
  <si>
    <t>MH 17</t>
  </si>
  <si>
    <t>MĐ 18</t>
  </si>
  <si>
    <t>MĐ 19</t>
  </si>
  <si>
    <t>MĐ 20</t>
  </si>
  <si>
    <t>MĐ 21</t>
  </si>
  <si>
    <t>MĐ 22</t>
  </si>
  <si>
    <t>MĐ 23</t>
  </si>
  <si>
    <t>MĐ 24</t>
  </si>
  <si>
    <t>MĐ 25</t>
  </si>
  <si>
    <t>MĐ 26</t>
  </si>
  <si>
    <t>MĐ 27</t>
  </si>
  <si>
    <t>MĐ 28</t>
  </si>
  <si>
    <t>MĐ 30</t>
  </si>
  <si>
    <t>MĐ 31</t>
  </si>
  <si>
    <t>MĐ 32</t>
  </si>
  <si>
    <t>MĐ 33</t>
  </si>
  <si>
    <t>MĐ 34</t>
  </si>
  <si>
    <t>MĐ 35</t>
  </si>
  <si>
    <t>MĐ 36</t>
  </si>
  <si>
    <t>MH 30</t>
  </si>
  <si>
    <t>MH 29</t>
  </si>
  <si>
    <t>Các môn học chung</t>
  </si>
  <si>
    <t>Các mô đun, môn học đào tạo nghề</t>
  </si>
  <si>
    <t>Các mô đun, môn học kỹ thuật cơ sở</t>
  </si>
  <si>
    <t>II.1</t>
  </si>
  <si>
    <t xml:space="preserve"> II.2</t>
  </si>
  <si>
    <t>CHƯƠNG TRÌNH KHUNG NGHỀ ĐIỆN TỬ CÔNG NGHIỆP KHÓA 3</t>
  </si>
  <si>
    <t>Tổng cộng</t>
  </si>
  <si>
    <t>Mã MĐ,MH</t>
  </si>
  <si>
    <t xml:space="preserve">Tổng số </t>
  </si>
  <si>
    <t>Thời gian đào tạo (giờ)</t>
  </si>
  <si>
    <t xml:space="preserve">  Trong đó</t>
  </si>
  <si>
    <t>Tiếng hàn</t>
  </si>
  <si>
    <t>Hình thức</t>
  </si>
  <si>
    <t>Đồ án</t>
  </si>
  <si>
    <t>Bài tập lớn</t>
  </si>
  <si>
    <t>Giáo viên rà soát chương trình chi tiết</t>
  </si>
  <si>
    <t>Thu</t>
  </si>
  <si>
    <t>Đức</t>
  </si>
  <si>
    <t>Kiên</t>
  </si>
  <si>
    <t>Hà</t>
  </si>
  <si>
    <t>Cảnh</t>
  </si>
  <si>
    <t>Mimi</t>
  </si>
  <si>
    <t>Phương</t>
  </si>
  <si>
    <t>Bài 1: Đọc đo, kiểm tra linh kiện SMD</t>
  </si>
  <si>
    <t>Bài 2: Kỹ thuật hàn IC</t>
  </si>
  <si>
    <t>Bài 3 : Mạch điện tử nâng cao</t>
  </si>
  <si>
    <t>Bài 4: Chế tạo mạch in phức tạp</t>
  </si>
  <si>
    <t>Bài 5: Đồ án môn học</t>
  </si>
  <si>
    <t>1. Linh kiện hàn bề mặt (SMD)</t>
  </si>
  <si>
    <t>1.1. Khái niệm chung</t>
  </si>
  <si>
    <t>2. Mô phỏng mạch với Pspice Orcad</t>
  </si>
  <si>
    <t>1.2. Điện trở SMD</t>
  </si>
  <si>
    <t>1.3. Tụ điện SMD</t>
  </si>
  <si>
    <t>1.4. Diode SMD</t>
  </si>
  <si>
    <t>1.5. Tra cứu linh kiện SMD</t>
  </si>
  <si>
    <t>2.1. Giới thiệu phần mềm mô phỏng PSpice</t>
  </si>
  <si>
    <t>2.2. Khảo sát hoạt động của một tầng khuếch đại đơn giản</t>
  </si>
  <si>
    <t>2.3. Khảo sát mạch dao động đa hài</t>
  </si>
  <si>
    <t>2.4. Chạy mô phỏng PSpice mạch dao động với IC 555</t>
  </si>
  <si>
    <t>Thời gian (giờ)</t>
  </si>
  <si>
    <t>Hình thức giảng dạy</t>
  </si>
  <si>
    <t>T.Số</t>
  </si>
  <si>
    <t>KT*</t>
  </si>
  <si>
    <t>2.5. Bài tập ứng dụng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</si>
</sst>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9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sz val="11"/>
      <color indexed="8"/>
      <name val="Calibri"/>
      <family val="2"/>
    </font>
    <font>
      <b/>
      <sz val="11"/>
      <color indexed="8"/>
      <name val="Times New Roman"/>
      <family val="1"/>
    </font>
    <font>
      <sz val="10"/>
      <name val="Arial"/>
      <family val="2"/>
    </font>
    <font>
      <b/>
      <sz val="11"/>
      <color rgb="FFFF0000"/>
      <name val="Times New Roman"/>
      <family val="1"/>
    </font>
    <font>
      <sz val="11"/>
      <color rgb="FF0070C0"/>
      <name val="Times New Roman"/>
      <family val="1"/>
    </font>
    <font>
      <sz val="11"/>
      <color rgb="FF000000"/>
      <name val="Times New Roman"/>
      <family val="1"/>
    </font>
    <font>
      <i/>
      <sz val="11"/>
      <color rgb="FFFF0000"/>
      <name val="Times New Roman"/>
      <family val="1"/>
    </font>
    <font>
      <sz val="11"/>
      <color rgb="FFFF0000"/>
      <name val="Calibri"/>
      <family val="2"/>
    </font>
    <font>
      <sz val="11"/>
      <color rgb="FF7030A0"/>
      <name val="Times New Roman"/>
      <family val="1"/>
    </font>
    <font>
      <sz val="11"/>
      <color rgb="FFFF0000"/>
      <name val="Times New Roman"/>
      <family val="1"/>
    </font>
    <font>
      <b/>
      <sz val="11"/>
      <name val="Times New Roman"/>
      <family val="1"/>
    </font>
    <font>
      <i/>
      <sz val="11"/>
      <color theme="1"/>
      <name val="Times New Roman"/>
      <family val="1"/>
    </font>
    <font>
      <i/>
      <sz val="11"/>
      <color rgb="FF000000"/>
      <name val="Times New Roman"/>
      <family val="1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indexed="8"/>
      <name val="Times New Roman"/>
      <family val="1"/>
    </font>
    <font>
      <b/>
      <i/>
      <sz val="1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4"/>
      <color rgb="FF000000"/>
      <name val="Times New Roman"/>
      <family val="1"/>
    </font>
    <font>
      <i/>
      <sz val="14"/>
      <color theme="1"/>
      <name val="Times New Roman"/>
      <family val="1"/>
    </font>
    <font>
      <sz val="14"/>
      <name val="Times New Roman"/>
      <family val="1"/>
    </font>
    <font>
      <b/>
      <sz val="14"/>
      <color rgb="FF000000"/>
      <name val="Times New Roman"/>
      <family val="1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4"/>
      <color rgb="FFFF0000"/>
      <name val="Times New Roman"/>
      <family val="1"/>
    </font>
    <font>
      <sz val="14"/>
      <color rgb="FF0070C0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3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5" fillId="0" borderId="0">
      <alignment vertical="center"/>
    </xf>
    <xf numFmtId="0" fontId="12" fillId="0" borderId="0"/>
    <xf numFmtId="0" fontId="14" fillId="0" borderId="0"/>
    <xf numFmtId="0" fontId="5" fillId="0" borderId="0">
      <alignment vertical="center"/>
    </xf>
    <xf numFmtId="0" fontId="14" fillId="0" borderId="0"/>
    <xf numFmtId="0" fontId="14" fillId="0" borderId="0"/>
  </cellStyleXfs>
  <cellXfs count="243">
    <xf numFmtId="0" fontId="0" fillId="0" borderId="0" xfId="0"/>
    <xf numFmtId="0" fontId="0" fillId="0" borderId="0" xfId="0" applyFont="1"/>
    <xf numFmtId="0" fontId="2" fillId="0" borderId="0" xfId="0" applyFont="1" applyBorder="1" applyAlignme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/>
    <xf numFmtId="0" fontId="2" fillId="0" borderId="1" xfId="0" applyFont="1" applyBorder="1" applyAlignment="1"/>
    <xf numFmtId="0" fontId="2" fillId="0" borderId="1" xfId="0" applyFont="1" applyBorder="1" applyAlignment="1">
      <alignment horizontal="left" vertical="top"/>
    </xf>
    <xf numFmtId="0" fontId="6" fillId="2" borderId="1" xfId="1" applyFont="1" applyFill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vertical="top"/>
    </xf>
    <xf numFmtId="0" fontId="13" fillId="0" borderId="1" xfId="2" applyFont="1" applyFill="1" applyBorder="1" applyAlignment="1">
      <alignment horizontal="center" vertical="center"/>
    </xf>
    <xf numFmtId="0" fontId="6" fillId="0" borderId="1" xfId="3" applyFont="1" applyBorder="1" applyAlignment="1">
      <alignment horizontal="center" vertical="center"/>
    </xf>
    <xf numFmtId="0" fontId="2" fillId="0" borderId="1" xfId="0" applyFont="1" applyBorder="1" applyAlignment="1">
      <alignment horizontal="justify" vertical="top"/>
    </xf>
    <xf numFmtId="0" fontId="6" fillId="2" borderId="1" xfId="1" applyFont="1" applyFill="1" applyBorder="1" applyAlignment="1"/>
    <xf numFmtId="0" fontId="6" fillId="2" borderId="1" xfId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justify" vertical="top"/>
    </xf>
    <xf numFmtId="0" fontId="15" fillId="2" borderId="1" xfId="1" applyFont="1" applyFill="1" applyBorder="1" applyAlignment="1"/>
    <xf numFmtId="0" fontId="2" fillId="0" borderId="1" xfId="0" applyFont="1" applyBorder="1" applyAlignment="1">
      <alignment horizontal="center"/>
    </xf>
    <xf numFmtId="0" fontId="16" fillId="2" borderId="1" xfId="1" applyFont="1" applyFill="1" applyBorder="1" applyAlignment="1"/>
    <xf numFmtId="0" fontId="17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4" xfId="0" applyFont="1" applyFill="1" applyBorder="1" applyAlignment="1"/>
    <xf numFmtId="0" fontId="15" fillId="0" borderId="1" xfId="0" applyFont="1" applyBorder="1" applyAlignment="1">
      <alignment horizontal="justify"/>
    </xf>
    <xf numFmtId="0" fontId="15" fillId="2" borderId="1" xfId="1" applyFont="1" applyFill="1" applyBorder="1" applyAlignment="1">
      <alignment horizontal="justify" vertical="center" wrapText="1"/>
    </xf>
    <xf numFmtId="0" fontId="2" fillId="0" borderId="1" xfId="0" applyFont="1" applyBorder="1" applyAlignment="1">
      <alignment horizontal="justify"/>
    </xf>
    <xf numFmtId="0" fontId="18" fillId="0" borderId="1" xfId="0" applyFont="1" applyBorder="1" applyAlignment="1">
      <alignment horizontal="justify"/>
    </xf>
    <xf numFmtId="0" fontId="18" fillId="2" borderId="5" xfId="1" applyFont="1" applyFill="1" applyBorder="1" applyAlignment="1">
      <alignment horizontal="left" vertical="center" wrapText="1"/>
    </xf>
    <xf numFmtId="0" fontId="18" fillId="2" borderId="4" xfId="1" applyFont="1" applyFill="1" applyBorder="1" applyAlignment="1">
      <alignment horizontal="left" vertical="center" wrapText="1"/>
    </xf>
    <xf numFmtId="0" fontId="18" fillId="2" borderId="1" xfId="1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horizontal="left" vertical="center" wrapText="1"/>
    </xf>
    <xf numFmtId="0" fontId="18" fillId="3" borderId="1" xfId="0" applyFont="1" applyFill="1" applyBorder="1" applyAlignment="1"/>
    <xf numFmtId="0" fontId="20" fillId="0" borderId="1" xfId="0" applyFont="1" applyBorder="1" applyAlignment="1">
      <alignment horizontal="justify"/>
    </xf>
    <xf numFmtId="0" fontId="2" fillId="3" borderId="1" xfId="0" applyFont="1" applyFill="1" applyBorder="1" applyAlignment="1"/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15" fillId="2" borderId="1" xfId="1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center" wrapText="1"/>
    </xf>
    <xf numFmtId="0" fontId="21" fillId="3" borderId="1" xfId="0" applyFont="1" applyFill="1" applyBorder="1" applyAlignment="1"/>
    <xf numFmtId="0" fontId="2" fillId="0" borderId="1" xfId="0" applyFont="1" applyBorder="1"/>
    <xf numFmtId="0" fontId="23" fillId="3" borderId="1" xfId="0" applyFont="1" applyFill="1" applyBorder="1" applyAlignment="1"/>
    <xf numFmtId="0" fontId="20" fillId="0" borderId="1" xfId="0" applyFont="1" applyBorder="1" applyAlignment="1"/>
    <xf numFmtId="0" fontId="24" fillId="3" borderId="1" xfId="0" applyFont="1" applyFill="1" applyBorder="1" applyAlignment="1"/>
    <xf numFmtId="0" fontId="20" fillId="0" borderId="1" xfId="0" applyFont="1" applyBorder="1"/>
    <xf numFmtId="0" fontId="23" fillId="0" borderId="1" xfId="0" applyFont="1" applyBorder="1" applyAlignment="1"/>
    <xf numFmtId="0" fontId="15" fillId="0" borderId="1" xfId="0" applyFont="1" applyBorder="1"/>
    <xf numFmtId="0" fontId="16" fillId="2" borderId="1" xfId="1" applyFont="1" applyFill="1" applyBorder="1" applyAlignment="1">
      <alignment horizontal="left" vertical="center" wrapText="1"/>
    </xf>
    <xf numFmtId="0" fontId="16" fillId="3" borderId="1" xfId="0" applyFont="1" applyFill="1" applyBorder="1" applyAlignment="1"/>
    <xf numFmtId="0" fontId="6" fillId="2" borderId="5" xfId="1" applyFont="1" applyFill="1" applyBorder="1" applyAlignment="1">
      <alignment horizontal="center" vertical="center" wrapText="1"/>
    </xf>
    <xf numFmtId="0" fontId="16" fillId="2" borderId="1" xfId="1" applyFont="1" applyFill="1" applyBorder="1" applyAlignment="1">
      <alignment horizontal="justify" vertical="center" wrapText="1"/>
    </xf>
    <xf numFmtId="0" fontId="25" fillId="0" borderId="1" xfId="0" applyFont="1" applyBorder="1"/>
    <xf numFmtId="0" fontId="9" fillId="0" borderId="2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0" fillId="0" borderId="1" xfId="0" applyFont="1" applyBorder="1"/>
    <xf numFmtId="0" fontId="17" fillId="0" borderId="1" xfId="0" applyFont="1" applyBorder="1" applyAlignment="1">
      <alignment horizontal="center" vertical="top" wrapText="1"/>
    </xf>
    <xf numFmtId="0" fontId="2" fillId="0" borderId="6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justify" vertical="top"/>
    </xf>
    <xf numFmtId="0" fontId="27" fillId="0" borderId="1" xfId="2" applyFont="1" applyFill="1" applyBorder="1" applyAlignment="1">
      <alignment horizontal="center" vertical="center"/>
    </xf>
    <xf numFmtId="0" fontId="6" fillId="0" borderId="1" xfId="0" applyFont="1" applyBorder="1" applyAlignment="1">
      <alignment horizontal="justify"/>
    </xf>
    <xf numFmtId="0" fontId="6" fillId="0" borderId="1" xfId="0" applyFont="1" applyBorder="1" applyAlignment="1"/>
    <xf numFmtId="0" fontId="6" fillId="0" borderId="1" xfId="0" applyFont="1" applyBorder="1"/>
    <xf numFmtId="0" fontId="6" fillId="0" borderId="1" xfId="0" applyFont="1" applyBorder="1" applyAlignment="1">
      <alignment horizontal="justify" wrapText="1"/>
    </xf>
    <xf numFmtId="0" fontId="6" fillId="3" borderId="1" xfId="0" applyFont="1" applyFill="1" applyBorder="1" applyAlignment="1"/>
    <xf numFmtId="0" fontId="6" fillId="2" borderId="5" xfId="1" applyFont="1" applyFill="1" applyBorder="1" applyAlignment="1">
      <alignment horizontal="left" vertical="center" wrapText="1"/>
    </xf>
    <xf numFmtId="0" fontId="6" fillId="2" borderId="4" xfId="1" applyFont="1" applyFill="1" applyBorder="1" applyAlignment="1">
      <alignment horizontal="left" vertical="center" wrapText="1"/>
    </xf>
    <xf numFmtId="0" fontId="2" fillId="0" borderId="7" xfId="0" applyFont="1" applyFill="1" applyBorder="1" applyAlignment="1"/>
    <xf numFmtId="0" fontId="25" fillId="0" borderId="2" xfId="0" applyFont="1" applyBorder="1"/>
    <xf numFmtId="0" fontId="6" fillId="0" borderId="1" xfId="0" applyFont="1" applyBorder="1" applyAlignment="1">
      <alignment horizontal="left"/>
    </xf>
    <xf numFmtId="0" fontId="28" fillId="0" borderId="1" xfId="0" applyFont="1" applyBorder="1" applyAlignment="1">
      <alignment horizontal="left" wrapText="1"/>
    </xf>
    <xf numFmtId="0" fontId="6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4" borderId="4" xfId="0" applyFont="1" applyFill="1" applyBorder="1" applyAlignment="1"/>
    <xf numFmtId="0" fontId="2" fillId="0" borderId="5" xfId="0" applyFont="1" applyFill="1" applyBorder="1" applyAlignment="1"/>
    <xf numFmtId="0" fontId="6" fillId="2" borderId="1" xfId="0" applyFont="1" applyFill="1" applyBorder="1" applyAlignment="1">
      <alignment horizontal="justify"/>
    </xf>
    <xf numFmtId="0" fontId="2" fillId="4" borderId="1" xfId="0" applyFont="1" applyFill="1" applyBorder="1" applyAlignment="1">
      <alignment horizontal="justify" vertical="top"/>
    </xf>
    <xf numFmtId="0" fontId="6" fillId="4" borderId="1" xfId="1" applyFont="1" applyFill="1" applyBorder="1" applyAlignment="1">
      <alignment horizontal="justify" vertical="center" wrapText="1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justify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top"/>
    </xf>
    <xf numFmtId="0" fontId="2" fillId="4" borderId="1" xfId="0" applyFont="1" applyFill="1" applyBorder="1" applyAlignment="1"/>
    <xf numFmtId="0" fontId="6" fillId="4" borderId="1" xfId="1" applyFont="1" applyFill="1" applyBorder="1" applyAlignment="1"/>
    <xf numFmtId="0" fontId="0" fillId="0" borderId="3" xfId="0" applyFont="1" applyBorder="1" applyAlignment="1">
      <alignment horizontal="center"/>
    </xf>
    <xf numFmtId="0" fontId="6" fillId="0" borderId="6" xfId="0" applyFont="1" applyBorder="1"/>
    <xf numFmtId="0" fontId="23" fillId="3" borderId="6" xfId="0" applyFont="1" applyFill="1" applyBorder="1" applyAlignment="1"/>
    <xf numFmtId="0" fontId="2" fillId="0" borderId="6" xfId="0" applyFont="1" applyBorder="1" applyAlignment="1">
      <alignment horizontal="center"/>
    </xf>
    <xf numFmtId="0" fontId="2" fillId="0" borderId="1" xfId="0" applyFont="1" applyFill="1" applyBorder="1" applyAlignment="1"/>
    <xf numFmtId="0" fontId="6" fillId="0" borderId="1" xfId="0" applyFont="1" applyBorder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30" fillId="0" borderId="12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30" fillId="0" borderId="12" xfId="0" applyFont="1" applyBorder="1" applyAlignment="1">
      <alignment vertical="center" wrapText="1"/>
    </xf>
    <xf numFmtId="0" fontId="29" fillId="0" borderId="12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0" fontId="31" fillId="0" borderId="12" xfId="0" applyFont="1" applyBorder="1" applyAlignment="1">
      <alignment vertical="center" wrapText="1"/>
    </xf>
    <xf numFmtId="0" fontId="29" fillId="0" borderId="12" xfId="0" applyFont="1" applyBorder="1" applyAlignment="1">
      <alignment vertical="center" wrapText="1"/>
    </xf>
    <xf numFmtId="0" fontId="31" fillId="0" borderId="12" xfId="0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 indent="2"/>
    </xf>
    <xf numFmtId="0" fontId="33" fillId="0" borderId="1" xfId="0" applyFont="1" applyBorder="1" applyAlignment="1">
      <alignment horizontal="left" vertical="center" wrapText="1" indent="2"/>
    </xf>
    <xf numFmtId="0" fontId="33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vertical="center" wrapText="1"/>
    </xf>
    <xf numFmtId="0" fontId="2" fillId="0" borderId="6" xfId="0" applyFont="1" applyBorder="1"/>
    <xf numFmtId="0" fontId="34" fillId="2" borderId="1" xfId="4" applyFont="1" applyFill="1" applyBorder="1" applyAlignment="1">
      <alignment horizontal="left" vertical="center" wrapText="1"/>
    </xf>
    <xf numFmtId="0" fontId="34" fillId="2" borderId="1" xfId="5" applyNumberFormat="1" applyFont="1" applyFill="1" applyBorder="1" applyAlignment="1" applyProtection="1">
      <alignment horizontal="center" vertical="center" wrapText="1"/>
    </xf>
    <xf numFmtId="0" fontId="34" fillId="2" borderId="1" xfId="4" applyFont="1" applyFill="1" applyBorder="1" applyAlignment="1">
      <alignment horizontal="center" vertical="center" wrapText="1"/>
    </xf>
    <xf numFmtId="0" fontId="34" fillId="2" borderId="1" xfId="6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left" vertical="top"/>
    </xf>
    <xf numFmtId="0" fontId="33" fillId="0" borderId="1" xfId="0" applyFont="1" applyBorder="1" applyAlignment="1">
      <alignment horizontal="center" vertical="top"/>
    </xf>
    <xf numFmtId="0" fontId="37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33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33" fillId="0" borderId="1" xfId="0" applyFont="1" applyBorder="1" applyAlignment="1">
      <alignment horizontal="justify" vertical="top"/>
    </xf>
    <xf numFmtId="0" fontId="33" fillId="4" borderId="1" xfId="0" applyFont="1" applyFill="1" applyBorder="1" applyAlignment="1">
      <alignment horizontal="justify" vertical="top"/>
    </xf>
    <xf numFmtId="0" fontId="33" fillId="4" borderId="1" xfId="0" applyFont="1" applyFill="1" applyBorder="1" applyAlignment="1">
      <alignment horizontal="center" vertical="top"/>
    </xf>
    <xf numFmtId="0" fontId="33" fillId="3" borderId="1" xfId="0" applyFont="1" applyFill="1" applyBorder="1" applyAlignment="1">
      <alignment horizontal="center" vertical="top" wrapText="1"/>
    </xf>
    <xf numFmtId="0" fontId="37" fillId="2" borderId="1" xfId="1" applyFont="1" applyFill="1" applyBorder="1" applyAlignment="1">
      <alignment horizontal="left" vertical="top" wrapText="1"/>
    </xf>
    <xf numFmtId="0" fontId="35" fillId="0" borderId="1" xfId="0" applyFont="1" applyBorder="1" applyAlignment="1">
      <alignment horizontal="center" vertical="top"/>
    </xf>
    <xf numFmtId="0" fontId="33" fillId="0" borderId="0" xfId="0" applyFont="1" applyAlignment="1">
      <alignment vertical="top"/>
    </xf>
    <xf numFmtId="0" fontId="37" fillId="2" borderId="1" xfId="4" applyFont="1" applyFill="1" applyBorder="1" applyAlignment="1">
      <alignment horizontal="left" vertical="top" wrapText="1"/>
    </xf>
    <xf numFmtId="0" fontId="37" fillId="0" borderId="1" xfId="0" applyFont="1" applyBorder="1" applyAlignment="1">
      <alignment horizontal="justify" vertical="top"/>
    </xf>
    <xf numFmtId="0" fontId="37" fillId="0" borderId="1" xfId="0" applyFont="1" applyBorder="1" applyAlignment="1">
      <alignment vertical="top"/>
    </xf>
    <xf numFmtId="0" fontId="37" fillId="0" borderId="1" xfId="0" applyFont="1" applyBorder="1" applyAlignment="1">
      <alignment horizontal="left" vertical="top" wrapText="1"/>
    </xf>
    <xf numFmtId="0" fontId="33" fillId="0" borderId="0" xfId="0" applyFont="1" applyBorder="1" applyAlignment="1">
      <alignment vertical="top"/>
    </xf>
    <xf numFmtId="0" fontId="37" fillId="2" borderId="1" xfId="1" applyFont="1" applyFill="1" applyBorder="1" applyAlignment="1">
      <alignment horizontal="justify" vertical="top" wrapText="1"/>
    </xf>
    <xf numFmtId="0" fontId="33" fillId="0" borderId="1" xfId="0" applyFont="1" applyBorder="1" applyAlignment="1">
      <alignment vertical="top"/>
    </xf>
    <xf numFmtId="0" fontId="41" fillId="0" borderId="1" xfId="2" applyFont="1" applyFill="1" applyBorder="1" applyAlignment="1">
      <alignment horizontal="center" vertical="top"/>
    </xf>
    <xf numFmtId="0" fontId="37" fillId="0" borderId="1" xfId="3" applyFont="1" applyBorder="1" applyAlignment="1">
      <alignment horizontal="center" vertical="top"/>
    </xf>
    <xf numFmtId="0" fontId="37" fillId="2" borderId="1" xfId="1" applyFont="1" applyFill="1" applyBorder="1" applyAlignment="1">
      <alignment vertical="top"/>
    </xf>
    <xf numFmtId="0" fontId="37" fillId="2" borderId="1" xfId="1" applyFont="1" applyFill="1" applyBorder="1" applyAlignment="1">
      <alignment horizontal="center" vertical="top" wrapText="1"/>
    </xf>
    <xf numFmtId="0" fontId="42" fillId="2" borderId="1" xfId="1" applyFont="1" applyFill="1" applyBorder="1" applyAlignment="1">
      <alignment vertical="top"/>
    </xf>
    <xf numFmtId="0" fontId="37" fillId="4" borderId="1" xfId="1" applyFont="1" applyFill="1" applyBorder="1" applyAlignment="1">
      <alignment horizontal="justify" vertical="top" wrapText="1"/>
    </xf>
    <xf numFmtId="0" fontId="37" fillId="4" borderId="1" xfId="1" applyFont="1" applyFill="1" applyBorder="1" applyAlignment="1">
      <alignment vertical="top"/>
    </xf>
    <xf numFmtId="0" fontId="37" fillId="3" borderId="1" xfId="0" applyFont="1" applyFill="1" applyBorder="1" applyAlignment="1">
      <alignment vertical="top"/>
    </xf>
    <xf numFmtId="0" fontId="37" fillId="2" borderId="5" xfId="1" applyFont="1" applyFill="1" applyBorder="1" applyAlignment="1">
      <alignment horizontal="center" vertical="top" wrapText="1"/>
    </xf>
    <xf numFmtId="0" fontId="33" fillId="0" borderId="0" xfId="0" applyFont="1" applyAlignment="1">
      <alignment horizontal="center" vertical="top"/>
    </xf>
    <xf numFmtId="0" fontId="37" fillId="2" borderId="1" xfId="5" applyNumberFormat="1" applyFont="1" applyFill="1" applyBorder="1" applyAlignment="1" applyProtection="1">
      <alignment horizontal="center" vertical="top" wrapText="1"/>
    </xf>
    <xf numFmtId="0" fontId="37" fillId="2" borderId="1" xfId="4" applyFont="1" applyFill="1" applyBorder="1" applyAlignment="1">
      <alignment horizontal="center" vertical="top" wrapText="1"/>
    </xf>
    <xf numFmtId="0" fontId="37" fillId="2" borderId="1" xfId="6" applyFont="1" applyFill="1" applyBorder="1" applyAlignment="1">
      <alignment horizontal="center" vertical="top" wrapText="1"/>
    </xf>
    <xf numFmtId="0" fontId="43" fillId="2" borderId="1" xfId="1" applyFont="1" applyFill="1" applyBorder="1" applyAlignment="1">
      <alignment horizontal="left" vertical="top" wrapText="1"/>
    </xf>
    <xf numFmtId="0" fontId="42" fillId="2" borderId="1" xfId="1" applyFont="1" applyFill="1" applyBorder="1" applyAlignment="1">
      <alignment horizontal="left" vertical="top" wrapText="1"/>
    </xf>
    <xf numFmtId="0" fontId="39" fillId="0" borderId="1" xfId="0" applyFont="1" applyBorder="1" applyAlignment="1">
      <alignment horizontal="left" vertical="top" wrapText="1"/>
    </xf>
    <xf numFmtId="0" fontId="33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/>
    </xf>
    <xf numFmtId="0" fontId="38" fillId="0" borderId="3" xfId="0" applyFont="1" applyBorder="1" applyAlignment="1">
      <alignment horizontal="center" vertical="top"/>
    </xf>
    <xf numFmtId="0" fontId="38" fillId="0" borderId="3" xfId="0" applyFont="1" applyBorder="1" applyAlignment="1">
      <alignment horizontal="center" vertical="top" wrapText="1"/>
    </xf>
    <xf numFmtId="0" fontId="41" fillId="0" borderId="3" xfId="2" applyFont="1" applyFill="1" applyBorder="1" applyAlignment="1">
      <alignment horizontal="center" vertical="top"/>
    </xf>
    <xf numFmtId="0" fontId="35" fillId="0" borderId="3" xfId="0" applyFont="1" applyBorder="1" applyAlignment="1">
      <alignment horizontal="center" vertical="top"/>
    </xf>
    <xf numFmtId="0" fontId="35" fillId="0" borderId="3" xfId="0" applyFont="1" applyBorder="1" applyAlignment="1">
      <alignment horizontal="center" vertical="top" wrapText="1"/>
    </xf>
    <xf numFmtId="0" fontId="37" fillId="2" borderId="3" xfId="1" applyFont="1" applyFill="1" applyBorder="1" applyAlignment="1">
      <alignment horizontal="center" vertical="top" wrapText="1"/>
    </xf>
    <xf numFmtId="0" fontId="33" fillId="0" borderId="1" xfId="0" applyFont="1" applyFill="1" applyBorder="1" applyAlignment="1">
      <alignment vertical="top"/>
    </xf>
    <xf numFmtId="0" fontId="40" fillId="0" borderId="1" xfId="0" applyFont="1" applyBorder="1" applyAlignment="1">
      <alignment horizontal="center" vertical="top"/>
    </xf>
    <xf numFmtId="0" fontId="37" fillId="0" borderId="1" xfId="0" applyFont="1" applyFill="1" applyBorder="1" applyAlignment="1">
      <alignment horizontal="justify" vertical="top"/>
    </xf>
    <xf numFmtId="0" fontId="33" fillId="0" borderId="1" xfId="0" applyFont="1" applyFill="1" applyBorder="1" applyAlignment="1">
      <alignment horizontal="center" vertical="top"/>
    </xf>
    <xf numFmtId="0" fontId="36" fillId="3" borderId="1" xfId="0" applyFont="1" applyFill="1" applyBorder="1" applyAlignment="1">
      <alignment vertical="top"/>
    </xf>
    <xf numFmtId="0" fontId="1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0" fontId="33" fillId="0" borderId="2" xfId="0" applyFont="1" applyBorder="1" applyAlignment="1">
      <alignment horizontal="center" vertical="top"/>
    </xf>
    <xf numFmtId="0" fontId="33" fillId="0" borderId="2" xfId="0" applyFont="1" applyBorder="1" applyAlignment="1">
      <alignment horizontal="center" vertical="top" wrapText="1"/>
    </xf>
    <xf numFmtId="0" fontId="33" fillId="0" borderId="15" xfId="0" applyFont="1" applyBorder="1" applyAlignment="1">
      <alignment vertical="top"/>
    </xf>
    <xf numFmtId="0" fontId="33" fillId="0" borderId="7" xfId="0" applyFont="1" applyBorder="1" applyAlignment="1">
      <alignment vertical="top"/>
    </xf>
    <xf numFmtId="0" fontId="33" fillId="0" borderId="19" xfId="0" applyFont="1" applyBorder="1" applyAlignment="1">
      <alignment vertical="top"/>
    </xf>
    <xf numFmtId="0" fontId="33" fillId="0" borderId="2" xfId="0" applyFont="1" applyBorder="1" applyAlignment="1">
      <alignment vertical="top"/>
    </xf>
    <xf numFmtId="0" fontId="22" fillId="0" borderId="2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1" fillId="0" borderId="2" xfId="0" applyFont="1" applyBorder="1" applyAlignment="1">
      <alignment horizontal="center" vertical="top"/>
    </xf>
    <xf numFmtId="0" fontId="11" fillId="0" borderId="3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top"/>
    </xf>
    <xf numFmtId="0" fontId="10" fillId="0" borderId="3" xfId="0" applyFont="1" applyBorder="1" applyAlignment="1">
      <alignment horizontal="left" vertical="top"/>
    </xf>
    <xf numFmtId="0" fontId="1" fillId="0" borderId="6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40" fillId="0" borderId="1" xfId="0" applyFont="1" applyBorder="1" applyAlignment="1">
      <alignment horizontal="left" vertical="top"/>
    </xf>
    <xf numFmtId="0" fontId="33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30" fillId="0" borderId="8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45" fillId="0" borderId="0" xfId="0" applyFont="1"/>
    <xf numFmtId="0" fontId="46" fillId="0" borderId="0" xfId="0" applyFont="1"/>
    <xf numFmtId="0" fontId="45" fillId="0" borderId="0" xfId="0" applyFont="1" applyAlignment="1">
      <alignment horizontal="center" vertical="center"/>
    </xf>
    <xf numFmtId="0" fontId="47" fillId="0" borderId="0" xfId="0" applyFont="1"/>
    <xf numFmtId="0" fontId="48" fillId="0" borderId="0" xfId="0" applyFont="1"/>
    <xf numFmtId="0" fontId="0" fillId="0" borderId="0" xfId="0" applyAlignment="1">
      <alignment horizontal="left"/>
    </xf>
    <xf numFmtId="0" fontId="44" fillId="0" borderId="0" xfId="0" applyFont="1"/>
    <xf numFmtId="0" fontId="44" fillId="0" borderId="0" xfId="0" applyFont="1" applyAlignment="1">
      <alignment wrapText="1"/>
    </xf>
    <xf numFmtId="0" fontId="44" fillId="0" borderId="0" xfId="0" applyFont="1" applyAlignment="1">
      <alignment horizontal="center"/>
    </xf>
    <xf numFmtId="0" fontId="44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7">
    <cellStyle name="Normal" xfId="0" builtinId="0"/>
    <cellStyle name="Normal 2" xfId="1"/>
    <cellStyle name="Normal 2 2" xfId="5"/>
    <cellStyle name="Normal 2 2 2" xfId="4"/>
    <cellStyle name="Normal 4 2" xfId="6"/>
    <cellStyle name="Normal_Curriculum electricity" xfId="3"/>
    <cellStyle name="Normal_Sheet1_Curriculum electricit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E65"/>
  <sheetViews>
    <sheetView topLeftCell="A35" workbookViewId="0">
      <selection activeCell="J57" sqref="J57"/>
    </sheetView>
  </sheetViews>
  <sheetFormatPr defaultColWidth="9.109375" defaultRowHeight="14.4"/>
  <cols>
    <col min="1" max="1" width="5" style="1" bestFit="1" customWidth="1"/>
    <col min="2" max="2" width="27.88671875" style="1" bestFit="1" customWidth="1"/>
    <col min="3" max="3" width="27.44140625" style="1" customWidth="1"/>
    <col min="4" max="4" width="12" style="1" bestFit="1" customWidth="1"/>
    <col min="5" max="5" width="14.109375" style="1" bestFit="1" customWidth="1"/>
    <col min="6" max="6" width="10.88671875" style="1" bestFit="1" customWidth="1"/>
    <col min="7" max="8" width="9.109375" style="1"/>
    <col min="9" max="9" width="9.88671875" style="1" bestFit="1" customWidth="1"/>
    <col min="10" max="10" width="10.88671875" style="1" bestFit="1" customWidth="1"/>
    <col min="11" max="11" width="9.33203125" style="1" bestFit="1" customWidth="1"/>
    <col min="12" max="15" width="7.44140625" style="1" customWidth="1"/>
    <col min="16" max="16" width="28.44140625" style="1" customWidth="1"/>
    <col min="17" max="17" width="9.109375" style="1" customWidth="1"/>
    <col min="18" max="16384" width="9.109375" style="1"/>
  </cols>
  <sheetData>
    <row r="2" spans="1:31" ht="17.399999999999999">
      <c r="A2" s="199" t="s">
        <v>0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AE2" s="2"/>
    </row>
    <row r="3" spans="1:31">
      <c r="A3" s="200" t="s">
        <v>1</v>
      </c>
      <c r="B3" s="200" t="s">
        <v>2</v>
      </c>
      <c r="C3" s="200"/>
      <c r="D3" s="200" t="s">
        <v>102</v>
      </c>
      <c r="E3" s="200"/>
      <c r="F3" s="200"/>
      <c r="G3" s="200"/>
      <c r="H3" s="201" t="s">
        <v>3</v>
      </c>
      <c r="I3" s="201"/>
      <c r="J3" s="201"/>
      <c r="K3" s="201"/>
      <c r="L3" s="202" t="s">
        <v>4</v>
      </c>
      <c r="M3" s="202"/>
      <c r="N3" s="202"/>
      <c r="O3" s="202"/>
      <c r="P3" s="201" t="s">
        <v>5</v>
      </c>
      <c r="AE3" s="2"/>
    </row>
    <row r="4" spans="1:31" ht="27.6">
      <c r="A4" s="200"/>
      <c r="B4" s="3" t="s">
        <v>103</v>
      </c>
      <c r="C4" s="4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7</v>
      </c>
      <c r="I4" s="5" t="s">
        <v>8</v>
      </c>
      <c r="J4" s="5" t="s">
        <v>9</v>
      </c>
      <c r="K4" s="5" t="s">
        <v>10</v>
      </c>
      <c r="L4" s="6" t="s">
        <v>11</v>
      </c>
      <c r="M4" s="6" t="s">
        <v>12</v>
      </c>
      <c r="N4" s="6" t="s">
        <v>13</v>
      </c>
      <c r="O4" s="6" t="s">
        <v>14</v>
      </c>
      <c r="P4" s="201"/>
    </row>
    <row r="5" spans="1:31">
      <c r="A5" s="4"/>
      <c r="B5" s="3"/>
      <c r="C5" s="4"/>
      <c r="D5" s="6">
        <f>+D6+D14+D27+D51</f>
        <v>3750</v>
      </c>
      <c r="E5" s="5"/>
      <c r="F5" s="5"/>
      <c r="G5" s="5"/>
      <c r="H5" s="6">
        <f>+H6+H14+H27+H51</f>
        <v>3750</v>
      </c>
      <c r="I5" s="5"/>
      <c r="J5" s="5"/>
      <c r="K5" s="5"/>
      <c r="L5" s="5">
        <f>H5-D5</f>
        <v>0</v>
      </c>
      <c r="M5" s="5"/>
      <c r="N5" s="5"/>
      <c r="O5" s="5"/>
      <c r="P5" s="5"/>
      <c r="R5" s="7"/>
      <c r="S5" s="7"/>
    </row>
    <row r="6" spans="1:31">
      <c r="A6" s="4"/>
      <c r="B6" s="192" t="s">
        <v>15</v>
      </c>
      <c r="C6" s="193"/>
      <c r="D6" s="5">
        <f>+SUM(D7:D12)</f>
        <v>450</v>
      </c>
      <c r="E6" s="5"/>
      <c r="F6" s="5"/>
      <c r="G6" s="5"/>
      <c r="H6" s="5">
        <f>+SUM(H7:H12)</f>
        <v>450</v>
      </c>
      <c r="I6" s="5"/>
      <c r="J6" s="5"/>
      <c r="K6" s="5"/>
      <c r="L6" s="5"/>
      <c r="M6" s="5"/>
      <c r="N6" s="5"/>
      <c r="O6" s="5"/>
      <c r="P6" s="5"/>
    </row>
    <row r="7" spans="1:31">
      <c r="A7" s="8">
        <v>1</v>
      </c>
      <c r="B7" s="9" t="s">
        <v>16</v>
      </c>
      <c r="C7" s="10" t="s">
        <v>16</v>
      </c>
      <c r="D7" s="11">
        <v>90</v>
      </c>
      <c r="E7" s="12">
        <v>60</v>
      </c>
      <c r="F7" s="12">
        <v>24</v>
      </c>
      <c r="G7" s="12">
        <v>6</v>
      </c>
      <c r="H7" s="13">
        <v>90</v>
      </c>
      <c r="I7" s="12">
        <v>60</v>
      </c>
      <c r="J7" s="12">
        <v>24</v>
      </c>
      <c r="K7" s="12">
        <v>6</v>
      </c>
      <c r="L7" s="5">
        <f t="shared" ref="L7:L12" si="0">H7-D7</f>
        <v>0</v>
      </c>
      <c r="M7" s="5">
        <f t="shared" ref="M7:O12" si="1">I7-E7</f>
        <v>0</v>
      </c>
      <c r="N7" s="5">
        <f t="shared" si="1"/>
        <v>0</v>
      </c>
      <c r="O7" s="5">
        <f t="shared" si="1"/>
        <v>0</v>
      </c>
      <c r="P7" s="14"/>
    </row>
    <row r="8" spans="1:31">
      <c r="A8" s="8">
        <v>2</v>
      </c>
      <c r="B8" s="9" t="s">
        <v>17</v>
      </c>
      <c r="C8" s="10" t="s">
        <v>17</v>
      </c>
      <c r="D8" s="11">
        <v>30</v>
      </c>
      <c r="E8" s="12">
        <v>21</v>
      </c>
      <c r="F8" s="12">
        <v>7</v>
      </c>
      <c r="G8" s="12">
        <v>2</v>
      </c>
      <c r="H8" s="13">
        <v>30</v>
      </c>
      <c r="I8" s="12">
        <v>21</v>
      </c>
      <c r="J8" s="12">
        <v>7</v>
      </c>
      <c r="K8" s="12">
        <v>2</v>
      </c>
      <c r="L8" s="5">
        <f t="shared" si="0"/>
        <v>0</v>
      </c>
      <c r="M8" s="5">
        <f t="shared" si="1"/>
        <v>0</v>
      </c>
      <c r="N8" s="5">
        <f t="shared" si="1"/>
        <v>0</v>
      </c>
      <c r="O8" s="5">
        <f t="shared" si="1"/>
        <v>0</v>
      </c>
      <c r="P8" s="14"/>
    </row>
    <row r="9" spans="1:31">
      <c r="A9" s="8">
        <v>3</v>
      </c>
      <c r="B9" s="9" t="s">
        <v>18</v>
      </c>
      <c r="C9" s="10" t="s">
        <v>18</v>
      </c>
      <c r="D9" s="11">
        <v>60</v>
      </c>
      <c r="E9" s="12">
        <v>4</v>
      </c>
      <c r="F9" s="12">
        <v>52</v>
      </c>
      <c r="G9" s="12">
        <v>4</v>
      </c>
      <c r="H9" s="13">
        <v>60</v>
      </c>
      <c r="I9" s="12">
        <v>4</v>
      </c>
      <c r="J9" s="12">
        <v>52</v>
      </c>
      <c r="K9" s="12">
        <v>4</v>
      </c>
      <c r="L9" s="5">
        <f t="shared" si="0"/>
        <v>0</v>
      </c>
      <c r="M9" s="5">
        <f t="shared" si="1"/>
        <v>0</v>
      </c>
      <c r="N9" s="5">
        <f t="shared" si="1"/>
        <v>0</v>
      </c>
      <c r="O9" s="5">
        <f t="shared" si="1"/>
        <v>0</v>
      </c>
      <c r="P9" s="14"/>
    </row>
    <row r="10" spans="1:31">
      <c r="A10" s="15">
        <v>4</v>
      </c>
      <c r="B10" s="16" t="s">
        <v>19</v>
      </c>
      <c r="C10" s="10" t="s">
        <v>20</v>
      </c>
      <c r="D10" s="11">
        <v>75</v>
      </c>
      <c r="E10" s="12">
        <v>58</v>
      </c>
      <c r="F10" s="12">
        <v>13</v>
      </c>
      <c r="G10" s="12">
        <v>4</v>
      </c>
      <c r="H10" s="13">
        <v>75</v>
      </c>
      <c r="I10" s="12">
        <v>58</v>
      </c>
      <c r="J10" s="12">
        <v>13</v>
      </c>
      <c r="K10" s="12">
        <v>4</v>
      </c>
      <c r="L10" s="5">
        <f t="shared" si="0"/>
        <v>0</v>
      </c>
      <c r="M10" s="5">
        <f t="shared" si="1"/>
        <v>0</v>
      </c>
      <c r="N10" s="5">
        <f t="shared" si="1"/>
        <v>0</v>
      </c>
      <c r="O10" s="5">
        <f t="shared" si="1"/>
        <v>0</v>
      </c>
      <c r="P10" s="17"/>
    </row>
    <row r="11" spans="1:31">
      <c r="A11" s="8">
        <v>5</v>
      </c>
      <c r="B11" s="16" t="s">
        <v>21</v>
      </c>
      <c r="C11" s="10" t="s">
        <v>21</v>
      </c>
      <c r="D11" s="11">
        <v>75</v>
      </c>
      <c r="E11" s="12">
        <v>17</v>
      </c>
      <c r="F11" s="12">
        <v>54</v>
      </c>
      <c r="G11" s="12">
        <v>4</v>
      </c>
      <c r="H11" s="13">
        <v>75</v>
      </c>
      <c r="I11" s="12">
        <v>17</v>
      </c>
      <c r="J11" s="12">
        <v>54</v>
      </c>
      <c r="K11" s="12">
        <v>4</v>
      </c>
      <c r="L11" s="5">
        <f t="shared" si="0"/>
        <v>0</v>
      </c>
      <c r="M11" s="5">
        <f t="shared" si="1"/>
        <v>0</v>
      </c>
      <c r="N11" s="5">
        <f t="shared" si="1"/>
        <v>0</v>
      </c>
      <c r="O11" s="5">
        <f t="shared" si="1"/>
        <v>0</v>
      </c>
      <c r="P11" s="14"/>
    </row>
    <row r="12" spans="1:31">
      <c r="A12" s="15">
        <v>6</v>
      </c>
      <c r="B12" s="16" t="s">
        <v>22</v>
      </c>
      <c r="C12" s="10" t="s">
        <v>23</v>
      </c>
      <c r="D12" s="18">
        <v>120</v>
      </c>
      <c r="E12" s="19">
        <v>60</v>
      </c>
      <c r="F12" s="19">
        <v>50</v>
      </c>
      <c r="G12" s="19">
        <v>10</v>
      </c>
      <c r="H12" s="20">
        <v>120</v>
      </c>
      <c r="I12" s="19">
        <v>60</v>
      </c>
      <c r="J12" s="19">
        <v>50</v>
      </c>
      <c r="K12" s="19">
        <v>10</v>
      </c>
      <c r="L12" s="5">
        <f t="shared" si="0"/>
        <v>0</v>
      </c>
      <c r="M12" s="5">
        <f t="shared" si="1"/>
        <v>0</v>
      </c>
      <c r="N12" s="5">
        <f t="shared" si="1"/>
        <v>0</v>
      </c>
      <c r="O12" s="5">
        <f t="shared" si="1"/>
        <v>0</v>
      </c>
      <c r="P12" s="14"/>
    </row>
    <row r="13" spans="1:31">
      <c r="A13" s="21"/>
      <c r="B13" s="194" t="s">
        <v>24</v>
      </c>
      <c r="C13" s="195"/>
      <c r="D13" s="18">
        <f>+D14+D27</f>
        <v>2355</v>
      </c>
      <c r="E13" s="19"/>
      <c r="F13" s="19"/>
      <c r="G13" s="19"/>
      <c r="H13" s="18">
        <f>+H14+H27</f>
        <v>2290</v>
      </c>
      <c r="I13" s="17"/>
      <c r="J13" s="17"/>
      <c r="K13" s="17"/>
      <c r="L13" s="5"/>
      <c r="M13" s="5"/>
      <c r="N13" s="5"/>
      <c r="O13" s="5"/>
      <c r="P13" s="14"/>
    </row>
    <row r="14" spans="1:31">
      <c r="A14" s="8"/>
      <c r="B14" s="196" t="s">
        <v>25</v>
      </c>
      <c r="C14" s="197"/>
      <c r="D14" s="22">
        <f>+SUM(D15:D26)</f>
        <v>570</v>
      </c>
      <c r="E14" s="23"/>
      <c r="F14" s="14"/>
      <c r="G14" s="14"/>
      <c r="H14" s="22">
        <f>+SUM(H15:H26)</f>
        <v>590</v>
      </c>
      <c r="I14" s="23"/>
      <c r="J14" s="14"/>
      <c r="K14" s="14"/>
      <c r="L14" s="5"/>
      <c r="M14" s="5"/>
      <c r="N14" s="5"/>
      <c r="O14" s="5"/>
      <c r="P14" s="14"/>
    </row>
    <row r="15" spans="1:31">
      <c r="A15" s="8">
        <v>7</v>
      </c>
      <c r="B15" s="24" t="s">
        <v>26</v>
      </c>
      <c r="C15" s="25" t="s">
        <v>26</v>
      </c>
      <c r="D15" s="29">
        <v>75</v>
      </c>
      <c r="E15" s="12">
        <v>40</v>
      </c>
      <c r="F15" s="12">
        <v>25</v>
      </c>
      <c r="G15" s="12">
        <v>10</v>
      </c>
      <c r="H15" s="31">
        <v>70</v>
      </c>
      <c r="I15" s="26">
        <v>30</v>
      </c>
      <c r="J15" s="26">
        <v>37</v>
      </c>
      <c r="K15" s="26">
        <v>3</v>
      </c>
      <c r="L15" s="14">
        <f>H15-D15</f>
        <v>-5</v>
      </c>
      <c r="M15" s="14">
        <f t="shared" ref="M15:O26" si="2">I15-E15</f>
        <v>-10</v>
      </c>
      <c r="N15" s="14">
        <f t="shared" si="2"/>
        <v>12</v>
      </c>
      <c r="O15" s="14">
        <f t="shared" si="2"/>
        <v>-7</v>
      </c>
      <c r="P15" s="14"/>
    </row>
    <row r="16" spans="1:31">
      <c r="A16" s="8">
        <v>8</v>
      </c>
      <c r="B16" s="27" t="s">
        <v>27</v>
      </c>
      <c r="C16" s="28" t="s">
        <v>28</v>
      </c>
      <c r="D16" s="29">
        <v>30</v>
      </c>
      <c r="E16" s="12">
        <v>10</v>
      </c>
      <c r="F16" s="12">
        <v>18</v>
      </c>
      <c r="G16" s="12">
        <v>2</v>
      </c>
      <c r="H16" s="31">
        <v>55</v>
      </c>
      <c r="I16" s="26">
        <v>15</v>
      </c>
      <c r="J16" s="26">
        <v>38</v>
      </c>
      <c r="K16" s="26">
        <v>2</v>
      </c>
      <c r="L16" s="14">
        <f t="shared" ref="L16:L26" si="3">H16-D16</f>
        <v>25</v>
      </c>
      <c r="M16" s="14">
        <f t="shared" si="2"/>
        <v>5</v>
      </c>
      <c r="N16" s="14">
        <f t="shared" si="2"/>
        <v>20</v>
      </c>
      <c r="O16" s="14">
        <f t="shared" si="2"/>
        <v>0</v>
      </c>
      <c r="P16" s="14"/>
    </row>
    <row r="17" spans="1:16">
      <c r="A17" s="8">
        <v>9</v>
      </c>
      <c r="B17" s="24" t="s">
        <v>29</v>
      </c>
      <c r="C17" s="10" t="s">
        <v>29</v>
      </c>
      <c r="D17" s="29">
        <v>75</v>
      </c>
      <c r="E17" s="12">
        <v>56</v>
      </c>
      <c r="F17" s="12">
        <v>15</v>
      </c>
      <c r="G17" s="12">
        <v>4</v>
      </c>
      <c r="H17" s="31">
        <v>45</v>
      </c>
      <c r="I17" s="26">
        <v>42</v>
      </c>
      <c r="J17" s="26">
        <v>0</v>
      </c>
      <c r="K17" s="26">
        <v>3</v>
      </c>
      <c r="L17" s="14">
        <f t="shared" si="3"/>
        <v>-30</v>
      </c>
      <c r="M17" s="14">
        <f t="shared" si="2"/>
        <v>-14</v>
      </c>
      <c r="N17" s="14">
        <f t="shared" si="2"/>
        <v>-15</v>
      </c>
      <c r="O17" s="14">
        <f t="shared" si="2"/>
        <v>-1</v>
      </c>
      <c r="P17" s="14"/>
    </row>
    <row r="18" spans="1:16">
      <c r="A18" s="8">
        <v>10</v>
      </c>
      <c r="B18" s="24" t="s">
        <v>30</v>
      </c>
      <c r="C18" s="10" t="s">
        <v>30</v>
      </c>
      <c r="D18" s="29">
        <v>45</v>
      </c>
      <c r="E18" s="12">
        <v>33</v>
      </c>
      <c r="F18" s="12">
        <v>9</v>
      </c>
      <c r="G18" s="12">
        <v>3</v>
      </c>
      <c r="H18" s="31">
        <f t="shared" ref="H18:H24" si="4">I18+J18+K18</f>
        <v>45</v>
      </c>
      <c r="I18" s="26">
        <v>42</v>
      </c>
      <c r="J18" s="26">
        <v>0</v>
      </c>
      <c r="K18" s="26">
        <v>3</v>
      </c>
      <c r="L18" s="14">
        <f t="shared" si="3"/>
        <v>0</v>
      </c>
      <c r="M18" s="14">
        <f t="shared" si="2"/>
        <v>9</v>
      </c>
      <c r="N18" s="14">
        <f t="shared" si="2"/>
        <v>-9</v>
      </c>
      <c r="O18" s="14">
        <f t="shared" si="2"/>
        <v>0</v>
      </c>
      <c r="P18" s="14"/>
    </row>
    <row r="19" spans="1:16">
      <c r="A19" s="8">
        <v>11</v>
      </c>
      <c r="B19" s="24" t="s">
        <v>31</v>
      </c>
      <c r="C19" s="10" t="s">
        <v>32</v>
      </c>
      <c r="D19" s="29">
        <v>45</v>
      </c>
      <c r="E19" s="29">
        <v>34</v>
      </c>
      <c r="F19" s="29">
        <v>8</v>
      </c>
      <c r="G19" s="12">
        <v>3</v>
      </c>
      <c r="H19" s="31">
        <f t="shared" si="4"/>
        <v>45</v>
      </c>
      <c r="I19" s="26">
        <v>42</v>
      </c>
      <c r="J19" s="26">
        <v>0</v>
      </c>
      <c r="K19" s="26">
        <v>3</v>
      </c>
      <c r="L19" s="14">
        <f t="shared" si="3"/>
        <v>0</v>
      </c>
      <c r="M19" s="14">
        <f t="shared" si="2"/>
        <v>8</v>
      </c>
      <c r="N19" s="14">
        <f t="shared" si="2"/>
        <v>-8</v>
      </c>
      <c r="O19" s="14">
        <f t="shared" si="2"/>
        <v>0</v>
      </c>
      <c r="P19" s="14"/>
    </row>
    <row r="20" spans="1:16">
      <c r="A20" s="8">
        <v>12</v>
      </c>
      <c r="B20" s="24" t="s">
        <v>33</v>
      </c>
      <c r="C20" s="25" t="s">
        <v>33</v>
      </c>
      <c r="D20" s="29">
        <v>45</v>
      </c>
      <c r="E20" s="12">
        <v>40</v>
      </c>
      <c r="F20" s="12">
        <v>2</v>
      </c>
      <c r="G20" s="12">
        <v>3</v>
      </c>
      <c r="H20" s="31">
        <f t="shared" si="4"/>
        <v>45</v>
      </c>
      <c r="I20" s="26">
        <v>42</v>
      </c>
      <c r="J20" s="26">
        <v>0</v>
      </c>
      <c r="K20" s="26">
        <v>3</v>
      </c>
      <c r="L20" s="14">
        <f t="shared" si="3"/>
        <v>0</v>
      </c>
      <c r="M20" s="14">
        <f t="shared" si="2"/>
        <v>2</v>
      </c>
      <c r="N20" s="14">
        <f t="shared" si="2"/>
        <v>-2</v>
      </c>
      <c r="O20" s="14">
        <f t="shared" si="2"/>
        <v>0</v>
      </c>
      <c r="P20" s="14"/>
    </row>
    <row r="21" spans="1:16">
      <c r="A21" s="8">
        <v>13</v>
      </c>
      <c r="B21" s="24" t="s">
        <v>34</v>
      </c>
      <c r="C21" s="10" t="s">
        <v>35</v>
      </c>
      <c r="D21" s="29">
        <v>75</v>
      </c>
      <c r="E21" s="12">
        <v>65</v>
      </c>
      <c r="F21" s="12">
        <v>7</v>
      </c>
      <c r="G21" s="12">
        <v>3</v>
      </c>
      <c r="H21" s="31">
        <v>45</v>
      </c>
      <c r="I21" s="26">
        <v>42</v>
      </c>
      <c r="J21" s="26"/>
      <c r="K21" s="26">
        <v>3</v>
      </c>
      <c r="L21" s="14">
        <f t="shared" si="3"/>
        <v>-30</v>
      </c>
      <c r="M21" s="14">
        <f t="shared" si="2"/>
        <v>-23</v>
      </c>
      <c r="N21" s="14">
        <f t="shared" si="2"/>
        <v>-7</v>
      </c>
      <c r="O21" s="14">
        <f t="shared" si="2"/>
        <v>0</v>
      </c>
      <c r="P21" s="14"/>
    </row>
    <row r="22" spans="1:16">
      <c r="A22" s="8">
        <v>14</v>
      </c>
      <c r="B22" s="24" t="s">
        <v>36</v>
      </c>
      <c r="C22" s="10" t="s">
        <v>37</v>
      </c>
      <c r="D22" s="29">
        <v>45</v>
      </c>
      <c r="E22" s="29">
        <v>37</v>
      </c>
      <c r="F22" s="29">
        <v>5</v>
      </c>
      <c r="G22" s="12">
        <v>3</v>
      </c>
      <c r="H22" s="31">
        <v>70</v>
      </c>
      <c r="I22" s="26">
        <v>28</v>
      </c>
      <c r="J22" s="26">
        <v>39</v>
      </c>
      <c r="K22" s="26">
        <v>3</v>
      </c>
      <c r="L22" s="14">
        <f t="shared" si="3"/>
        <v>25</v>
      </c>
      <c r="M22" s="14">
        <f t="shared" si="2"/>
        <v>-9</v>
      </c>
      <c r="N22" s="14">
        <f t="shared" si="2"/>
        <v>34</v>
      </c>
      <c r="O22" s="14">
        <f t="shared" si="2"/>
        <v>0</v>
      </c>
      <c r="P22" s="14"/>
    </row>
    <row r="23" spans="1:16" ht="27.6">
      <c r="A23" s="8">
        <v>15</v>
      </c>
      <c r="B23" s="24" t="s">
        <v>38</v>
      </c>
      <c r="C23" s="10" t="s">
        <v>39</v>
      </c>
      <c r="D23" s="29">
        <v>30</v>
      </c>
      <c r="E23" s="14">
        <v>28</v>
      </c>
      <c r="F23" s="14">
        <v>0</v>
      </c>
      <c r="G23" s="14">
        <v>2</v>
      </c>
      <c r="H23" s="31">
        <f t="shared" si="4"/>
        <v>30</v>
      </c>
      <c r="I23" s="26">
        <v>28</v>
      </c>
      <c r="J23" s="26">
        <v>0</v>
      </c>
      <c r="K23" s="26">
        <v>2</v>
      </c>
      <c r="L23" s="14">
        <f t="shared" si="3"/>
        <v>0</v>
      </c>
      <c r="M23" s="14">
        <f t="shared" si="2"/>
        <v>0</v>
      </c>
      <c r="N23" s="14">
        <f t="shared" si="2"/>
        <v>0</v>
      </c>
      <c r="O23" s="14">
        <f t="shared" si="2"/>
        <v>0</v>
      </c>
      <c r="P23" s="14"/>
    </row>
    <row r="24" spans="1:16">
      <c r="A24" s="8">
        <v>16</v>
      </c>
      <c r="B24" s="24" t="s">
        <v>40</v>
      </c>
      <c r="C24" s="10" t="s">
        <v>40</v>
      </c>
      <c r="D24" s="29">
        <v>30</v>
      </c>
      <c r="E24" s="14">
        <v>19</v>
      </c>
      <c r="F24" s="14">
        <v>9</v>
      </c>
      <c r="G24" s="14">
        <v>2</v>
      </c>
      <c r="H24" s="31">
        <f t="shared" si="4"/>
        <v>30</v>
      </c>
      <c r="I24" s="26">
        <v>28</v>
      </c>
      <c r="J24" s="26">
        <v>0</v>
      </c>
      <c r="K24" s="26">
        <v>2</v>
      </c>
      <c r="L24" s="14">
        <f t="shared" si="3"/>
        <v>0</v>
      </c>
      <c r="M24" s="14">
        <f t="shared" si="2"/>
        <v>9</v>
      </c>
      <c r="N24" s="14">
        <f t="shared" si="2"/>
        <v>-9</v>
      </c>
      <c r="O24" s="14">
        <f t="shared" si="2"/>
        <v>0</v>
      </c>
      <c r="P24" s="14"/>
    </row>
    <row r="25" spans="1:16">
      <c r="A25" s="8">
        <v>17</v>
      </c>
      <c r="B25" s="24"/>
      <c r="C25" s="30" t="s">
        <v>41</v>
      </c>
      <c r="D25" s="29"/>
      <c r="E25" s="23"/>
      <c r="F25" s="14"/>
      <c r="G25" s="14"/>
      <c r="H25" s="31">
        <v>30</v>
      </c>
      <c r="I25" s="26">
        <v>28</v>
      </c>
      <c r="J25" s="26">
        <v>0</v>
      </c>
      <c r="K25" s="26">
        <v>2</v>
      </c>
      <c r="L25" s="14">
        <f t="shared" si="3"/>
        <v>30</v>
      </c>
      <c r="M25" s="14">
        <f t="shared" si="2"/>
        <v>28</v>
      </c>
      <c r="N25" s="14">
        <f t="shared" si="2"/>
        <v>0</v>
      </c>
      <c r="O25" s="14">
        <f t="shared" si="2"/>
        <v>2</v>
      </c>
      <c r="P25" s="14"/>
    </row>
    <row r="26" spans="1:16">
      <c r="A26" s="8">
        <v>18</v>
      </c>
      <c r="B26" s="27" t="s">
        <v>42</v>
      </c>
      <c r="C26" s="28" t="s">
        <v>43</v>
      </c>
      <c r="D26" s="29">
        <v>75</v>
      </c>
      <c r="E26" s="23">
        <v>14</v>
      </c>
      <c r="F26" s="14">
        <v>60</v>
      </c>
      <c r="G26" s="14">
        <v>1</v>
      </c>
      <c r="H26" s="31">
        <v>80</v>
      </c>
      <c r="I26" s="26"/>
      <c r="J26" s="26">
        <v>78</v>
      </c>
      <c r="K26" s="26">
        <v>2</v>
      </c>
      <c r="L26" s="14">
        <f t="shared" si="3"/>
        <v>5</v>
      </c>
      <c r="M26" s="14">
        <f t="shared" si="2"/>
        <v>-14</v>
      </c>
      <c r="N26" s="14">
        <f t="shared" si="2"/>
        <v>18</v>
      </c>
      <c r="O26" s="14">
        <f t="shared" si="2"/>
        <v>1</v>
      </c>
      <c r="P26" s="14"/>
    </row>
    <row r="27" spans="1:16">
      <c r="A27" s="8"/>
      <c r="B27" s="198" t="s">
        <v>44</v>
      </c>
      <c r="C27" s="198"/>
      <c r="D27" s="22">
        <f>+SUM(D28:D50)</f>
        <v>1785</v>
      </c>
      <c r="E27" s="14"/>
      <c r="F27" s="14"/>
      <c r="G27" s="14"/>
      <c r="H27" s="22">
        <f>+SUM(H28:H50)</f>
        <v>1700</v>
      </c>
      <c r="I27" s="14"/>
      <c r="J27" s="14"/>
      <c r="K27" s="14"/>
      <c r="L27" s="5"/>
      <c r="M27" s="5"/>
      <c r="N27" s="5"/>
      <c r="O27" s="5"/>
      <c r="P27" s="14"/>
    </row>
    <row r="28" spans="1:16">
      <c r="A28" s="33">
        <v>19</v>
      </c>
      <c r="B28" s="34" t="s">
        <v>45</v>
      </c>
      <c r="C28" s="35" t="s">
        <v>46</v>
      </c>
      <c r="D28" s="29">
        <v>45</v>
      </c>
      <c r="E28" s="29">
        <v>34</v>
      </c>
      <c r="F28" s="29">
        <v>8</v>
      </c>
      <c r="G28" s="12">
        <v>3</v>
      </c>
      <c r="H28" s="29">
        <v>45</v>
      </c>
      <c r="I28" s="26">
        <v>42</v>
      </c>
      <c r="J28" s="26"/>
      <c r="K28" s="26">
        <v>3</v>
      </c>
      <c r="L28" s="14">
        <f>H28-D28</f>
        <v>0</v>
      </c>
      <c r="M28" s="14">
        <f t="shared" ref="M28:O31" si="5">I28-E28</f>
        <v>8</v>
      </c>
      <c r="N28" s="14">
        <f t="shared" si="5"/>
        <v>-8</v>
      </c>
      <c r="O28" s="14">
        <f t="shared" si="5"/>
        <v>0</v>
      </c>
      <c r="P28" s="14"/>
    </row>
    <row r="29" spans="1:16" ht="28.2">
      <c r="A29" s="33">
        <v>20</v>
      </c>
      <c r="B29" s="34" t="s">
        <v>47</v>
      </c>
      <c r="C29" s="35" t="s">
        <v>48</v>
      </c>
      <c r="D29" s="29">
        <v>60</v>
      </c>
      <c r="E29" s="29">
        <v>50</v>
      </c>
      <c r="F29" s="29">
        <v>5</v>
      </c>
      <c r="G29" s="12">
        <v>5</v>
      </c>
      <c r="H29" s="31">
        <v>30</v>
      </c>
      <c r="I29" s="26">
        <v>28</v>
      </c>
      <c r="J29" s="26">
        <v>0</v>
      </c>
      <c r="K29" s="26">
        <v>2</v>
      </c>
      <c r="L29" s="14">
        <f t="shared" ref="L29:L31" si="6">H29-D29</f>
        <v>-30</v>
      </c>
      <c r="M29" s="14">
        <f t="shared" si="5"/>
        <v>-22</v>
      </c>
      <c r="N29" s="14">
        <f t="shared" si="5"/>
        <v>-5</v>
      </c>
      <c r="O29" s="14">
        <f t="shared" si="5"/>
        <v>-3</v>
      </c>
      <c r="P29" s="14"/>
    </row>
    <row r="30" spans="1:16">
      <c r="A30" s="33">
        <v>21</v>
      </c>
      <c r="B30" s="36" t="s">
        <v>49</v>
      </c>
      <c r="C30" s="10" t="s">
        <v>49</v>
      </c>
      <c r="D30" s="29">
        <v>45</v>
      </c>
      <c r="E30" s="29">
        <v>39</v>
      </c>
      <c r="F30" s="29">
        <v>4</v>
      </c>
      <c r="G30" s="12">
        <v>2</v>
      </c>
      <c r="H30" s="31">
        <v>45</v>
      </c>
      <c r="I30" s="26">
        <v>42</v>
      </c>
      <c r="J30" s="26">
        <v>0</v>
      </c>
      <c r="K30" s="26">
        <v>3</v>
      </c>
      <c r="L30" s="14">
        <f t="shared" si="6"/>
        <v>0</v>
      </c>
      <c r="M30" s="14">
        <f t="shared" si="5"/>
        <v>3</v>
      </c>
      <c r="N30" s="14">
        <f t="shared" si="5"/>
        <v>-4</v>
      </c>
      <c r="O30" s="14">
        <f t="shared" si="5"/>
        <v>1</v>
      </c>
      <c r="P30" s="14"/>
    </row>
    <row r="31" spans="1:16">
      <c r="A31" s="33">
        <v>22</v>
      </c>
      <c r="B31" s="36" t="s">
        <v>50</v>
      </c>
      <c r="C31" s="10" t="s">
        <v>50</v>
      </c>
      <c r="D31" s="29">
        <v>75</v>
      </c>
      <c r="E31" s="12">
        <v>64</v>
      </c>
      <c r="F31" s="12">
        <v>7</v>
      </c>
      <c r="G31" s="12">
        <v>4</v>
      </c>
      <c r="H31" s="29">
        <v>45</v>
      </c>
      <c r="I31" s="26">
        <v>42</v>
      </c>
      <c r="J31" s="26">
        <v>0</v>
      </c>
      <c r="K31" s="26">
        <v>3</v>
      </c>
      <c r="L31" s="14">
        <f t="shared" si="6"/>
        <v>-30</v>
      </c>
      <c r="M31" s="14">
        <f t="shared" si="5"/>
        <v>-22</v>
      </c>
      <c r="N31" s="14">
        <f t="shared" si="5"/>
        <v>-7</v>
      </c>
      <c r="O31" s="14">
        <f t="shared" si="5"/>
        <v>-1</v>
      </c>
      <c r="P31" s="14"/>
    </row>
    <row r="32" spans="1:16" ht="28.2">
      <c r="A32" s="33">
        <v>23</v>
      </c>
      <c r="B32" s="37" t="s">
        <v>51</v>
      </c>
      <c r="C32" s="38" t="s">
        <v>52</v>
      </c>
      <c r="D32" s="29">
        <v>90</v>
      </c>
      <c r="E32" s="29">
        <v>16</v>
      </c>
      <c r="F32" s="29">
        <v>72</v>
      </c>
      <c r="G32" s="12">
        <v>2</v>
      </c>
      <c r="H32" s="29">
        <v>95</v>
      </c>
      <c r="I32" s="29">
        <v>15</v>
      </c>
      <c r="J32" s="29">
        <v>77</v>
      </c>
      <c r="K32" s="14">
        <v>3</v>
      </c>
      <c r="L32" s="189">
        <f>+H32+H33+H34-D32-D33-D34-D35-D39-D41-D42-D43-D52-D53</f>
        <v>-365</v>
      </c>
      <c r="M32" s="189">
        <f t="shared" ref="M32:O32" si="7">+I32+I33+I34-E32-E33-E34-E35-E39-E41-E42-E43-E52-E53</f>
        <v>-77</v>
      </c>
      <c r="N32" s="189">
        <f t="shared" si="7"/>
        <v>-276</v>
      </c>
      <c r="O32" s="189">
        <f t="shared" si="7"/>
        <v>-12</v>
      </c>
      <c r="P32" s="189" t="s">
        <v>100</v>
      </c>
    </row>
    <row r="33" spans="1:16">
      <c r="A33" s="33">
        <v>24</v>
      </c>
      <c r="B33" s="37" t="s">
        <v>53</v>
      </c>
      <c r="C33" s="39" t="s">
        <v>54</v>
      </c>
      <c r="D33" s="29">
        <v>30</v>
      </c>
      <c r="E33" s="29">
        <v>5</v>
      </c>
      <c r="F33" s="29">
        <v>24</v>
      </c>
      <c r="G33" s="12">
        <v>1</v>
      </c>
      <c r="H33" s="29">
        <v>95</v>
      </c>
      <c r="I33" s="31">
        <v>15</v>
      </c>
      <c r="J33" s="31">
        <v>77</v>
      </c>
      <c r="K33" s="14">
        <v>3</v>
      </c>
      <c r="L33" s="190"/>
      <c r="M33" s="190"/>
      <c r="N33" s="190"/>
      <c r="O33" s="190"/>
      <c r="P33" s="190"/>
    </row>
    <row r="34" spans="1:16">
      <c r="A34" s="33">
        <v>25</v>
      </c>
      <c r="B34" s="37" t="s">
        <v>55</v>
      </c>
      <c r="C34" s="40" t="s">
        <v>56</v>
      </c>
      <c r="D34" s="29">
        <v>60</v>
      </c>
      <c r="E34" s="29">
        <v>11</v>
      </c>
      <c r="F34" s="29">
        <v>47</v>
      </c>
      <c r="G34" s="12">
        <v>2</v>
      </c>
      <c r="H34" s="29">
        <v>135</v>
      </c>
      <c r="I34" s="31">
        <v>15</v>
      </c>
      <c r="J34" s="31">
        <v>116</v>
      </c>
      <c r="K34" s="14">
        <v>4</v>
      </c>
      <c r="L34" s="191"/>
      <c r="M34" s="191"/>
      <c r="N34" s="191"/>
      <c r="O34" s="191"/>
      <c r="P34" s="191"/>
    </row>
    <row r="35" spans="1:16">
      <c r="A35" s="33">
        <v>26</v>
      </c>
      <c r="B35" s="37" t="s">
        <v>57</v>
      </c>
      <c r="C35" s="40" t="s">
        <v>58</v>
      </c>
      <c r="D35" s="29">
        <v>30</v>
      </c>
      <c r="E35" s="29">
        <v>6</v>
      </c>
      <c r="F35" s="29">
        <v>22</v>
      </c>
      <c r="G35" s="12">
        <v>2</v>
      </c>
      <c r="H35" s="29">
        <v>95</v>
      </c>
      <c r="I35" s="31">
        <v>15</v>
      </c>
      <c r="J35" s="31">
        <v>77</v>
      </c>
      <c r="K35" s="14">
        <v>3</v>
      </c>
      <c r="L35" s="189">
        <f>+H35+H36-D36-D37-D38-D44-D45-D46-D54-D55-D56-D57-D58</f>
        <v>-500</v>
      </c>
      <c r="M35" s="189">
        <f t="shared" ref="M35:O35" si="8">+I35+I36-E36-E37-E38-E44-E45-E46-E54-E55-E56-E57-E58</f>
        <v>-65</v>
      </c>
      <c r="N35" s="189">
        <f t="shared" si="8"/>
        <v>-422</v>
      </c>
      <c r="O35" s="189">
        <f t="shared" si="8"/>
        <v>-13</v>
      </c>
      <c r="P35" s="189" t="s">
        <v>100</v>
      </c>
    </row>
    <row r="36" spans="1:16" ht="28.2">
      <c r="A36" s="33">
        <v>27</v>
      </c>
      <c r="B36" s="37" t="s">
        <v>59</v>
      </c>
      <c r="C36" s="40" t="s">
        <v>60</v>
      </c>
      <c r="D36" s="29">
        <v>105</v>
      </c>
      <c r="E36" s="29">
        <v>12</v>
      </c>
      <c r="F36" s="29">
        <v>91</v>
      </c>
      <c r="G36" s="12">
        <v>2</v>
      </c>
      <c r="H36" s="29">
        <v>95</v>
      </c>
      <c r="I36" s="29">
        <v>15</v>
      </c>
      <c r="J36" s="29">
        <v>77</v>
      </c>
      <c r="K36" s="14">
        <v>3</v>
      </c>
      <c r="L36" s="191"/>
      <c r="M36" s="191"/>
      <c r="N36" s="191"/>
      <c r="O36" s="191"/>
      <c r="P36" s="191"/>
    </row>
    <row r="37" spans="1:16">
      <c r="A37" s="33">
        <v>28</v>
      </c>
      <c r="B37" s="37" t="s">
        <v>61</v>
      </c>
      <c r="C37" s="58" t="s">
        <v>91</v>
      </c>
      <c r="D37" s="29">
        <v>45</v>
      </c>
      <c r="E37" s="29">
        <v>8</v>
      </c>
      <c r="F37" s="29">
        <v>35</v>
      </c>
      <c r="G37" s="12">
        <v>2</v>
      </c>
      <c r="H37" s="31">
        <v>70</v>
      </c>
      <c r="I37" s="59">
        <v>30</v>
      </c>
      <c r="J37" s="59">
        <v>37</v>
      </c>
      <c r="K37" s="59">
        <v>3</v>
      </c>
      <c r="L37" s="14">
        <f>H37-D37</f>
        <v>25</v>
      </c>
      <c r="M37" s="14"/>
      <c r="N37" s="14"/>
      <c r="O37" s="14"/>
      <c r="P37" s="14"/>
    </row>
    <row r="38" spans="1:16">
      <c r="A38" s="33">
        <v>29</v>
      </c>
      <c r="B38" s="37" t="s">
        <v>62</v>
      </c>
      <c r="C38" s="60" t="s">
        <v>92</v>
      </c>
      <c r="D38" s="29">
        <v>45</v>
      </c>
      <c r="E38" s="29">
        <v>8</v>
      </c>
      <c r="F38" s="29">
        <v>35</v>
      </c>
      <c r="G38" s="12">
        <v>2</v>
      </c>
      <c r="H38" s="31">
        <v>110</v>
      </c>
      <c r="I38" s="26">
        <v>30</v>
      </c>
      <c r="J38" s="26">
        <v>76</v>
      </c>
      <c r="K38" s="26">
        <v>4</v>
      </c>
      <c r="L38" s="14">
        <f>H38-D38</f>
        <v>65</v>
      </c>
      <c r="M38" s="14"/>
      <c r="N38" s="14"/>
      <c r="O38" s="14"/>
      <c r="P38" s="14"/>
    </row>
    <row r="39" spans="1:16">
      <c r="A39" s="33">
        <v>30</v>
      </c>
      <c r="B39" s="37" t="s">
        <v>63</v>
      </c>
      <c r="C39" s="57" t="s">
        <v>93</v>
      </c>
      <c r="D39" s="29">
        <v>45</v>
      </c>
      <c r="E39" s="29">
        <v>10</v>
      </c>
      <c r="F39" s="29">
        <v>33</v>
      </c>
      <c r="G39" s="12">
        <v>2</v>
      </c>
      <c r="H39" s="31">
        <v>55</v>
      </c>
      <c r="I39" s="26">
        <v>15</v>
      </c>
      <c r="J39" s="26">
        <v>38</v>
      </c>
      <c r="K39" s="26">
        <v>2</v>
      </c>
      <c r="L39" s="14">
        <f>H39-D39</f>
        <v>10</v>
      </c>
      <c r="M39" s="14"/>
      <c r="N39" s="14"/>
      <c r="O39" s="14"/>
      <c r="P39" s="14"/>
    </row>
    <row r="40" spans="1:16">
      <c r="A40" s="33">
        <v>31</v>
      </c>
      <c r="B40" s="37" t="s">
        <v>64</v>
      </c>
      <c r="C40" s="60" t="s">
        <v>94</v>
      </c>
      <c r="D40" s="29">
        <v>75</v>
      </c>
      <c r="E40" s="29">
        <v>12</v>
      </c>
      <c r="F40" s="29">
        <v>61</v>
      </c>
      <c r="G40" s="12">
        <v>2</v>
      </c>
      <c r="H40" s="31">
        <v>95</v>
      </c>
      <c r="I40" s="26">
        <v>15</v>
      </c>
      <c r="J40" s="26">
        <v>77</v>
      </c>
      <c r="K40" s="26">
        <v>3</v>
      </c>
      <c r="L40" s="14">
        <f>H40-D40</f>
        <v>20</v>
      </c>
      <c r="M40" s="14"/>
      <c r="N40" s="14"/>
      <c r="O40" s="14"/>
      <c r="P40" s="14"/>
    </row>
    <row r="41" spans="1:16">
      <c r="A41" s="33">
        <v>32</v>
      </c>
      <c r="B41" s="37" t="s">
        <v>65</v>
      </c>
      <c r="C41" s="57" t="s">
        <v>95</v>
      </c>
      <c r="D41" s="29">
        <v>75</v>
      </c>
      <c r="E41" s="29">
        <v>13</v>
      </c>
      <c r="F41" s="29">
        <v>60</v>
      </c>
      <c r="G41" s="12">
        <v>2</v>
      </c>
      <c r="H41" s="31">
        <v>125</v>
      </c>
      <c r="I41" s="26">
        <v>45</v>
      </c>
      <c r="J41" s="26">
        <v>75</v>
      </c>
      <c r="K41" s="26">
        <v>5</v>
      </c>
      <c r="L41" s="14">
        <f>H41-D41</f>
        <v>50</v>
      </c>
      <c r="M41" s="14"/>
      <c r="N41" s="14"/>
      <c r="O41" s="14"/>
      <c r="P41" s="14"/>
    </row>
    <row r="42" spans="1:16">
      <c r="A42" s="33">
        <v>33</v>
      </c>
      <c r="B42" s="37" t="s">
        <v>66</v>
      </c>
      <c r="C42" s="41"/>
      <c r="D42" s="29">
        <v>60</v>
      </c>
      <c r="E42" s="29">
        <v>11</v>
      </c>
      <c r="F42" s="29">
        <v>47</v>
      </c>
      <c r="G42" s="29">
        <v>2</v>
      </c>
      <c r="H42" s="29"/>
      <c r="I42" s="29"/>
      <c r="J42" s="29"/>
      <c r="K42" s="14"/>
      <c r="L42" s="14"/>
      <c r="M42" s="14"/>
      <c r="N42" s="14"/>
      <c r="O42" s="14"/>
      <c r="P42" s="14"/>
    </row>
    <row r="43" spans="1:16">
      <c r="A43" s="33">
        <v>34</v>
      </c>
      <c r="B43" s="42" t="s">
        <v>67</v>
      </c>
      <c r="C43" s="10"/>
      <c r="D43" s="29">
        <v>60</v>
      </c>
      <c r="E43" s="29">
        <v>11</v>
      </c>
      <c r="F43" s="29">
        <v>47</v>
      </c>
      <c r="G43" s="29">
        <v>2</v>
      </c>
      <c r="H43" s="29"/>
      <c r="I43" s="29"/>
      <c r="J43" s="29"/>
      <c r="K43" s="14"/>
      <c r="L43" s="14"/>
      <c r="M43" s="14"/>
      <c r="N43" s="14"/>
      <c r="O43" s="14"/>
      <c r="P43" s="14"/>
    </row>
    <row r="44" spans="1:16">
      <c r="A44" s="33">
        <v>35</v>
      </c>
      <c r="B44" s="43" t="s">
        <v>68</v>
      </c>
      <c r="C44" s="44"/>
      <c r="D44" s="29">
        <v>45</v>
      </c>
      <c r="E44" s="29">
        <v>7</v>
      </c>
      <c r="F44" s="29">
        <v>36</v>
      </c>
      <c r="G44" s="29">
        <v>2</v>
      </c>
      <c r="H44" s="31"/>
      <c r="I44" s="31"/>
      <c r="J44" s="45"/>
      <c r="K44" s="14"/>
      <c r="L44" s="14">
        <f t="shared" ref="L44:L50" si="9">H44-D44</f>
        <v>-45</v>
      </c>
      <c r="M44" s="14"/>
      <c r="N44" s="14"/>
      <c r="O44" s="14"/>
      <c r="P44" s="14"/>
    </row>
    <row r="45" spans="1:16">
      <c r="A45" s="33">
        <v>36</v>
      </c>
      <c r="B45" s="43" t="s">
        <v>69</v>
      </c>
      <c r="C45" s="44"/>
      <c r="D45" s="29">
        <v>60</v>
      </c>
      <c r="E45" s="29">
        <v>8</v>
      </c>
      <c r="F45" s="29">
        <v>51</v>
      </c>
      <c r="G45" s="12">
        <v>1</v>
      </c>
      <c r="H45" s="29"/>
      <c r="I45" s="29"/>
      <c r="J45" s="29"/>
      <c r="K45" s="29"/>
      <c r="L45" s="14">
        <f t="shared" si="9"/>
        <v>-60</v>
      </c>
      <c r="M45" s="14"/>
      <c r="N45" s="14"/>
      <c r="O45" s="14"/>
      <c r="P45" s="14"/>
    </row>
    <row r="46" spans="1:16" ht="28.2">
      <c r="A46" s="33">
        <v>37</v>
      </c>
      <c r="B46" s="43" t="s">
        <v>70</v>
      </c>
      <c r="C46" s="44"/>
      <c r="D46" s="29">
        <v>60</v>
      </c>
      <c r="E46" s="46">
        <v>12</v>
      </c>
      <c r="F46" s="46">
        <v>46</v>
      </c>
      <c r="G46" s="46">
        <v>2</v>
      </c>
      <c r="H46" s="29"/>
      <c r="I46" s="29"/>
      <c r="J46" s="29"/>
      <c r="K46" s="29"/>
      <c r="L46" s="14">
        <f t="shared" si="9"/>
        <v>-60</v>
      </c>
      <c r="M46" s="14"/>
      <c r="N46" s="14"/>
      <c r="O46" s="14"/>
      <c r="P46" s="14"/>
    </row>
    <row r="47" spans="1:16">
      <c r="A47" s="33">
        <v>38</v>
      </c>
      <c r="B47" s="34" t="s">
        <v>71</v>
      </c>
      <c r="C47" s="47" t="s">
        <v>72</v>
      </c>
      <c r="D47" s="29">
        <v>45</v>
      </c>
      <c r="E47" s="48">
        <v>6</v>
      </c>
      <c r="F47" s="48">
        <v>37</v>
      </c>
      <c r="G47" s="48">
        <v>2</v>
      </c>
      <c r="H47" s="29">
        <v>95</v>
      </c>
      <c r="I47" s="29">
        <v>15</v>
      </c>
      <c r="J47" s="29">
        <v>77</v>
      </c>
      <c r="K47" s="29">
        <v>3</v>
      </c>
      <c r="L47" s="14">
        <f t="shared" si="9"/>
        <v>50</v>
      </c>
      <c r="M47" s="14"/>
      <c r="N47" s="14"/>
      <c r="O47" s="14"/>
      <c r="P47" s="14"/>
    </row>
    <row r="48" spans="1:16">
      <c r="A48" s="33">
        <v>39</v>
      </c>
      <c r="B48" s="34" t="s">
        <v>73</v>
      </c>
      <c r="C48" s="47" t="s">
        <v>74</v>
      </c>
      <c r="D48" s="29">
        <v>45</v>
      </c>
      <c r="E48" s="46">
        <v>6</v>
      </c>
      <c r="F48" s="46">
        <v>37</v>
      </c>
      <c r="G48" s="46">
        <v>2</v>
      </c>
      <c r="H48" s="29">
        <v>110</v>
      </c>
      <c r="I48" s="29">
        <v>30</v>
      </c>
      <c r="J48" s="29">
        <v>76</v>
      </c>
      <c r="K48" s="29">
        <v>4</v>
      </c>
      <c r="L48" s="14">
        <f t="shared" si="9"/>
        <v>65</v>
      </c>
      <c r="M48" s="14"/>
      <c r="N48" s="14"/>
      <c r="O48" s="14"/>
      <c r="P48" s="14"/>
    </row>
    <row r="49" spans="1:16">
      <c r="A49" s="33">
        <v>40</v>
      </c>
      <c r="B49" s="37" t="s">
        <v>75</v>
      </c>
      <c r="C49" s="49"/>
      <c r="D49" s="29">
        <v>45</v>
      </c>
      <c r="E49" s="46">
        <v>6</v>
      </c>
      <c r="F49" s="46">
        <v>38</v>
      </c>
      <c r="G49" s="46">
        <v>1</v>
      </c>
      <c r="H49" s="29"/>
      <c r="I49" s="29"/>
      <c r="J49" s="29"/>
      <c r="K49" s="29"/>
      <c r="L49" s="14">
        <f t="shared" si="9"/>
        <v>-45</v>
      </c>
      <c r="M49" s="14"/>
      <c r="N49" s="14"/>
      <c r="O49" s="14"/>
      <c r="P49" s="14"/>
    </row>
    <row r="50" spans="1:16">
      <c r="A50" s="33">
        <v>41</v>
      </c>
      <c r="B50" s="50" t="s">
        <v>76</v>
      </c>
      <c r="C50" s="44" t="s">
        <v>76</v>
      </c>
      <c r="D50" s="29">
        <v>540</v>
      </c>
      <c r="E50" s="29">
        <v>18</v>
      </c>
      <c r="F50" s="29">
        <v>521</v>
      </c>
      <c r="G50" s="29">
        <v>1</v>
      </c>
      <c r="H50" s="31">
        <v>360</v>
      </c>
      <c r="I50" s="26"/>
      <c r="J50" s="26">
        <v>360</v>
      </c>
      <c r="K50" s="26"/>
      <c r="L50" s="14">
        <f t="shared" si="9"/>
        <v>-180</v>
      </c>
      <c r="M50" s="14"/>
      <c r="N50" s="14"/>
      <c r="O50" s="14"/>
      <c r="P50" s="14"/>
    </row>
    <row r="51" spans="1:16">
      <c r="A51" s="33"/>
      <c r="B51" s="187" t="s">
        <v>77</v>
      </c>
      <c r="C51" s="188"/>
      <c r="D51" s="4">
        <f>+SUM(D52:D62)</f>
        <v>945</v>
      </c>
      <c r="E51" s="46"/>
      <c r="F51" s="46"/>
      <c r="G51" s="46"/>
      <c r="H51" s="4">
        <f>+SUM(H52:H62)</f>
        <v>1010</v>
      </c>
      <c r="I51" s="29"/>
      <c r="J51" s="29"/>
      <c r="K51" s="29"/>
      <c r="L51" s="5"/>
      <c r="M51" s="5"/>
      <c r="N51" s="5"/>
      <c r="O51" s="5"/>
      <c r="P51" s="14"/>
    </row>
    <row r="52" spans="1:16">
      <c r="A52" s="33">
        <v>42</v>
      </c>
      <c r="B52" s="43" t="s">
        <v>78</v>
      </c>
      <c r="C52" s="57" t="s">
        <v>90</v>
      </c>
      <c r="D52" s="29">
        <v>120</v>
      </c>
      <c r="E52" s="14">
        <v>23</v>
      </c>
      <c r="F52" s="14">
        <v>94</v>
      </c>
      <c r="G52" s="14">
        <v>3</v>
      </c>
      <c r="H52" s="65">
        <v>90</v>
      </c>
      <c r="I52" s="26">
        <v>84</v>
      </c>
      <c r="J52" s="26">
        <v>0</v>
      </c>
      <c r="K52" s="26">
        <v>6</v>
      </c>
      <c r="L52" s="14"/>
      <c r="M52" s="5"/>
      <c r="N52" s="5"/>
      <c r="O52" s="5"/>
      <c r="P52" s="14"/>
    </row>
    <row r="53" spans="1:16">
      <c r="A53" s="33">
        <v>43</v>
      </c>
      <c r="B53" s="43" t="s">
        <v>79</v>
      </c>
      <c r="C53" s="57" t="s">
        <v>96</v>
      </c>
      <c r="D53" s="29">
        <v>120</v>
      </c>
      <c r="E53" s="14">
        <v>16</v>
      </c>
      <c r="F53" s="14">
        <v>100</v>
      </c>
      <c r="G53" s="14">
        <v>4</v>
      </c>
      <c r="H53" s="26">
        <v>30</v>
      </c>
      <c r="I53" s="26">
        <v>28</v>
      </c>
      <c r="J53" s="26"/>
      <c r="K53" s="26">
        <v>2</v>
      </c>
      <c r="L53" s="14">
        <f t="shared" ref="L53:L60" si="10">H53-D53</f>
        <v>-90</v>
      </c>
      <c r="M53" s="5"/>
      <c r="N53" s="5"/>
      <c r="O53" s="5"/>
      <c r="P53" s="14"/>
    </row>
    <row r="54" spans="1:16">
      <c r="A54" s="33">
        <v>44</v>
      </c>
      <c r="B54" s="37" t="s">
        <v>80</v>
      </c>
      <c r="C54" s="57" t="s">
        <v>97</v>
      </c>
      <c r="D54" s="29">
        <v>75</v>
      </c>
      <c r="E54" s="29">
        <v>10</v>
      </c>
      <c r="F54" s="29">
        <v>63</v>
      </c>
      <c r="G54" s="29">
        <v>2</v>
      </c>
      <c r="H54" s="26">
        <v>110</v>
      </c>
      <c r="I54" s="26">
        <v>30</v>
      </c>
      <c r="J54" s="26">
        <v>76</v>
      </c>
      <c r="K54" s="26">
        <v>4</v>
      </c>
      <c r="L54" s="14">
        <f t="shared" si="10"/>
        <v>35</v>
      </c>
      <c r="M54" s="5"/>
      <c r="N54" s="5"/>
      <c r="O54" s="5"/>
      <c r="P54" s="14"/>
    </row>
    <row r="55" spans="1:16">
      <c r="A55" s="33">
        <v>45</v>
      </c>
      <c r="B55" s="37" t="s">
        <v>81</v>
      </c>
      <c r="C55" s="57" t="s">
        <v>98</v>
      </c>
      <c r="D55" s="29">
        <v>120</v>
      </c>
      <c r="E55" s="29">
        <v>12</v>
      </c>
      <c r="F55" s="29">
        <v>106</v>
      </c>
      <c r="G55" s="29">
        <v>2</v>
      </c>
      <c r="H55" s="26">
        <v>120</v>
      </c>
      <c r="I55" s="26"/>
      <c r="J55" s="26">
        <v>120</v>
      </c>
      <c r="K55" s="26"/>
      <c r="L55" s="14">
        <f t="shared" si="10"/>
        <v>0</v>
      </c>
      <c r="M55" s="5"/>
      <c r="N55" s="5"/>
      <c r="O55" s="5"/>
      <c r="P55" s="14"/>
    </row>
    <row r="56" spans="1:16">
      <c r="A56" s="33">
        <v>46</v>
      </c>
      <c r="B56" s="43" t="s">
        <v>82</v>
      </c>
      <c r="C56" s="57" t="s">
        <v>99</v>
      </c>
      <c r="D56" s="29">
        <v>45</v>
      </c>
      <c r="E56" s="29">
        <v>6</v>
      </c>
      <c r="F56" s="29">
        <v>37</v>
      </c>
      <c r="G56" s="29">
        <v>2</v>
      </c>
      <c r="H56" s="26">
        <v>565</v>
      </c>
      <c r="I56" s="26"/>
      <c r="J56" s="26">
        <v>565</v>
      </c>
      <c r="K56" s="26"/>
      <c r="L56" s="14">
        <f t="shared" si="10"/>
        <v>520</v>
      </c>
      <c r="M56" s="5"/>
      <c r="N56" s="5"/>
      <c r="O56" s="5"/>
      <c r="P56" s="14"/>
    </row>
    <row r="57" spans="1:16">
      <c r="A57" s="33">
        <v>47</v>
      </c>
      <c r="B57" s="43" t="s">
        <v>83</v>
      </c>
      <c r="C57" s="51"/>
      <c r="D57" s="29">
        <v>45</v>
      </c>
      <c r="E57" s="29">
        <v>6</v>
      </c>
      <c r="F57" s="29">
        <v>38</v>
      </c>
      <c r="G57" s="29">
        <v>1</v>
      </c>
      <c r="H57" s="31"/>
      <c r="I57" s="26"/>
      <c r="J57" s="26"/>
      <c r="K57" s="26"/>
      <c r="L57" s="14">
        <f t="shared" si="10"/>
        <v>-45</v>
      </c>
      <c r="M57" s="5"/>
      <c r="N57" s="5"/>
      <c r="O57" s="5"/>
      <c r="P57" s="14"/>
    </row>
    <row r="58" spans="1:16">
      <c r="A58" s="33">
        <v>48</v>
      </c>
      <c r="B58" s="52" t="s">
        <v>84</v>
      </c>
      <c r="C58" s="53"/>
      <c r="D58" s="29">
        <v>45</v>
      </c>
      <c r="E58" s="29">
        <v>6</v>
      </c>
      <c r="F58" s="29">
        <v>38</v>
      </c>
      <c r="G58" s="29">
        <v>1</v>
      </c>
      <c r="H58" s="31"/>
      <c r="I58" s="26"/>
      <c r="J58" s="26"/>
      <c r="K58" s="26"/>
      <c r="L58" s="14">
        <f t="shared" si="10"/>
        <v>-45</v>
      </c>
      <c r="M58" s="5"/>
      <c r="N58" s="5"/>
      <c r="O58" s="5"/>
      <c r="P58" s="14"/>
    </row>
    <row r="59" spans="1:16">
      <c r="A59" s="33">
        <v>49</v>
      </c>
      <c r="B59" s="54" t="s">
        <v>85</v>
      </c>
      <c r="C59" s="55"/>
      <c r="D59" s="29">
        <v>120</v>
      </c>
      <c r="E59" s="29">
        <v>18</v>
      </c>
      <c r="F59" s="29">
        <v>100</v>
      </c>
      <c r="G59" s="29">
        <v>2</v>
      </c>
      <c r="H59" s="31"/>
      <c r="I59" s="26"/>
      <c r="J59" s="26"/>
      <c r="K59" s="26"/>
      <c r="L59" s="14">
        <f t="shared" si="10"/>
        <v>-120</v>
      </c>
      <c r="M59" s="5"/>
      <c r="N59" s="5"/>
      <c r="O59" s="5"/>
      <c r="P59" s="14"/>
    </row>
    <row r="60" spans="1:16">
      <c r="A60" s="33">
        <v>50</v>
      </c>
      <c r="B60" s="56" t="s">
        <v>86</v>
      </c>
      <c r="C60" s="47" t="s">
        <v>87</v>
      </c>
      <c r="D60" s="29">
        <v>90</v>
      </c>
      <c r="E60" s="29">
        <v>12</v>
      </c>
      <c r="F60" s="29">
        <v>74</v>
      </c>
      <c r="G60" s="29">
        <v>4</v>
      </c>
      <c r="H60" s="31">
        <v>95</v>
      </c>
      <c r="I60" s="26">
        <v>15</v>
      </c>
      <c r="J60" s="26">
        <v>77</v>
      </c>
      <c r="K60" s="26">
        <v>3</v>
      </c>
      <c r="L60" s="14">
        <f t="shared" si="10"/>
        <v>5</v>
      </c>
      <c r="M60" s="5"/>
      <c r="N60" s="5"/>
      <c r="O60" s="5"/>
      <c r="P60" s="14"/>
    </row>
    <row r="61" spans="1:16">
      <c r="A61" s="33">
        <v>51</v>
      </c>
      <c r="B61" s="54" t="s">
        <v>88</v>
      </c>
      <c r="C61" s="51"/>
      <c r="D61" s="29">
        <v>105</v>
      </c>
      <c r="E61" s="29">
        <v>12</v>
      </c>
      <c r="F61" s="29">
        <v>91</v>
      </c>
      <c r="G61" s="29">
        <v>2</v>
      </c>
      <c r="H61" s="31"/>
      <c r="I61" s="26"/>
      <c r="J61" s="26"/>
      <c r="K61" s="26"/>
      <c r="L61" s="14">
        <v>-105</v>
      </c>
      <c r="M61" s="5"/>
      <c r="N61" s="5"/>
      <c r="O61" s="5"/>
      <c r="P61" s="50"/>
    </row>
    <row r="62" spans="1:16">
      <c r="A62" s="33">
        <v>52</v>
      </c>
      <c r="B62" s="54" t="s">
        <v>89</v>
      </c>
      <c r="C62" s="41"/>
      <c r="D62" s="29">
        <v>60</v>
      </c>
      <c r="E62" s="29">
        <v>4</v>
      </c>
      <c r="F62" s="29">
        <v>54</v>
      </c>
      <c r="G62" s="29">
        <v>2</v>
      </c>
      <c r="H62" s="31"/>
      <c r="I62" s="26"/>
      <c r="J62" s="26"/>
      <c r="K62" s="26"/>
      <c r="L62" s="14">
        <f>H62-D62</f>
        <v>-60</v>
      </c>
      <c r="M62" s="5"/>
      <c r="N62" s="5"/>
      <c r="O62" s="5"/>
      <c r="P62" s="50"/>
    </row>
    <row r="63" spans="1:16">
      <c r="A63" s="61"/>
      <c r="B63" s="62"/>
      <c r="C63" s="63"/>
      <c r="D63" s="45"/>
      <c r="E63" s="45"/>
      <c r="F63" s="45"/>
      <c r="G63" s="45"/>
      <c r="H63" s="45"/>
      <c r="I63" s="45"/>
      <c r="J63" s="45"/>
      <c r="K63" s="45"/>
      <c r="L63" s="14"/>
      <c r="M63" s="5"/>
      <c r="N63" s="5"/>
      <c r="O63" s="5"/>
      <c r="P63" s="64"/>
    </row>
    <row r="64" spans="1:16"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</row>
    <row r="65" spans="4:15"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</row>
  </sheetData>
  <mergeCells count="22">
    <mergeCell ref="B6:C6"/>
    <mergeCell ref="B13:C13"/>
    <mergeCell ref="B14:C14"/>
    <mergeCell ref="B27:C27"/>
    <mergeCell ref="A2:P2"/>
    <mergeCell ref="A3:A4"/>
    <mergeCell ref="B3:C3"/>
    <mergeCell ref="D3:G3"/>
    <mergeCell ref="H3:K3"/>
    <mergeCell ref="L3:O3"/>
    <mergeCell ref="P3:P4"/>
    <mergeCell ref="B51:C51"/>
    <mergeCell ref="P32:P34"/>
    <mergeCell ref="P35:P36"/>
    <mergeCell ref="L32:L34"/>
    <mergeCell ref="M32:M34"/>
    <mergeCell ref="N32:N34"/>
    <mergeCell ref="O32:O34"/>
    <mergeCell ref="L35:L36"/>
    <mergeCell ref="M35:M36"/>
    <mergeCell ref="N35:N36"/>
    <mergeCell ref="O35:O36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G8" sqref="G8"/>
    </sheetView>
  </sheetViews>
  <sheetFormatPr defaultRowHeight="14.4"/>
  <cols>
    <col min="2" max="2" width="50" customWidth="1"/>
    <col min="6" max="6" width="11" customWidth="1"/>
  </cols>
  <sheetData>
    <row r="1" spans="1:6" ht="17.399999999999999">
      <c r="A1" s="225"/>
      <c r="B1" s="225" t="s">
        <v>337</v>
      </c>
      <c r="C1" s="225" t="s">
        <v>308</v>
      </c>
      <c r="D1" s="225"/>
      <c r="E1" s="225"/>
      <c r="F1" s="225"/>
    </row>
    <row r="2" spans="1:6" ht="69.599999999999994">
      <c r="A2" s="225"/>
      <c r="B2" s="225"/>
      <c r="C2" s="116" t="s">
        <v>309</v>
      </c>
      <c r="D2" s="116" t="s">
        <v>8</v>
      </c>
      <c r="E2" s="116" t="s">
        <v>373</v>
      </c>
      <c r="F2" s="116" t="s">
        <v>374</v>
      </c>
    </row>
    <row r="3" spans="1:6" ht="34.799999999999997">
      <c r="A3" s="116" t="s">
        <v>311</v>
      </c>
      <c r="B3" s="117" t="s">
        <v>338</v>
      </c>
      <c r="C3" s="116">
        <f>SUM(D3:F3)</f>
        <v>6</v>
      </c>
      <c r="D3" s="116">
        <f>SUM(D4:D6)</f>
        <v>3</v>
      </c>
      <c r="E3" s="116">
        <f>SUM(E4:E6)</f>
        <v>3</v>
      </c>
      <c r="F3" s="116"/>
    </row>
    <row r="4" spans="1:6" ht="18">
      <c r="A4" s="116"/>
      <c r="B4" s="120" t="s">
        <v>339</v>
      </c>
      <c r="C4" s="121"/>
      <c r="D4" s="121">
        <v>1</v>
      </c>
      <c r="E4" s="121">
        <v>0</v>
      </c>
      <c r="F4" s="121"/>
    </row>
    <row r="5" spans="1:6" ht="18">
      <c r="A5" s="116"/>
      <c r="B5" s="120" t="s">
        <v>340</v>
      </c>
      <c r="C5" s="121"/>
      <c r="D5" s="121">
        <v>2</v>
      </c>
      <c r="E5" s="121">
        <v>0</v>
      </c>
      <c r="F5" s="121"/>
    </row>
    <row r="6" spans="1:6" ht="18">
      <c r="A6" s="116"/>
      <c r="B6" s="120" t="s">
        <v>341</v>
      </c>
      <c r="C6" s="121"/>
      <c r="D6" s="121">
        <v>0</v>
      </c>
      <c r="E6" s="121">
        <v>3</v>
      </c>
      <c r="F6" s="121"/>
    </row>
    <row r="7" spans="1:6" ht="17.399999999999999">
      <c r="A7" s="116" t="s">
        <v>317</v>
      </c>
      <c r="B7" s="119" t="s">
        <v>342</v>
      </c>
      <c r="C7" s="116">
        <f>SUM(D7:F7)</f>
        <v>6</v>
      </c>
      <c r="D7" s="116">
        <f>SUM(D8:D9)</f>
        <v>3</v>
      </c>
      <c r="E7" s="116">
        <f>SUM(E8:E9)</f>
        <v>3</v>
      </c>
      <c r="F7" s="116"/>
    </row>
    <row r="8" spans="1:6" ht="18">
      <c r="A8" s="116"/>
      <c r="B8" s="120" t="s">
        <v>343</v>
      </c>
      <c r="C8" s="121"/>
      <c r="D8" s="121">
        <v>3</v>
      </c>
      <c r="E8" s="121">
        <v>0</v>
      </c>
      <c r="F8" s="121"/>
    </row>
    <row r="9" spans="1:6" ht="18">
      <c r="A9" s="116"/>
      <c r="B9" s="122" t="s">
        <v>344</v>
      </c>
      <c r="C9" s="121"/>
      <c r="D9" s="121">
        <v>0</v>
      </c>
      <c r="E9" s="121">
        <v>3</v>
      </c>
      <c r="F9" s="121"/>
    </row>
    <row r="10" spans="1:6" ht="34.799999999999997">
      <c r="A10" s="116" t="s">
        <v>322</v>
      </c>
      <c r="B10" s="119" t="s">
        <v>345</v>
      </c>
      <c r="C10" s="116">
        <f>SUM(D10:F10)</f>
        <v>12</v>
      </c>
      <c r="D10" s="116">
        <f>SUM(D11:D12)</f>
        <v>3</v>
      </c>
      <c r="E10" s="116">
        <f>SUM(E11:E12)</f>
        <v>9</v>
      </c>
      <c r="F10" s="121"/>
    </row>
    <row r="11" spans="1:6" ht="36">
      <c r="A11" s="116"/>
      <c r="B11" s="119" t="s">
        <v>346</v>
      </c>
      <c r="C11" s="121"/>
      <c r="D11" s="121">
        <v>3</v>
      </c>
      <c r="E11" s="121">
        <v>0</v>
      </c>
      <c r="F11" s="116"/>
    </row>
    <row r="12" spans="1:6" ht="18">
      <c r="A12" s="121"/>
      <c r="B12" s="120" t="s">
        <v>347</v>
      </c>
      <c r="C12" s="121"/>
      <c r="D12" s="121">
        <v>0</v>
      </c>
      <c r="E12" s="121">
        <v>9</v>
      </c>
      <c r="F12" s="116"/>
    </row>
    <row r="13" spans="1:6" ht="17.399999999999999">
      <c r="A13" s="116" t="s">
        <v>328</v>
      </c>
      <c r="B13" s="119" t="s">
        <v>348</v>
      </c>
      <c r="C13" s="116">
        <f>SUM(D13:F13)</f>
        <v>6</v>
      </c>
      <c r="D13" s="116">
        <f>SUM(D14:D15)</f>
        <v>3</v>
      </c>
      <c r="E13" s="116">
        <f>SUM(E14:E15)</f>
        <v>3</v>
      </c>
      <c r="F13" s="116"/>
    </row>
    <row r="14" spans="1:6" ht="18">
      <c r="A14" s="116"/>
      <c r="B14" s="120" t="s">
        <v>349</v>
      </c>
      <c r="C14" s="121"/>
      <c r="D14" s="121">
        <v>3</v>
      </c>
      <c r="E14" s="121">
        <v>0</v>
      </c>
      <c r="F14" s="116"/>
    </row>
    <row r="15" spans="1:6" ht="18">
      <c r="A15" s="121"/>
      <c r="B15" s="120" t="s">
        <v>350</v>
      </c>
      <c r="C15" s="121"/>
      <c r="D15" s="121">
        <v>0</v>
      </c>
      <c r="E15" s="121">
        <v>3</v>
      </c>
      <c r="F15" s="121"/>
    </row>
    <row r="16" spans="1:6" ht="17.399999999999999">
      <c r="A16" s="116" t="s">
        <v>333</v>
      </c>
      <c r="B16" s="119" t="s">
        <v>351</v>
      </c>
      <c r="C16" s="116">
        <f>SUM(D16:F16)</f>
        <v>6</v>
      </c>
      <c r="D16" s="116">
        <f>SUM(D17:D19)</f>
        <v>5</v>
      </c>
      <c r="E16" s="116">
        <f>SUM(E17:E19)</f>
        <v>0</v>
      </c>
      <c r="F16" s="116">
        <v>1</v>
      </c>
    </row>
    <row r="17" spans="1:6" ht="18">
      <c r="A17" s="121"/>
      <c r="B17" s="122" t="s">
        <v>352</v>
      </c>
      <c r="C17" s="121"/>
      <c r="D17" s="121">
        <v>1</v>
      </c>
      <c r="E17" s="121">
        <v>0</v>
      </c>
      <c r="F17" s="121"/>
    </row>
    <row r="18" spans="1:6" ht="36">
      <c r="A18" s="116"/>
      <c r="B18" s="120" t="s">
        <v>353</v>
      </c>
      <c r="C18" s="121"/>
      <c r="D18" s="121">
        <v>2</v>
      </c>
      <c r="E18" s="121">
        <v>0</v>
      </c>
      <c r="F18" s="121"/>
    </row>
    <row r="19" spans="1:6" ht="18">
      <c r="A19" s="116"/>
      <c r="B19" s="122" t="s">
        <v>354</v>
      </c>
      <c r="C19" s="121"/>
      <c r="D19" s="121">
        <v>2</v>
      </c>
      <c r="E19" s="121">
        <v>0</v>
      </c>
      <c r="F19" s="121"/>
    </row>
    <row r="20" spans="1:6" ht="34.799999999999997">
      <c r="A20" s="116" t="s">
        <v>355</v>
      </c>
      <c r="B20" s="119" t="s">
        <v>356</v>
      </c>
      <c r="C20" s="116">
        <f>SUM(D20:F20)</f>
        <v>6</v>
      </c>
      <c r="D20" s="116">
        <f>SUM(D21:D22)</f>
        <v>0</v>
      </c>
      <c r="E20" s="116">
        <f>SUM(E21:E22)</f>
        <v>6</v>
      </c>
      <c r="F20" s="116"/>
    </row>
    <row r="21" spans="1:6" ht="18">
      <c r="A21" s="121"/>
      <c r="B21" s="120" t="s">
        <v>357</v>
      </c>
      <c r="C21" s="121"/>
      <c r="D21" s="121">
        <v>0</v>
      </c>
      <c r="E21" s="121">
        <v>2</v>
      </c>
      <c r="F21" s="121"/>
    </row>
    <row r="22" spans="1:6" ht="18">
      <c r="A22" s="121"/>
      <c r="B22" s="120" t="s">
        <v>358</v>
      </c>
      <c r="C22" s="121"/>
      <c r="D22" s="121">
        <v>0</v>
      </c>
      <c r="E22" s="121">
        <v>4</v>
      </c>
      <c r="F22" s="121"/>
    </row>
    <row r="23" spans="1:6" ht="17.399999999999999">
      <c r="A23" s="116" t="s">
        <v>359</v>
      </c>
      <c r="B23" s="119" t="s">
        <v>360</v>
      </c>
      <c r="C23" s="116">
        <f>SUM(D23:F23)</f>
        <v>6</v>
      </c>
      <c r="D23" s="116">
        <f>SUM(D24:D27)</f>
        <v>3</v>
      </c>
      <c r="E23" s="116">
        <f>SUM(E24:E27)</f>
        <v>3</v>
      </c>
      <c r="F23" s="116"/>
    </row>
    <row r="24" spans="1:6" ht="18">
      <c r="A24" s="121"/>
      <c r="B24" s="120" t="s">
        <v>339</v>
      </c>
      <c r="C24" s="121"/>
      <c r="D24" s="121">
        <v>1</v>
      </c>
      <c r="E24" s="121">
        <v>0</v>
      </c>
      <c r="F24" s="121"/>
    </row>
    <row r="25" spans="1:6" ht="18">
      <c r="A25" s="121"/>
      <c r="B25" s="120" t="s">
        <v>361</v>
      </c>
      <c r="C25" s="121"/>
      <c r="D25" s="121">
        <v>1</v>
      </c>
      <c r="E25" s="121">
        <v>0</v>
      </c>
      <c r="F25" s="121"/>
    </row>
    <row r="26" spans="1:6" ht="18">
      <c r="A26" s="121"/>
      <c r="B26" s="120" t="s">
        <v>362</v>
      </c>
      <c r="C26" s="121"/>
      <c r="D26" s="121">
        <v>1</v>
      </c>
      <c r="E26" s="121">
        <v>0</v>
      </c>
      <c r="F26" s="121"/>
    </row>
    <row r="27" spans="1:6" ht="18">
      <c r="A27" s="121"/>
      <c r="B27" s="122" t="s">
        <v>363</v>
      </c>
      <c r="C27" s="121"/>
      <c r="D27" s="121">
        <v>0</v>
      </c>
      <c r="E27" s="121">
        <v>3</v>
      </c>
      <c r="F27" s="121"/>
    </row>
    <row r="28" spans="1:6" ht="17.399999999999999">
      <c r="A28" s="116" t="s">
        <v>364</v>
      </c>
      <c r="B28" s="119" t="s">
        <v>365</v>
      </c>
      <c r="C28" s="116">
        <v>12</v>
      </c>
      <c r="D28" s="116">
        <f>SUM(D29:D31)</f>
        <v>3</v>
      </c>
      <c r="E28" s="116">
        <f>SUM(E29:E31)</f>
        <v>3</v>
      </c>
      <c r="F28" s="116">
        <v>6</v>
      </c>
    </row>
    <row r="29" spans="1:6" ht="18">
      <c r="A29" s="121"/>
      <c r="B29" s="120" t="s">
        <v>366</v>
      </c>
      <c r="C29" s="121"/>
      <c r="D29" s="121">
        <v>1</v>
      </c>
      <c r="E29" s="121">
        <v>0</v>
      </c>
      <c r="F29" s="121"/>
    </row>
    <row r="30" spans="1:6" ht="18">
      <c r="A30" s="121"/>
      <c r="B30" s="120" t="s">
        <v>367</v>
      </c>
      <c r="C30" s="121"/>
      <c r="D30" s="121">
        <v>2</v>
      </c>
      <c r="E30" s="121">
        <v>0</v>
      </c>
      <c r="F30" s="121"/>
    </row>
    <row r="31" spans="1:6" ht="18">
      <c r="A31" s="121"/>
      <c r="B31" s="120" t="s">
        <v>368</v>
      </c>
      <c r="C31" s="121"/>
      <c r="D31" s="121">
        <v>0</v>
      </c>
      <c r="E31" s="121">
        <v>3</v>
      </c>
      <c r="F31" s="121"/>
    </row>
    <row r="32" spans="1:6" ht="17.399999999999999">
      <c r="A32" s="116" t="s">
        <v>369</v>
      </c>
      <c r="B32" s="119" t="s">
        <v>370</v>
      </c>
      <c r="C32" s="116">
        <f>SUM(D32:F32)</f>
        <v>10</v>
      </c>
      <c r="D32" s="116">
        <f>SUM(D33:D34)</f>
        <v>5</v>
      </c>
      <c r="E32" s="116">
        <f>SUM(E33:E34)</f>
        <v>4</v>
      </c>
      <c r="F32" s="116">
        <v>1</v>
      </c>
    </row>
    <row r="33" spans="1:8" ht="18">
      <c r="A33" s="116"/>
      <c r="B33" s="120" t="s">
        <v>371</v>
      </c>
      <c r="C33" s="121"/>
      <c r="D33" s="121">
        <v>5</v>
      </c>
      <c r="E33" s="121">
        <v>0</v>
      </c>
      <c r="F33" s="116"/>
    </row>
    <row r="34" spans="1:8" ht="18">
      <c r="A34" s="116"/>
      <c r="B34" s="120" t="s">
        <v>372</v>
      </c>
      <c r="C34" s="121"/>
      <c r="D34" s="121">
        <v>0</v>
      </c>
      <c r="E34" s="121">
        <v>4</v>
      </c>
      <c r="F34" s="116"/>
    </row>
    <row r="35" spans="1:8" ht="17.399999999999999">
      <c r="A35" s="116"/>
      <c r="B35" s="119" t="s">
        <v>11</v>
      </c>
      <c r="C35" s="116">
        <f>SUM(C3,C7,C10,C13,C16,C20,C23,C28,C32)</f>
        <v>70</v>
      </c>
      <c r="D35" s="116">
        <f>SUM(D3,D7,D10,D13,D16,D20,D23,D28,D32)</f>
        <v>28</v>
      </c>
      <c r="E35" s="116">
        <f t="shared" ref="E35" si="0">SUM(E3,E7,E10,E13,E16,E20,E23,E28,E32)</f>
        <v>34</v>
      </c>
      <c r="F35" s="116">
        <f>SUM(F3,F7,F10,F13,F16,F20,F23,F28,F32)</f>
        <v>8</v>
      </c>
      <c r="H35" s="118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E57"/>
  <sheetViews>
    <sheetView zoomScale="80" zoomScaleNormal="80" workbookViewId="0">
      <selection activeCell="J57" sqref="J57"/>
    </sheetView>
  </sheetViews>
  <sheetFormatPr defaultColWidth="9.109375" defaultRowHeight="14.4"/>
  <cols>
    <col min="1" max="1" width="5" style="1" bestFit="1" customWidth="1"/>
    <col min="2" max="2" width="27.88671875" style="1" bestFit="1" customWidth="1"/>
    <col min="3" max="3" width="39.109375" style="1" bestFit="1" customWidth="1"/>
    <col min="4" max="4" width="12" style="1" bestFit="1" customWidth="1"/>
    <col min="5" max="5" width="14.109375" style="1" bestFit="1" customWidth="1"/>
    <col min="6" max="6" width="10.88671875" style="1" bestFit="1" customWidth="1"/>
    <col min="7" max="8" width="9.109375" style="1"/>
    <col min="9" max="9" width="9.88671875" style="1" bestFit="1" customWidth="1"/>
    <col min="10" max="10" width="10.88671875" style="1" bestFit="1" customWidth="1"/>
    <col min="11" max="11" width="9.33203125" style="1" bestFit="1" customWidth="1"/>
    <col min="12" max="15" width="7.44140625" style="1" customWidth="1"/>
    <col min="16" max="16" width="28.44140625" style="1" customWidth="1"/>
    <col min="17" max="17" width="9.109375" style="1" customWidth="1"/>
    <col min="18" max="16384" width="9.109375" style="1"/>
  </cols>
  <sheetData>
    <row r="2" spans="1:31" ht="17.399999999999999">
      <c r="A2" s="199" t="s">
        <v>101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AE2" s="2"/>
    </row>
    <row r="3" spans="1:31">
      <c r="A3" s="200" t="s">
        <v>1</v>
      </c>
      <c r="B3" s="200" t="s">
        <v>2</v>
      </c>
      <c r="C3" s="200"/>
      <c r="D3" s="200" t="s">
        <v>102</v>
      </c>
      <c r="E3" s="200"/>
      <c r="F3" s="200"/>
      <c r="G3" s="200"/>
      <c r="H3" s="201" t="s">
        <v>3</v>
      </c>
      <c r="I3" s="201"/>
      <c r="J3" s="201"/>
      <c r="K3" s="201"/>
      <c r="L3" s="202" t="s">
        <v>4</v>
      </c>
      <c r="M3" s="202"/>
      <c r="N3" s="202"/>
      <c r="O3" s="202"/>
      <c r="P3" s="201" t="s">
        <v>5</v>
      </c>
      <c r="AE3" s="2"/>
    </row>
    <row r="4" spans="1:31" ht="27.6">
      <c r="A4" s="200"/>
      <c r="B4" s="3" t="s">
        <v>103</v>
      </c>
      <c r="C4" s="4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7</v>
      </c>
      <c r="I4" s="5" t="s">
        <v>8</v>
      </c>
      <c r="J4" s="5" t="s">
        <v>9</v>
      </c>
      <c r="K4" s="5" t="s">
        <v>10</v>
      </c>
      <c r="L4" s="6" t="s">
        <v>11</v>
      </c>
      <c r="M4" s="6" t="s">
        <v>12</v>
      </c>
      <c r="N4" s="6" t="s">
        <v>13</v>
      </c>
      <c r="O4" s="6" t="s">
        <v>14</v>
      </c>
      <c r="P4" s="201"/>
    </row>
    <row r="5" spans="1:31">
      <c r="A5" s="4"/>
      <c r="B5" s="3"/>
      <c r="C5" s="4"/>
      <c r="D5" s="6">
        <f>+D6+D14+D29+D47</f>
        <v>3780</v>
      </c>
      <c r="E5" s="5"/>
      <c r="F5" s="5"/>
      <c r="G5" s="5"/>
      <c r="H5" s="6">
        <f>+H6+H14+H29+H47</f>
        <v>3820</v>
      </c>
      <c r="I5" s="5"/>
      <c r="J5" s="5"/>
      <c r="K5" s="5"/>
      <c r="L5" s="5">
        <f>H5-D5</f>
        <v>40</v>
      </c>
      <c r="M5" s="5"/>
      <c r="N5" s="5"/>
      <c r="O5" s="5"/>
      <c r="P5" s="5"/>
      <c r="R5" s="7"/>
      <c r="S5" s="7"/>
    </row>
    <row r="6" spans="1:31">
      <c r="A6" s="4"/>
      <c r="B6" s="192" t="s">
        <v>15</v>
      </c>
      <c r="C6" s="193"/>
      <c r="D6" s="5">
        <f>+SUM(D7:D12)</f>
        <v>450</v>
      </c>
      <c r="E6" s="5"/>
      <c r="F6" s="5"/>
      <c r="G6" s="5"/>
      <c r="H6" s="5">
        <f>+SUM(H7:H12)</f>
        <v>450</v>
      </c>
      <c r="I6" s="5"/>
      <c r="J6" s="5"/>
      <c r="K6" s="5"/>
      <c r="L6" s="5"/>
      <c r="M6" s="5"/>
      <c r="N6" s="5"/>
      <c r="O6" s="5"/>
      <c r="P6" s="5"/>
    </row>
    <row r="7" spans="1:31">
      <c r="A7" s="8">
        <v>1</v>
      </c>
      <c r="B7" s="9" t="s">
        <v>16</v>
      </c>
      <c r="C7" s="10" t="s">
        <v>16</v>
      </c>
      <c r="D7" s="11">
        <v>90</v>
      </c>
      <c r="E7" s="12">
        <v>60</v>
      </c>
      <c r="F7" s="12">
        <v>24</v>
      </c>
      <c r="G7" s="12">
        <v>6</v>
      </c>
      <c r="H7" s="13">
        <v>90</v>
      </c>
      <c r="I7" s="12">
        <v>60</v>
      </c>
      <c r="J7" s="12">
        <v>24</v>
      </c>
      <c r="K7" s="12">
        <v>6</v>
      </c>
      <c r="L7" s="5">
        <f t="shared" ref="L7:L12" si="0">H7-D7</f>
        <v>0</v>
      </c>
      <c r="M7" s="5">
        <f t="shared" ref="M7:O12" si="1">I7-E7</f>
        <v>0</v>
      </c>
      <c r="N7" s="5">
        <f t="shared" si="1"/>
        <v>0</v>
      </c>
      <c r="O7" s="5">
        <f t="shared" si="1"/>
        <v>0</v>
      </c>
      <c r="P7" s="14"/>
    </row>
    <row r="8" spans="1:31">
      <c r="A8" s="8">
        <v>2</v>
      </c>
      <c r="B8" s="9" t="s">
        <v>17</v>
      </c>
      <c r="C8" s="10" t="s">
        <v>17</v>
      </c>
      <c r="D8" s="11">
        <v>30</v>
      </c>
      <c r="E8" s="12">
        <v>21</v>
      </c>
      <c r="F8" s="12">
        <v>7</v>
      </c>
      <c r="G8" s="12">
        <v>2</v>
      </c>
      <c r="H8" s="13">
        <v>30</v>
      </c>
      <c r="I8" s="12">
        <v>21</v>
      </c>
      <c r="J8" s="12">
        <v>7</v>
      </c>
      <c r="K8" s="12">
        <v>2</v>
      </c>
      <c r="L8" s="5">
        <f t="shared" si="0"/>
        <v>0</v>
      </c>
      <c r="M8" s="5">
        <f t="shared" si="1"/>
        <v>0</v>
      </c>
      <c r="N8" s="5">
        <f t="shared" si="1"/>
        <v>0</v>
      </c>
      <c r="O8" s="5">
        <f t="shared" si="1"/>
        <v>0</v>
      </c>
      <c r="P8" s="14"/>
    </row>
    <row r="9" spans="1:31">
      <c r="A9" s="8">
        <v>3</v>
      </c>
      <c r="B9" s="9" t="s">
        <v>18</v>
      </c>
      <c r="C9" s="10" t="s">
        <v>18</v>
      </c>
      <c r="D9" s="11">
        <v>60</v>
      </c>
      <c r="E9" s="12">
        <v>4</v>
      </c>
      <c r="F9" s="12">
        <v>52</v>
      </c>
      <c r="G9" s="12">
        <v>4</v>
      </c>
      <c r="H9" s="13">
        <v>60</v>
      </c>
      <c r="I9" s="12">
        <v>4</v>
      </c>
      <c r="J9" s="12">
        <v>52</v>
      </c>
      <c r="K9" s="12">
        <v>4</v>
      </c>
      <c r="L9" s="5">
        <f t="shared" si="0"/>
        <v>0</v>
      </c>
      <c r="M9" s="5">
        <f t="shared" si="1"/>
        <v>0</v>
      </c>
      <c r="N9" s="5">
        <f t="shared" si="1"/>
        <v>0</v>
      </c>
      <c r="O9" s="5">
        <f t="shared" si="1"/>
        <v>0</v>
      </c>
      <c r="P9" s="14"/>
    </row>
    <row r="10" spans="1:31">
      <c r="A10" s="15">
        <v>4</v>
      </c>
      <c r="B10" s="16" t="s">
        <v>19</v>
      </c>
      <c r="C10" s="10" t="s">
        <v>20</v>
      </c>
      <c r="D10" s="11">
        <v>75</v>
      </c>
      <c r="E10" s="12">
        <v>58</v>
      </c>
      <c r="F10" s="12">
        <v>13</v>
      </c>
      <c r="G10" s="12">
        <v>4</v>
      </c>
      <c r="H10" s="13">
        <v>75</v>
      </c>
      <c r="I10" s="12">
        <v>58</v>
      </c>
      <c r="J10" s="12">
        <v>13</v>
      </c>
      <c r="K10" s="12">
        <v>4</v>
      </c>
      <c r="L10" s="5">
        <f t="shared" si="0"/>
        <v>0</v>
      </c>
      <c r="M10" s="5">
        <f t="shared" si="1"/>
        <v>0</v>
      </c>
      <c r="N10" s="5">
        <f t="shared" si="1"/>
        <v>0</v>
      </c>
      <c r="O10" s="5">
        <f t="shared" si="1"/>
        <v>0</v>
      </c>
      <c r="P10" s="17"/>
    </row>
    <row r="11" spans="1:31">
      <c r="A11" s="8">
        <v>5</v>
      </c>
      <c r="B11" s="16" t="s">
        <v>21</v>
      </c>
      <c r="C11" s="10" t="s">
        <v>21</v>
      </c>
      <c r="D11" s="11">
        <v>75</v>
      </c>
      <c r="E11" s="12">
        <v>17</v>
      </c>
      <c r="F11" s="12">
        <v>54</v>
      </c>
      <c r="G11" s="12">
        <v>4</v>
      </c>
      <c r="H11" s="13">
        <v>75</v>
      </c>
      <c r="I11" s="12">
        <v>17</v>
      </c>
      <c r="J11" s="12">
        <v>54</v>
      </c>
      <c r="K11" s="12">
        <v>4</v>
      </c>
      <c r="L11" s="5">
        <f t="shared" si="0"/>
        <v>0</v>
      </c>
      <c r="M11" s="5">
        <f t="shared" si="1"/>
        <v>0</v>
      </c>
      <c r="N11" s="5">
        <f t="shared" si="1"/>
        <v>0</v>
      </c>
      <c r="O11" s="5">
        <f t="shared" si="1"/>
        <v>0</v>
      </c>
      <c r="P11" s="14"/>
    </row>
    <row r="12" spans="1:31">
      <c r="A12" s="15">
        <v>6</v>
      </c>
      <c r="B12" s="16" t="s">
        <v>22</v>
      </c>
      <c r="C12" s="10" t="s">
        <v>23</v>
      </c>
      <c r="D12" s="18">
        <v>120</v>
      </c>
      <c r="E12" s="19">
        <v>60</v>
      </c>
      <c r="F12" s="19">
        <v>50</v>
      </c>
      <c r="G12" s="19">
        <v>10</v>
      </c>
      <c r="H12" s="20">
        <v>120</v>
      </c>
      <c r="I12" s="19">
        <v>60</v>
      </c>
      <c r="J12" s="19">
        <v>50</v>
      </c>
      <c r="K12" s="19">
        <v>10</v>
      </c>
      <c r="L12" s="5">
        <f t="shared" si="0"/>
        <v>0</v>
      </c>
      <c r="M12" s="5">
        <f t="shared" si="1"/>
        <v>0</v>
      </c>
      <c r="N12" s="5">
        <f t="shared" si="1"/>
        <v>0</v>
      </c>
      <c r="O12" s="5">
        <f t="shared" si="1"/>
        <v>0</v>
      </c>
      <c r="P12" s="14"/>
    </row>
    <row r="13" spans="1:31">
      <c r="A13" s="21"/>
      <c r="B13" s="194" t="s">
        <v>24</v>
      </c>
      <c r="C13" s="195"/>
      <c r="D13" s="18">
        <f>+D14+D29</f>
        <v>2475</v>
      </c>
      <c r="E13" s="19"/>
      <c r="F13" s="19"/>
      <c r="G13" s="19"/>
      <c r="H13" s="18">
        <f>+H14+H29</f>
        <v>2420</v>
      </c>
      <c r="I13" s="17"/>
      <c r="J13" s="17"/>
      <c r="K13" s="17"/>
      <c r="L13" s="5"/>
      <c r="M13" s="5"/>
      <c r="N13" s="5"/>
      <c r="O13" s="5"/>
      <c r="P13" s="14"/>
    </row>
    <row r="14" spans="1:31">
      <c r="A14" s="8"/>
      <c r="B14" s="196" t="s">
        <v>25</v>
      </c>
      <c r="C14" s="197"/>
      <c r="D14" s="22">
        <f>+SUM(D15:D28)</f>
        <v>645</v>
      </c>
      <c r="E14" s="23"/>
      <c r="F14" s="14"/>
      <c r="G14" s="14"/>
      <c r="H14" s="22">
        <f>+SUM(H15:H28)</f>
        <v>585</v>
      </c>
      <c r="I14" s="23"/>
      <c r="J14" s="14"/>
      <c r="K14" s="14"/>
      <c r="L14" s="5"/>
      <c r="M14" s="5"/>
      <c r="N14" s="5"/>
      <c r="O14" s="5"/>
      <c r="P14" s="14"/>
    </row>
    <row r="15" spans="1:31">
      <c r="A15" s="8">
        <v>7</v>
      </c>
      <c r="B15" s="69" t="s">
        <v>104</v>
      </c>
      <c r="C15" s="69" t="s">
        <v>118</v>
      </c>
      <c r="D15" s="71">
        <v>45</v>
      </c>
      <c r="E15" s="23">
        <v>42</v>
      </c>
      <c r="F15" s="14">
        <v>0</v>
      </c>
      <c r="G15" s="14">
        <v>3</v>
      </c>
      <c r="H15" s="71">
        <v>45</v>
      </c>
      <c r="I15" s="23">
        <v>42</v>
      </c>
      <c r="J15" s="14">
        <v>0</v>
      </c>
      <c r="K15" s="14">
        <v>3</v>
      </c>
      <c r="L15" s="14">
        <f>H15-D15</f>
        <v>0</v>
      </c>
      <c r="M15" s="14">
        <f t="shared" ref="M15:O15" si="2">I15-E15</f>
        <v>0</v>
      </c>
      <c r="N15" s="14">
        <f t="shared" si="2"/>
        <v>0</v>
      </c>
      <c r="O15" s="14">
        <f t="shared" si="2"/>
        <v>0</v>
      </c>
      <c r="P15" s="14"/>
    </row>
    <row r="16" spans="1:31">
      <c r="A16" s="8">
        <v>8</v>
      </c>
      <c r="B16" s="69" t="s">
        <v>105</v>
      </c>
      <c r="C16" s="69"/>
      <c r="D16" s="71">
        <v>45</v>
      </c>
      <c r="E16" s="23">
        <v>42</v>
      </c>
      <c r="F16" s="14">
        <v>0</v>
      </c>
      <c r="G16" s="14">
        <v>3</v>
      </c>
      <c r="H16" s="22"/>
      <c r="I16" s="23"/>
      <c r="J16" s="14"/>
      <c r="K16" s="14"/>
      <c r="L16" s="5"/>
      <c r="M16" s="5"/>
      <c r="N16" s="5"/>
      <c r="O16" s="5"/>
      <c r="P16" s="14"/>
    </row>
    <row r="17" spans="1:16">
      <c r="A17" s="8">
        <v>9</v>
      </c>
      <c r="B17" s="70" t="s">
        <v>106</v>
      </c>
      <c r="C17" s="25" t="s">
        <v>106</v>
      </c>
      <c r="D17" s="29">
        <v>60</v>
      </c>
      <c r="E17" s="12">
        <v>56</v>
      </c>
      <c r="F17" s="12">
        <v>0</v>
      </c>
      <c r="G17" s="12">
        <v>4</v>
      </c>
      <c r="H17" s="29">
        <v>60</v>
      </c>
      <c r="I17" s="12">
        <v>56</v>
      </c>
      <c r="J17" s="12">
        <v>0</v>
      </c>
      <c r="K17" s="12">
        <v>4</v>
      </c>
      <c r="L17" s="14">
        <f>H17-D17</f>
        <v>0</v>
      </c>
      <c r="M17" s="14">
        <f t="shared" ref="M17:O28" si="3">I17-E17</f>
        <v>0</v>
      </c>
      <c r="N17" s="14">
        <f t="shared" si="3"/>
        <v>0</v>
      </c>
      <c r="O17" s="14">
        <f t="shared" si="3"/>
        <v>0</v>
      </c>
      <c r="P17" s="14"/>
    </row>
    <row r="18" spans="1:16">
      <c r="A18" s="8">
        <v>10</v>
      </c>
      <c r="B18" s="70" t="s">
        <v>107</v>
      </c>
      <c r="C18" s="70" t="s">
        <v>107</v>
      </c>
      <c r="D18" s="29">
        <v>45</v>
      </c>
      <c r="E18" s="12">
        <v>30</v>
      </c>
      <c r="F18" s="12">
        <v>12</v>
      </c>
      <c r="G18" s="12">
        <v>3</v>
      </c>
      <c r="H18" s="29">
        <v>45</v>
      </c>
      <c r="I18" s="12">
        <v>30</v>
      </c>
      <c r="J18" s="12">
        <v>12</v>
      </c>
      <c r="K18" s="12">
        <v>3</v>
      </c>
      <c r="L18" s="14">
        <f t="shared" ref="L18:L28" si="4">H18-D18</f>
        <v>0</v>
      </c>
      <c r="M18" s="14">
        <f t="shared" si="3"/>
        <v>0</v>
      </c>
      <c r="N18" s="14">
        <f t="shared" si="3"/>
        <v>0</v>
      </c>
      <c r="O18" s="14">
        <f t="shared" si="3"/>
        <v>0</v>
      </c>
      <c r="P18" s="14"/>
    </row>
    <row r="19" spans="1:16" ht="27.6">
      <c r="A19" s="8">
        <v>11</v>
      </c>
      <c r="B19" s="70" t="s">
        <v>108</v>
      </c>
      <c r="C19" s="70" t="s">
        <v>108</v>
      </c>
      <c r="D19" s="29">
        <v>45</v>
      </c>
      <c r="E19" s="12">
        <v>30</v>
      </c>
      <c r="F19" s="12">
        <v>12</v>
      </c>
      <c r="G19" s="12">
        <v>3</v>
      </c>
      <c r="H19" s="29">
        <v>45</v>
      </c>
      <c r="I19" s="12">
        <v>30</v>
      </c>
      <c r="J19" s="12">
        <v>12</v>
      </c>
      <c r="K19" s="12">
        <v>3</v>
      </c>
      <c r="L19" s="14">
        <f t="shared" si="4"/>
        <v>0</v>
      </c>
      <c r="M19" s="14">
        <f t="shared" si="3"/>
        <v>0</v>
      </c>
      <c r="N19" s="14">
        <f t="shared" si="3"/>
        <v>0</v>
      </c>
      <c r="O19" s="14">
        <f t="shared" si="3"/>
        <v>0</v>
      </c>
      <c r="P19" s="14"/>
    </row>
    <row r="20" spans="1:16">
      <c r="A20" s="8">
        <v>12</v>
      </c>
      <c r="B20" s="70" t="s">
        <v>26</v>
      </c>
      <c r="C20" s="70" t="s">
        <v>26</v>
      </c>
      <c r="D20" s="29">
        <v>45</v>
      </c>
      <c r="E20" s="12">
        <v>30</v>
      </c>
      <c r="F20" s="12">
        <v>12</v>
      </c>
      <c r="G20" s="12">
        <v>3</v>
      </c>
      <c r="H20" s="71">
        <v>45</v>
      </c>
      <c r="I20" s="23">
        <v>42</v>
      </c>
      <c r="J20" s="14">
        <v>0</v>
      </c>
      <c r="K20" s="14">
        <v>3</v>
      </c>
      <c r="L20" s="14">
        <f t="shared" si="4"/>
        <v>0</v>
      </c>
      <c r="M20" s="14">
        <f t="shared" si="3"/>
        <v>12</v>
      </c>
      <c r="N20" s="14">
        <f t="shared" si="3"/>
        <v>-12</v>
      </c>
      <c r="O20" s="14">
        <f t="shared" si="3"/>
        <v>0</v>
      </c>
      <c r="P20" s="14"/>
    </row>
    <row r="21" spans="1:16" ht="27.6">
      <c r="A21" s="8">
        <v>13</v>
      </c>
      <c r="B21" s="70" t="s">
        <v>109</v>
      </c>
      <c r="C21" s="70" t="s">
        <v>109</v>
      </c>
      <c r="D21" s="29">
        <v>45</v>
      </c>
      <c r="E21" s="29">
        <v>42</v>
      </c>
      <c r="F21" s="29">
        <v>0</v>
      </c>
      <c r="G21" s="12">
        <v>3</v>
      </c>
      <c r="H21" s="29">
        <v>45</v>
      </c>
      <c r="I21" s="29">
        <v>42</v>
      </c>
      <c r="J21" s="29">
        <v>0</v>
      </c>
      <c r="K21" s="12">
        <v>3</v>
      </c>
      <c r="L21" s="14">
        <f t="shared" si="4"/>
        <v>0</v>
      </c>
      <c r="M21" s="14">
        <f t="shared" si="3"/>
        <v>0</v>
      </c>
      <c r="N21" s="14">
        <f t="shared" si="3"/>
        <v>0</v>
      </c>
      <c r="O21" s="14">
        <f t="shared" si="3"/>
        <v>0</v>
      </c>
      <c r="P21" s="14"/>
    </row>
    <row r="22" spans="1:16">
      <c r="A22" s="8">
        <v>14</v>
      </c>
      <c r="B22" s="70" t="s">
        <v>110</v>
      </c>
      <c r="C22" s="70" t="s">
        <v>110</v>
      </c>
      <c r="D22" s="29">
        <v>45</v>
      </c>
      <c r="E22" s="12">
        <v>42</v>
      </c>
      <c r="F22" s="12">
        <v>0</v>
      </c>
      <c r="G22" s="12">
        <v>3</v>
      </c>
      <c r="H22" s="31">
        <v>30</v>
      </c>
      <c r="I22" s="26">
        <v>28</v>
      </c>
      <c r="J22" s="26">
        <v>0</v>
      </c>
      <c r="K22" s="26">
        <v>2</v>
      </c>
      <c r="L22" s="14">
        <f t="shared" si="4"/>
        <v>-15</v>
      </c>
      <c r="M22" s="14">
        <f t="shared" si="3"/>
        <v>-14</v>
      </c>
      <c r="N22" s="14">
        <f t="shared" si="3"/>
        <v>0</v>
      </c>
      <c r="O22" s="14">
        <f t="shared" si="3"/>
        <v>-1</v>
      </c>
      <c r="P22" s="14"/>
    </row>
    <row r="23" spans="1:16">
      <c r="A23" s="8">
        <v>15</v>
      </c>
      <c r="B23" s="70" t="s">
        <v>111</v>
      </c>
      <c r="C23" s="70" t="s">
        <v>111</v>
      </c>
      <c r="D23" s="29">
        <v>30</v>
      </c>
      <c r="E23" s="12">
        <v>25</v>
      </c>
      <c r="F23" s="12">
        <v>3</v>
      </c>
      <c r="G23" s="12">
        <v>2</v>
      </c>
      <c r="H23" s="29">
        <v>30</v>
      </c>
      <c r="I23" s="12">
        <v>25</v>
      </c>
      <c r="J23" s="12">
        <v>3</v>
      </c>
      <c r="K23" s="12">
        <v>2</v>
      </c>
      <c r="L23" s="14">
        <f t="shared" si="4"/>
        <v>0</v>
      </c>
      <c r="M23" s="14">
        <f t="shared" si="3"/>
        <v>0</v>
      </c>
      <c r="N23" s="14">
        <f t="shared" si="3"/>
        <v>0</v>
      </c>
      <c r="O23" s="14">
        <f t="shared" si="3"/>
        <v>0</v>
      </c>
      <c r="P23" s="14"/>
    </row>
    <row r="24" spans="1:16">
      <c r="A24" s="8">
        <v>16</v>
      </c>
      <c r="B24" s="70" t="s">
        <v>112</v>
      </c>
      <c r="C24" s="10"/>
      <c r="D24" s="29">
        <v>30</v>
      </c>
      <c r="E24" s="29">
        <v>28</v>
      </c>
      <c r="F24" s="29">
        <v>0</v>
      </c>
      <c r="G24" s="12">
        <v>2</v>
      </c>
      <c r="H24" s="31">
        <v>70</v>
      </c>
      <c r="I24" s="26">
        <v>28</v>
      </c>
      <c r="J24" s="26">
        <v>39</v>
      </c>
      <c r="K24" s="26">
        <v>3</v>
      </c>
      <c r="L24" s="14">
        <f t="shared" si="4"/>
        <v>40</v>
      </c>
      <c r="M24" s="14">
        <f t="shared" si="3"/>
        <v>0</v>
      </c>
      <c r="N24" s="14">
        <f t="shared" si="3"/>
        <v>39</v>
      </c>
      <c r="O24" s="14">
        <f t="shared" si="3"/>
        <v>1</v>
      </c>
      <c r="P24" s="14"/>
    </row>
    <row r="25" spans="1:16">
      <c r="A25" s="8">
        <v>17</v>
      </c>
      <c r="B25" s="70" t="s">
        <v>113</v>
      </c>
      <c r="C25" s="70" t="s">
        <v>113</v>
      </c>
      <c r="D25" s="29">
        <v>30</v>
      </c>
      <c r="E25" s="14">
        <v>28</v>
      </c>
      <c r="F25" s="14">
        <v>0</v>
      </c>
      <c r="G25" s="14">
        <v>2</v>
      </c>
      <c r="H25" s="31">
        <f t="shared" ref="H25" si="5">I25+J25+K25</f>
        <v>30</v>
      </c>
      <c r="I25" s="26">
        <v>28</v>
      </c>
      <c r="J25" s="26">
        <v>0</v>
      </c>
      <c r="K25" s="26">
        <v>2</v>
      </c>
      <c r="L25" s="14">
        <f t="shared" si="4"/>
        <v>0</v>
      </c>
      <c r="M25" s="14">
        <f t="shared" si="3"/>
        <v>0</v>
      </c>
      <c r="N25" s="14">
        <f t="shared" si="3"/>
        <v>0</v>
      </c>
      <c r="O25" s="14">
        <f t="shared" si="3"/>
        <v>0</v>
      </c>
      <c r="P25" s="14"/>
    </row>
    <row r="26" spans="1:16">
      <c r="A26" s="8">
        <v>18</v>
      </c>
      <c r="B26" s="70" t="s">
        <v>114</v>
      </c>
      <c r="C26" s="70" t="s">
        <v>114</v>
      </c>
      <c r="D26" s="29">
        <v>45</v>
      </c>
      <c r="E26" s="14">
        <v>0</v>
      </c>
      <c r="F26" s="14">
        <v>43</v>
      </c>
      <c r="G26" s="14">
        <v>2</v>
      </c>
      <c r="H26" s="31">
        <v>55</v>
      </c>
      <c r="I26" s="26">
        <v>15</v>
      </c>
      <c r="J26" s="26">
        <v>38</v>
      </c>
      <c r="K26" s="26">
        <v>2</v>
      </c>
      <c r="L26" s="14">
        <f t="shared" si="4"/>
        <v>10</v>
      </c>
      <c r="M26" s="14">
        <f t="shared" si="3"/>
        <v>15</v>
      </c>
      <c r="N26" s="14">
        <f t="shared" si="3"/>
        <v>-5</v>
      </c>
      <c r="O26" s="14">
        <f t="shared" si="3"/>
        <v>0</v>
      </c>
      <c r="P26" s="14"/>
    </row>
    <row r="27" spans="1:16">
      <c r="A27" s="8">
        <v>19</v>
      </c>
      <c r="B27" s="70" t="s">
        <v>115</v>
      </c>
      <c r="C27" s="70" t="s">
        <v>115</v>
      </c>
      <c r="D27" s="29">
        <v>90</v>
      </c>
      <c r="E27" s="23">
        <v>0</v>
      </c>
      <c r="F27" s="14">
        <v>86</v>
      </c>
      <c r="G27" s="14">
        <v>4</v>
      </c>
      <c r="H27" s="31">
        <v>40</v>
      </c>
      <c r="I27" s="26">
        <v>0</v>
      </c>
      <c r="J27" s="26">
        <v>39</v>
      </c>
      <c r="K27" s="26">
        <v>1</v>
      </c>
      <c r="L27" s="14">
        <f t="shared" si="4"/>
        <v>-50</v>
      </c>
      <c r="M27" s="14">
        <f t="shared" si="3"/>
        <v>0</v>
      </c>
      <c r="N27" s="14">
        <f t="shared" si="3"/>
        <v>-47</v>
      </c>
      <c r="O27" s="14">
        <f t="shared" si="3"/>
        <v>-3</v>
      </c>
      <c r="P27" s="14"/>
    </row>
    <row r="28" spans="1:16">
      <c r="A28" s="8">
        <v>20</v>
      </c>
      <c r="B28" s="70" t="s">
        <v>116</v>
      </c>
      <c r="C28" s="28"/>
      <c r="D28" s="29">
        <v>45</v>
      </c>
      <c r="E28" s="23">
        <v>0</v>
      </c>
      <c r="F28" s="14">
        <v>43</v>
      </c>
      <c r="G28" s="14">
        <v>2</v>
      </c>
      <c r="H28" s="31">
        <v>45</v>
      </c>
      <c r="I28" s="26">
        <v>0</v>
      </c>
      <c r="J28" s="26">
        <v>43</v>
      </c>
      <c r="K28" s="26">
        <v>2</v>
      </c>
      <c r="L28" s="14">
        <f t="shared" si="4"/>
        <v>0</v>
      </c>
      <c r="M28" s="14">
        <f t="shared" si="3"/>
        <v>0</v>
      </c>
      <c r="N28" s="14">
        <f t="shared" si="3"/>
        <v>0</v>
      </c>
      <c r="O28" s="14">
        <f t="shared" si="3"/>
        <v>0</v>
      </c>
      <c r="P28" s="14"/>
    </row>
    <row r="29" spans="1:16">
      <c r="A29" s="8"/>
      <c r="B29" s="198" t="s">
        <v>44</v>
      </c>
      <c r="C29" s="198"/>
      <c r="D29" s="22">
        <f>+SUM(D30:D46)</f>
        <v>1830</v>
      </c>
      <c r="E29" s="14"/>
      <c r="F29" s="14"/>
      <c r="G29" s="14"/>
      <c r="H29" s="22">
        <f>+SUM(H30:H46)</f>
        <v>1835</v>
      </c>
      <c r="I29" s="14"/>
      <c r="J29" s="14"/>
      <c r="K29" s="14"/>
      <c r="L29" s="5"/>
      <c r="M29" s="5"/>
      <c r="N29" s="5"/>
      <c r="O29" s="5"/>
      <c r="P29" s="14"/>
    </row>
    <row r="30" spans="1:16" ht="28.2">
      <c r="A30" s="33">
        <v>21</v>
      </c>
      <c r="B30" s="72" t="s">
        <v>119</v>
      </c>
      <c r="C30" s="10" t="s">
        <v>117</v>
      </c>
      <c r="D30" s="29">
        <v>75</v>
      </c>
      <c r="E30" s="29">
        <v>30</v>
      </c>
      <c r="F30" s="29">
        <v>41</v>
      </c>
      <c r="G30" s="12">
        <v>4</v>
      </c>
      <c r="H30" s="29">
        <v>45</v>
      </c>
      <c r="I30" s="26">
        <v>42</v>
      </c>
      <c r="J30" s="26">
        <v>0</v>
      </c>
      <c r="K30" s="26">
        <v>3</v>
      </c>
      <c r="L30" s="14">
        <f>H30-D30</f>
        <v>-30</v>
      </c>
      <c r="M30" s="14">
        <f t="shared" ref="M30:O33" si="6">I30-E30</f>
        <v>12</v>
      </c>
      <c r="N30" s="14">
        <f t="shared" si="6"/>
        <v>-41</v>
      </c>
      <c r="O30" s="14">
        <f t="shared" si="6"/>
        <v>-1</v>
      </c>
      <c r="P30" s="14"/>
    </row>
    <row r="31" spans="1:16" ht="42">
      <c r="A31" s="33">
        <v>22</v>
      </c>
      <c r="B31" s="72" t="s">
        <v>120</v>
      </c>
      <c r="C31" s="72" t="s">
        <v>120</v>
      </c>
      <c r="D31" s="29">
        <v>150</v>
      </c>
      <c r="E31" s="29">
        <v>30</v>
      </c>
      <c r="F31" s="29">
        <v>114</v>
      </c>
      <c r="G31" s="12">
        <v>6</v>
      </c>
      <c r="H31" s="31">
        <v>70</v>
      </c>
      <c r="I31" s="26">
        <v>28</v>
      </c>
      <c r="J31" s="26">
        <v>39</v>
      </c>
      <c r="K31" s="26">
        <v>3</v>
      </c>
      <c r="L31" s="14">
        <f t="shared" ref="L31:L33" si="7">H31-D31</f>
        <v>-80</v>
      </c>
      <c r="M31" s="14">
        <f t="shared" si="6"/>
        <v>-2</v>
      </c>
      <c r="N31" s="14">
        <f t="shared" si="6"/>
        <v>-75</v>
      </c>
      <c r="O31" s="14">
        <f t="shared" si="6"/>
        <v>-3</v>
      </c>
      <c r="P31" s="14"/>
    </row>
    <row r="32" spans="1:16" ht="28.2">
      <c r="A32" s="33">
        <v>23</v>
      </c>
      <c r="B32" s="36" t="s">
        <v>121</v>
      </c>
      <c r="C32" s="36" t="s">
        <v>121</v>
      </c>
      <c r="D32" s="29">
        <v>90</v>
      </c>
      <c r="E32" s="29">
        <v>15</v>
      </c>
      <c r="F32" s="29">
        <v>71</v>
      </c>
      <c r="G32" s="12">
        <v>4</v>
      </c>
      <c r="H32" s="31">
        <v>55</v>
      </c>
      <c r="I32" s="26">
        <v>14</v>
      </c>
      <c r="J32" s="26">
        <v>39</v>
      </c>
      <c r="K32" s="26">
        <v>2</v>
      </c>
      <c r="L32" s="14">
        <f t="shared" si="7"/>
        <v>-35</v>
      </c>
      <c r="M32" s="14">
        <f t="shared" si="6"/>
        <v>-1</v>
      </c>
      <c r="N32" s="14">
        <f t="shared" si="6"/>
        <v>-32</v>
      </c>
      <c r="O32" s="14">
        <f t="shared" si="6"/>
        <v>-2</v>
      </c>
      <c r="P32" s="14"/>
    </row>
    <row r="33" spans="1:16" ht="42">
      <c r="A33" s="33">
        <v>24</v>
      </c>
      <c r="B33" s="36" t="s">
        <v>122</v>
      </c>
      <c r="C33" s="36" t="s">
        <v>122</v>
      </c>
      <c r="D33" s="29">
        <v>105</v>
      </c>
      <c r="E33" s="12">
        <v>30</v>
      </c>
      <c r="F33" s="12">
        <v>71</v>
      </c>
      <c r="G33" s="12">
        <v>4</v>
      </c>
      <c r="H33" s="29">
        <v>70</v>
      </c>
      <c r="I33" s="26">
        <v>28</v>
      </c>
      <c r="J33" s="26">
        <v>39</v>
      </c>
      <c r="K33" s="26">
        <v>3</v>
      </c>
      <c r="L33" s="14">
        <f t="shared" si="7"/>
        <v>-35</v>
      </c>
      <c r="M33" s="14">
        <f t="shared" si="6"/>
        <v>-2</v>
      </c>
      <c r="N33" s="14">
        <f t="shared" si="6"/>
        <v>-32</v>
      </c>
      <c r="O33" s="14">
        <f t="shared" si="6"/>
        <v>-1</v>
      </c>
      <c r="P33" s="14"/>
    </row>
    <row r="34" spans="1:16" ht="42">
      <c r="A34" s="33">
        <v>25</v>
      </c>
      <c r="B34" s="89" t="s">
        <v>123</v>
      </c>
      <c r="C34" s="77" t="s">
        <v>134</v>
      </c>
      <c r="D34" s="29">
        <v>105</v>
      </c>
      <c r="E34" s="29">
        <v>30</v>
      </c>
      <c r="F34" s="29">
        <v>71</v>
      </c>
      <c r="G34" s="12">
        <v>4</v>
      </c>
      <c r="H34" s="29">
        <v>125</v>
      </c>
      <c r="I34" s="29">
        <v>42</v>
      </c>
      <c r="J34" s="29">
        <v>78</v>
      </c>
      <c r="K34" s="14">
        <v>5</v>
      </c>
      <c r="L34" s="14">
        <f t="shared" ref="L34:L42" si="8">H34-D34</f>
        <v>20</v>
      </c>
      <c r="M34" s="14">
        <f t="shared" ref="M34:M42" si="9">I34-E34</f>
        <v>12</v>
      </c>
      <c r="N34" s="14">
        <f t="shared" ref="N34:N42" si="10">J34-F34</f>
        <v>7</v>
      </c>
      <c r="O34" s="14">
        <f t="shared" ref="O34:O42" si="11">K34-G34</f>
        <v>1</v>
      </c>
      <c r="P34" s="66"/>
    </row>
    <row r="35" spans="1:16" ht="28.2">
      <c r="A35" s="33">
        <v>26</v>
      </c>
      <c r="B35" s="89" t="s">
        <v>124</v>
      </c>
      <c r="C35" s="89" t="s">
        <v>133</v>
      </c>
      <c r="D35" s="29">
        <v>105</v>
      </c>
      <c r="E35" s="29">
        <v>30</v>
      </c>
      <c r="F35" s="29">
        <v>71</v>
      </c>
      <c r="G35" s="12">
        <v>4</v>
      </c>
      <c r="H35" s="29">
        <v>100</v>
      </c>
      <c r="I35" s="31">
        <v>56</v>
      </c>
      <c r="J35" s="31">
        <v>39</v>
      </c>
      <c r="K35" s="14">
        <v>5</v>
      </c>
      <c r="L35" s="14">
        <f t="shared" si="8"/>
        <v>-5</v>
      </c>
      <c r="M35" s="14">
        <f t="shared" si="9"/>
        <v>26</v>
      </c>
      <c r="N35" s="14">
        <f t="shared" si="10"/>
        <v>-32</v>
      </c>
      <c r="O35" s="14">
        <f t="shared" si="11"/>
        <v>1</v>
      </c>
      <c r="P35" s="67"/>
    </row>
    <row r="36" spans="1:16" ht="28.2">
      <c r="A36" s="33">
        <v>27</v>
      </c>
      <c r="B36" s="89" t="s">
        <v>125</v>
      </c>
      <c r="C36" s="41" t="s">
        <v>149</v>
      </c>
      <c r="D36" s="29">
        <v>150</v>
      </c>
      <c r="E36" s="29">
        <v>30</v>
      </c>
      <c r="F36" s="29">
        <v>114</v>
      </c>
      <c r="G36" s="12">
        <v>6</v>
      </c>
      <c r="H36" s="29">
        <v>110</v>
      </c>
      <c r="I36" s="31">
        <v>28</v>
      </c>
      <c r="J36" s="31">
        <v>78</v>
      </c>
      <c r="K36" s="14">
        <v>4</v>
      </c>
      <c r="L36" s="14">
        <f t="shared" si="8"/>
        <v>-40</v>
      </c>
      <c r="M36" s="14">
        <f t="shared" si="9"/>
        <v>-2</v>
      </c>
      <c r="N36" s="14">
        <f t="shared" si="10"/>
        <v>-36</v>
      </c>
      <c r="O36" s="14">
        <f t="shared" si="11"/>
        <v>-2</v>
      </c>
      <c r="P36" s="68"/>
    </row>
    <row r="37" spans="1:16" ht="30" customHeight="1">
      <c r="A37" s="33">
        <v>28</v>
      </c>
      <c r="B37" s="89" t="s">
        <v>126</v>
      </c>
      <c r="C37" s="41" t="s">
        <v>136</v>
      </c>
      <c r="D37" s="29">
        <v>150</v>
      </c>
      <c r="E37" s="29">
        <v>30</v>
      </c>
      <c r="F37" s="29">
        <v>114</v>
      </c>
      <c r="G37" s="12">
        <v>6</v>
      </c>
      <c r="H37" s="29">
        <v>150</v>
      </c>
      <c r="I37" s="31">
        <v>28</v>
      </c>
      <c r="J37" s="31">
        <v>117</v>
      </c>
      <c r="K37" s="14">
        <v>5</v>
      </c>
      <c r="L37" s="14">
        <f t="shared" si="8"/>
        <v>0</v>
      </c>
      <c r="M37" s="14">
        <f t="shared" si="9"/>
        <v>-2</v>
      </c>
      <c r="N37" s="14">
        <f t="shared" si="10"/>
        <v>3</v>
      </c>
      <c r="O37" s="14">
        <f t="shared" si="11"/>
        <v>-1</v>
      </c>
      <c r="P37" s="66"/>
    </row>
    <row r="38" spans="1:16" ht="28.2">
      <c r="A38" s="33">
        <v>29</v>
      </c>
      <c r="B38" s="89" t="s">
        <v>127</v>
      </c>
      <c r="C38" s="41" t="s">
        <v>150</v>
      </c>
      <c r="D38" s="29">
        <v>90</v>
      </c>
      <c r="E38" s="29">
        <v>15</v>
      </c>
      <c r="F38" s="29">
        <v>71</v>
      </c>
      <c r="G38" s="12">
        <v>4</v>
      </c>
      <c r="H38" s="29">
        <v>110</v>
      </c>
      <c r="I38" s="29">
        <v>28</v>
      </c>
      <c r="J38" s="29">
        <v>78</v>
      </c>
      <c r="K38" s="14">
        <v>4</v>
      </c>
      <c r="L38" s="14">
        <f t="shared" si="8"/>
        <v>20</v>
      </c>
      <c r="M38" s="14">
        <f t="shared" si="9"/>
        <v>13</v>
      </c>
      <c r="N38" s="14">
        <f t="shared" si="10"/>
        <v>7</v>
      </c>
      <c r="O38" s="14">
        <f t="shared" si="11"/>
        <v>0</v>
      </c>
      <c r="P38" s="68"/>
    </row>
    <row r="39" spans="1:16" ht="28.2">
      <c r="A39" s="33">
        <v>30</v>
      </c>
      <c r="B39" s="89" t="s">
        <v>128</v>
      </c>
      <c r="C39" s="89" t="s">
        <v>128</v>
      </c>
      <c r="D39" s="29">
        <v>60</v>
      </c>
      <c r="E39" s="29">
        <v>15</v>
      </c>
      <c r="F39" s="29">
        <v>43</v>
      </c>
      <c r="G39" s="12">
        <v>2</v>
      </c>
      <c r="H39" s="31">
        <v>70</v>
      </c>
      <c r="I39" s="59">
        <v>28</v>
      </c>
      <c r="J39" s="59">
        <v>39</v>
      </c>
      <c r="K39" s="59">
        <v>3</v>
      </c>
      <c r="L39" s="14">
        <f t="shared" si="8"/>
        <v>10</v>
      </c>
      <c r="M39" s="14">
        <f t="shared" si="9"/>
        <v>13</v>
      </c>
      <c r="N39" s="14">
        <f t="shared" si="10"/>
        <v>-4</v>
      </c>
      <c r="O39" s="14">
        <f t="shared" si="11"/>
        <v>1</v>
      </c>
      <c r="P39" s="14"/>
    </row>
    <row r="40" spans="1:16" ht="28.2">
      <c r="A40" s="33">
        <v>31</v>
      </c>
      <c r="B40" s="89" t="s">
        <v>129</v>
      </c>
      <c r="C40" s="10" t="s">
        <v>135</v>
      </c>
      <c r="D40" s="29">
        <v>105</v>
      </c>
      <c r="E40" s="29">
        <v>30</v>
      </c>
      <c r="F40" s="29">
        <v>71</v>
      </c>
      <c r="G40" s="12">
        <v>4</v>
      </c>
      <c r="H40" s="31">
        <v>70</v>
      </c>
      <c r="I40" s="26">
        <v>28</v>
      </c>
      <c r="J40" s="26">
        <v>39</v>
      </c>
      <c r="K40" s="26">
        <v>3</v>
      </c>
      <c r="L40" s="14">
        <f t="shared" si="8"/>
        <v>-35</v>
      </c>
      <c r="M40" s="14">
        <f t="shared" si="9"/>
        <v>-2</v>
      </c>
      <c r="N40" s="14">
        <f t="shared" si="10"/>
        <v>-32</v>
      </c>
      <c r="O40" s="14">
        <f t="shared" si="11"/>
        <v>-1</v>
      </c>
      <c r="P40" s="14"/>
    </row>
    <row r="41" spans="1:16" ht="28.2">
      <c r="A41" s="33">
        <v>32</v>
      </c>
      <c r="B41" s="89" t="s">
        <v>130</v>
      </c>
      <c r="C41" s="41" t="s">
        <v>151</v>
      </c>
      <c r="D41" s="29">
        <v>120</v>
      </c>
      <c r="E41" s="29">
        <v>30</v>
      </c>
      <c r="F41" s="29">
        <v>86</v>
      </c>
      <c r="G41" s="12">
        <v>4</v>
      </c>
      <c r="H41" s="31">
        <v>70</v>
      </c>
      <c r="I41" s="26">
        <v>28</v>
      </c>
      <c r="J41" s="26">
        <v>39</v>
      </c>
      <c r="K41" s="26">
        <v>3</v>
      </c>
      <c r="L41" s="14">
        <f t="shared" si="8"/>
        <v>-50</v>
      </c>
      <c r="M41" s="14">
        <f t="shared" si="9"/>
        <v>-2</v>
      </c>
      <c r="N41" s="14">
        <f t="shared" si="10"/>
        <v>-47</v>
      </c>
      <c r="O41" s="14">
        <f t="shared" si="11"/>
        <v>-1</v>
      </c>
      <c r="P41" s="14"/>
    </row>
    <row r="42" spans="1:16" ht="28.2">
      <c r="A42" s="33">
        <v>33</v>
      </c>
      <c r="B42" s="89" t="s">
        <v>131</v>
      </c>
      <c r="C42" s="89" t="s">
        <v>131</v>
      </c>
      <c r="D42" s="29">
        <v>190</v>
      </c>
      <c r="E42" s="29">
        <v>30</v>
      </c>
      <c r="F42" s="29">
        <v>152</v>
      </c>
      <c r="G42" s="12">
        <v>8</v>
      </c>
      <c r="H42" s="31">
        <v>70</v>
      </c>
      <c r="I42" s="26">
        <v>28</v>
      </c>
      <c r="J42" s="26">
        <v>39</v>
      </c>
      <c r="K42" s="26">
        <v>3</v>
      </c>
      <c r="L42" s="14">
        <f t="shared" si="8"/>
        <v>-120</v>
      </c>
      <c r="M42" s="14">
        <f t="shared" si="9"/>
        <v>-2</v>
      </c>
      <c r="N42" s="14">
        <f t="shared" si="10"/>
        <v>-113</v>
      </c>
      <c r="O42" s="14">
        <f t="shared" si="11"/>
        <v>-5</v>
      </c>
      <c r="P42" s="14"/>
    </row>
    <row r="43" spans="1:16">
      <c r="A43" s="33">
        <v>34</v>
      </c>
      <c r="B43" s="89"/>
      <c r="C43" s="89" t="s">
        <v>152</v>
      </c>
      <c r="D43" s="29"/>
      <c r="E43" s="29"/>
      <c r="F43" s="29"/>
      <c r="G43" s="12"/>
      <c r="H43" s="31">
        <v>125</v>
      </c>
      <c r="I43" s="26">
        <v>42</v>
      </c>
      <c r="J43" s="26">
        <v>78</v>
      </c>
      <c r="K43" s="26">
        <v>5</v>
      </c>
      <c r="L43" s="14">
        <f t="shared" ref="L43:L48" si="12">H43-D43</f>
        <v>125</v>
      </c>
      <c r="M43" s="14">
        <f t="shared" ref="M43:M46" si="13">I43-E43</f>
        <v>42</v>
      </c>
      <c r="N43" s="14">
        <f t="shared" ref="N43:N46" si="14">J43-F43</f>
        <v>78</v>
      </c>
      <c r="O43" s="14">
        <f t="shared" ref="O43:O46" si="15">K43-G43</f>
        <v>5</v>
      </c>
      <c r="P43" s="14"/>
    </row>
    <row r="44" spans="1:16">
      <c r="A44" s="33">
        <v>35</v>
      </c>
      <c r="B44" s="89"/>
      <c r="C44" s="89" t="s">
        <v>153</v>
      </c>
      <c r="D44" s="29"/>
      <c r="E44" s="29"/>
      <c r="F44" s="29"/>
      <c r="G44" s="12"/>
      <c r="H44" s="31">
        <v>85</v>
      </c>
      <c r="I44" s="26">
        <v>42</v>
      </c>
      <c r="J44" s="26">
        <v>39</v>
      </c>
      <c r="K44" s="26">
        <v>4</v>
      </c>
      <c r="L44" s="14">
        <f t="shared" si="12"/>
        <v>85</v>
      </c>
      <c r="M44" s="14">
        <f t="shared" si="13"/>
        <v>42</v>
      </c>
      <c r="N44" s="14">
        <f t="shared" si="14"/>
        <v>39</v>
      </c>
      <c r="O44" s="14">
        <f t="shared" si="15"/>
        <v>4</v>
      </c>
      <c r="P44" s="14"/>
    </row>
    <row r="45" spans="1:16">
      <c r="A45" s="33">
        <v>36</v>
      </c>
      <c r="B45" s="89"/>
      <c r="C45" s="89" t="s">
        <v>154</v>
      </c>
      <c r="D45" s="29"/>
      <c r="E45" s="29"/>
      <c r="F45" s="29"/>
      <c r="G45" s="12"/>
      <c r="H45" s="31">
        <v>70</v>
      </c>
      <c r="I45" s="26">
        <v>28</v>
      </c>
      <c r="J45" s="26">
        <v>39</v>
      </c>
      <c r="K45" s="26">
        <v>3</v>
      </c>
      <c r="L45" s="14">
        <f t="shared" si="12"/>
        <v>70</v>
      </c>
      <c r="M45" s="14">
        <f t="shared" si="13"/>
        <v>28</v>
      </c>
      <c r="N45" s="14">
        <f t="shared" si="14"/>
        <v>39</v>
      </c>
      <c r="O45" s="14">
        <f t="shared" si="15"/>
        <v>3</v>
      </c>
      <c r="P45" s="14"/>
    </row>
    <row r="46" spans="1:16">
      <c r="A46" s="33">
        <v>37</v>
      </c>
      <c r="B46" s="72" t="s">
        <v>132</v>
      </c>
      <c r="C46" s="41" t="s">
        <v>76</v>
      </c>
      <c r="D46" s="29">
        <v>335</v>
      </c>
      <c r="E46" s="29">
        <v>15</v>
      </c>
      <c r="F46" s="29">
        <v>312</v>
      </c>
      <c r="G46" s="12">
        <v>8</v>
      </c>
      <c r="H46" s="31">
        <v>440</v>
      </c>
      <c r="I46" s="26">
        <v>15</v>
      </c>
      <c r="J46" s="26">
        <v>425</v>
      </c>
      <c r="K46" s="26"/>
      <c r="L46" s="14">
        <f t="shared" si="12"/>
        <v>105</v>
      </c>
      <c r="M46" s="14">
        <f t="shared" si="13"/>
        <v>0</v>
      </c>
      <c r="N46" s="14">
        <f t="shared" si="14"/>
        <v>113</v>
      </c>
      <c r="O46" s="14">
        <f t="shared" si="15"/>
        <v>-8</v>
      </c>
      <c r="P46" s="14"/>
    </row>
    <row r="47" spans="1:16">
      <c r="A47" s="33"/>
      <c r="B47" s="187" t="s">
        <v>77</v>
      </c>
      <c r="C47" s="188"/>
      <c r="D47" s="4">
        <f>+SUM(D48:D55)</f>
        <v>855</v>
      </c>
      <c r="E47" s="46"/>
      <c r="F47" s="46"/>
      <c r="G47" s="46"/>
      <c r="H47" s="4">
        <f>+SUM(H48:H55)</f>
        <v>950</v>
      </c>
      <c r="I47" s="29"/>
      <c r="J47" s="29"/>
      <c r="K47" s="29"/>
      <c r="L47" s="14">
        <f t="shared" si="12"/>
        <v>95</v>
      </c>
      <c r="M47" s="14"/>
      <c r="N47" s="14"/>
      <c r="O47" s="14"/>
      <c r="P47" s="14"/>
    </row>
    <row r="48" spans="1:16">
      <c r="A48" s="33">
        <v>38</v>
      </c>
      <c r="B48" s="72" t="s">
        <v>142</v>
      </c>
      <c r="C48" s="41" t="s">
        <v>137</v>
      </c>
      <c r="D48" s="29">
        <v>90</v>
      </c>
      <c r="E48" s="14">
        <v>15</v>
      </c>
      <c r="F48" s="14">
        <v>71</v>
      </c>
      <c r="G48" s="14">
        <v>4</v>
      </c>
      <c r="H48" s="65">
        <v>70</v>
      </c>
      <c r="I48" s="26">
        <v>28</v>
      </c>
      <c r="J48" s="26">
        <v>39</v>
      </c>
      <c r="K48" s="26">
        <v>3</v>
      </c>
      <c r="L48" s="14">
        <f t="shared" si="12"/>
        <v>-20</v>
      </c>
      <c r="M48" s="14">
        <f t="shared" ref="M48" si="16">I48-E48</f>
        <v>13</v>
      </c>
      <c r="N48" s="14">
        <f t="shared" ref="N48" si="17">J48-F48</f>
        <v>-32</v>
      </c>
      <c r="O48" s="14">
        <f t="shared" ref="O48" si="18">K48-G48</f>
        <v>-1</v>
      </c>
      <c r="P48" s="14"/>
    </row>
    <row r="49" spans="1:16" ht="30" customHeight="1">
      <c r="A49" s="33">
        <v>39</v>
      </c>
      <c r="B49" s="72" t="s">
        <v>155</v>
      </c>
      <c r="C49" s="41" t="s">
        <v>138</v>
      </c>
      <c r="D49" s="29">
        <v>120</v>
      </c>
      <c r="E49" s="14">
        <v>30</v>
      </c>
      <c r="F49" s="14">
        <v>86</v>
      </c>
      <c r="G49" s="14">
        <v>4</v>
      </c>
      <c r="H49" s="26">
        <v>55</v>
      </c>
      <c r="I49" s="26">
        <v>14</v>
      </c>
      <c r="J49" s="26">
        <v>39</v>
      </c>
      <c r="K49" s="26">
        <v>2</v>
      </c>
      <c r="L49" s="14">
        <f t="shared" ref="L49:L55" si="19">H49-D49</f>
        <v>-65</v>
      </c>
      <c r="M49" s="14">
        <f t="shared" ref="M49:M55" si="20">I49-E49</f>
        <v>-16</v>
      </c>
      <c r="N49" s="14">
        <f t="shared" ref="N49:N55" si="21">J49-F49</f>
        <v>-47</v>
      </c>
      <c r="O49" s="14">
        <f t="shared" ref="O49:O55" si="22">K49-G49</f>
        <v>-2</v>
      </c>
      <c r="P49" s="14"/>
    </row>
    <row r="50" spans="1:16" ht="42">
      <c r="A50" s="33">
        <v>40</v>
      </c>
      <c r="B50" s="75" t="s">
        <v>143</v>
      </c>
      <c r="C50" s="41" t="s">
        <v>139</v>
      </c>
      <c r="D50" s="29">
        <v>120</v>
      </c>
      <c r="E50" s="29">
        <v>30</v>
      </c>
      <c r="F50" s="29">
        <v>86</v>
      </c>
      <c r="G50" s="29">
        <v>4</v>
      </c>
      <c r="H50" s="26">
        <v>120</v>
      </c>
      <c r="I50" s="26">
        <v>0</v>
      </c>
      <c r="J50" s="26">
        <v>117</v>
      </c>
      <c r="K50" s="26">
        <v>3</v>
      </c>
      <c r="L50" s="14">
        <f t="shared" si="19"/>
        <v>0</v>
      </c>
      <c r="M50" s="14">
        <f t="shared" si="20"/>
        <v>-30</v>
      </c>
      <c r="N50" s="14">
        <f t="shared" si="21"/>
        <v>31</v>
      </c>
      <c r="O50" s="14">
        <f t="shared" si="22"/>
        <v>-1</v>
      </c>
      <c r="P50" s="14"/>
    </row>
    <row r="51" spans="1:16" ht="28.2">
      <c r="A51" s="33">
        <v>41</v>
      </c>
      <c r="B51" s="72" t="s">
        <v>144</v>
      </c>
      <c r="C51" s="41" t="s">
        <v>140</v>
      </c>
      <c r="D51" s="29">
        <v>120</v>
      </c>
      <c r="E51" s="29">
        <v>30</v>
      </c>
      <c r="F51" s="29">
        <v>86</v>
      </c>
      <c r="G51" s="29">
        <v>4</v>
      </c>
      <c r="H51" s="26">
        <v>415</v>
      </c>
      <c r="I51" s="26"/>
      <c r="J51" s="26">
        <v>415</v>
      </c>
      <c r="K51" s="26"/>
      <c r="L51" s="14">
        <f t="shared" si="19"/>
        <v>295</v>
      </c>
      <c r="M51" s="14">
        <f t="shared" si="20"/>
        <v>-30</v>
      </c>
      <c r="N51" s="14">
        <f t="shared" si="21"/>
        <v>329</v>
      </c>
      <c r="O51" s="14">
        <f t="shared" si="22"/>
        <v>-4</v>
      </c>
      <c r="P51" s="14"/>
    </row>
    <row r="52" spans="1:16" ht="28.2">
      <c r="A52" s="33">
        <v>42</v>
      </c>
      <c r="B52" s="72" t="s">
        <v>145</v>
      </c>
      <c r="C52" s="41" t="s">
        <v>141</v>
      </c>
      <c r="D52" s="29">
        <v>105</v>
      </c>
      <c r="E52" s="29">
        <v>30</v>
      </c>
      <c r="F52" s="29">
        <v>71</v>
      </c>
      <c r="G52" s="29">
        <v>4</v>
      </c>
      <c r="H52" s="26">
        <v>200</v>
      </c>
      <c r="I52" s="26">
        <v>0</v>
      </c>
      <c r="J52" s="26">
        <v>200</v>
      </c>
      <c r="K52" s="26"/>
      <c r="L52" s="14">
        <f t="shared" si="19"/>
        <v>95</v>
      </c>
      <c r="M52" s="14">
        <f t="shared" si="20"/>
        <v>-30</v>
      </c>
      <c r="N52" s="14">
        <f t="shared" si="21"/>
        <v>129</v>
      </c>
      <c r="O52" s="14">
        <f t="shared" si="22"/>
        <v>-4</v>
      </c>
      <c r="P52" s="14"/>
    </row>
    <row r="53" spans="1:16">
      <c r="A53" s="33">
        <v>43</v>
      </c>
      <c r="B53" s="72" t="s">
        <v>146</v>
      </c>
      <c r="C53" s="76" t="s">
        <v>90</v>
      </c>
      <c r="D53" s="29">
        <v>180</v>
      </c>
      <c r="E53" s="29">
        <v>30</v>
      </c>
      <c r="F53" s="29">
        <v>142</v>
      </c>
      <c r="G53" s="29">
        <v>8</v>
      </c>
      <c r="H53" s="31">
        <v>90</v>
      </c>
      <c r="I53" s="26">
        <v>84</v>
      </c>
      <c r="J53" s="26">
        <v>0</v>
      </c>
      <c r="K53" s="26">
        <v>6</v>
      </c>
      <c r="L53" s="14">
        <f t="shared" si="19"/>
        <v>-90</v>
      </c>
      <c r="M53" s="14">
        <f t="shared" si="20"/>
        <v>54</v>
      </c>
      <c r="N53" s="14">
        <f t="shared" si="21"/>
        <v>-142</v>
      </c>
      <c r="O53" s="14">
        <f t="shared" si="22"/>
        <v>-2</v>
      </c>
      <c r="P53" s="14"/>
    </row>
    <row r="54" spans="1:16">
      <c r="A54" s="33">
        <v>44</v>
      </c>
      <c r="B54" s="73" t="s">
        <v>147</v>
      </c>
      <c r="C54" s="76"/>
      <c r="D54" s="29">
        <v>60</v>
      </c>
      <c r="E54" s="29">
        <v>30</v>
      </c>
      <c r="F54" s="29">
        <v>28</v>
      </c>
      <c r="G54" s="29">
        <v>2</v>
      </c>
      <c r="H54" s="31"/>
      <c r="I54" s="26"/>
      <c r="J54" s="26"/>
      <c r="K54" s="26"/>
      <c r="L54" s="14">
        <f t="shared" si="19"/>
        <v>-60</v>
      </c>
      <c r="M54" s="14">
        <f t="shared" si="20"/>
        <v>-30</v>
      </c>
      <c r="N54" s="14">
        <f t="shared" si="21"/>
        <v>-28</v>
      </c>
      <c r="O54" s="14">
        <f t="shared" si="22"/>
        <v>-2</v>
      </c>
      <c r="P54" s="14"/>
    </row>
    <row r="55" spans="1:16">
      <c r="A55" s="33">
        <v>45</v>
      </c>
      <c r="B55" s="74" t="s">
        <v>148</v>
      </c>
      <c r="C55" s="73"/>
      <c r="D55" s="29">
        <v>60</v>
      </c>
      <c r="E55" s="29">
        <v>20</v>
      </c>
      <c r="F55" s="29">
        <v>38</v>
      </c>
      <c r="G55" s="29">
        <v>2</v>
      </c>
      <c r="H55" s="31"/>
      <c r="I55" s="26"/>
      <c r="J55" s="26"/>
      <c r="K55" s="26"/>
      <c r="L55" s="14">
        <f t="shared" si="19"/>
        <v>-60</v>
      </c>
      <c r="M55" s="14">
        <f t="shared" si="20"/>
        <v>-20</v>
      </c>
      <c r="N55" s="14">
        <f t="shared" si="21"/>
        <v>-38</v>
      </c>
      <c r="O55" s="14">
        <f t="shared" si="22"/>
        <v>-2</v>
      </c>
      <c r="P55" s="14"/>
    </row>
    <row r="56" spans="1:16"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</row>
    <row r="57" spans="1:16"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</row>
  </sheetData>
  <mergeCells count="12">
    <mergeCell ref="A2:P2"/>
    <mergeCell ref="A3:A4"/>
    <mergeCell ref="B3:C3"/>
    <mergeCell ref="D3:G3"/>
    <mergeCell ref="H3:K3"/>
    <mergeCell ref="L3:O3"/>
    <mergeCell ref="P3:P4"/>
    <mergeCell ref="B47:C47"/>
    <mergeCell ref="B6:C6"/>
    <mergeCell ref="B13:C13"/>
    <mergeCell ref="B14:C14"/>
    <mergeCell ref="B29:C29"/>
  </mergeCell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Y71"/>
  <sheetViews>
    <sheetView topLeftCell="A40" workbookViewId="0">
      <selection activeCell="J57" sqref="J57"/>
    </sheetView>
  </sheetViews>
  <sheetFormatPr defaultColWidth="9.109375" defaultRowHeight="14.4"/>
  <cols>
    <col min="1" max="1" width="5" style="1" bestFit="1" customWidth="1"/>
    <col min="2" max="2" width="27.88671875" style="1" bestFit="1" customWidth="1"/>
    <col min="3" max="3" width="27.44140625" style="1" customWidth="1"/>
    <col min="4" max="4" width="12" style="1" bestFit="1" customWidth="1"/>
    <col min="5" max="5" width="14.109375" style="1" bestFit="1" customWidth="1"/>
    <col min="6" max="6" width="10.88671875" style="1" bestFit="1" customWidth="1"/>
    <col min="7" max="8" width="9.109375" style="1"/>
    <col min="9" max="9" width="9.88671875" style="1" bestFit="1" customWidth="1"/>
    <col min="10" max="10" width="10.88671875" style="1" bestFit="1" customWidth="1"/>
    <col min="11" max="11" width="9.33203125" style="1" bestFit="1" customWidth="1"/>
    <col min="12" max="15" width="7.44140625" style="1" customWidth="1"/>
    <col min="16" max="16" width="28.44140625" style="1" customWidth="1"/>
    <col min="17" max="17" width="9.109375" style="1" customWidth="1"/>
    <col min="18" max="16384" width="9.109375" style="1"/>
  </cols>
  <sheetData>
    <row r="2" spans="1:25" ht="17.399999999999999">
      <c r="A2" s="199" t="s">
        <v>214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Y2" s="2"/>
    </row>
    <row r="3" spans="1:25">
      <c r="A3" s="200" t="s">
        <v>1</v>
      </c>
      <c r="B3" s="200" t="s">
        <v>2</v>
      </c>
      <c r="C3" s="200"/>
      <c r="D3" s="200" t="s">
        <v>102</v>
      </c>
      <c r="E3" s="200"/>
      <c r="F3" s="200"/>
      <c r="G3" s="200"/>
      <c r="H3" s="201" t="s">
        <v>3</v>
      </c>
      <c r="I3" s="201"/>
      <c r="J3" s="201"/>
      <c r="K3" s="201"/>
      <c r="L3" s="202" t="s">
        <v>4</v>
      </c>
      <c r="M3" s="202"/>
      <c r="N3" s="202"/>
      <c r="O3" s="202"/>
      <c r="P3" s="201" t="s">
        <v>5</v>
      </c>
      <c r="Y3" s="2"/>
    </row>
    <row r="4" spans="1:25" ht="27.6">
      <c r="A4" s="200"/>
      <c r="B4" s="3" t="s">
        <v>103</v>
      </c>
      <c r="C4" s="4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7</v>
      </c>
      <c r="I4" s="5" t="s">
        <v>8</v>
      </c>
      <c r="J4" s="5" t="s">
        <v>9</v>
      </c>
      <c r="K4" s="5" t="s">
        <v>10</v>
      </c>
      <c r="L4" s="6" t="s">
        <v>11</v>
      </c>
      <c r="M4" s="6" t="s">
        <v>12</v>
      </c>
      <c r="N4" s="6" t="s">
        <v>13</v>
      </c>
      <c r="O4" s="6" t="s">
        <v>14</v>
      </c>
      <c r="P4" s="201"/>
    </row>
    <row r="5" spans="1:25">
      <c r="A5" s="4"/>
      <c r="B5" s="3"/>
      <c r="C5" s="4"/>
      <c r="D5" s="6">
        <f>+D6+D14+D26+D50</f>
        <v>4675</v>
      </c>
      <c r="E5" s="5"/>
      <c r="F5" s="5"/>
      <c r="G5" s="5"/>
      <c r="H5" s="6">
        <f>+H6+H14+H26+H50</f>
        <v>3750</v>
      </c>
      <c r="I5" s="5"/>
      <c r="J5" s="5"/>
      <c r="K5" s="5"/>
      <c r="L5" s="5">
        <f>H5-D5</f>
        <v>-925</v>
      </c>
      <c r="M5" s="5"/>
      <c r="N5" s="5"/>
      <c r="O5" s="5"/>
      <c r="P5" s="5"/>
      <c r="R5" s="7"/>
    </row>
    <row r="6" spans="1:25">
      <c r="A6" s="4"/>
      <c r="B6" s="192" t="s">
        <v>15</v>
      </c>
      <c r="C6" s="193"/>
      <c r="D6" s="5">
        <f>+SUM(D7:D12)</f>
        <v>450</v>
      </c>
      <c r="E6" s="5"/>
      <c r="F6" s="5"/>
      <c r="G6" s="5"/>
      <c r="H6" s="5">
        <f>+SUM(H7:H12)</f>
        <v>450</v>
      </c>
      <c r="I6" s="5"/>
      <c r="J6" s="5"/>
      <c r="K6" s="5"/>
      <c r="L6" s="5"/>
      <c r="M6" s="5"/>
      <c r="N6" s="5"/>
      <c r="O6" s="5"/>
      <c r="P6" s="5"/>
    </row>
    <row r="7" spans="1:25">
      <c r="A7" s="8">
        <v>1</v>
      </c>
      <c r="B7" s="9" t="s">
        <v>16</v>
      </c>
      <c r="C7" s="10" t="s">
        <v>16</v>
      </c>
      <c r="D7" s="11">
        <v>90</v>
      </c>
      <c r="E7" s="12">
        <v>60</v>
      </c>
      <c r="F7" s="12">
        <v>24</v>
      </c>
      <c r="G7" s="12">
        <v>6</v>
      </c>
      <c r="H7" s="13">
        <v>90</v>
      </c>
      <c r="I7" s="12">
        <v>60</v>
      </c>
      <c r="J7" s="12">
        <v>24</v>
      </c>
      <c r="K7" s="12">
        <v>6</v>
      </c>
      <c r="L7" s="5">
        <f t="shared" ref="L7:L12" si="0">H7-D7</f>
        <v>0</v>
      </c>
      <c r="M7" s="5">
        <f t="shared" ref="M7:O12" si="1">I7-E7</f>
        <v>0</v>
      </c>
      <c r="N7" s="5">
        <f t="shared" si="1"/>
        <v>0</v>
      </c>
      <c r="O7" s="5">
        <f t="shared" si="1"/>
        <v>0</v>
      </c>
      <c r="P7" s="14"/>
    </row>
    <row r="8" spans="1:25">
      <c r="A8" s="8">
        <v>2</v>
      </c>
      <c r="B8" s="9" t="s">
        <v>17</v>
      </c>
      <c r="C8" s="10" t="s">
        <v>17</v>
      </c>
      <c r="D8" s="11">
        <v>30</v>
      </c>
      <c r="E8" s="12">
        <v>21</v>
      </c>
      <c r="F8" s="12">
        <v>7</v>
      </c>
      <c r="G8" s="12">
        <v>2</v>
      </c>
      <c r="H8" s="13">
        <v>30</v>
      </c>
      <c r="I8" s="12">
        <v>21</v>
      </c>
      <c r="J8" s="12">
        <v>7</v>
      </c>
      <c r="K8" s="12">
        <v>2</v>
      </c>
      <c r="L8" s="5">
        <f t="shared" si="0"/>
        <v>0</v>
      </c>
      <c r="M8" s="5">
        <f t="shared" si="1"/>
        <v>0</v>
      </c>
      <c r="N8" s="5">
        <f t="shared" si="1"/>
        <v>0</v>
      </c>
      <c r="O8" s="5">
        <f t="shared" si="1"/>
        <v>0</v>
      </c>
      <c r="P8" s="14"/>
    </row>
    <row r="9" spans="1:25">
      <c r="A9" s="8">
        <v>3</v>
      </c>
      <c r="B9" s="9" t="s">
        <v>18</v>
      </c>
      <c r="C9" s="10" t="s">
        <v>18</v>
      </c>
      <c r="D9" s="11">
        <v>60</v>
      </c>
      <c r="E9" s="12">
        <v>4</v>
      </c>
      <c r="F9" s="12">
        <v>52</v>
      </c>
      <c r="G9" s="12">
        <v>4</v>
      </c>
      <c r="H9" s="13">
        <v>60</v>
      </c>
      <c r="I9" s="12">
        <v>4</v>
      </c>
      <c r="J9" s="12">
        <v>52</v>
      </c>
      <c r="K9" s="12">
        <v>4</v>
      </c>
      <c r="L9" s="5">
        <f t="shared" si="0"/>
        <v>0</v>
      </c>
      <c r="M9" s="5">
        <f t="shared" si="1"/>
        <v>0</v>
      </c>
      <c r="N9" s="5">
        <f t="shared" si="1"/>
        <v>0</v>
      </c>
      <c r="O9" s="5">
        <f t="shared" si="1"/>
        <v>0</v>
      </c>
      <c r="P9" s="14"/>
    </row>
    <row r="10" spans="1:25">
      <c r="A10" s="15">
        <v>4</v>
      </c>
      <c r="B10" s="16" t="s">
        <v>19</v>
      </c>
      <c r="C10" s="10" t="s">
        <v>20</v>
      </c>
      <c r="D10" s="11">
        <v>75</v>
      </c>
      <c r="E10" s="12">
        <v>58</v>
      </c>
      <c r="F10" s="12">
        <v>13</v>
      </c>
      <c r="G10" s="12">
        <v>4</v>
      </c>
      <c r="H10" s="13">
        <v>75</v>
      </c>
      <c r="I10" s="12">
        <v>58</v>
      </c>
      <c r="J10" s="12">
        <v>13</v>
      </c>
      <c r="K10" s="12">
        <v>4</v>
      </c>
      <c r="L10" s="5">
        <f t="shared" si="0"/>
        <v>0</v>
      </c>
      <c r="M10" s="5">
        <f t="shared" si="1"/>
        <v>0</v>
      </c>
      <c r="N10" s="5">
        <f t="shared" si="1"/>
        <v>0</v>
      </c>
      <c r="O10" s="5">
        <f t="shared" si="1"/>
        <v>0</v>
      </c>
      <c r="P10" s="17"/>
    </row>
    <row r="11" spans="1:25">
      <c r="A11" s="8">
        <v>5</v>
      </c>
      <c r="B11" s="16" t="s">
        <v>21</v>
      </c>
      <c r="C11" s="10" t="s">
        <v>21</v>
      </c>
      <c r="D11" s="11">
        <v>75</v>
      </c>
      <c r="E11" s="12">
        <v>17</v>
      </c>
      <c r="F11" s="12">
        <v>54</v>
      </c>
      <c r="G11" s="12">
        <v>4</v>
      </c>
      <c r="H11" s="13">
        <v>75</v>
      </c>
      <c r="I11" s="12">
        <v>17</v>
      </c>
      <c r="J11" s="12">
        <v>54</v>
      </c>
      <c r="K11" s="12">
        <v>4</v>
      </c>
      <c r="L11" s="5">
        <f t="shared" si="0"/>
        <v>0</v>
      </c>
      <c r="M11" s="5">
        <f t="shared" si="1"/>
        <v>0</v>
      </c>
      <c r="N11" s="5">
        <f t="shared" si="1"/>
        <v>0</v>
      </c>
      <c r="O11" s="5">
        <f t="shared" si="1"/>
        <v>0</v>
      </c>
      <c r="P11" s="14"/>
    </row>
    <row r="12" spans="1:25">
      <c r="A12" s="15">
        <v>6</v>
      </c>
      <c r="B12" s="16" t="s">
        <v>22</v>
      </c>
      <c r="C12" s="10" t="s">
        <v>23</v>
      </c>
      <c r="D12" s="18">
        <v>120</v>
      </c>
      <c r="E12" s="19">
        <v>60</v>
      </c>
      <c r="F12" s="19">
        <v>50</v>
      </c>
      <c r="G12" s="19">
        <v>10</v>
      </c>
      <c r="H12" s="20">
        <v>120</v>
      </c>
      <c r="I12" s="19">
        <v>60</v>
      </c>
      <c r="J12" s="19">
        <v>50</v>
      </c>
      <c r="K12" s="19">
        <v>10</v>
      </c>
      <c r="L12" s="5">
        <f t="shared" si="0"/>
        <v>0</v>
      </c>
      <c r="M12" s="5">
        <f t="shared" si="1"/>
        <v>0</v>
      </c>
      <c r="N12" s="5">
        <f t="shared" si="1"/>
        <v>0</v>
      </c>
      <c r="O12" s="5">
        <f t="shared" si="1"/>
        <v>0</v>
      </c>
      <c r="P12" s="14"/>
    </row>
    <row r="13" spans="1:25">
      <c r="A13" s="21"/>
      <c r="B13" s="194" t="s">
        <v>24</v>
      </c>
      <c r="C13" s="195"/>
      <c r="D13" s="18">
        <f>+D14+D26</f>
        <v>3325</v>
      </c>
      <c r="E13" s="19"/>
      <c r="F13" s="19"/>
      <c r="G13" s="19"/>
      <c r="H13" s="18">
        <f>+H14+H26</f>
        <v>3210</v>
      </c>
      <c r="I13" s="17"/>
      <c r="J13" s="17"/>
      <c r="K13" s="17"/>
      <c r="L13" s="5"/>
      <c r="M13" s="5"/>
      <c r="N13" s="5"/>
      <c r="O13" s="5"/>
      <c r="P13" s="14"/>
    </row>
    <row r="14" spans="1:25">
      <c r="A14" s="8"/>
      <c r="B14" s="196" t="s">
        <v>25</v>
      </c>
      <c r="C14" s="197"/>
      <c r="D14" s="22">
        <f>+SUM(D15:D25)</f>
        <v>660</v>
      </c>
      <c r="E14" s="23"/>
      <c r="F14" s="14"/>
      <c r="G14" s="14"/>
      <c r="H14" s="22">
        <f>+SUM(H15:H25)</f>
        <v>665</v>
      </c>
      <c r="I14" s="23"/>
      <c r="J14" s="14"/>
      <c r="K14" s="14"/>
      <c r="L14" s="5"/>
      <c r="M14" s="5"/>
      <c r="N14" s="5"/>
      <c r="O14" s="5"/>
      <c r="P14" s="14"/>
    </row>
    <row r="15" spans="1:25">
      <c r="A15" s="8">
        <v>1</v>
      </c>
      <c r="B15" s="24" t="s">
        <v>156</v>
      </c>
      <c r="C15" s="25" t="s">
        <v>179</v>
      </c>
      <c r="D15" s="29">
        <v>60</v>
      </c>
      <c r="E15" s="12">
        <v>16</v>
      </c>
      <c r="F15" s="12">
        <v>40</v>
      </c>
      <c r="G15" s="12">
        <v>4</v>
      </c>
      <c r="H15" s="31">
        <v>45</v>
      </c>
      <c r="I15" s="26">
        <v>42</v>
      </c>
      <c r="J15" s="26">
        <v>0</v>
      </c>
      <c r="K15" s="26">
        <v>3</v>
      </c>
      <c r="L15" s="14">
        <f>H15-D15</f>
        <v>-15</v>
      </c>
      <c r="M15" s="14">
        <f t="shared" ref="M15:O24" si="2">I15-E15</f>
        <v>26</v>
      </c>
      <c r="N15" s="14">
        <f t="shared" si="2"/>
        <v>-40</v>
      </c>
      <c r="O15" s="14">
        <f t="shared" si="2"/>
        <v>-1</v>
      </c>
      <c r="P15" s="14"/>
    </row>
    <row r="16" spans="1:25">
      <c r="A16" s="8">
        <v>2</v>
      </c>
      <c r="B16" s="70" t="s">
        <v>157</v>
      </c>
      <c r="C16" s="25" t="s">
        <v>180</v>
      </c>
      <c r="D16" s="29">
        <v>60</v>
      </c>
      <c r="E16" s="12">
        <v>15</v>
      </c>
      <c r="F16" s="12">
        <v>39</v>
      </c>
      <c r="G16" s="12">
        <v>6</v>
      </c>
      <c r="H16" s="31">
        <v>30</v>
      </c>
      <c r="I16" s="26">
        <v>28</v>
      </c>
      <c r="J16" s="26">
        <v>0</v>
      </c>
      <c r="K16" s="26">
        <v>2</v>
      </c>
      <c r="L16" s="14">
        <f t="shared" ref="L16:L24" si="3">H16-D16</f>
        <v>-30</v>
      </c>
      <c r="M16" s="14">
        <f t="shared" si="2"/>
        <v>13</v>
      </c>
      <c r="N16" s="14">
        <f t="shared" si="2"/>
        <v>-39</v>
      </c>
      <c r="O16" s="14">
        <f t="shared" si="2"/>
        <v>-4</v>
      </c>
      <c r="P16" s="14"/>
    </row>
    <row r="17" spans="1:16">
      <c r="A17" s="8">
        <v>3</v>
      </c>
      <c r="B17" s="70" t="s">
        <v>158</v>
      </c>
      <c r="C17" s="10" t="s">
        <v>156</v>
      </c>
      <c r="D17" s="29">
        <v>75</v>
      </c>
      <c r="E17" s="12">
        <v>45</v>
      </c>
      <c r="F17" s="12">
        <v>25</v>
      </c>
      <c r="G17" s="12">
        <v>5</v>
      </c>
      <c r="H17" s="31">
        <v>110</v>
      </c>
      <c r="I17" s="26">
        <v>28</v>
      </c>
      <c r="J17" s="26">
        <v>76</v>
      </c>
      <c r="K17" s="26">
        <v>6</v>
      </c>
      <c r="L17" s="14">
        <f t="shared" si="3"/>
        <v>35</v>
      </c>
      <c r="M17" s="14">
        <f t="shared" si="2"/>
        <v>-17</v>
      </c>
      <c r="N17" s="14">
        <f t="shared" si="2"/>
        <v>51</v>
      </c>
      <c r="O17" s="14">
        <f t="shared" si="2"/>
        <v>1</v>
      </c>
      <c r="P17" s="14"/>
    </row>
    <row r="18" spans="1:16">
      <c r="A18" s="8">
        <v>4</v>
      </c>
      <c r="B18" s="70" t="s">
        <v>159</v>
      </c>
      <c r="C18" s="10" t="s">
        <v>158</v>
      </c>
      <c r="D18" s="29">
        <v>75</v>
      </c>
      <c r="E18" s="12">
        <v>25</v>
      </c>
      <c r="F18" s="12">
        <v>46</v>
      </c>
      <c r="G18" s="12">
        <v>4</v>
      </c>
      <c r="H18" s="31">
        <v>70</v>
      </c>
      <c r="I18" s="26">
        <v>28</v>
      </c>
      <c r="J18" s="26">
        <v>38</v>
      </c>
      <c r="K18" s="26">
        <v>4</v>
      </c>
      <c r="L18" s="14">
        <f t="shared" si="3"/>
        <v>-5</v>
      </c>
      <c r="M18" s="14">
        <f t="shared" si="2"/>
        <v>3</v>
      </c>
      <c r="N18" s="14">
        <f t="shared" si="2"/>
        <v>-8</v>
      </c>
      <c r="O18" s="14">
        <f t="shared" si="2"/>
        <v>0</v>
      </c>
      <c r="P18" s="14"/>
    </row>
    <row r="19" spans="1:16">
      <c r="A19" s="8">
        <v>5</v>
      </c>
      <c r="B19" s="70" t="s">
        <v>160</v>
      </c>
      <c r="C19" s="10" t="s">
        <v>159</v>
      </c>
      <c r="D19" s="29">
        <v>75</v>
      </c>
      <c r="E19" s="29">
        <v>30</v>
      </c>
      <c r="F19" s="29">
        <v>41</v>
      </c>
      <c r="G19" s="12">
        <v>4</v>
      </c>
      <c r="H19" s="31">
        <v>110</v>
      </c>
      <c r="I19" s="26">
        <v>27</v>
      </c>
      <c r="J19" s="26">
        <v>75</v>
      </c>
      <c r="K19" s="26">
        <v>8</v>
      </c>
      <c r="L19" s="14">
        <f t="shared" si="3"/>
        <v>35</v>
      </c>
      <c r="M19" s="14">
        <f t="shared" si="2"/>
        <v>-3</v>
      </c>
      <c r="N19" s="14">
        <f t="shared" si="2"/>
        <v>34</v>
      </c>
      <c r="O19" s="14">
        <f t="shared" si="2"/>
        <v>4</v>
      </c>
      <c r="P19" s="14"/>
    </row>
    <row r="20" spans="1:16">
      <c r="A20" s="8">
        <v>6</v>
      </c>
      <c r="B20" s="70" t="s">
        <v>161</v>
      </c>
      <c r="C20" s="25" t="s">
        <v>160</v>
      </c>
      <c r="D20" s="29">
        <v>75</v>
      </c>
      <c r="E20" s="12">
        <v>22</v>
      </c>
      <c r="F20" s="12">
        <v>49</v>
      </c>
      <c r="G20" s="12">
        <v>4</v>
      </c>
      <c r="H20" s="31">
        <v>70</v>
      </c>
      <c r="I20" s="26">
        <v>28</v>
      </c>
      <c r="J20" s="26">
        <v>39</v>
      </c>
      <c r="K20" s="26">
        <v>3</v>
      </c>
      <c r="L20" s="14">
        <f t="shared" si="3"/>
        <v>-5</v>
      </c>
      <c r="M20" s="14">
        <f t="shared" si="2"/>
        <v>6</v>
      </c>
      <c r="N20" s="14">
        <f t="shared" si="2"/>
        <v>-10</v>
      </c>
      <c r="O20" s="14">
        <f t="shared" si="2"/>
        <v>-1</v>
      </c>
      <c r="P20" s="14"/>
    </row>
    <row r="21" spans="1:16">
      <c r="A21" s="8">
        <v>7</v>
      </c>
      <c r="B21" s="70" t="s">
        <v>162</v>
      </c>
      <c r="C21" s="10" t="s">
        <v>161</v>
      </c>
      <c r="D21" s="29">
        <v>60</v>
      </c>
      <c r="E21" s="12">
        <v>18</v>
      </c>
      <c r="F21" s="12">
        <v>38</v>
      </c>
      <c r="G21" s="12">
        <v>4</v>
      </c>
      <c r="H21" s="31">
        <v>85</v>
      </c>
      <c r="I21" s="26">
        <v>42</v>
      </c>
      <c r="J21" s="26">
        <v>39</v>
      </c>
      <c r="K21" s="26">
        <v>4</v>
      </c>
      <c r="L21" s="14">
        <f t="shared" si="3"/>
        <v>25</v>
      </c>
      <c r="M21" s="14">
        <f t="shared" si="2"/>
        <v>24</v>
      </c>
      <c r="N21" s="14">
        <f t="shared" si="2"/>
        <v>1</v>
      </c>
      <c r="O21" s="14">
        <f t="shared" si="2"/>
        <v>0</v>
      </c>
      <c r="P21" s="14"/>
    </row>
    <row r="22" spans="1:16">
      <c r="A22" s="8">
        <v>8</v>
      </c>
      <c r="B22" s="70" t="s">
        <v>163</v>
      </c>
      <c r="C22" s="10" t="s">
        <v>162</v>
      </c>
      <c r="D22" s="29">
        <v>60</v>
      </c>
      <c r="E22" s="29">
        <v>15</v>
      </c>
      <c r="F22" s="29">
        <v>41</v>
      </c>
      <c r="G22" s="12">
        <v>4</v>
      </c>
      <c r="H22" s="31">
        <v>45</v>
      </c>
      <c r="I22" s="26">
        <v>42</v>
      </c>
      <c r="J22" s="26">
        <v>0</v>
      </c>
      <c r="K22" s="26">
        <v>3</v>
      </c>
      <c r="L22" s="14">
        <f t="shared" si="3"/>
        <v>-15</v>
      </c>
      <c r="M22" s="14">
        <f t="shared" si="2"/>
        <v>27</v>
      </c>
      <c r="N22" s="14">
        <f t="shared" si="2"/>
        <v>-41</v>
      </c>
      <c r="O22" s="14">
        <f t="shared" si="2"/>
        <v>-1</v>
      </c>
      <c r="P22" s="14"/>
    </row>
    <row r="23" spans="1:16">
      <c r="A23" s="8">
        <v>9</v>
      </c>
      <c r="B23" s="70" t="s">
        <v>164</v>
      </c>
      <c r="C23" s="10" t="s">
        <v>163</v>
      </c>
      <c r="D23" s="29">
        <v>60</v>
      </c>
      <c r="E23" s="14">
        <v>18</v>
      </c>
      <c r="F23" s="14">
        <v>36</v>
      </c>
      <c r="G23" s="14">
        <v>6</v>
      </c>
      <c r="H23" s="31">
        <v>70</v>
      </c>
      <c r="I23" s="26">
        <v>30</v>
      </c>
      <c r="J23" s="26">
        <v>34</v>
      </c>
      <c r="K23" s="26">
        <v>6</v>
      </c>
      <c r="L23" s="14">
        <f t="shared" si="3"/>
        <v>10</v>
      </c>
      <c r="M23" s="14">
        <f t="shared" si="2"/>
        <v>12</v>
      </c>
      <c r="N23" s="14">
        <f t="shared" si="2"/>
        <v>-2</v>
      </c>
      <c r="O23" s="14">
        <f t="shared" si="2"/>
        <v>0</v>
      </c>
      <c r="P23" s="14"/>
    </row>
    <row r="24" spans="1:16">
      <c r="A24" s="8">
        <v>10</v>
      </c>
      <c r="B24" s="70" t="s">
        <v>165</v>
      </c>
      <c r="C24" s="10" t="s">
        <v>164</v>
      </c>
      <c r="D24" s="29">
        <v>60</v>
      </c>
      <c r="E24" s="14">
        <v>40</v>
      </c>
      <c r="F24" s="14">
        <v>16</v>
      </c>
      <c r="G24" s="14">
        <v>4</v>
      </c>
      <c r="H24" s="31">
        <v>30</v>
      </c>
      <c r="I24" s="26">
        <v>30</v>
      </c>
      <c r="J24" s="26">
        <v>0</v>
      </c>
      <c r="K24" s="26">
        <v>0</v>
      </c>
      <c r="L24" s="14">
        <f t="shared" si="3"/>
        <v>-30</v>
      </c>
      <c r="M24" s="14">
        <f t="shared" si="2"/>
        <v>-10</v>
      </c>
      <c r="N24" s="14">
        <f t="shared" si="2"/>
        <v>-16</v>
      </c>
      <c r="O24" s="14">
        <f t="shared" si="2"/>
        <v>-4</v>
      </c>
      <c r="P24" s="14"/>
    </row>
    <row r="25" spans="1:16">
      <c r="A25" s="8">
        <v>11</v>
      </c>
      <c r="B25" s="70" t="s">
        <v>166</v>
      </c>
      <c r="C25" s="25"/>
      <c r="D25" s="29"/>
      <c r="E25" s="23"/>
      <c r="F25" s="14"/>
      <c r="G25" s="14"/>
      <c r="H25" s="31"/>
      <c r="I25" s="26"/>
      <c r="J25" s="26"/>
      <c r="K25" s="26"/>
      <c r="L25" s="14"/>
      <c r="M25" s="14"/>
      <c r="N25" s="14"/>
      <c r="O25" s="14"/>
      <c r="P25" s="14"/>
    </row>
    <row r="26" spans="1:16">
      <c r="A26" s="8"/>
      <c r="B26" s="198" t="s">
        <v>44</v>
      </c>
      <c r="C26" s="198"/>
      <c r="D26" s="22">
        <f>+SUM(D27:D49)</f>
        <v>2665</v>
      </c>
      <c r="E26" s="14"/>
      <c r="F26" s="14"/>
      <c r="G26" s="14"/>
      <c r="H26" s="22">
        <f>+SUM(H27:H49)</f>
        <v>2545</v>
      </c>
      <c r="I26" s="14"/>
      <c r="J26" s="14"/>
      <c r="K26" s="14"/>
      <c r="L26" s="5"/>
      <c r="M26" s="5"/>
      <c r="N26" s="5"/>
      <c r="O26" s="5"/>
      <c r="P26" s="14"/>
    </row>
    <row r="27" spans="1:16">
      <c r="A27" s="33">
        <v>1</v>
      </c>
      <c r="B27" s="72" t="s">
        <v>113</v>
      </c>
      <c r="C27" s="10" t="s">
        <v>181</v>
      </c>
      <c r="D27" s="29">
        <v>60</v>
      </c>
      <c r="E27" s="29">
        <v>21</v>
      </c>
      <c r="F27" s="29">
        <v>35</v>
      </c>
      <c r="G27" s="12">
        <v>4</v>
      </c>
      <c r="H27" s="29">
        <v>45</v>
      </c>
      <c r="I27" s="26">
        <v>42</v>
      </c>
      <c r="J27" s="26">
        <v>0</v>
      </c>
      <c r="K27" s="26">
        <v>3</v>
      </c>
      <c r="L27" s="14">
        <f>H27-D27</f>
        <v>-15</v>
      </c>
      <c r="M27" s="14">
        <f t="shared" ref="M27:O30" si="4">I27-E27</f>
        <v>21</v>
      </c>
      <c r="N27" s="14">
        <f t="shared" si="4"/>
        <v>-35</v>
      </c>
      <c r="O27" s="14">
        <f t="shared" si="4"/>
        <v>-1</v>
      </c>
      <c r="P27" s="14"/>
    </row>
    <row r="28" spans="1:16">
      <c r="A28" s="33">
        <v>2</v>
      </c>
      <c r="B28" s="72" t="s">
        <v>167</v>
      </c>
      <c r="C28" s="10" t="s">
        <v>182</v>
      </c>
      <c r="D28" s="29">
        <v>90</v>
      </c>
      <c r="E28" s="29">
        <v>26</v>
      </c>
      <c r="F28" s="29">
        <v>60</v>
      </c>
      <c r="G28" s="12">
        <v>4</v>
      </c>
      <c r="H28" s="31">
        <v>110</v>
      </c>
      <c r="I28" s="26">
        <v>28</v>
      </c>
      <c r="J28" s="26">
        <v>76</v>
      </c>
      <c r="K28" s="26">
        <v>6</v>
      </c>
      <c r="L28" s="14">
        <f t="shared" ref="L28:L30" si="5">H28-D28</f>
        <v>20</v>
      </c>
      <c r="M28" s="14">
        <f t="shared" si="4"/>
        <v>2</v>
      </c>
      <c r="N28" s="14">
        <f t="shared" si="4"/>
        <v>16</v>
      </c>
      <c r="O28" s="14">
        <f t="shared" si="4"/>
        <v>2</v>
      </c>
      <c r="P28" s="14"/>
    </row>
    <row r="29" spans="1:16" ht="28.2">
      <c r="A29" s="33">
        <v>3</v>
      </c>
      <c r="B29" s="72" t="s">
        <v>168</v>
      </c>
      <c r="C29" s="10" t="s">
        <v>183</v>
      </c>
      <c r="D29" s="29">
        <v>75</v>
      </c>
      <c r="E29" s="29">
        <v>25</v>
      </c>
      <c r="F29" s="29">
        <v>46</v>
      </c>
      <c r="G29" s="12">
        <v>4</v>
      </c>
      <c r="H29" s="31">
        <v>110</v>
      </c>
      <c r="I29" s="26">
        <v>30</v>
      </c>
      <c r="J29" s="26">
        <v>72</v>
      </c>
      <c r="K29" s="26">
        <v>8</v>
      </c>
      <c r="L29" s="14">
        <f t="shared" si="5"/>
        <v>35</v>
      </c>
      <c r="M29" s="14">
        <f t="shared" si="4"/>
        <v>5</v>
      </c>
      <c r="N29" s="14">
        <f t="shared" si="4"/>
        <v>26</v>
      </c>
      <c r="O29" s="14">
        <f t="shared" si="4"/>
        <v>4</v>
      </c>
      <c r="P29" s="14"/>
    </row>
    <row r="30" spans="1:16" ht="28.2">
      <c r="A30" s="33">
        <v>4</v>
      </c>
      <c r="B30" s="72" t="s">
        <v>169</v>
      </c>
      <c r="C30" s="10" t="s">
        <v>184</v>
      </c>
      <c r="D30" s="29">
        <v>75</v>
      </c>
      <c r="E30" s="12">
        <v>24</v>
      </c>
      <c r="F30" s="12">
        <v>47</v>
      </c>
      <c r="G30" s="12">
        <v>4</v>
      </c>
      <c r="H30" s="29">
        <v>110</v>
      </c>
      <c r="I30" s="26">
        <v>27</v>
      </c>
      <c r="J30" s="26">
        <v>72</v>
      </c>
      <c r="K30" s="26">
        <v>11</v>
      </c>
      <c r="L30" s="14">
        <f t="shared" si="5"/>
        <v>35</v>
      </c>
      <c r="M30" s="14">
        <f t="shared" si="4"/>
        <v>3</v>
      </c>
      <c r="N30" s="14">
        <f t="shared" si="4"/>
        <v>25</v>
      </c>
      <c r="O30" s="14">
        <f t="shared" si="4"/>
        <v>7</v>
      </c>
      <c r="P30" s="14"/>
    </row>
    <row r="31" spans="1:16" ht="28.2">
      <c r="A31" s="33">
        <v>5</v>
      </c>
      <c r="B31" s="72" t="s">
        <v>170</v>
      </c>
      <c r="C31" s="77" t="s">
        <v>185</v>
      </c>
      <c r="D31" s="29">
        <v>75</v>
      </c>
      <c r="E31" s="29">
        <v>24</v>
      </c>
      <c r="F31" s="29">
        <v>47</v>
      </c>
      <c r="G31" s="12">
        <v>4</v>
      </c>
      <c r="H31" s="29">
        <v>80</v>
      </c>
      <c r="I31" s="29">
        <v>0</v>
      </c>
      <c r="J31" s="29">
        <v>76</v>
      </c>
      <c r="K31" s="14">
        <v>4</v>
      </c>
      <c r="L31" s="66"/>
      <c r="M31" s="66"/>
      <c r="N31" s="66"/>
      <c r="O31" s="66"/>
      <c r="P31" s="66"/>
    </row>
    <row r="32" spans="1:16">
      <c r="A32" s="33">
        <v>6</v>
      </c>
      <c r="B32" s="72" t="s">
        <v>171</v>
      </c>
      <c r="C32" s="78" t="s">
        <v>186</v>
      </c>
      <c r="D32" s="29">
        <v>90</v>
      </c>
      <c r="E32" s="29">
        <v>30</v>
      </c>
      <c r="F32" s="29">
        <v>56</v>
      </c>
      <c r="G32" s="12">
        <v>4</v>
      </c>
      <c r="H32" s="29">
        <v>70</v>
      </c>
      <c r="I32" s="31">
        <v>28</v>
      </c>
      <c r="J32" s="31">
        <v>39</v>
      </c>
      <c r="K32" s="14">
        <v>3</v>
      </c>
      <c r="L32" s="67"/>
      <c r="M32" s="67"/>
      <c r="N32" s="67"/>
      <c r="O32" s="67"/>
      <c r="P32" s="67"/>
    </row>
    <row r="33" spans="1:16" ht="28.2">
      <c r="A33" s="33">
        <v>7</v>
      </c>
      <c r="B33" s="72" t="s">
        <v>172</v>
      </c>
      <c r="C33" s="41" t="s">
        <v>174</v>
      </c>
      <c r="D33" s="29">
        <v>90</v>
      </c>
      <c r="E33" s="29">
        <v>33</v>
      </c>
      <c r="F33" s="29">
        <v>53</v>
      </c>
      <c r="G33" s="12">
        <v>4</v>
      </c>
      <c r="H33" s="29">
        <v>70</v>
      </c>
      <c r="I33" s="31">
        <v>28</v>
      </c>
      <c r="J33" s="31">
        <v>39</v>
      </c>
      <c r="K33" s="14">
        <v>3</v>
      </c>
      <c r="L33" s="68"/>
      <c r="M33" s="68"/>
      <c r="N33" s="68"/>
      <c r="O33" s="68"/>
      <c r="P33" s="68"/>
    </row>
    <row r="34" spans="1:16">
      <c r="A34" s="33">
        <v>8</v>
      </c>
      <c r="B34" s="72" t="s">
        <v>173</v>
      </c>
      <c r="C34" s="41" t="s">
        <v>187</v>
      </c>
      <c r="D34" s="29">
        <v>90</v>
      </c>
      <c r="E34" s="29">
        <v>35</v>
      </c>
      <c r="F34" s="29">
        <v>51</v>
      </c>
      <c r="G34" s="12">
        <v>4</v>
      </c>
      <c r="H34" s="29">
        <v>70</v>
      </c>
      <c r="I34" s="31">
        <v>28</v>
      </c>
      <c r="J34" s="31">
        <v>39</v>
      </c>
      <c r="K34" s="14">
        <v>3</v>
      </c>
      <c r="L34" s="66"/>
      <c r="M34" s="66"/>
      <c r="N34" s="66"/>
      <c r="O34" s="66"/>
      <c r="P34" s="66"/>
    </row>
    <row r="35" spans="1:16">
      <c r="A35" s="33">
        <v>9</v>
      </c>
      <c r="B35" s="72" t="s">
        <v>174</v>
      </c>
      <c r="C35" s="41" t="s">
        <v>188</v>
      </c>
      <c r="D35" s="29">
        <v>90</v>
      </c>
      <c r="E35" s="29">
        <v>27</v>
      </c>
      <c r="F35" s="29">
        <v>59</v>
      </c>
      <c r="G35" s="12">
        <v>4</v>
      </c>
      <c r="H35" s="29">
        <v>110</v>
      </c>
      <c r="I35" s="29">
        <v>29</v>
      </c>
      <c r="J35" s="29">
        <v>77</v>
      </c>
      <c r="K35" s="14">
        <v>4</v>
      </c>
      <c r="L35" s="68"/>
      <c r="M35" s="68"/>
      <c r="N35" s="68"/>
      <c r="O35" s="68"/>
      <c r="P35" s="68"/>
    </row>
    <row r="36" spans="1:16" ht="28.2">
      <c r="A36" s="33">
        <v>10</v>
      </c>
      <c r="B36" s="72" t="s">
        <v>175</v>
      </c>
      <c r="C36" s="76" t="s">
        <v>189</v>
      </c>
      <c r="D36" s="29">
        <v>75</v>
      </c>
      <c r="E36" s="29">
        <v>30</v>
      </c>
      <c r="F36" s="29">
        <v>41</v>
      </c>
      <c r="G36" s="12">
        <v>4</v>
      </c>
      <c r="H36" s="31">
        <v>110</v>
      </c>
      <c r="I36" s="59">
        <v>28</v>
      </c>
      <c r="J36" s="59">
        <v>78</v>
      </c>
      <c r="K36" s="59">
        <v>4</v>
      </c>
      <c r="L36" s="14">
        <f>H36-D36</f>
        <v>35</v>
      </c>
      <c r="M36" s="14"/>
      <c r="N36" s="14"/>
      <c r="O36" s="14"/>
      <c r="P36" s="14"/>
    </row>
    <row r="37" spans="1:16">
      <c r="A37" s="33">
        <v>11</v>
      </c>
      <c r="B37" s="72" t="s">
        <v>176</v>
      </c>
      <c r="C37" s="10" t="s">
        <v>190</v>
      </c>
      <c r="D37" s="29">
        <v>90</v>
      </c>
      <c r="E37" s="29">
        <v>27</v>
      </c>
      <c r="F37" s="29">
        <v>58</v>
      </c>
      <c r="G37" s="12">
        <v>5</v>
      </c>
      <c r="H37" s="31">
        <v>110</v>
      </c>
      <c r="I37" s="26">
        <v>28</v>
      </c>
      <c r="J37" s="26">
        <v>78</v>
      </c>
      <c r="K37" s="26">
        <v>4</v>
      </c>
      <c r="L37" s="14">
        <f>H37-D37</f>
        <v>20</v>
      </c>
      <c r="M37" s="14"/>
      <c r="N37" s="14"/>
      <c r="O37" s="14"/>
      <c r="P37" s="14"/>
    </row>
    <row r="38" spans="1:16" ht="28.2">
      <c r="A38" s="33">
        <v>12</v>
      </c>
      <c r="B38" s="72" t="s">
        <v>177</v>
      </c>
      <c r="C38" s="41" t="s">
        <v>169</v>
      </c>
      <c r="D38" s="29">
        <v>75</v>
      </c>
      <c r="E38" s="29">
        <v>16</v>
      </c>
      <c r="F38" s="29">
        <v>54</v>
      </c>
      <c r="G38" s="12">
        <v>5</v>
      </c>
      <c r="H38" s="31">
        <v>70</v>
      </c>
      <c r="I38" s="26">
        <v>29</v>
      </c>
      <c r="J38" s="26">
        <v>36</v>
      </c>
      <c r="K38" s="26">
        <v>5</v>
      </c>
      <c r="L38" s="14">
        <f>H38-D38</f>
        <v>-5</v>
      </c>
      <c r="M38" s="14"/>
      <c r="N38" s="14"/>
      <c r="O38" s="14"/>
      <c r="P38" s="14"/>
    </row>
    <row r="39" spans="1:16" ht="27.6">
      <c r="A39" s="33">
        <v>13</v>
      </c>
      <c r="B39" s="72" t="s">
        <v>178</v>
      </c>
      <c r="C39" s="10" t="s">
        <v>175</v>
      </c>
      <c r="D39" s="29">
        <v>90</v>
      </c>
      <c r="E39" s="29">
        <v>32</v>
      </c>
      <c r="F39" s="29">
        <v>54</v>
      </c>
      <c r="G39" s="12">
        <v>4</v>
      </c>
      <c r="H39" s="31">
        <v>70</v>
      </c>
      <c r="I39" s="26">
        <v>28</v>
      </c>
      <c r="J39" s="26">
        <v>39</v>
      </c>
      <c r="K39" s="26">
        <v>3</v>
      </c>
      <c r="L39" s="14">
        <f>H39-D39</f>
        <v>-20</v>
      </c>
      <c r="M39" s="14"/>
      <c r="N39" s="14"/>
      <c r="O39" s="14"/>
      <c r="P39" s="14"/>
    </row>
    <row r="40" spans="1:16" ht="27.6">
      <c r="A40" s="33">
        <v>14</v>
      </c>
      <c r="B40" s="72" t="s">
        <v>76</v>
      </c>
      <c r="C40" s="41" t="s">
        <v>191</v>
      </c>
      <c r="D40" s="29">
        <v>640</v>
      </c>
      <c r="E40" s="29">
        <v>36</v>
      </c>
      <c r="F40" s="29">
        <v>544</v>
      </c>
      <c r="G40" s="12">
        <v>60</v>
      </c>
      <c r="H40" s="31">
        <v>70</v>
      </c>
      <c r="I40" s="26">
        <v>28</v>
      </c>
      <c r="J40" s="26">
        <v>39</v>
      </c>
      <c r="K40" s="26">
        <v>3</v>
      </c>
      <c r="L40" s="14">
        <f>H40-D40</f>
        <v>-570</v>
      </c>
      <c r="M40" s="14"/>
      <c r="N40" s="14"/>
      <c r="O40" s="14"/>
      <c r="P40" s="14"/>
    </row>
    <row r="41" spans="1:16">
      <c r="A41" s="33">
        <v>15</v>
      </c>
      <c r="B41" s="37"/>
      <c r="C41" s="41" t="s">
        <v>192</v>
      </c>
      <c r="D41" s="29">
        <v>60</v>
      </c>
      <c r="E41" s="29">
        <v>11</v>
      </c>
      <c r="F41" s="29">
        <v>47</v>
      </c>
      <c r="G41" s="29">
        <v>2</v>
      </c>
      <c r="H41" s="29">
        <v>70</v>
      </c>
      <c r="I41" s="29">
        <v>28</v>
      </c>
      <c r="J41" s="29">
        <v>39</v>
      </c>
      <c r="K41" s="14">
        <v>3</v>
      </c>
      <c r="L41" s="14"/>
      <c r="M41" s="14"/>
      <c r="N41" s="14"/>
      <c r="O41" s="14"/>
      <c r="P41" s="14"/>
    </row>
    <row r="42" spans="1:16">
      <c r="A42" s="33">
        <v>16</v>
      </c>
      <c r="B42" s="42"/>
      <c r="C42" s="10" t="s">
        <v>176</v>
      </c>
      <c r="D42" s="29">
        <v>60</v>
      </c>
      <c r="E42" s="29">
        <v>11</v>
      </c>
      <c r="F42" s="29">
        <v>47</v>
      </c>
      <c r="G42" s="29">
        <v>2</v>
      </c>
      <c r="H42" s="29">
        <v>110</v>
      </c>
      <c r="I42" s="29">
        <v>28</v>
      </c>
      <c r="J42" s="29">
        <v>74</v>
      </c>
      <c r="K42" s="14">
        <v>8</v>
      </c>
      <c r="L42" s="14"/>
      <c r="M42" s="14"/>
      <c r="N42" s="14"/>
      <c r="O42" s="14"/>
      <c r="P42" s="14"/>
    </row>
    <row r="43" spans="1:16">
      <c r="A43" s="33">
        <v>17</v>
      </c>
      <c r="B43" s="43"/>
      <c r="C43" s="76" t="s">
        <v>193</v>
      </c>
      <c r="D43" s="29">
        <v>45</v>
      </c>
      <c r="E43" s="29">
        <v>7</v>
      </c>
      <c r="F43" s="29">
        <v>36</v>
      </c>
      <c r="G43" s="29">
        <v>2</v>
      </c>
      <c r="H43" s="31">
        <v>70</v>
      </c>
      <c r="I43" s="31">
        <v>28</v>
      </c>
      <c r="J43" s="45">
        <v>37</v>
      </c>
      <c r="K43" s="14">
        <v>5</v>
      </c>
      <c r="L43" s="14">
        <f t="shared" ref="L43:L49" si="6">H43-D43</f>
        <v>25</v>
      </c>
      <c r="M43" s="14"/>
      <c r="N43" s="14"/>
      <c r="O43" s="14"/>
      <c r="P43" s="14"/>
    </row>
    <row r="44" spans="1:16">
      <c r="A44" s="33">
        <v>18</v>
      </c>
      <c r="B44" s="43"/>
      <c r="C44" s="76" t="s">
        <v>194</v>
      </c>
      <c r="D44" s="29">
        <v>60</v>
      </c>
      <c r="E44" s="29">
        <v>8</v>
      </c>
      <c r="F44" s="29">
        <v>51</v>
      </c>
      <c r="G44" s="12">
        <v>1</v>
      </c>
      <c r="H44" s="29">
        <v>110</v>
      </c>
      <c r="I44" s="29">
        <v>28</v>
      </c>
      <c r="J44" s="29">
        <v>76</v>
      </c>
      <c r="K44" s="29">
        <v>6</v>
      </c>
      <c r="L44" s="14">
        <f t="shared" si="6"/>
        <v>50</v>
      </c>
      <c r="M44" s="14"/>
      <c r="N44" s="14"/>
      <c r="O44" s="14"/>
      <c r="P44" s="14"/>
    </row>
    <row r="45" spans="1:16">
      <c r="A45" s="33">
        <v>19</v>
      </c>
      <c r="B45" s="43"/>
      <c r="C45" s="76" t="s">
        <v>195</v>
      </c>
      <c r="D45" s="29">
        <v>60</v>
      </c>
      <c r="E45" s="46">
        <v>12</v>
      </c>
      <c r="F45" s="46">
        <v>46</v>
      </c>
      <c r="G45" s="46">
        <v>2</v>
      </c>
      <c r="H45" s="29">
        <v>70</v>
      </c>
      <c r="I45" s="29">
        <v>28</v>
      </c>
      <c r="J45" s="29">
        <v>39</v>
      </c>
      <c r="K45" s="29">
        <v>3</v>
      </c>
      <c r="L45" s="14">
        <f t="shared" si="6"/>
        <v>10</v>
      </c>
      <c r="M45" s="14"/>
      <c r="N45" s="14"/>
      <c r="O45" s="14"/>
      <c r="P45" s="14"/>
    </row>
    <row r="46" spans="1:16">
      <c r="A46" s="33">
        <v>20</v>
      </c>
      <c r="B46" s="34"/>
      <c r="C46" s="41" t="s">
        <v>98</v>
      </c>
      <c r="D46" s="29">
        <v>45</v>
      </c>
      <c r="E46" s="48">
        <v>6</v>
      </c>
      <c r="F46" s="48">
        <v>37</v>
      </c>
      <c r="G46" s="48">
        <v>2</v>
      </c>
      <c r="H46" s="29">
        <v>120</v>
      </c>
      <c r="I46" s="29">
        <v>0</v>
      </c>
      <c r="J46" s="29">
        <v>120</v>
      </c>
      <c r="K46" s="29"/>
      <c r="L46" s="14">
        <f t="shared" si="6"/>
        <v>75</v>
      </c>
      <c r="M46" s="14"/>
      <c r="N46" s="14"/>
      <c r="O46" s="14"/>
      <c r="P46" s="14"/>
    </row>
    <row r="47" spans="1:16">
      <c r="A47" s="33">
        <v>21</v>
      </c>
      <c r="B47" s="34"/>
      <c r="C47" s="41" t="s">
        <v>76</v>
      </c>
      <c r="D47" s="29">
        <v>45</v>
      </c>
      <c r="E47" s="46">
        <v>6</v>
      </c>
      <c r="F47" s="46">
        <v>37</v>
      </c>
      <c r="G47" s="46">
        <v>2</v>
      </c>
      <c r="H47" s="29">
        <v>320</v>
      </c>
      <c r="I47" s="29">
        <v>0</v>
      </c>
      <c r="J47" s="29">
        <v>320</v>
      </c>
      <c r="K47" s="29"/>
      <c r="L47" s="14">
        <f t="shared" si="6"/>
        <v>275</v>
      </c>
      <c r="M47" s="14"/>
      <c r="N47" s="14"/>
      <c r="O47" s="14"/>
      <c r="P47" s="14"/>
    </row>
    <row r="48" spans="1:16">
      <c r="A48" s="33">
        <v>22</v>
      </c>
      <c r="B48" s="37"/>
      <c r="C48" s="76" t="s">
        <v>99</v>
      </c>
      <c r="D48" s="29">
        <v>45</v>
      </c>
      <c r="E48" s="46">
        <v>6</v>
      </c>
      <c r="F48" s="46">
        <v>38</v>
      </c>
      <c r="G48" s="46">
        <v>1</v>
      </c>
      <c r="H48" s="29">
        <v>470</v>
      </c>
      <c r="I48" s="29">
        <v>0</v>
      </c>
      <c r="J48" s="29">
        <v>470</v>
      </c>
      <c r="K48" s="29"/>
      <c r="L48" s="14">
        <f t="shared" si="6"/>
        <v>425</v>
      </c>
      <c r="M48" s="14"/>
      <c r="N48" s="14"/>
      <c r="O48" s="14"/>
      <c r="P48" s="14"/>
    </row>
    <row r="49" spans="1:16">
      <c r="A49" s="33"/>
      <c r="B49" s="50"/>
      <c r="C49" s="44"/>
      <c r="D49" s="29">
        <v>540</v>
      </c>
      <c r="E49" s="29">
        <v>18</v>
      </c>
      <c r="F49" s="29">
        <v>521</v>
      </c>
      <c r="G49" s="29">
        <v>1</v>
      </c>
      <c r="H49" s="31"/>
      <c r="I49" s="26"/>
      <c r="J49" s="26"/>
      <c r="K49" s="26"/>
      <c r="L49" s="14">
        <f t="shared" si="6"/>
        <v>-540</v>
      </c>
      <c r="M49" s="14"/>
      <c r="N49" s="14"/>
      <c r="O49" s="14"/>
      <c r="P49" s="14"/>
    </row>
    <row r="50" spans="1:16">
      <c r="A50" s="33"/>
      <c r="B50" s="187" t="s">
        <v>77</v>
      </c>
      <c r="C50" s="188"/>
      <c r="D50" s="4">
        <f>+SUM(D51:D61)</f>
        <v>900</v>
      </c>
      <c r="E50" s="46"/>
      <c r="F50" s="46"/>
      <c r="G50" s="46"/>
      <c r="H50" s="4">
        <f>+SUM(H51:H61)</f>
        <v>90</v>
      </c>
      <c r="I50" s="29"/>
      <c r="J50" s="29"/>
      <c r="K50" s="29"/>
      <c r="L50" s="5"/>
      <c r="M50" s="5"/>
      <c r="N50" s="5"/>
      <c r="O50" s="5"/>
      <c r="P50" s="14"/>
    </row>
    <row r="51" spans="1:16">
      <c r="A51" s="79">
        <v>23</v>
      </c>
      <c r="B51" s="72" t="s">
        <v>196</v>
      </c>
      <c r="C51" s="57" t="s">
        <v>90</v>
      </c>
      <c r="D51" s="29">
        <v>90</v>
      </c>
      <c r="E51" s="14">
        <v>32</v>
      </c>
      <c r="F51" s="14">
        <v>53</v>
      </c>
      <c r="G51" s="14">
        <v>5</v>
      </c>
      <c r="H51" s="31">
        <v>90</v>
      </c>
      <c r="I51" s="26">
        <v>84</v>
      </c>
      <c r="J51" s="26">
        <v>0</v>
      </c>
      <c r="K51" s="26">
        <v>6</v>
      </c>
      <c r="L51" s="14"/>
      <c r="M51" s="5"/>
      <c r="N51" s="5"/>
      <c r="O51" s="5"/>
      <c r="P51" s="14"/>
    </row>
    <row r="52" spans="1:16">
      <c r="A52" s="79">
        <v>24</v>
      </c>
      <c r="B52" s="72" t="s">
        <v>197</v>
      </c>
      <c r="C52" s="57"/>
      <c r="D52" s="29">
        <v>90</v>
      </c>
      <c r="E52" s="14">
        <v>25</v>
      </c>
      <c r="F52" s="14">
        <v>46</v>
      </c>
      <c r="G52" s="14">
        <v>4</v>
      </c>
      <c r="H52" s="26"/>
      <c r="I52" s="26"/>
      <c r="J52" s="26"/>
      <c r="K52" s="26"/>
      <c r="L52" s="14"/>
      <c r="M52" s="5"/>
      <c r="N52" s="5"/>
      <c r="O52" s="5"/>
      <c r="P52" s="14"/>
    </row>
    <row r="53" spans="1:16" ht="28.2">
      <c r="A53" s="79">
        <v>25</v>
      </c>
      <c r="B53" s="72" t="s">
        <v>195</v>
      </c>
      <c r="C53" s="57"/>
      <c r="D53" s="29">
        <v>75</v>
      </c>
      <c r="E53" s="29">
        <v>38</v>
      </c>
      <c r="F53" s="29">
        <v>33</v>
      </c>
      <c r="G53" s="29">
        <v>4</v>
      </c>
      <c r="H53" s="26"/>
      <c r="I53" s="26"/>
      <c r="J53" s="26"/>
      <c r="K53" s="26"/>
      <c r="L53" s="14"/>
      <c r="M53" s="5"/>
      <c r="N53" s="5"/>
      <c r="O53" s="5"/>
      <c r="P53" s="14"/>
    </row>
    <row r="54" spans="1:16">
      <c r="A54" s="79">
        <v>26</v>
      </c>
      <c r="B54" s="72" t="s">
        <v>194</v>
      </c>
      <c r="C54" s="57"/>
      <c r="D54" s="29">
        <v>75</v>
      </c>
      <c r="E54" s="29">
        <v>23</v>
      </c>
      <c r="F54" s="29">
        <v>47</v>
      </c>
      <c r="G54" s="29">
        <v>5</v>
      </c>
      <c r="H54" s="26"/>
      <c r="I54" s="26"/>
      <c r="J54" s="26"/>
      <c r="K54" s="26"/>
      <c r="L54" s="14"/>
      <c r="M54" s="5"/>
      <c r="N54" s="5"/>
      <c r="O54" s="5"/>
      <c r="P54" s="14"/>
    </row>
    <row r="55" spans="1:16">
      <c r="A55" s="79">
        <v>27</v>
      </c>
      <c r="B55" s="72" t="s">
        <v>186</v>
      </c>
      <c r="C55" s="57"/>
      <c r="D55" s="29">
        <v>90</v>
      </c>
      <c r="E55" s="29">
        <v>30</v>
      </c>
      <c r="F55" s="29">
        <v>56</v>
      </c>
      <c r="G55" s="29">
        <v>4</v>
      </c>
      <c r="H55" s="26"/>
      <c r="I55" s="26"/>
      <c r="J55" s="26"/>
      <c r="K55" s="26"/>
      <c r="L55" s="14"/>
      <c r="M55" s="5"/>
      <c r="N55" s="5"/>
      <c r="O55" s="5"/>
      <c r="P55" s="14"/>
    </row>
    <row r="56" spans="1:16" ht="28.2">
      <c r="A56" s="79">
        <v>28</v>
      </c>
      <c r="B56" s="72" t="s">
        <v>198</v>
      </c>
      <c r="C56" s="51"/>
      <c r="D56" s="29">
        <v>90</v>
      </c>
      <c r="E56" s="29">
        <v>30</v>
      </c>
      <c r="F56" s="29">
        <v>56</v>
      </c>
      <c r="G56" s="29">
        <v>4</v>
      </c>
      <c r="H56" s="31"/>
      <c r="I56" s="26"/>
      <c r="J56" s="26"/>
      <c r="K56" s="26"/>
      <c r="L56" s="14"/>
      <c r="M56" s="5"/>
      <c r="N56" s="5"/>
      <c r="O56" s="5"/>
      <c r="P56" s="14"/>
    </row>
    <row r="57" spans="1:16">
      <c r="A57" s="79">
        <v>29</v>
      </c>
      <c r="B57" s="73" t="s">
        <v>199</v>
      </c>
      <c r="C57" s="53"/>
      <c r="D57" s="29">
        <v>75</v>
      </c>
      <c r="E57" s="29">
        <v>26</v>
      </c>
      <c r="F57" s="29">
        <v>46</v>
      </c>
      <c r="G57" s="29">
        <v>3</v>
      </c>
      <c r="H57" s="31"/>
      <c r="I57" s="26"/>
      <c r="J57" s="26"/>
      <c r="K57" s="26"/>
      <c r="L57" s="14"/>
      <c r="M57" s="5"/>
      <c r="N57" s="5"/>
      <c r="O57" s="5"/>
      <c r="P57" s="14"/>
    </row>
    <row r="58" spans="1:16">
      <c r="A58" s="79">
        <v>30</v>
      </c>
      <c r="B58" s="73" t="s">
        <v>200</v>
      </c>
      <c r="C58" s="55"/>
      <c r="D58" s="29">
        <v>60</v>
      </c>
      <c r="E58" s="29">
        <v>20</v>
      </c>
      <c r="F58" s="29">
        <v>37</v>
      </c>
      <c r="G58" s="29">
        <v>3</v>
      </c>
      <c r="H58" s="31"/>
      <c r="I58" s="26"/>
      <c r="J58" s="26"/>
      <c r="K58" s="26"/>
      <c r="L58" s="14"/>
      <c r="M58" s="5"/>
      <c r="N58" s="5"/>
      <c r="O58" s="5"/>
      <c r="P58" s="14"/>
    </row>
    <row r="59" spans="1:16">
      <c r="A59" s="79">
        <v>31</v>
      </c>
      <c r="B59" s="73" t="s">
        <v>201</v>
      </c>
      <c r="C59" s="47"/>
      <c r="D59" s="29">
        <v>90</v>
      </c>
      <c r="E59" s="29">
        <v>30</v>
      </c>
      <c r="F59" s="29">
        <v>56</v>
      </c>
      <c r="G59" s="29">
        <v>4</v>
      </c>
      <c r="H59" s="31"/>
      <c r="I59" s="26"/>
      <c r="J59" s="26"/>
      <c r="K59" s="26"/>
      <c r="L59" s="14"/>
      <c r="M59" s="5"/>
      <c r="N59" s="5"/>
      <c r="O59" s="5"/>
      <c r="P59" s="14"/>
    </row>
    <row r="60" spans="1:16">
      <c r="A60" s="79">
        <v>32</v>
      </c>
      <c r="B60" s="73" t="s">
        <v>202</v>
      </c>
      <c r="C60" s="51"/>
      <c r="D60" s="29">
        <v>90</v>
      </c>
      <c r="E60" s="29">
        <v>30</v>
      </c>
      <c r="F60" s="29">
        <v>55</v>
      </c>
      <c r="G60" s="29">
        <v>5</v>
      </c>
      <c r="H60" s="31"/>
      <c r="I60" s="26"/>
      <c r="J60" s="26"/>
      <c r="K60" s="26"/>
      <c r="L60" s="14"/>
      <c r="M60" s="5"/>
      <c r="N60" s="5"/>
      <c r="O60" s="5"/>
      <c r="P60" s="50"/>
    </row>
    <row r="61" spans="1:16">
      <c r="A61" s="79">
        <v>33</v>
      </c>
      <c r="B61" s="73" t="s">
        <v>203</v>
      </c>
      <c r="C61" s="41"/>
      <c r="D61" s="29">
        <v>75</v>
      </c>
      <c r="E61" s="29">
        <v>25</v>
      </c>
      <c r="F61" s="29">
        <v>47</v>
      </c>
      <c r="G61" s="29">
        <v>4</v>
      </c>
      <c r="H61" s="31"/>
      <c r="I61" s="26"/>
      <c r="J61" s="26"/>
      <c r="K61" s="26"/>
      <c r="L61" s="14"/>
      <c r="M61" s="5"/>
      <c r="N61" s="5"/>
      <c r="O61" s="5"/>
      <c r="P61" s="50"/>
    </row>
    <row r="62" spans="1:16">
      <c r="A62" s="80"/>
      <c r="B62" s="81" t="s">
        <v>204</v>
      </c>
      <c r="C62" s="82"/>
      <c r="D62" s="29">
        <v>75</v>
      </c>
      <c r="E62" s="29">
        <v>25</v>
      </c>
      <c r="F62" s="29">
        <v>47</v>
      </c>
      <c r="G62" s="29">
        <v>4</v>
      </c>
      <c r="H62" s="29"/>
      <c r="I62" s="29"/>
      <c r="J62" s="29"/>
      <c r="K62" s="29"/>
      <c r="L62" s="14"/>
      <c r="M62" s="5"/>
      <c r="N62" s="5"/>
      <c r="O62" s="5"/>
      <c r="P62" s="50"/>
    </row>
    <row r="63" spans="1:16">
      <c r="B63" s="73" t="s">
        <v>205</v>
      </c>
      <c r="C63" s="50"/>
      <c r="D63" s="29">
        <v>90</v>
      </c>
      <c r="E63" s="29">
        <v>30</v>
      </c>
      <c r="F63" s="29">
        <v>55</v>
      </c>
      <c r="G63" s="29">
        <v>5</v>
      </c>
      <c r="H63" s="29"/>
      <c r="I63" s="29"/>
      <c r="J63" s="29"/>
      <c r="K63" s="29"/>
      <c r="L63" s="29"/>
      <c r="M63" s="29"/>
      <c r="N63" s="29"/>
      <c r="O63" s="29"/>
      <c r="P63" s="50"/>
    </row>
    <row r="64" spans="1:16" ht="28.2">
      <c r="B64" s="83" t="s">
        <v>206</v>
      </c>
      <c r="C64" s="50"/>
      <c r="D64" s="29">
        <v>90</v>
      </c>
      <c r="E64" s="29">
        <v>30</v>
      </c>
      <c r="F64" s="29">
        <v>56</v>
      </c>
      <c r="G64" s="29">
        <v>4</v>
      </c>
      <c r="H64" s="29"/>
      <c r="I64" s="29"/>
      <c r="J64" s="29"/>
      <c r="K64" s="29"/>
      <c r="L64" s="29"/>
      <c r="M64" s="29"/>
      <c r="N64" s="29"/>
      <c r="O64" s="29"/>
      <c r="P64" s="50"/>
    </row>
    <row r="65" spans="2:16" ht="28.2">
      <c r="B65" s="83" t="s">
        <v>207</v>
      </c>
      <c r="C65" s="50"/>
      <c r="D65" s="50">
        <v>90</v>
      </c>
      <c r="E65" s="50">
        <v>30</v>
      </c>
      <c r="F65" s="50">
        <v>57</v>
      </c>
      <c r="G65" s="50">
        <v>3</v>
      </c>
      <c r="H65" s="50"/>
      <c r="I65" s="50"/>
      <c r="J65" s="50"/>
      <c r="K65" s="50"/>
      <c r="L65" s="50"/>
      <c r="M65" s="50"/>
      <c r="N65" s="50"/>
      <c r="O65" s="50"/>
      <c r="P65" s="50"/>
    </row>
    <row r="66" spans="2:16">
      <c r="B66" s="83" t="s">
        <v>208</v>
      </c>
      <c r="C66" s="50"/>
      <c r="D66" s="50">
        <v>90</v>
      </c>
      <c r="E66" s="50">
        <v>30</v>
      </c>
      <c r="F66" s="50">
        <v>57</v>
      </c>
      <c r="G66" s="50">
        <v>3</v>
      </c>
      <c r="H66" s="50"/>
      <c r="I66" s="50"/>
      <c r="J66" s="50"/>
      <c r="K66" s="50"/>
      <c r="L66" s="50"/>
      <c r="M66" s="50"/>
      <c r="N66" s="50"/>
      <c r="O66" s="50"/>
      <c r="P66" s="50"/>
    </row>
    <row r="67" spans="2:16" ht="28.2">
      <c r="B67" s="83" t="s">
        <v>209</v>
      </c>
      <c r="C67" s="50"/>
      <c r="D67" s="50">
        <v>90</v>
      </c>
      <c r="E67" s="50">
        <v>30</v>
      </c>
      <c r="F67" s="50">
        <v>57</v>
      </c>
      <c r="G67" s="50">
        <v>3</v>
      </c>
      <c r="H67" s="50"/>
      <c r="I67" s="50"/>
      <c r="J67" s="50"/>
      <c r="K67" s="50"/>
      <c r="L67" s="50"/>
      <c r="M67" s="50"/>
      <c r="N67" s="50"/>
      <c r="O67" s="50"/>
      <c r="P67" s="50"/>
    </row>
    <row r="68" spans="2:16" ht="28.2">
      <c r="B68" s="83" t="s">
        <v>210</v>
      </c>
      <c r="C68" s="50"/>
      <c r="D68" s="50">
        <v>90</v>
      </c>
      <c r="E68" s="50">
        <v>30</v>
      </c>
      <c r="F68" s="50">
        <v>57</v>
      </c>
      <c r="G68" s="50">
        <v>3</v>
      </c>
      <c r="H68" s="50"/>
      <c r="I68" s="50"/>
      <c r="J68" s="50"/>
      <c r="K68" s="50"/>
      <c r="L68" s="50"/>
      <c r="M68" s="50"/>
      <c r="N68" s="50"/>
      <c r="O68" s="50"/>
      <c r="P68" s="50"/>
    </row>
    <row r="69" spans="2:16" ht="28.2">
      <c r="B69" s="83" t="s">
        <v>211</v>
      </c>
      <c r="C69" s="50"/>
      <c r="D69" s="50">
        <v>90</v>
      </c>
      <c r="E69" s="50">
        <v>30</v>
      </c>
      <c r="F69" s="50">
        <v>57</v>
      </c>
      <c r="G69" s="50">
        <v>3</v>
      </c>
      <c r="H69" s="50"/>
      <c r="I69" s="50"/>
      <c r="J69" s="50"/>
      <c r="K69" s="50"/>
      <c r="L69" s="50"/>
      <c r="M69" s="50"/>
      <c r="N69" s="50"/>
      <c r="O69" s="50"/>
      <c r="P69" s="50"/>
    </row>
    <row r="70" spans="2:16" ht="28.2">
      <c r="B70" s="83" t="s">
        <v>212</v>
      </c>
      <c r="C70" s="50"/>
      <c r="D70" s="50">
        <v>90</v>
      </c>
      <c r="E70" s="50">
        <v>30</v>
      </c>
      <c r="F70" s="50">
        <v>57</v>
      </c>
      <c r="G70" s="50">
        <v>3</v>
      </c>
      <c r="H70" s="50"/>
      <c r="I70" s="50"/>
      <c r="J70" s="50"/>
      <c r="K70" s="50"/>
      <c r="L70" s="50"/>
      <c r="M70" s="50"/>
      <c r="N70" s="50"/>
      <c r="O70" s="50"/>
      <c r="P70" s="50"/>
    </row>
    <row r="71" spans="2:16" ht="28.2">
      <c r="B71" s="83" t="s">
        <v>213</v>
      </c>
      <c r="C71" s="50"/>
      <c r="D71" s="50">
        <v>75</v>
      </c>
      <c r="E71" s="50">
        <v>25</v>
      </c>
      <c r="F71" s="50">
        <v>47</v>
      </c>
      <c r="G71" s="50">
        <v>3</v>
      </c>
      <c r="H71" s="50"/>
      <c r="I71" s="50"/>
      <c r="J71" s="50"/>
      <c r="K71" s="50"/>
      <c r="L71" s="50"/>
      <c r="M71" s="50"/>
      <c r="N71" s="50"/>
      <c r="O71" s="50"/>
      <c r="P71" s="50"/>
    </row>
  </sheetData>
  <mergeCells count="12">
    <mergeCell ref="A2:P2"/>
    <mergeCell ref="A3:A4"/>
    <mergeCell ref="B3:C3"/>
    <mergeCell ref="D3:G3"/>
    <mergeCell ref="H3:K3"/>
    <mergeCell ref="L3:O3"/>
    <mergeCell ref="P3:P4"/>
    <mergeCell ref="B50:C50"/>
    <mergeCell ref="B6:C6"/>
    <mergeCell ref="B13:C13"/>
    <mergeCell ref="B14:C14"/>
    <mergeCell ref="B26:C26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E63"/>
  <sheetViews>
    <sheetView topLeftCell="A16" workbookViewId="0">
      <selection activeCell="J57" sqref="J57"/>
    </sheetView>
  </sheetViews>
  <sheetFormatPr defaultColWidth="9.109375" defaultRowHeight="14.4"/>
  <cols>
    <col min="1" max="1" width="5" style="1" bestFit="1" customWidth="1"/>
    <col min="2" max="2" width="27.88671875" style="1" bestFit="1" customWidth="1"/>
    <col min="3" max="3" width="27.44140625" style="1" customWidth="1"/>
    <col min="4" max="4" width="12" style="1" bestFit="1" customWidth="1"/>
    <col min="5" max="5" width="14.109375" style="1" bestFit="1" customWidth="1"/>
    <col min="6" max="6" width="10.88671875" style="1" bestFit="1" customWidth="1"/>
    <col min="7" max="8" width="9.109375" style="1"/>
    <col min="9" max="9" width="9.88671875" style="1" bestFit="1" customWidth="1"/>
    <col min="10" max="10" width="10.88671875" style="1" bestFit="1" customWidth="1"/>
    <col min="11" max="11" width="9.33203125" style="1" bestFit="1" customWidth="1"/>
    <col min="12" max="15" width="7.44140625" style="1" customWidth="1"/>
    <col min="16" max="16" width="28.44140625" style="1" customWidth="1"/>
    <col min="17" max="17" width="9.109375" style="1" customWidth="1"/>
    <col min="18" max="16384" width="9.109375" style="1"/>
  </cols>
  <sheetData>
    <row r="2" spans="1:31" ht="17.399999999999999">
      <c r="A2" s="199" t="s">
        <v>215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AE2" s="2"/>
    </row>
    <row r="3" spans="1:31">
      <c r="A3" s="200" t="s">
        <v>1</v>
      </c>
      <c r="B3" s="200" t="s">
        <v>2</v>
      </c>
      <c r="C3" s="200"/>
      <c r="D3" s="200" t="s">
        <v>102</v>
      </c>
      <c r="E3" s="200"/>
      <c r="F3" s="200"/>
      <c r="G3" s="200"/>
      <c r="H3" s="201" t="s">
        <v>3</v>
      </c>
      <c r="I3" s="201"/>
      <c r="J3" s="201"/>
      <c r="K3" s="201"/>
      <c r="L3" s="202" t="s">
        <v>4</v>
      </c>
      <c r="M3" s="202"/>
      <c r="N3" s="202"/>
      <c r="O3" s="202"/>
      <c r="P3" s="201" t="s">
        <v>5</v>
      </c>
      <c r="AE3" s="2"/>
    </row>
    <row r="4" spans="1:31" ht="27.6">
      <c r="A4" s="200"/>
      <c r="B4" s="3" t="s">
        <v>103</v>
      </c>
      <c r="C4" s="4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7</v>
      </c>
      <c r="I4" s="5" t="s">
        <v>8</v>
      </c>
      <c r="J4" s="5" t="s">
        <v>9</v>
      </c>
      <c r="K4" s="5" t="s">
        <v>10</v>
      </c>
      <c r="L4" s="6" t="s">
        <v>11</v>
      </c>
      <c r="M4" s="6" t="s">
        <v>12</v>
      </c>
      <c r="N4" s="6" t="s">
        <v>13</v>
      </c>
      <c r="O4" s="6" t="s">
        <v>14</v>
      </c>
      <c r="P4" s="201"/>
    </row>
    <row r="5" spans="1:31">
      <c r="A5" s="4"/>
      <c r="B5" s="3"/>
      <c r="C5" s="4"/>
      <c r="D5" s="6">
        <f>+D6+D14+D33+D51</f>
        <v>3750</v>
      </c>
      <c r="E5" s="5"/>
      <c r="F5" s="5"/>
      <c r="G5" s="5"/>
      <c r="H5" s="6">
        <f>+H6+H14+H33+H51</f>
        <v>3750</v>
      </c>
      <c r="I5" s="5"/>
      <c r="J5" s="5"/>
      <c r="K5" s="5"/>
      <c r="L5" s="5">
        <f>H5-D5</f>
        <v>0</v>
      </c>
      <c r="M5" s="5"/>
      <c r="N5" s="5"/>
      <c r="O5" s="5"/>
      <c r="P5" s="5"/>
      <c r="R5" s="7"/>
      <c r="S5" s="7"/>
    </row>
    <row r="6" spans="1:31">
      <c r="A6" s="4"/>
      <c r="B6" s="192" t="s">
        <v>15</v>
      </c>
      <c r="C6" s="193"/>
      <c r="D6" s="5">
        <f>+SUM(D7:D12)</f>
        <v>450</v>
      </c>
      <c r="E6" s="5"/>
      <c r="F6" s="5"/>
      <c r="G6" s="5"/>
      <c r="H6" s="5">
        <f>+SUM(H7:H12)</f>
        <v>450</v>
      </c>
      <c r="I6" s="5"/>
      <c r="J6" s="5"/>
      <c r="K6" s="5"/>
      <c r="L6" s="5"/>
      <c r="M6" s="5"/>
      <c r="N6" s="5"/>
      <c r="O6" s="5"/>
      <c r="P6" s="5"/>
    </row>
    <row r="7" spans="1:31">
      <c r="A7" s="8">
        <v>1</v>
      </c>
      <c r="B7" s="9" t="s">
        <v>16</v>
      </c>
      <c r="C7" s="10" t="s">
        <v>16</v>
      </c>
      <c r="D7" s="12">
        <v>90</v>
      </c>
      <c r="E7" s="12">
        <v>60</v>
      </c>
      <c r="F7" s="12">
        <v>24</v>
      </c>
      <c r="G7" s="12">
        <v>6</v>
      </c>
      <c r="H7" s="31">
        <v>90</v>
      </c>
      <c r="I7" s="12">
        <v>60</v>
      </c>
      <c r="J7" s="12">
        <v>24</v>
      </c>
      <c r="K7" s="12">
        <v>6</v>
      </c>
      <c r="L7" s="5">
        <f t="shared" ref="L7:L12" si="0">H7-D7</f>
        <v>0</v>
      </c>
      <c r="M7" s="5">
        <f t="shared" ref="M7:O12" si="1">I7-E7</f>
        <v>0</v>
      </c>
      <c r="N7" s="5">
        <f t="shared" si="1"/>
        <v>0</v>
      </c>
      <c r="O7" s="5">
        <f t="shared" si="1"/>
        <v>0</v>
      </c>
      <c r="P7" s="14"/>
    </row>
    <row r="8" spans="1:31">
      <c r="A8" s="8">
        <v>2</v>
      </c>
      <c r="B8" s="9" t="s">
        <v>17</v>
      </c>
      <c r="C8" s="10" t="s">
        <v>17</v>
      </c>
      <c r="D8" s="12">
        <v>30</v>
      </c>
      <c r="E8" s="12">
        <v>21</v>
      </c>
      <c r="F8" s="12">
        <v>7</v>
      </c>
      <c r="G8" s="12">
        <v>2</v>
      </c>
      <c r="H8" s="31">
        <v>30</v>
      </c>
      <c r="I8" s="12">
        <v>21</v>
      </c>
      <c r="J8" s="12">
        <v>7</v>
      </c>
      <c r="K8" s="12">
        <v>2</v>
      </c>
      <c r="L8" s="5">
        <f t="shared" si="0"/>
        <v>0</v>
      </c>
      <c r="M8" s="5">
        <f t="shared" si="1"/>
        <v>0</v>
      </c>
      <c r="N8" s="5">
        <f t="shared" si="1"/>
        <v>0</v>
      </c>
      <c r="O8" s="5">
        <f t="shared" si="1"/>
        <v>0</v>
      </c>
      <c r="P8" s="14"/>
    </row>
    <row r="9" spans="1:31">
      <c r="A9" s="8">
        <v>3</v>
      </c>
      <c r="B9" s="9" t="s">
        <v>18</v>
      </c>
      <c r="C9" s="10" t="s">
        <v>18</v>
      </c>
      <c r="D9" s="12">
        <v>60</v>
      </c>
      <c r="E9" s="12">
        <v>4</v>
      </c>
      <c r="F9" s="12">
        <v>52</v>
      </c>
      <c r="G9" s="12">
        <v>4</v>
      </c>
      <c r="H9" s="31">
        <v>60</v>
      </c>
      <c r="I9" s="12">
        <v>4</v>
      </c>
      <c r="J9" s="12">
        <v>52</v>
      </c>
      <c r="K9" s="12">
        <v>4</v>
      </c>
      <c r="L9" s="5">
        <f t="shared" si="0"/>
        <v>0</v>
      </c>
      <c r="M9" s="5">
        <f t="shared" si="1"/>
        <v>0</v>
      </c>
      <c r="N9" s="5">
        <f t="shared" si="1"/>
        <v>0</v>
      </c>
      <c r="O9" s="5">
        <f t="shared" si="1"/>
        <v>0</v>
      </c>
      <c r="P9" s="14"/>
    </row>
    <row r="10" spans="1:31">
      <c r="A10" s="15">
        <v>4</v>
      </c>
      <c r="B10" s="16" t="s">
        <v>19</v>
      </c>
      <c r="C10" s="10" t="s">
        <v>20</v>
      </c>
      <c r="D10" s="12">
        <v>75</v>
      </c>
      <c r="E10" s="12">
        <v>58</v>
      </c>
      <c r="F10" s="12">
        <v>13</v>
      </c>
      <c r="G10" s="12">
        <v>4</v>
      </c>
      <c r="H10" s="31">
        <v>75</v>
      </c>
      <c r="I10" s="12">
        <v>58</v>
      </c>
      <c r="J10" s="12">
        <v>13</v>
      </c>
      <c r="K10" s="12">
        <v>4</v>
      </c>
      <c r="L10" s="5">
        <f t="shared" si="0"/>
        <v>0</v>
      </c>
      <c r="M10" s="5">
        <f t="shared" si="1"/>
        <v>0</v>
      </c>
      <c r="N10" s="5">
        <f t="shared" si="1"/>
        <v>0</v>
      </c>
      <c r="O10" s="5">
        <f t="shared" si="1"/>
        <v>0</v>
      </c>
      <c r="P10" s="17"/>
    </row>
    <row r="11" spans="1:31">
      <c r="A11" s="8">
        <v>5</v>
      </c>
      <c r="B11" s="16" t="s">
        <v>21</v>
      </c>
      <c r="C11" s="10" t="s">
        <v>21</v>
      </c>
      <c r="D11" s="12">
        <v>75</v>
      </c>
      <c r="E11" s="12">
        <v>17</v>
      </c>
      <c r="F11" s="12">
        <v>54</v>
      </c>
      <c r="G11" s="12">
        <v>4</v>
      </c>
      <c r="H11" s="31">
        <v>75</v>
      </c>
      <c r="I11" s="12">
        <v>17</v>
      </c>
      <c r="J11" s="12">
        <v>54</v>
      </c>
      <c r="K11" s="12">
        <v>4</v>
      </c>
      <c r="L11" s="5">
        <f t="shared" si="0"/>
        <v>0</v>
      </c>
      <c r="M11" s="5">
        <f t="shared" si="1"/>
        <v>0</v>
      </c>
      <c r="N11" s="5">
        <f t="shared" si="1"/>
        <v>0</v>
      </c>
      <c r="O11" s="5">
        <f t="shared" si="1"/>
        <v>0</v>
      </c>
      <c r="P11" s="14"/>
    </row>
    <row r="12" spans="1:31">
      <c r="A12" s="15">
        <v>6</v>
      </c>
      <c r="B12" s="16" t="s">
        <v>22</v>
      </c>
      <c r="C12" s="10" t="s">
        <v>23</v>
      </c>
      <c r="D12" s="19">
        <v>120</v>
      </c>
      <c r="E12" s="19">
        <v>60</v>
      </c>
      <c r="F12" s="19">
        <v>50</v>
      </c>
      <c r="G12" s="19">
        <v>10</v>
      </c>
      <c r="H12" s="65">
        <v>120</v>
      </c>
      <c r="I12" s="19">
        <v>60</v>
      </c>
      <c r="J12" s="19">
        <v>50</v>
      </c>
      <c r="K12" s="19">
        <v>10</v>
      </c>
      <c r="L12" s="5">
        <f t="shared" si="0"/>
        <v>0</v>
      </c>
      <c r="M12" s="5">
        <f t="shared" si="1"/>
        <v>0</v>
      </c>
      <c r="N12" s="5">
        <f t="shared" si="1"/>
        <v>0</v>
      </c>
      <c r="O12" s="5">
        <f t="shared" si="1"/>
        <v>0</v>
      </c>
      <c r="P12" s="14"/>
    </row>
    <row r="13" spans="1:31">
      <c r="A13" s="21"/>
      <c r="B13" s="194" t="s">
        <v>24</v>
      </c>
      <c r="C13" s="195"/>
      <c r="D13" s="18">
        <f>+D14+D33</f>
        <v>2520</v>
      </c>
      <c r="E13" s="19"/>
      <c r="F13" s="19"/>
      <c r="G13" s="19"/>
      <c r="H13" s="18">
        <f>+H14+H33</f>
        <v>2265</v>
      </c>
      <c r="I13" s="17"/>
      <c r="J13" s="17"/>
      <c r="K13" s="17"/>
      <c r="L13" s="5"/>
      <c r="M13" s="5"/>
      <c r="N13" s="5"/>
      <c r="O13" s="5"/>
      <c r="P13" s="14"/>
    </row>
    <row r="14" spans="1:31">
      <c r="A14" s="8"/>
      <c r="B14" s="196" t="s">
        <v>25</v>
      </c>
      <c r="C14" s="197"/>
      <c r="D14" s="22">
        <f>+SUM(D15:D32)</f>
        <v>445</v>
      </c>
      <c r="E14" s="23"/>
      <c r="F14" s="14"/>
      <c r="G14" s="14"/>
      <c r="H14" s="22">
        <f>+SUM(H15:H32)</f>
        <v>1295</v>
      </c>
      <c r="I14" s="23"/>
      <c r="J14" s="14"/>
      <c r="K14" s="14"/>
      <c r="L14" s="5"/>
      <c r="M14" s="5"/>
      <c r="N14" s="5"/>
      <c r="O14" s="5"/>
      <c r="P14" s="14"/>
    </row>
    <row r="15" spans="1:31">
      <c r="A15" s="8">
        <v>1</v>
      </c>
      <c r="B15" s="24" t="s">
        <v>216</v>
      </c>
      <c r="C15" s="25" t="s">
        <v>222</v>
      </c>
      <c r="D15" s="29">
        <v>30</v>
      </c>
      <c r="E15" s="12">
        <v>15</v>
      </c>
      <c r="F15" s="12">
        <v>14</v>
      </c>
      <c r="G15" s="12">
        <v>1</v>
      </c>
      <c r="H15" s="31">
        <v>100</v>
      </c>
      <c r="I15" s="26">
        <v>56</v>
      </c>
      <c r="J15" s="26">
        <v>39</v>
      </c>
      <c r="K15" s="26">
        <v>5</v>
      </c>
      <c r="L15" s="14">
        <f>H15-D15</f>
        <v>70</v>
      </c>
      <c r="M15" s="14">
        <f t="shared" ref="M15:O32" si="2">I15-E15</f>
        <v>41</v>
      </c>
      <c r="N15" s="14">
        <f t="shared" si="2"/>
        <v>25</v>
      </c>
      <c r="O15" s="14">
        <f t="shared" si="2"/>
        <v>4</v>
      </c>
      <c r="P15" s="14"/>
    </row>
    <row r="16" spans="1:31">
      <c r="A16" s="8">
        <v>2</v>
      </c>
      <c r="B16" s="27" t="s">
        <v>217</v>
      </c>
      <c r="C16" s="28" t="s">
        <v>223</v>
      </c>
      <c r="D16" s="29">
        <v>90</v>
      </c>
      <c r="E16" s="12">
        <v>45</v>
      </c>
      <c r="F16" s="12">
        <v>39</v>
      </c>
      <c r="G16" s="12">
        <v>6</v>
      </c>
      <c r="H16" s="31">
        <v>70</v>
      </c>
      <c r="I16" s="26">
        <v>28</v>
      </c>
      <c r="J16" s="26">
        <v>39</v>
      </c>
      <c r="K16" s="26">
        <v>3</v>
      </c>
      <c r="L16" s="14">
        <f t="shared" ref="L16:L32" si="3">H16-D16</f>
        <v>-20</v>
      </c>
      <c r="M16" s="14">
        <f t="shared" si="2"/>
        <v>-17</v>
      </c>
      <c r="N16" s="14">
        <f t="shared" si="2"/>
        <v>0</v>
      </c>
      <c r="O16" s="14">
        <f t="shared" si="2"/>
        <v>-3</v>
      </c>
      <c r="P16" s="14"/>
    </row>
    <row r="17" spans="1:16">
      <c r="A17" s="8">
        <v>3</v>
      </c>
      <c r="B17" s="24" t="s">
        <v>26</v>
      </c>
      <c r="C17" s="10" t="s">
        <v>224</v>
      </c>
      <c r="D17" s="29">
        <v>30</v>
      </c>
      <c r="E17" s="12">
        <v>15</v>
      </c>
      <c r="F17" s="12">
        <v>13</v>
      </c>
      <c r="G17" s="12">
        <v>2</v>
      </c>
      <c r="H17" s="31">
        <v>60</v>
      </c>
      <c r="I17" s="26">
        <v>56</v>
      </c>
      <c r="J17" s="26">
        <v>0</v>
      </c>
      <c r="K17" s="26">
        <v>4</v>
      </c>
      <c r="L17" s="14">
        <f t="shared" si="3"/>
        <v>30</v>
      </c>
      <c r="M17" s="14">
        <f t="shared" si="2"/>
        <v>41</v>
      </c>
      <c r="N17" s="14">
        <f t="shared" si="2"/>
        <v>-13</v>
      </c>
      <c r="O17" s="14">
        <f t="shared" si="2"/>
        <v>2</v>
      </c>
      <c r="P17" s="14"/>
    </row>
    <row r="18" spans="1:16">
      <c r="A18" s="8">
        <v>4</v>
      </c>
      <c r="B18" s="24" t="s">
        <v>218</v>
      </c>
      <c r="C18" s="10" t="s">
        <v>225</v>
      </c>
      <c r="D18" s="29">
        <v>30</v>
      </c>
      <c r="E18" s="12">
        <v>10</v>
      </c>
      <c r="F18" s="12">
        <v>18</v>
      </c>
      <c r="G18" s="12">
        <v>2</v>
      </c>
      <c r="H18" s="31">
        <v>70</v>
      </c>
      <c r="I18" s="26">
        <v>28</v>
      </c>
      <c r="J18" s="26">
        <v>39</v>
      </c>
      <c r="K18" s="26">
        <v>3</v>
      </c>
      <c r="L18" s="14">
        <f t="shared" si="3"/>
        <v>40</v>
      </c>
      <c r="M18" s="14">
        <f t="shared" si="2"/>
        <v>18</v>
      </c>
      <c r="N18" s="14">
        <f t="shared" si="2"/>
        <v>21</v>
      </c>
      <c r="O18" s="14">
        <f t="shared" si="2"/>
        <v>1</v>
      </c>
      <c r="P18" s="14"/>
    </row>
    <row r="19" spans="1:16">
      <c r="A19" s="8">
        <v>5</v>
      </c>
      <c r="B19" s="24" t="s">
        <v>219</v>
      </c>
      <c r="C19" s="10" t="s">
        <v>226</v>
      </c>
      <c r="D19" s="29">
        <v>30</v>
      </c>
      <c r="E19" s="29">
        <v>15</v>
      </c>
      <c r="F19" s="29">
        <v>13</v>
      </c>
      <c r="G19" s="12">
        <v>2</v>
      </c>
      <c r="H19" s="31">
        <v>70</v>
      </c>
      <c r="I19" s="26">
        <v>28</v>
      </c>
      <c r="J19" s="26">
        <v>39</v>
      </c>
      <c r="K19" s="26">
        <v>3</v>
      </c>
      <c r="L19" s="14">
        <f t="shared" si="3"/>
        <v>40</v>
      </c>
      <c r="M19" s="14">
        <f t="shared" si="2"/>
        <v>13</v>
      </c>
      <c r="N19" s="14">
        <f t="shared" si="2"/>
        <v>26</v>
      </c>
      <c r="O19" s="14">
        <f t="shared" si="2"/>
        <v>1</v>
      </c>
      <c r="P19" s="14"/>
    </row>
    <row r="20" spans="1:16">
      <c r="A20" s="8">
        <v>6</v>
      </c>
      <c r="B20" s="24" t="s">
        <v>220</v>
      </c>
      <c r="C20" s="25" t="s">
        <v>227</v>
      </c>
      <c r="D20" s="29">
        <v>45</v>
      </c>
      <c r="E20" s="12">
        <v>20</v>
      </c>
      <c r="F20" s="12">
        <v>22</v>
      </c>
      <c r="G20" s="12">
        <v>3</v>
      </c>
      <c r="H20" s="31">
        <v>55</v>
      </c>
      <c r="I20" s="26">
        <v>14</v>
      </c>
      <c r="J20" s="26">
        <v>39</v>
      </c>
      <c r="K20" s="26">
        <v>2</v>
      </c>
      <c r="L20" s="14">
        <f t="shared" si="3"/>
        <v>10</v>
      </c>
      <c r="M20" s="14">
        <f t="shared" si="2"/>
        <v>-6</v>
      </c>
      <c r="N20" s="14">
        <f t="shared" si="2"/>
        <v>17</v>
      </c>
      <c r="O20" s="14">
        <f t="shared" si="2"/>
        <v>-1</v>
      </c>
      <c r="P20" s="14"/>
    </row>
    <row r="21" spans="1:16">
      <c r="A21" s="8">
        <v>7</v>
      </c>
      <c r="B21" s="24" t="s">
        <v>105</v>
      </c>
      <c r="C21" s="10" t="s">
        <v>228</v>
      </c>
      <c r="D21" s="29">
        <v>150</v>
      </c>
      <c r="E21" s="12">
        <v>45</v>
      </c>
      <c r="F21" s="12">
        <v>98</v>
      </c>
      <c r="G21" s="12">
        <v>7</v>
      </c>
      <c r="H21" s="31">
        <v>70</v>
      </c>
      <c r="I21" s="26">
        <v>28</v>
      </c>
      <c r="J21" s="26">
        <v>39</v>
      </c>
      <c r="K21" s="26">
        <v>3</v>
      </c>
      <c r="L21" s="14">
        <f t="shared" si="3"/>
        <v>-80</v>
      </c>
      <c r="M21" s="14">
        <f t="shared" si="2"/>
        <v>-17</v>
      </c>
      <c r="N21" s="14">
        <f t="shared" si="2"/>
        <v>-59</v>
      </c>
      <c r="O21" s="14">
        <f t="shared" si="2"/>
        <v>-4</v>
      </c>
      <c r="P21" s="14"/>
    </row>
    <row r="22" spans="1:16">
      <c r="A22" s="8">
        <v>8</v>
      </c>
      <c r="B22" s="24" t="s">
        <v>221</v>
      </c>
      <c r="C22" s="10" t="s">
        <v>220</v>
      </c>
      <c r="D22" s="29">
        <v>40</v>
      </c>
      <c r="E22" s="29">
        <v>10</v>
      </c>
      <c r="F22" s="29">
        <v>28</v>
      </c>
      <c r="G22" s="12">
        <v>2</v>
      </c>
      <c r="H22" s="31">
        <v>70</v>
      </c>
      <c r="I22" s="26">
        <v>28</v>
      </c>
      <c r="J22" s="26">
        <v>39</v>
      </c>
      <c r="K22" s="26">
        <v>3</v>
      </c>
      <c r="L22" s="14">
        <f t="shared" si="3"/>
        <v>30</v>
      </c>
      <c r="M22" s="14">
        <f t="shared" si="2"/>
        <v>18</v>
      </c>
      <c r="N22" s="14">
        <f t="shared" si="2"/>
        <v>11</v>
      </c>
      <c r="O22" s="14">
        <f t="shared" si="2"/>
        <v>1</v>
      </c>
      <c r="P22" s="14"/>
    </row>
    <row r="23" spans="1:16">
      <c r="A23" s="8"/>
      <c r="B23" s="24"/>
      <c r="C23" s="10" t="s">
        <v>229</v>
      </c>
      <c r="D23" s="29"/>
      <c r="E23" s="29"/>
      <c r="F23" s="29"/>
      <c r="G23" s="12"/>
      <c r="H23" s="31">
        <v>55</v>
      </c>
      <c r="I23" s="26">
        <v>14</v>
      </c>
      <c r="J23" s="26">
        <v>39</v>
      </c>
      <c r="K23" s="26">
        <v>2</v>
      </c>
      <c r="L23" s="14"/>
      <c r="M23" s="14"/>
      <c r="N23" s="14"/>
      <c r="O23" s="14"/>
      <c r="P23" s="14"/>
    </row>
    <row r="24" spans="1:16">
      <c r="A24" s="8"/>
      <c r="B24" s="24"/>
      <c r="C24" s="10" t="s">
        <v>230</v>
      </c>
      <c r="D24" s="29"/>
      <c r="E24" s="29"/>
      <c r="F24" s="29"/>
      <c r="G24" s="12"/>
      <c r="H24" s="31">
        <v>125</v>
      </c>
      <c r="I24" s="26">
        <v>42</v>
      </c>
      <c r="J24" s="26">
        <v>78</v>
      </c>
      <c r="K24" s="26">
        <v>5</v>
      </c>
      <c r="L24" s="14"/>
      <c r="M24" s="14"/>
      <c r="N24" s="14"/>
      <c r="O24" s="14"/>
      <c r="P24" s="14"/>
    </row>
    <row r="25" spans="1:16">
      <c r="A25" s="8"/>
      <c r="B25" s="24"/>
      <c r="C25" s="10" t="s">
        <v>231</v>
      </c>
      <c r="D25" s="29"/>
      <c r="E25" s="29"/>
      <c r="F25" s="29"/>
      <c r="G25" s="12"/>
      <c r="H25" s="31">
        <v>70</v>
      </c>
      <c r="I25" s="26">
        <v>28</v>
      </c>
      <c r="J25" s="26">
        <v>39</v>
      </c>
      <c r="K25" s="26">
        <v>3</v>
      </c>
      <c r="L25" s="14"/>
      <c r="M25" s="14"/>
      <c r="N25" s="14"/>
      <c r="O25" s="14"/>
      <c r="P25" s="14"/>
    </row>
    <row r="26" spans="1:16">
      <c r="A26" s="8"/>
      <c r="B26" s="24"/>
      <c r="C26" s="10" t="s">
        <v>232</v>
      </c>
      <c r="D26" s="29"/>
      <c r="E26" s="29"/>
      <c r="F26" s="29"/>
      <c r="G26" s="12"/>
      <c r="H26" s="31">
        <v>30</v>
      </c>
      <c r="I26" s="26">
        <v>28</v>
      </c>
      <c r="J26" s="26">
        <v>0</v>
      </c>
      <c r="K26" s="26">
        <v>2</v>
      </c>
      <c r="L26" s="14"/>
      <c r="M26" s="14"/>
      <c r="N26" s="14"/>
      <c r="O26" s="14"/>
      <c r="P26" s="14"/>
    </row>
    <row r="27" spans="1:16">
      <c r="A27" s="8"/>
      <c r="B27" s="24"/>
      <c r="C27" s="10" t="s">
        <v>233</v>
      </c>
      <c r="D27" s="29"/>
      <c r="E27" s="29"/>
      <c r="F27" s="29"/>
      <c r="G27" s="12"/>
      <c r="H27" s="31">
        <v>110</v>
      </c>
      <c r="I27" s="26">
        <v>28</v>
      </c>
      <c r="J27" s="26">
        <v>78</v>
      </c>
      <c r="K27" s="26">
        <v>4</v>
      </c>
      <c r="L27" s="14"/>
      <c r="M27" s="14"/>
      <c r="N27" s="14"/>
      <c r="O27" s="14"/>
      <c r="P27" s="14"/>
    </row>
    <row r="28" spans="1:16">
      <c r="A28" s="8"/>
      <c r="B28" s="24"/>
      <c r="C28" s="10" t="s">
        <v>234</v>
      </c>
      <c r="D28" s="29"/>
      <c r="E28" s="29"/>
      <c r="F28" s="29"/>
      <c r="G28" s="12"/>
      <c r="H28" s="31">
        <v>70</v>
      </c>
      <c r="I28" s="26">
        <v>28</v>
      </c>
      <c r="J28" s="26">
        <v>39</v>
      </c>
      <c r="K28" s="26">
        <v>3</v>
      </c>
      <c r="L28" s="14"/>
      <c r="M28" s="14"/>
      <c r="N28" s="14"/>
      <c r="O28" s="14"/>
      <c r="P28" s="14"/>
    </row>
    <row r="29" spans="1:16">
      <c r="A29" s="8"/>
      <c r="B29" s="24"/>
      <c r="C29" s="10" t="s">
        <v>235</v>
      </c>
      <c r="D29" s="29"/>
      <c r="E29" s="29"/>
      <c r="F29" s="29"/>
      <c r="G29" s="12"/>
      <c r="H29" s="31">
        <v>70</v>
      </c>
      <c r="I29" s="26">
        <v>28</v>
      </c>
      <c r="J29" s="26">
        <v>39</v>
      </c>
      <c r="K29" s="26">
        <v>3</v>
      </c>
      <c r="L29" s="14"/>
      <c r="M29" s="14"/>
      <c r="N29" s="14"/>
      <c r="O29" s="14"/>
      <c r="P29" s="14"/>
    </row>
    <row r="30" spans="1:16">
      <c r="A30" s="8"/>
      <c r="B30" s="24"/>
      <c r="C30" s="10" t="s">
        <v>236</v>
      </c>
      <c r="D30" s="29"/>
      <c r="E30" s="29"/>
      <c r="F30" s="29"/>
      <c r="G30" s="12"/>
      <c r="H30" s="31">
        <v>85</v>
      </c>
      <c r="I30" s="26">
        <v>45</v>
      </c>
      <c r="J30" s="26">
        <v>40</v>
      </c>
      <c r="K30" s="26">
        <v>4</v>
      </c>
      <c r="L30" s="14"/>
      <c r="M30" s="14"/>
      <c r="N30" s="14"/>
      <c r="O30" s="14"/>
      <c r="P30" s="14"/>
    </row>
    <row r="31" spans="1:16">
      <c r="A31" s="8">
        <v>9</v>
      </c>
      <c r="B31" s="24"/>
      <c r="C31" s="10" t="s">
        <v>181</v>
      </c>
      <c r="D31" s="29"/>
      <c r="E31" s="14"/>
      <c r="F31" s="14"/>
      <c r="G31" s="14"/>
      <c r="H31" s="31">
        <v>30</v>
      </c>
      <c r="I31" s="26">
        <v>28</v>
      </c>
      <c r="J31" s="26">
        <v>0</v>
      </c>
      <c r="K31" s="26">
        <v>2</v>
      </c>
      <c r="L31" s="14">
        <f t="shared" si="3"/>
        <v>30</v>
      </c>
      <c r="M31" s="14">
        <f t="shared" si="2"/>
        <v>28</v>
      </c>
      <c r="N31" s="14">
        <f t="shared" si="2"/>
        <v>0</v>
      </c>
      <c r="O31" s="14">
        <f t="shared" si="2"/>
        <v>2</v>
      </c>
      <c r="P31" s="14"/>
    </row>
    <row r="32" spans="1:16">
      <c r="A32" s="8">
        <v>10</v>
      </c>
      <c r="B32" s="24"/>
      <c r="C32" s="10" t="s">
        <v>237</v>
      </c>
      <c r="D32" s="29"/>
      <c r="E32" s="14"/>
      <c r="F32" s="14"/>
      <c r="G32" s="14"/>
      <c r="H32" s="31">
        <v>85</v>
      </c>
      <c r="I32" s="26">
        <v>42</v>
      </c>
      <c r="J32" s="26">
        <v>39</v>
      </c>
      <c r="K32" s="26">
        <v>4</v>
      </c>
      <c r="L32" s="14">
        <f t="shared" si="3"/>
        <v>85</v>
      </c>
      <c r="M32" s="14">
        <f t="shared" si="2"/>
        <v>42</v>
      </c>
      <c r="N32" s="14">
        <f t="shared" si="2"/>
        <v>39</v>
      </c>
      <c r="O32" s="14">
        <f t="shared" si="2"/>
        <v>4</v>
      </c>
      <c r="P32" s="14"/>
    </row>
    <row r="33" spans="1:16">
      <c r="A33" s="8"/>
      <c r="B33" s="198" t="s">
        <v>44</v>
      </c>
      <c r="C33" s="198"/>
      <c r="D33" s="22">
        <f>+SUM(D34:D50)</f>
        <v>2075</v>
      </c>
      <c r="E33" s="14"/>
      <c r="F33" s="14"/>
      <c r="G33" s="14"/>
      <c r="H33" s="22">
        <f>+SUM(H34:H50)</f>
        <v>970</v>
      </c>
      <c r="I33" s="14"/>
      <c r="J33" s="14"/>
      <c r="K33" s="14"/>
      <c r="L33" s="5"/>
      <c r="M33" s="5"/>
      <c r="N33" s="5"/>
      <c r="O33" s="5"/>
      <c r="P33" s="14"/>
    </row>
    <row r="34" spans="1:16">
      <c r="A34" s="87">
        <v>1</v>
      </c>
      <c r="B34" s="72" t="s">
        <v>238</v>
      </c>
      <c r="C34" s="10" t="s">
        <v>258</v>
      </c>
      <c r="D34" s="29">
        <v>120</v>
      </c>
      <c r="E34" s="29">
        <v>45</v>
      </c>
      <c r="F34" s="29">
        <v>70</v>
      </c>
      <c r="G34" s="12">
        <v>5</v>
      </c>
      <c r="H34" s="29">
        <v>110</v>
      </c>
      <c r="I34" s="26">
        <v>28</v>
      </c>
      <c r="J34" s="26">
        <v>78</v>
      </c>
      <c r="K34" s="26">
        <v>4</v>
      </c>
      <c r="L34" s="14">
        <f>H34-D34</f>
        <v>-10</v>
      </c>
      <c r="M34" s="14">
        <f t="shared" ref="M34:O37" si="4">I34-E34</f>
        <v>-17</v>
      </c>
      <c r="N34" s="14">
        <f t="shared" si="4"/>
        <v>8</v>
      </c>
      <c r="O34" s="14">
        <f t="shared" si="4"/>
        <v>-1</v>
      </c>
      <c r="P34" s="14"/>
    </row>
    <row r="35" spans="1:16">
      <c r="A35" s="87">
        <v>2</v>
      </c>
      <c r="B35" s="72" t="s">
        <v>239</v>
      </c>
      <c r="C35" s="10" t="s">
        <v>259</v>
      </c>
      <c r="D35" s="29">
        <v>90</v>
      </c>
      <c r="E35" s="29">
        <v>30</v>
      </c>
      <c r="F35" s="29">
        <v>54</v>
      </c>
      <c r="G35" s="12">
        <v>6</v>
      </c>
      <c r="H35" s="31">
        <v>125</v>
      </c>
      <c r="I35" s="26">
        <v>42</v>
      </c>
      <c r="J35" s="26">
        <v>78</v>
      </c>
      <c r="K35" s="26">
        <v>5</v>
      </c>
      <c r="L35" s="14">
        <f t="shared" ref="L35:L37" si="5">H35-D35</f>
        <v>35</v>
      </c>
      <c r="M35" s="14">
        <f t="shared" si="4"/>
        <v>12</v>
      </c>
      <c r="N35" s="14">
        <f t="shared" si="4"/>
        <v>24</v>
      </c>
      <c r="O35" s="14">
        <f t="shared" si="4"/>
        <v>-1</v>
      </c>
      <c r="P35" s="14"/>
    </row>
    <row r="36" spans="1:16">
      <c r="A36" s="87">
        <v>3</v>
      </c>
      <c r="B36" s="72" t="s">
        <v>240</v>
      </c>
      <c r="C36" s="10" t="s">
        <v>260</v>
      </c>
      <c r="D36" s="29">
        <v>240</v>
      </c>
      <c r="E36" s="29">
        <v>45</v>
      </c>
      <c r="F36" s="29">
        <v>186</v>
      </c>
      <c r="G36" s="12">
        <v>9</v>
      </c>
      <c r="H36" s="31">
        <v>110</v>
      </c>
      <c r="I36" s="26">
        <v>28</v>
      </c>
      <c r="J36" s="26">
        <v>78</v>
      </c>
      <c r="K36" s="26">
        <v>4</v>
      </c>
      <c r="L36" s="14">
        <f t="shared" si="5"/>
        <v>-130</v>
      </c>
      <c r="M36" s="14">
        <f t="shared" si="4"/>
        <v>-17</v>
      </c>
      <c r="N36" s="14">
        <f t="shared" si="4"/>
        <v>-108</v>
      </c>
      <c r="O36" s="14">
        <f t="shared" si="4"/>
        <v>-5</v>
      </c>
      <c r="P36" s="14"/>
    </row>
    <row r="37" spans="1:16">
      <c r="A37" s="87">
        <v>4</v>
      </c>
      <c r="B37" s="72" t="s">
        <v>241</v>
      </c>
      <c r="C37" s="10" t="s">
        <v>261</v>
      </c>
      <c r="D37" s="29">
        <v>60</v>
      </c>
      <c r="E37" s="12">
        <v>15</v>
      </c>
      <c r="F37" s="12">
        <v>42</v>
      </c>
      <c r="G37" s="12">
        <v>3</v>
      </c>
      <c r="H37" s="29">
        <v>125</v>
      </c>
      <c r="I37" s="26">
        <v>42</v>
      </c>
      <c r="J37" s="26">
        <v>78</v>
      </c>
      <c r="K37" s="26">
        <v>5</v>
      </c>
      <c r="L37" s="14">
        <f t="shared" si="5"/>
        <v>65</v>
      </c>
      <c r="M37" s="14">
        <f t="shared" si="4"/>
        <v>27</v>
      </c>
      <c r="N37" s="14">
        <f t="shared" si="4"/>
        <v>36</v>
      </c>
      <c r="O37" s="14">
        <f t="shared" si="4"/>
        <v>2</v>
      </c>
      <c r="P37" s="14"/>
    </row>
    <row r="38" spans="1:16">
      <c r="A38" s="33">
        <v>5</v>
      </c>
      <c r="B38" s="72"/>
      <c r="C38" s="77" t="s">
        <v>262</v>
      </c>
      <c r="D38" s="29"/>
      <c r="E38" s="29"/>
      <c r="F38" s="29"/>
      <c r="G38" s="12"/>
      <c r="H38" s="29">
        <v>110</v>
      </c>
      <c r="I38" s="29">
        <v>28</v>
      </c>
      <c r="J38" s="29">
        <v>78</v>
      </c>
      <c r="K38" s="14">
        <v>4</v>
      </c>
      <c r="L38" s="14">
        <f t="shared" ref="L38:L40" si="6">H38-D38</f>
        <v>110</v>
      </c>
      <c r="M38" s="14">
        <f t="shared" ref="M38:M40" si="7">I38-E38</f>
        <v>28</v>
      </c>
      <c r="N38" s="14">
        <f t="shared" ref="N38:N40" si="8">J38-F38</f>
        <v>78</v>
      </c>
      <c r="O38" s="14">
        <f t="shared" ref="O38:O40" si="9">K38-G38</f>
        <v>4</v>
      </c>
      <c r="P38" s="66"/>
    </row>
    <row r="39" spans="1:16" ht="27.6">
      <c r="A39" s="87">
        <v>6</v>
      </c>
      <c r="B39" s="72" t="s">
        <v>236</v>
      </c>
      <c r="C39" s="78" t="s">
        <v>263</v>
      </c>
      <c r="D39" s="29">
        <v>90</v>
      </c>
      <c r="E39" s="29">
        <v>60</v>
      </c>
      <c r="F39" s="29">
        <v>26</v>
      </c>
      <c r="G39" s="12">
        <v>4</v>
      </c>
      <c r="H39" s="29">
        <v>70</v>
      </c>
      <c r="I39" s="31">
        <v>28</v>
      </c>
      <c r="J39" s="31">
        <v>39</v>
      </c>
      <c r="K39" s="14">
        <v>3</v>
      </c>
      <c r="L39" s="14">
        <f t="shared" si="6"/>
        <v>-20</v>
      </c>
      <c r="M39" s="14">
        <f t="shared" si="7"/>
        <v>-32</v>
      </c>
      <c r="N39" s="14">
        <f t="shared" si="8"/>
        <v>13</v>
      </c>
      <c r="O39" s="14">
        <f t="shared" si="9"/>
        <v>-1</v>
      </c>
      <c r="P39" s="67"/>
    </row>
    <row r="40" spans="1:16">
      <c r="A40" s="33">
        <v>7</v>
      </c>
      <c r="B40" s="72"/>
      <c r="C40" s="41" t="s">
        <v>76</v>
      </c>
      <c r="D40" s="29"/>
      <c r="E40" s="29"/>
      <c r="F40" s="29"/>
      <c r="G40" s="12"/>
      <c r="H40" s="29">
        <v>320</v>
      </c>
      <c r="I40" s="31"/>
      <c r="J40" s="31"/>
      <c r="K40" s="14"/>
      <c r="L40" s="14">
        <f t="shared" si="6"/>
        <v>320</v>
      </c>
      <c r="M40" s="14">
        <f t="shared" si="7"/>
        <v>0</v>
      </c>
      <c r="N40" s="14">
        <f t="shared" si="8"/>
        <v>0</v>
      </c>
      <c r="O40" s="14">
        <f t="shared" si="9"/>
        <v>0</v>
      </c>
      <c r="P40" s="68"/>
    </row>
    <row r="41" spans="1:16">
      <c r="A41" s="87">
        <v>8</v>
      </c>
      <c r="B41" s="72" t="s">
        <v>244</v>
      </c>
      <c r="C41" s="40"/>
      <c r="D41" s="29">
        <v>270</v>
      </c>
      <c r="E41" s="29">
        <v>45</v>
      </c>
      <c r="F41" s="29">
        <v>210</v>
      </c>
      <c r="G41" s="12">
        <v>15</v>
      </c>
      <c r="H41" s="29"/>
      <c r="I41" s="31"/>
      <c r="J41" s="31"/>
      <c r="K41" s="14"/>
      <c r="L41" s="14"/>
      <c r="M41" s="14"/>
      <c r="N41" s="14"/>
      <c r="O41" s="14"/>
      <c r="P41" s="66"/>
    </row>
    <row r="42" spans="1:16">
      <c r="A42" s="87">
        <v>9</v>
      </c>
      <c r="B42" s="72" t="s">
        <v>245</v>
      </c>
      <c r="C42" s="40"/>
      <c r="D42" s="29">
        <v>60</v>
      </c>
      <c r="E42" s="29">
        <v>40</v>
      </c>
      <c r="F42" s="29">
        <v>15</v>
      </c>
      <c r="G42" s="12">
        <v>5</v>
      </c>
      <c r="H42" s="29"/>
      <c r="I42" s="29"/>
      <c r="J42" s="29"/>
      <c r="K42" s="14"/>
      <c r="L42" s="14"/>
      <c r="M42" s="14"/>
      <c r="N42" s="14"/>
      <c r="O42" s="14"/>
      <c r="P42" s="68"/>
    </row>
    <row r="43" spans="1:16">
      <c r="A43" s="87">
        <v>10</v>
      </c>
      <c r="B43" s="72" t="s">
        <v>246</v>
      </c>
      <c r="C43" s="58"/>
      <c r="D43" s="29">
        <v>90</v>
      </c>
      <c r="E43" s="29">
        <v>45</v>
      </c>
      <c r="F43" s="29">
        <v>42</v>
      </c>
      <c r="G43" s="12">
        <v>3</v>
      </c>
      <c r="H43" s="31"/>
      <c r="I43" s="59"/>
      <c r="J43" s="59"/>
      <c r="K43" s="59"/>
      <c r="L43" s="14"/>
      <c r="M43" s="14"/>
      <c r="N43" s="14"/>
      <c r="O43" s="14"/>
      <c r="P43" s="14"/>
    </row>
    <row r="44" spans="1:16">
      <c r="A44" s="87">
        <v>12</v>
      </c>
      <c r="B44" s="72" t="s">
        <v>248</v>
      </c>
      <c r="C44" s="57"/>
      <c r="D44" s="29">
        <v>30</v>
      </c>
      <c r="E44" s="29">
        <v>20</v>
      </c>
      <c r="F44" s="29">
        <v>8</v>
      </c>
      <c r="G44" s="12">
        <v>2</v>
      </c>
      <c r="H44" s="31"/>
      <c r="I44" s="26"/>
      <c r="J44" s="26"/>
      <c r="K44" s="26"/>
      <c r="L44" s="14"/>
      <c r="M44" s="14"/>
      <c r="N44" s="14"/>
      <c r="O44" s="14"/>
      <c r="P44" s="14"/>
    </row>
    <row r="45" spans="1:16">
      <c r="A45" s="87">
        <v>13</v>
      </c>
      <c r="B45" s="72" t="s">
        <v>249</v>
      </c>
      <c r="C45" s="60"/>
      <c r="D45" s="29">
        <v>60</v>
      </c>
      <c r="E45" s="29">
        <v>45</v>
      </c>
      <c r="F45" s="29">
        <v>12</v>
      </c>
      <c r="G45" s="12">
        <v>3</v>
      </c>
      <c r="H45" s="31"/>
      <c r="I45" s="26"/>
      <c r="J45" s="26"/>
      <c r="K45" s="26"/>
      <c r="L45" s="14"/>
      <c r="M45" s="14"/>
      <c r="N45" s="14"/>
      <c r="O45" s="14"/>
      <c r="P45" s="14"/>
    </row>
    <row r="46" spans="1:16">
      <c r="A46" s="87">
        <v>16</v>
      </c>
      <c r="B46" s="76" t="s">
        <v>252</v>
      </c>
      <c r="C46" s="10"/>
      <c r="D46" s="29">
        <v>150</v>
      </c>
      <c r="E46" s="29">
        <v>45</v>
      </c>
      <c r="F46" s="29">
        <v>95</v>
      </c>
      <c r="G46" s="29">
        <v>10</v>
      </c>
      <c r="H46" s="29"/>
      <c r="I46" s="29"/>
      <c r="J46" s="29"/>
      <c r="K46" s="14"/>
      <c r="L46" s="14"/>
      <c r="M46" s="14"/>
      <c r="N46" s="14"/>
      <c r="O46" s="14"/>
      <c r="P46" s="14"/>
    </row>
    <row r="47" spans="1:16">
      <c r="A47" s="87">
        <v>17</v>
      </c>
      <c r="B47" s="72" t="s">
        <v>253</v>
      </c>
      <c r="C47" s="44"/>
      <c r="D47" s="29">
        <v>150</v>
      </c>
      <c r="E47" s="29">
        <v>60</v>
      </c>
      <c r="F47" s="29">
        <v>82</v>
      </c>
      <c r="G47" s="29">
        <v>8</v>
      </c>
      <c r="H47" s="31"/>
      <c r="I47" s="31"/>
      <c r="J47" s="45"/>
      <c r="K47" s="14"/>
      <c r="L47" s="14"/>
      <c r="M47" s="14"/>
      <c r="N47" s="14"/>
      <c r="O47" s="14"/>
      <c r="P47" s="14"/>
    </row>
    <row r="48" spans="1:16">
      <c r="A48" s="87">
        <v>18</v>
      </c>
      <c r="B48" s="72" t="s">
        <v>254</v>
      </c>
      <c r="C48" s="44"/>
      <c r="D48" s="29">
        <v>105</v>
      </c>
      <c r="E48" s="29">
        <v>45</v>
      </c>
      <c r="F48" s="29">
        <v>56</v>
      </c>
      <c r="G48" s="12">
        <v>4</v>
      </c>
      <c r="H48" s="29"/>
      <c r="I48" s="29"/>
      <c r="J48" s="29"/>
      <c r="K48" s="29"/>
      <c r="L48" s="14"/>
      <c r="M48" s="14"/>
      <c r="N48" s="14"/>
      <c r="O48" s="14"/>
      <c r="P48" s="14"/>
    </row>
    <row r="49" spans="1:16">
      <c r="A49" s="87">
        <v>21</v>
      </c>
      <c r="B49" s="72" t="s">
        <v>257</v>
      </c>
      <c r="C49" s="47"/>
      <c r="D49" s="29">
        <v>120</v>
      </c>
      <c r="E49" s="46">
        <v>30</v>
      </c>
      <c r="F49" s="46">
        <v>83</v>
      </c>
      <c r="G49" s="46">
        <v>7</v>
      </c>
      <c r="H49" s="29"/>
      <c r="I49" s="29"/>
      <c r="J49" s="29"/>
      <c r="K49" s="29"/>
      <c r="L49" s="14"/>
      <c r="M49" s="14"/>
      <c r="N49" s="14"/>
      <c r="O49" s="14"/>
      <c r="P49" s="14"/>
    </row>
    <row r="50" spans="1:16">
      <c r="A50" s="87">
        <v>22</v>
      </c>
      <c r="B50" s="72" t="s">
        <v>76</v>
      </c>
      <c r="C50" s="49"/>
      <c r="D50" s="29">
        <v>440</v>
      </c>
      <c r="E50" s="46">
        <v>0</v>
      </c>
      <c r="F50" s="46">
        <v>397</v>
      </c>
      <c r="G50" s="46">
        <v>43</v>
      </c>
      <c r="H50" s="29"/>
      <c r="I50" s="29"/>
      <c r="J50" s="29"/>
      <c r="K50" s="29"/>
      <c r="L50" s="14"/>
      <c r="M50" s="14"/>
      <c r="N50" s="14"/>
      <c r="O50" s="14"/>
      <c r="P50" s="14"/>
    </row>
    <row r="51" spans="1:16">
      <c r="A51" s="33"/>
      <c r="B51" s="187" t="s">
        <v>77</v>
      </c>
      <c r="C51" s="188"/>
      <c r="D51" s="4">
        <f>+SUM(D52:D58)</f>
        <v>780</v>
      </c>
      <c r="E51" s="46"/>
      <c r="F51" s="46"/>
      <c r="G51" s="46"/>
      <c r="H51" s="4">
        <f>+SUM(H52:H57)</f>
        <v>1035</v>
      </c>
      <c r="I51" s="29"/>
      <c r="J51" s="29"/>
      <c r="K51" s="29"/>
      <c r="L51" s="5"/>
      <c r="M51" s="5"/>
      <c r="N51" s="5"/>
      <c r="O51" s="5"/>
      <c r="P51" s="14"/>
    </row>
    <row r="52" spans="1:16">
      <c r="A52" s="33">
        <v>23</v>
      </c>
      <c r="B52" s="72" t="s">
        <v>242</v>
      </c>
      <c r="C52" s="57" t="s">
        <v>90</v>
      </c>
      <c r="D52" s="29">
        <v>120</v>
      </c>
      <c r="E52" s="29">
        <v>30</v>
      </c>
      <c r="F52" s="29">
        <v>84</v>
      </c>
      <c r="G52" s="12">
        <v>6</v>
      </c>
      <c r="H52" s="65">
        <v>90</v>
      </c>
      <c r="I52" s="26">
        <v>84</v>
      </c>
      <c r="J52" s="26">
        <v>0</v>
      </c>
      <c r="K52" s="26">
        <v>6</v>
      </c>
      <c r="L52" s="14"/>
      <c r="M52" s="5"/>
      <c r="N52" s="5"/>
      <c r="O52" s="5"/>
      <c r="P52" s="14"/>
    </row>
    <row r="53" spans="1:16">
      <c r="A53" s="33">
        <v>24</v>
      </c>
      <c r="B53" s="72" t="s">
        <v>243</v>
      </c>
      <c r="C53" s="57" t="s">
        <v>264</v>
      </c>
      <c r="D53" s="29">
        <v>150</v>
      </c>
      <c r="E53" s="29">
        <v>30</v>
      </c>
      <c r="F53" s="29">
        <v>112</v>
      </c>
      <c r="G53" s="12">
        <v>8</v>
      </c>
      <c r="H53" s="26">
        <v>110</v>
      </c>
      <c r="I53" s="26">
        <v>28</v>
      </c>
      <c r="J53" s="26">
        <v>78</v>
      </c>
      <c r="K53" s="26">
        <v>4</v>
      </c>
      <c r="L53" s="14">
        <f>H53-D53</f>
        <v>-40</v>
      </c>
      <c r="M53" s="5"/>
      <c r="N53" s="5"/>
      <c r="O53" s="5"/>
      <c r="P53" s="14"/>
    </row>
    <row r="54" spans="1:16">
      <c r="A54" s="33">
        <v>25</v>
      </c>
      <c r="B54" s="72" t="s">
        <v>247</v>
      </c>
      <c r="C54" s="57" t="s">
        <v>265</v>
      </c>
      <c r="D54" s="29">
        <v>90</v>
      </c>
      <c r="E54" s="29">
        <v>30</v>
      </c>
      <c r="F54" s="29">
        <v>55</v>
      </c>
      <c r="G54" s="12">
        <v>5</v>
      </c>
      <c r="H54" s="26">
        <v>125</v>
      </c>
      <c r="I54" s="26">
        <v>42</v>
      </c>
      <c r="J54" s="26">
        <v>78</v>
      </c>
      <c r="K54" s="26">
        <v>5</v>
      </c>
      <c r="L54" s="14">
        <f>H54-D54</f>
        <v>35</v>
      </c>
      <c r="M54" s="5"/>
      <c r="N54" s="5"/>
      <c r="O54" s="5"/>
      <c r="P54" s="14"/>
    </row>
    <row r="55" spans="1:16">
      <c r="A55" s="33">
        <v>26</v>
      </c>
      <c r="B55" s="72" t="s">
        <v>250</v>
      </c>
      <c r="C55" s="57" t="s">
        <v>266</v>
      </c>
      <c r="D55" s="29">
        <v>120</v>
      </c>
      <c r="E55" s="29">
        <v>45</v>
      </c>
      <c r="F55" s="29">
        <v>69</v>
      </c>
      <c r="G55" s="12">
        <v>6</v>
      </c>
      <c r="H55" s="26">
        <v>120</v>
      </c>
      <c r="I55" s="26"/>
      <c r="J55" s="26"/>
      <c r="K55" s="26"/>
      <c r="L55" s="14">
        <f>H55-D55</f>
        <v>0</v>
      </c>
      <c r="M55" s="5"/>
      <c r="N55" s="5"/>
      <c r="O55" s="5"/>
      <c r="P55" s="14"/>
    </row>
    <row r="56" spans="1:16">
      <c r="A56" s="33">
        <v>27</v>
      </c>
      <c r="B56" s="72" t="s">
        <v>251</v>
      </c>
      <c r="C56" s="57" t="s">
        <v>267</v>
      </c>
      <c r="D56" s="29">
        <v>120</v>
      </c>
      <c r="E56" s="29">
        <v>30</v>
      </c>
      <c r="F56" s="29">
        <v>81</v>
      </c>
      <c r="G56" s="29">
        <v>9</v>
      </c>
      <c r="H56" s="26">
        <v>120</v>
      </c>
      <c r="I56" s="26"/>
      <c r="J56" s="26"/>
      <c r="K56" s="26"/>
      <c r="L56" s="14">
        <f>H56-D56</f>
        <v>0</v>
      </c>
      <c r="M56" s="5"/>
      <c r="N56" s="5"/>
      <c r="O56" s="5"/>
      <c r="P56" s="14"/>
    </row>
    <row r="57" spans="1:16" ht="28.2">
      <c r="A57" s="33">
        <v>28</v>
      </c>
      <c r="B57" s="72" t="s">
        <v>255</v>
      </c>
      <c r="C57" s="44" t="s">
        <v>99</v>
      </c>
      <c r="D57" s="29">
        <v>90</v>
      </c>
      <c r="E57" s="46">
        <v>30</v>
      </c>
      <c r="F57" s="46">
        <v>55</v>
      </c>
      <c r="G57" s="46">
        <v>5</v>
      </c>
      <c r="H57" s="31">
        <v>470</v>
      </c>
      <c r="I57" s="26"/>
      <c r="J57" s="26"/>
      <c r="K57" s="26"/>
      <c r="L57" s="14">
        <f>H57-D57</f>
        <v>380</v>
      </c>
      <c r="M57" s="5"/>
      <c r="N57" s="5"/>
      <c r="O57" s="5"/>
      <c r="P57" s="14"/>
    </row>
    <row r="58" spans="1:16" ht="28.2">
      <c r="A58" s="88">
        <v>29</v>
      </c>
      <c r="B58" s="72" t="s">
        <v>256</v>
      </c>
      <c r="C58" s="63"/>
      <c r="D58" s="29">
        <v>90</v>
      </c>
      <c r="E58" s="46">
        <v>10</v>
      </c>
      <c r="F58" s="46">
        <v>77</v>
      </c>
      <c r="G58" s="46">
        <v>3</v>
      </c>
      <c r="H58" s="45"/>
      <c r="I58" s="45"/>
      <c r="J58" s="45"/>
      <c r="K58" s="45"/>
      <c r="L58" s="14"/>
      <c r="M58" s="5"/>
      <c r="N58" s="5"/>
      <c r="O58" s="5"/>
      <c r="P58" s="64"/>
    </row>
    <row r="59" spans="1:16"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</row>
    <row r="60" spans="1:16"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</row>
    <row r="63" spans="1:16">
      <c r="I63" s="1">
        <f>3750-3685</f>
        <v>65</v>
      </c>
    </row>
  </sheetData>
  <mergeCells count="12">
    <mergeCell ref="A2:P2"/>
    <mergeCell ref="A3:A4"/>
    <mergeCell ref="B3:C3"/>
    <mergeCell ref="D3:G3"/>
    <mergeCell ref="H3:K3"/>
    <mergeCell ref="L3:O3"/>
    <mergeCell ref="P3:P4"/>
    <mergeCell ref="B51:C51"/>
    <mergeCell ref="B6:C6"/>
    <mergeCell ref="B13:C13"/>
    <mergeCell ref="B14:C14"/>
    <mergeCell ref="B33:C3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E54"/>
  <sheetViews>
    <sheetView topLeftCell="A19" workbookViewId="0">
      <selection activeCell="B53" sqref="B53"/>
    </sheetView>
  </sheetViews>
  <sheetFormatPr defaultColWidth="9.109375" defaultRowHeight="14.4"/>
  <cols>
    <col min="1" max="1" width="5" style="1" bestFit="1" customWidth="1"/>
    <col min="2" max="2" width="27.88671875" style="1" bestFit="1" customWidth="1"/>
    <col min="3" max="3" width="27.44140625" style="1" customWidth="1"/>
    <col min="4" max="4" width="12" style="1" bestFit="1" customWidth="1"/>
    <col min="5" max="5" width="14.109375" style="1" bestFit="1" customWidth="1"/>
    <col min="6" max="6" width="10.88671875" style="1" bestFit="1" customWidth="1"/>
    <col min="7" max="8" width="9.109375" style="1"/>
    <col min="9" max="9" width="9.88671875" style="1" bestFit="1" customWidth="1"/>
    <col min="10" max="10" width="10.88671875" style="1" bestFit="1" customWidth="1"/>
    <col min="11" max="11" width="9.33203125" style="1" bestFit="1" customWidth="1"/>
    <col min="12" max="15" width="7.44140625" style="1" customWidth="1"/>
    <col min="16" max="16" width="28.44140625" style="1" customWidth="1"/>
    <col min="17" max="17" width="9.109375" style="1" customWidth="1"/>
    <col min="18" max="16384" width="9.109375" style="1"/>
  </cols>
  <sheetData>
    <row r="2" spans="1:31" ht="17.399999999999999">
      <c r="A2" s="199" t="s">
        <v>306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AE2" s="2"/>
    </row>
    <row r="3" spans="1:31">
      <c r="A3" s="200" t="s">
        <v>1</v>
      </c>
      <c r="B3" s="200" t="s">
        <v>2</v>
      </c>
      <c r="C3" s="200"/>
      <c r="D3" s="200" t="s">
        <v>102</v>
      </c>
      <c r="E3" s="200"/>
      <c r="F3" s="200"/>
      <c r="G3" s="200"/>
      <c r="H3" s="201" t="s">
        <v>3</v>
      </c>
      <c r="I3" s="201"/>
      <c r="J3" s="201"/>
      <c r="K3" s="201"/>
      <c r="L3" s="202" t="s">
        <v>4</v>
      </c>
      <c r="M3" s="202"/>
      <c r="N3" s="202"/>
      <c r="O3" s="202"/>
      <c r="P3" s="201" t="s">
        <v>5</v>
      </c>
      <c r="AE3" s="2"/>
    </row>
    <row r="4" spans="1:31" ht="27.6">
      <c r="A4" s="200"/>
      <c r="B4" s="3" t="s">
        <v>103</v>
      </c>
      <c r="C4" s="4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7</v>
      </c>
      <c r="I4" s="5" t="s">
        <v>8</v>
      </c>
      <c r="J4" s="5" t="s">
        <v>9</v>
      </c>
      <c r="K4" s="5" t="s">
        <v>10</v>
      </c>
      <c r="L4" s="6" t="s">
        <v>11</v>
      </c>
      <c r="M4" s="6" t="s">
        <v>12</v>
      </c>
      <c r="N4" s="6" t="s">
        <v>13</v>
      </c>
      <c r="O4" s="6" t="s">
        <v>14</v>
      </c>
      <c r="P4" s="201"/>
    </row>
    <row r="5" spans="1:31">
      <c r="A5" s="4"/>
      <c r="B5" s="3"/>
      <c r="C5" s="4"/>
      <c r="D5" s="6">
        <f>+D6+D15+D26+D40</f>
        <v>4140</v>
      </c>
      <c r="E5" s="5"/>
      <c r="F5" s="5"/>
      <c r="G5" s="5"/>
      <c r="H5" s="6">
        <f>+H6+H15+H26+H40</f>
        <v>3750</v>
      </c>
      <c r="I5" s="5"/>
      <c r="J5" s="5"/>
      <c r="K5" s="5"/>
      <c r="L5" s="5">
        <f>H5-D5</f>
        <v>-390</v>
      </c>
      <c r="M5" s="5"/>
      <c r="N5" s="5"/>
      <c r="O5" s="5"/>
      <c r="P5" s="5"/>
      <c r="R5" s="7"/>
      <c r="S5" s="7"/>
    </row>
    <row r="6" spans="1:31">
      <c r="A6" s="4"/>
      <c r="B6" s="192" t="s">
        <v>15</v>
      </c>
      <c r="C6" s="193"/>
      <c r="D6" s="5">
        <f>+SUM(D7:D12)</f>
        <v>450</v>
      </c>
      <c r="E6" s="5"/>
      <c r="F6" s="5"/>
      <c r="G6" s="5"/>
      <c r="H6" s="5">
        <f>+SUM(H7:H12)</f>
        <v>450</v>
      </c>
      <c r="I6" s="5"/>
      <c r="J6" s="5"/>
      <c r="K6" s="5"/>
      <c r="L6" s="5"/>
      <c r="M6" s="5"/>
      <c r="N6" s="5"/>
      <c r="O6" s="5"/>
      <c r="P6" s="5"/>
    </row>
    <row r="7" spans="1:31">
      <c r="A7" s="8">
        <v>1</v>
      </c>
      <c r="B7" s="9" t="s">
        <v>16</v>
      </c>
      <c r="C7" s="10" t="s">
        <v>16</v>
      </c>
      <c r="D7" s="11">
        <v>90</v>
      </c>
      <c r="E7" s="12">
        <v>60</v>
      </c>
      <c r="F7" s="12">
        <v>24</v>
      </c>
      <c r="G7" s="12">
        <v>6</v>
      </c>
      <c r="H7" s="13">
        <v>90</v>
      </c>
      <c r="I7" s="12">
        <v>60</v>
      </c>
      <c r="J7" s="12">
        <v>24</v>
      </c>
      <c r="K7" s="12">
        <v>6</v>
      </c>
      <c r="L7" s="5">
        <f t="shared" ref="L7:L12" si="0">H7-D7</f>
        <v>0</v>
      </c>
      <c r="M7" s="5">
        <f t="shared" ref="M7:O12" si="1">I7-E7</f>
        <v>0</v>
      </c>
      <c r="N7" s="5">
        <f t="shared" si="1"/>
        <v>0</v>
      </c>
      <c r="O7" s="5">
        <f t="shared" si="1"/>
        <v>0</v>
      </c>
      <c r="P7" s="14"/>
    </row>
    <row r="8" spans="1:31">
      <c r="A8" s="8">
        <v>2</v>
      </c>
      <c r="B8" s="9" t="s">
        <v>17</v>
      </c>
      <c r="C8" s="10" t="s">
        <v>17</v>
      </c>
      <c r="D8" s="11">
        <v>30</v>
      </c>
      <c r="E8" s="12">
        <v>21</v>
      </c>
      <c r="F8" s="12">
        <v>7</v>
      </c>
      <c r="G8" s="12">
        <v>2</v>
      </c>
      <c r="H8" s="13">
        <v>30</v>
      </c>
      <c r="I8" s="12">
        <v>21</v>
      </c>
      <c r="J8" s="12">
        <v>7</v>
      </c>
      <c r="K8" s="12">
        <v>2</v>
      </c>
      <c r="L8" s="5">
        <f t="shared" si="0"/>
        <v>0</v>
      </c>
      <c r="M8" s="5">
        <f t="shared" si="1"/>
        <v>0</v>
      </c>
      <c r="N8" s="5">
        <f t="shared" si="1"/>
        <v>0</v>
      </c>
      <c r="O8" s="5">
        <f t="shared" si="1"/>
        <v>0</v>
      </c>
      <c r="P8" s="14"/>
    </row>
    <row r="9" spans="1:31">
      <c r="A9" s="8">
        <v>3</v>
      </c>
      <c r="B9" s="9" t="s">
        <v>18</v>
      </c>
      <c r="C9" s="10" t="s">
        <v>18</v>
      </c>
      <c r="D9" s="11">
        <v>60</v>
      </c>
      <c r="E9" s="12">
        <v>4</v>
      </c>
      <c r="F9" s="12">
        <v>52</v>
      </c>
      <c r="G9" s="12">
        <v>4</v>
      </c>
      <c r="H9" s="13">
        <v>60</v>
      </c>
      <c r="I9" s="12">
        <v>4</v>
      </c>
      <c r="J9" s="12">
        <v>52</v>
      </c>
      <c r="K9" s="12">
        <v>4</v>
      </c>
      <c r="L9" s="5">
        <f t="shared" si="0"/>
        <v>0</v>
      </c>
      <c r="M9" s="5">
        <f t="shared" si="1"/>
        <v>0</v>
      </c>
      <c r="N9" s="5">
        <f t="shared" si="1"/>
        <v>0</v>
      </c>
      <c r="O9" s="5">
        <f t="shared" si="1"/>
        <v>0</v>
      </c>
      <c r="P9" s="14"/>
    </row>
    <row r="10" spans="1:31">
      <c r="A10" s="15">
        <v>4</v>
      </c>
      <c r="B10" s="16" t="s">
        <v>19</v>
      </c>
      <c r="C10" s="10" t="s">
        <v>20</v>
      </c>
      <c r="D10" s="11">
        <v>75</v>
      </c>
      <c r="E10" s="12">
        <v>58</v>
      </c>
      <c r="F10" s="12">
        <v>13</v>
      </c>
      <c r="G10" s="12">
        <v>4</v>
      </c>
      <c r="H10" s="13">
        <v>75</v>
      </c>
      <c r="I10" s="12">
        <v>58</v>
      </c>
      <c r="J10" s="12">
        <v>13</v>
      </c>
      <c r="K10" s="12">
        <v>4</v>
      </c>
      <c r="L10" s="5">
        <f t="shared" si="0"/>
        <v>0</v>
      </c>
      <c r="M10" s="5">
        <f t="shared" si="1"/>
        <v>0</v>
      </c>
      <c r="N10" s="5">
        <f t="shared" si="1"/>
        <v>0</v>
      </c>
      <c r="O10" s="5">
        <f t="shared" si="1"/>
        <v>0</v>
      </c>
      <c r="P10" s="17"/>
    </row>
    <row r="11" spans="1:31">
      <c r="A11" s="8">
        <v>5</v>
      </c>
      <c r="B11" s="16" t="s">
        <v>21</v>
      </c>
      <c r="C11" s="10" t="s">
        <v>21</v>
      </c>
      <c r="D11" s="11">
        <v>75</v>
      </c>
      <c r="E11" s="12">
        <v>17</v>
      </c>
      <c r="F11" s="12">
        <v>54</v>
      </c>
      <c r="G11" s="12">
        <v>4</v>
      </c>
      <c r="H11" s="13">
        <v>75</v>
      </c>
      <c r="I11" s="12">
        <v>17</v>
      </c>
      <c r="J11" s="12">
        <v>54</v>
      </c>
      <c r="K11" s="12">
        <v>4</v>
      </c>
      <c r="L11" s="5">
        <f t="shared" si="0"/>
        <v>0</v>
      </c>
      <c r="M11" s="5">
        <f t="shared" si="1"/>
        <v>0</v>
      </c>
      <c r="N11" s="5">
        <f t="shared" si="1"/>
        <v>0</v>
      </c>
      <c r="O11" s="5">
        <f t="shared" si="1"/>
        <v>0</v>
      </c>
      <c r="P11" s="14"/>
    </row>
    <row r="12" spans="1:31">
      <c r="A12" s="15">
        <v>6</v>
      </c>
      <c r="B12" s="16" t="s">
        <v>22</v>
      </c>
      <c r="C12" s="10" t="s">
        <v>23</v>
      </c>
      <c r="D12" s="18">
        <v>120</v>
      </c>
      <c r="E12" s="19">
        <v>60</v>
      </c>
      <c r="F12" s="19">
        <v>50</v>
      </c>
      <c r="G12" s="19">
        <v>10</v>
      </c>
      <c r="H12" s="20">
        <v>120</v>
      </c>
      <c r="I12" s="19">
        <v>60</v>
      </c>
      <c r="J12" s="19">
        <v>50</v>
      </c>
      <c r="K12" s="19">
        <v>10</v>
      </c>
      <c r="L12" s="5">
        <f t="shared" si="0"/>
        <v>0</v>
      </c>
      <c r="M12" s="5">
        <f t="shared" si="1"/>
        <v>0</v>
      </c>
      <c r="N12" s="5">
        <f t="shared" si="1"/>
        <v>0</v>
      </c>
      <c r="O12" s="5">
        <f t="shared" si="1"/>
        <v>0</v>
      </c>
      <c r="P12" s="14"/>
    </row>
    <row r="13" spans="1:31">
      <c r="A13" s="21"/>
      <c r="B13" s="203"/>
      <c r="C13" s="204"/>
      <c r="D13" s="18"/>
      <c r="E13" s="19"/>
      <c r="F13" s="19"/>
      <c r="G13" s="19"/>
      <c r="H13" s="20"/>
      <c r="I13" s="17"/>
      <c r="J13" s="17"/>
      <c r="K13" s="17"/>
      <c r="L13" s="5"/>
      <c r="M13" s="5"/>
      <c r="N13" s="5"/>
      <c r="O13" s="5"/>
      <c r="P13" s="14"/>
    </row>
    <row r="14" spans="1:31">
      <c r="A14" s="21"/>
      <c r="B14" s="194" t="s">
        <v>24</v>
      </c>
      <c r="C14" s="195"/>
      <c r="D14" s="18">
        <f>+D15+D26</f>
        <v>2460</v>
      </c>
      <c r="E14" s="19"/>
      <c r="F14" s="19"/>
      <c r="G14" s="19"/>
      <c r="H14" s="18">
        <f>+H15+H26</f>
        <v>1805</v>
      </c>
      <c r="I14" s="17"/>
      <c r="J14" s="17"/>
      <c r="K14" s="17"/>
      <c r="L14" s="5"/>
      <c r="M14" s="5"/>
      <c r="N14" s="5"/>
      <c r="O14" s="5"/>
      <c r="P14" s="14"/>
    </row>
    <row r="15" spans="1:31">
      <c r="A15" s="8"/>
      <c r="B15" s="196" t="s">
        <v>25</v>
      </c>
      <c r="C15" s="197"/>
      <c r="D15" s="22">
        <f>+SUM(D16:D25)</f>
        <v>810</v>
      </c>
      <c r="E15" s="23"/>
      <c r="F15" s="14"/>
      <c r="G15" s="14"/>
      <c r="H15" s="22">
        <f>+SUM(H16:H25)</f>
        <v>805</v>
      </c>
      <c r="I15" s="23"/>
      <c r="J15" s="14"/>
      <c r="K15" s="14"/>
      <c r="L15" s="5"/>
      <c r="M15" s="5"/>
      <c r="N15" s="5"/>
      <c r="O15" s="5"/>
      <c r="P15" s="14"/>
    </row>
    <row r="16" spans="1:31">
      <c r="A16" s="8">
        <v>1</v>
      </c>
      <c r="B16" s="24" t="s">
        <v>111</v>
      </c>
      <c r="C16" s="25" t="s">
        <v>291</v>
      </c>
      <c r="D16" s="29">
        <v>30</v>
      </c>
      <c r="E16" s="12">
        <v>15</v>
      </c>
      <c r="F16" s="12">
        <v>13</v>
      </c>
      <c r="G16" s="12">
        <v>2</v>
      </c>
      <c r="H16" s="31">
        <v>30</v>
      </c>
      <c r="I16" s="26">
        <v>28</v>
      </c>
      <c r="J16" s="26">
        <v>0</v>
      </c>
      <c r="K16" s="26">
        <v>2</v>
      </c>
      <c r="L16" s="14">
        <f>H16-D16</f>
        <v>0</v>
      </c>
      <c r="M16" s="14">
        <f t="shared" ref="M16:O25" si="2">I16-E16</f>
        <v>13</v>
      </c>
      <c r="N16" s="14">
        <f t="shared" si="2"/>
        <v>-13</v>
      </c>
      <c r="O16" s="14">
        <f t="shared" si="2"/>
        <v>0</v>
      </c>
      <c r="P16" s="14"/>
    </row>
    <row r="17" spans="1:16">
      <c r="A17" s="8">
        <v>2</v>
      </c>
      <c r="B17" s="27" t="s">
        <v>104</v>
      </c>
      <c r="C17" s="28" t="s">
        <v>268</v>
      </c>
      <c r="D17" s="29">
        <v>60</v>
      </c>
      <c r="E17" s="12">
        <v>36</v>
      </c>
      <c r="F17" s="12">
        <v>20</v>
      </c>
      <c r="G17" s="12">
        <v>4</v>
      </c>
      <c r="H17" s="31">
        <v>70</v>
      </c>
      <c r="I17" s="26">
        <v>28</v>
      </c>
      <c r="J17" s="26">
        <v>34</v>
      </c>
      <c r="K17" s="26">
        <v>8</v>
      </c>
      <c r="L17" s="14">
        <f t="shared" ref="L17:L25" si="3">H17-D17</f>
        <v>10</v>
      </c>
      <c r="M17" s="14">
        <f t="shared" si="2"/>
        <v>-8</v>
      </c>
      <c r="N17" s="14">
        <f t="shared" si="2"/>
        <v>14</v>
      </c>
      <c r="O17" s="14">
        <f t="shared" si="2"/>
        <v>4</v>
      </c>
      <c r="P17" s="14"/>
    </row>
    <row r="18" spans="1:16">
      <c r="A18" s="8">
        <v>3</v>
      </c>
      <c r="B18" s="24" t="s">
        <v>268</v>
      </c>
      <c r="C18" s="10" t="s">
        <v>104</v>
      </c>
      <c r="D18" s="29">
        <v>45</v>
      </c>
      <c r="E18" s="12">
        <v>29</v>
      </c>
      <c r="F18" s="12">
        <v>13</v>
      </c>
      <c r="G18" s="12">
        <v>3</v>
      </c>
      <c r="H18" s="31">
        <v>60</v>
      </c>
      <c r="I18" s="26">
        <v>40</v>
      </c>
      <c r="J18" s="26">
        <v>16</v>
      </c>
      <c r="K18" s="26">
        <v>4</v>
      </c>
      <c r="L18" s="14">
        <f t="shared" si="3"/>
        <v>15</v>
      </c>
      <c r="M18" s="14">
        <f t="shared" si="2"/>
        <v>11</v>
      </c>
      <c r="N18" s="14">
        <f t="shared" si="2"/>
        <v>3</v>
      </c>
      <c r="O18" s="14">
        <f t="shared" si="2"/>
        <v>1</v>
      </c>
      <c r="P18" s="14"/>
    </row>
    <row r="19" spans="1:16">
      <c r="A19" s="8">
        <v>4</v>
      </c>
      <c r="B19" s="24" t="s">
        <v>285</v>
      </c>
      <c r="C19" s="10" t="s">
        <v>273</v>
      </c>
      <c r="D19" s="29">
        <v>75</v>
      </c>
      <c r="E19" s="12">
        <v>30</v>
      </c>
      <c r="F19" s="12">
        <v>40</v>
      </c>
      <c r="G19" s="12">
        <v>5</v>
      </c>
      <c r="H19" s="31">
        <v>75</v>
      </c>
      <c r="I19" s="26">
        <v>45</v>
      </c>
      <c r="J19" s="26">
        <v>25</v>
      </c>
      <c r="K19" s="26">
        <v>5</v>
      </c>
      <c r="L19" s="14">
        <f t="shared" si="3"/>
        <v>0</v>
      </c>
      <c r="M19" s="14">
        <f t="shared" si="2"/>
        <v>15</v>
      </c>
      <c r="N19" s="14">
        <f t="shared" si="2"/>
        <v>-15</v>
      </c>
      <c r="O19" s="14">
        <f t="shared" si="2"/>
        <v>0</v>
      </c>
      <c r="P19" s="14"/>
    </row>
    <row r="20" spans="1:16">
      <c r="A20" s="8">
        <v>5</v>
      </c>
      <c r="B20" s="24" t="s">
        <v>218</v>
      </c>
      <c r="C20" s="10" t="s">
        <v>285</v>
      </c>
      <c r="D20" s="29">
        <v>30</v>
      </c>
      <c r="E20" s="29">
        <v>15</v>
      </c>
      <c r="F20" s="29">
        <v>13</v>
      </c>
      <c r="G20" s="12">
        <v>2</v>
      </c>
      <c r="H20" s="31">
        <v>55</v>
      </c>
      <c r="I20" s="26">
        <v>14</v>
      </c>
      <c r="J20" s="26">
        <v>39</v>
      </c>
      <c r="K20" s="26">
        <v>2</v>
      </c>
      <c r="L20" s="14">
        <f t="shared" si="3"/>
        <v>25</v>
      </c>
      <c r="M20" s="14">
        <f t="shared" si="2"/>
        <v>-1</v>
      </c>
      <c r="N20" s="14">
        <f t="shared" si="2"/>
        <v>26</v>
      </c>
      <c r="O20" s="14">
        <f t="shared" si="2"/>
        <v>0</v>
      </c>
      <c r="P20" s="14"/>
    </row>
    <row r="21" spans="1:16">
      <c r="A21" s="8">
        <v>6</v>
      </c>
      <c r="B21" s="24" t="s">
        <v>269</v>
      </c>
      <c r="C21" s="25" t="s">
        <v>275</v>
      </c>
      <c r="D21" s="29">
        <v>60</v>
      </c>
      <c r="E21" s="12">
        <v>20</v>
      </c>
      <c r="F21" s="12">
        <v>36</v>
      </c>
      <c r="G21" s="12">
        <v>4</v>
      </c>
      <c r="H21" s="31">
        <v>125</v>
      </c>
      <c r="I21" s="26">
        <v>56</v>
      </c>
      <c r="J21" s="26">
        <v>63</v>
      </c>
      <c r="K21" s="26">
        <v>6</v>
      </c>
      <c r="L21" s="14">
        <f t="shared" si="3"/>
        <v>65</v>
      </c>
      <c r="M21" s="14">
        <f t="shared" si="2"/>
        <v>36</v>
      </c>
      <c r="N21" s="14">
        <f t="shared" si="2"/>
        <v>27</v>
      </c>
      <c r="O21" s="14">
        <f t="shared" si="2"/>
        <v>2</v>
      </c>
      <c r="P21" s="14"/>
    </row>
    <row r="22" spans="1:16">
      <c r="A22" s="8">
        <v>7</v>
      </c>
      <c r="B22" s="24" t="s">
        <v>270</v>
      </c>
      <c r="C22" s="10" t="s">
        <v>276</v>
      </c>
      <c r="D22" s="29">
        <v>180</v>
      </c>
      <c r="E22" s="12">
        <v>60</v>
      </c>
      <c r="F22" s="12">
        <v>115</v>
      </c>
      <c r="G22" s="12">
        <v>5</v>
      </c>
      <c r="H22" s="31">
        <v>140</v>
      </c>
      <c r="I22" s="26">
        <v>56</v>
      </c>
      <c r="J22" s="26">
        <v>78</v>
      </c>
      <c r="K22" s="26">
        <v>6</v>
      </c>
      <c r="L22" s="14">
        <f t="shared" si="3"/>
        <v>-40</v>
      </c>
      <c r="M22" s="14">
        <f t="shared" si="2"/>
        <v>-4</v>
      </c>
      <c r="N22" s="14">
        <f t="shared" si="2"/>
        <v>-37</v>
      </c>
      <c r="O22" s="14">
        <f t="shared" si="2"/>
        <v>1</v>
      </c>
      <c r="P22" s="14"/>
    </row>
    <row r="23" spans="1:16">
      <c r="A23" s="8">
        <v>8</v>
      </c>
      <c r="B23" s="24" t="s">
        <v>271</v>
      </c>
      <c r="C23" s="10" t="s">
        <v>292</v>
      </c>
      <c r="D23" s="29">
        <v>90</v>
      </c>
      <c r="E23" s="29">
        <v>30</v>
      </c>
      <c r="F23" s="29">
        <v>56</v>
      </c>
      <c r="G23" s="12">
        <v>4</v>
      </c>
      <c r="H23" s="31">
        <v>40</v>
      </c>
      <c r="I23" s="26">
        <v>0</v>
      </c>
      <c r="J23" s="26">
        <v>39</v>
      </c>
      <c r="K23" s="26">
        <v>1</v>
      </c>
      <c r="L23" s="14">
        <f t="shared" si="3"/>
        <v>-50</v>
      </c>
      <c r="M23" s="14">
        <f t="shared" si="2"/>
        <v>-30</v>
      </c>
      <c r="N23" s="14">
        <f t="shared" si="2"/>
        <v>-17</v>
      </c>
      <c r="O23" s="14">
        <f t="shared" si="2"/>
        <v>-3</v>
      </c>
      <c r="P23" s="14"/>
    </row>
    <row r="24" spans="1:16">
      <c r="A24" s="8">
        <v>9</v>
      </c>
      <c r="B24" s="24" t="s">
        <v>249</v>
      </c>
      <c r="C24" s="10" t="s">
        <v>269</v>
      </c>
      <c r="D24" s="29">
        <v>180</v>
      </c>
      <c r="E24" s="14">
        <v>60</v>
      </c>
      <c r="F24" s="14">
        <v>116</v>
      </c>
      <c r="G24" s="14">
        <v>4</v>
      </c>
      <c r="H24" s="31">
        <v>85</v>
      </c>
      <c r="I24" s="26">
        <v>42</v>
      </c>
      <c r="J24" s="26">
        <v>39</v>
      </c>
      <c r="K24" s="26">
        <v>4</v>
      </c>
      <c r="L24" s="14">
        <f t="shared" si="3"/>
        <v>-95</v>
      </c>
      <c r="M24" s="14">
        <f t="shared" si="2"/>
        <v>-18</v>
      </c>
      <c r="N24" s="14">
        <f t="shared" si="2"/>
        <v>-77</v>
      </c>
      <c r="O24" s="14">
        <f t="shared" si="2"/>
        <v>0</v>
      </c>
      <c r="P24" s="14"/>
    </row>
    <row r="25" spans="1:16">
      <c r="A25" s="8">
        <v>10</v>
      </c>
      <c r="B25" s="24" t="s">
        <v>272</v>
      </c>
      <c r="C25" s="10" t="s">
        <v>287</v>
      </c>
      <c r="D25" s="29">
        <v>60</v>
      </c>
      <c r="E25" s="14">
        <v>20</v>
      </c>
      <c r="F25" s="14">
        <v>37</v>
      </c>
      <c r="G25" s="14">
        <v>3</v>
      </c>
      <c r="H25" s="31">
        <v>125</v>
      </c>
      <c r="I25" s="26">
        <v>42</v>
      </c>
      <c r="J25" s="26">
        <v>78</v>
      </c>
      <c r="K25" s="26">
        <v>5</v>
      </c>
      <c r="L25" s="14">
        <f t="shared" si="3"/>
        <v>65</v>
      </c>
      <c r="M25" s="14">
        <f t="shared" si="2"/>
        <v>22</v>
      </c>
      <c r="N25" s="14">
        <f t="shared" si="2"/>
        <v>41</v>
      </c>
      <c r="O25" s="14">
        <f t="shared" si="2"/>
        <v>2</v>
      </c>
      <c r="P25" s="14"/>
    </row>
    <row r="26" spans="1:16">
      <c r="A26" s="8"/>
      <c r="B26" s="198" t="s">
        <v>44</v>
      </c>
      <c r="C26" s="198"/>
      <c r="D26" s="22">
        <f>+SUM(D27:D39)</f>
        <v>1650</v>
      </c>
      <c r="E26" s="14"/>
      <c r="F26" s="14"/>
      <c r="G26" s="14"/>
      <c r="H26" s="22">
        <f>+SUM(H27:H39)</f>
        <v>1000</v>
      </c>
      <c r="I26" s="14"/>
      <c r="J26" s="14"/>
      <c r="K26" s="14"/>
      <c r="L26" s="5"/>
      <c r="M26" s="5"/>
      <c r="N26" s="5"/>
      <c r="O26" s="5"/>
      <c r="P26" s="14"/>
    </row>
    <row r="27" spans="1:16">
      <c r="A27" s="33">
        <v>1</v>
      </c>
      <c r="B27" s="72" t="s">
        <v>273</v>
      </c>
      <c r="C27" s="10" t="s">
        <v>181</v>
      </c>
      <c r="D27" s="29">
        <v>60</v>
      </c>
      <c r="E27" s="29">
        <v>20</v>
      </c>
      <c r="F27" s="29">
        <v>36</v>
      </c>
      <c r="G27" s="12">
        <v>4</v>
      </c>
      <c r="H27" s="29">
        <v>45</v>
      </c>
      <c r="I27" s="26">
        <v>42</v>
      </c>
      <c r="J27" s="26">
        <v>0</v>
      </c>
      <c r="K27" s="26">
        <v>3</v>
      </c>
      <c r="L27" s="14">
        <f>H27-D27</f>
        <v>-15</v>
      </c>
      <c r="M27" s="14">
        <f t="shared" ref="M27:O30" si="4">I27-E27</f>
        <v>22</v>
      </c>
      <c r="N27" s="14">
        <f t="shared" si="4"/>
        <v>-36</v>
      </c>
      <c r="O27" s="14">
        <f t="shared" si="4"/>
        <v>-1</v>
      </c>
      <c r="P27" s="14"/>
    </row>
    <row r="28" spans="1:16">
      <c r="A28" s="33">
        <v>2</v>
      </c>
      <c r="B28" s="72" t="s">
        <v>274</v>
      </c>
      <c r="C28" s="10" t="s">
        <v>252</v>
      </c>
      <c r="D28" s="29">
        <v>30</v>
      </c>
      <c r="E28" s="29">
        <v>6</v>
      </c>
      <c r="F28" s="29">
        <v>22</v>
      </c>
      <c r="G28" s="12">
        <v>2</v>
      </c>
      <c r="H28" s="31">
        <v>110</v>
      </c>
      <c r="I28" s="26">
        <v>28</v>
      </c>
      <c r="J28" s="26">
        <v>78</v>
      </c>
      <c r="K28" s="26">
        <v>4</v>
      </c>
      <c r="L28" s="14">
        <f t="shared" ref="L28:L30" si="5">H28-D28</f>
        <v>80</v>
      </c>
      <c r="M28" s="14">
        <f t="shared" si="4"/>
        <v>22</v>
      </c>
      <c r="N28" s="14">
        <f t="shared" si="4"/>
        <v>56</v>
      </c>
      <c r="O28" s="14">
        <f t="shared" si="4"/>
        <v>2</v>
      </c>
      <c r="P28" s="14"/>
    </row>
    <row r="29" spans="1:16" ht="27.6">
      <c r="A29" s="33">
        <v>3</v>
      </c>
      <c r="B29" s="72" t="s">
        <v>275</v>
      </c>
      <c r="C29" s="10" t="s">
        <v>293</v>
      </c>
      <c r="D29" s="29">
        <v>90</v>
      </c>
      <c r="E29" s="29">
        <v>25</v>
      </c>
      <c r="F29" s="29">
        <v>60</v>
      </c>
      <c r="G29" s="12">
        <v>5</v>
      </c>
      <c r="H29" s="31">
        <v>40</v>
      </c>
      <c r="I29" s="26">
        <v>0</v>
      </c>
      <c r="J29" s="26">
        <v>39</v>
      </c>
      <c r="K29" s="26">
        <v>1</v>
      </c>
      <c r="L29" s="14">
        <f t="shared" si="5"/>
        <v>-50</v>
      </c>
      <c r="M29" s="14">
        <f t="shared" si="4"/>
        <v>-25</v>
      </c>
      <c r="N29" s="14">
        <f t="shared" si="4"/>
        <v>-21</v>
      </c>
      <c r="O29" s="14">
        <f t="shared" si="4"/>
        <v>-4</v>
      </c>
      <c r="P29" s="14"/>
    </row>
    <row r="30" spans="1:16">
      <c r="A30" s="33">
        <v>4</v>
      </c>
      <c r="B30" s="72" t="s">
        <v>254</v>
      </c>
      <c r="C30" s="10" t="s">
        <v>294</v>
      </c>
      <c r="D30" s="29">
        <v>120</v>
      </c>
      <c r="E30" s="12">
        <v>40</v>
      </c>
      <c r="F30" s="12">
        <v>74</v>
      </c>
      <c r="G30" s="12">
        <v>6</v>
      </c>
      <c r="H30" s="29">
        <v>110</v>
      </c>
      <c r="I30" s="26">
        <v>28</v>
      </c>
      <c r="J30" s="26">
        <v>68</v>
      </c>
      <c r="K30" s="26">
        <v>4</v>
      </c>
      <c r="L30" s="14">
        <f t="shared" si="5"/>
        <v>-10</v>
      </c>
      <c r="M30" s="14">
        <f t="shared" si="4"/>
        <v>-12</v>
      </c>
      <c r="N30" s="14">
        <f t="shared" si="4"/>
        <v>-6</v>
      </c>
      <c r="O30" s="14">
        <f t="shared" si="4"/>
        <v>-2</v>
      </c>
      <c r="P30" s="14"/>
    </row>
    <row r="31" spans="1:16">
      <c r="A31" s="33">
        <v>5</v>
      </c>
      <c r="B31" s="72" t="s">
        <v>276</v>
      </c>
      <c r="C31" s="77" t="s">
        <v>295</v>
      </c>
      <c r="D31" s="29">
        <v>150</v>
      </c>
      <c r="E31" s="29">
        <v>50</v>
      </c>
      <c r="F31" s="29">
        <v>93</v>
      </c>
      <c r="G31" s="12">
        <v>7</v>
      </c>
      <c r="H31" s="29">
        <v>135</v>
      </c>
      <c r="I31" s="29">
        <v>14</v>
      </c>
      <c r="J31" s="29">
        <v>108</v>
      </c>
      <c r="K31" s="14">
        <v>4</v>
      </c>
      <c r="L31" s="14">
        <f t="shared" ref="L31:L39" si="6">H31-D31</f>
        <v>-15</v>
      </c>
      <c r="M31" s="14">
        <f t="shared" ref="M31:M39" si="7">I31-E31</f>
        <v>-36</v>
      </c>
      <c r="N31" s="14">
        <f t="shared" ref="N31:N39" si="8">J31-F31</f>
        <v>15</v>
      </c>
      <c r="O31" s="14">
        <f t="shared" ref="O31:O39" si="9">K31-G31</f>
        <v>-3</v>
      </c>
      <c r="P31" s="66"/>
    </row>
    <row r="32" spans="1:16">
      <c r="A32" s="33">
        <v>6</v>
      </c>
      <c r="B32" s="72" t="s">
        <v>286</v>
      </c>
      <c r="C32" s="78" t="s">
        <v>296</v>
      </c>
      <c r="D32" s="29">
        <v>120</v>
      </c>
      <c r="E32" s="29">
        <v>30</v>
      </c>
      <c r="F32" s="29">
        <v>85</v>
      </c>
      <c r="G32" s="12">
        <v>5</v>
      </c>
      <c r="H32" s="29">
        <v>70</v>
      </c>
      <c r="I32" s="31">
        <v>28</v>
      </c>
      <c r="J32" s="31">
        <v>39</v>
      </c>
      <c r="K32" s="14">
        <v>3</v>
      </c>
      <c r="L32" s="14">
        <f t="shared" si="6"/>
        <v>-50</v>
      </c>
      <c r="M32" s="14">
        <f t="shared" si="7"/>
        <v>-2</v>
      </c>
      <c r="N32" s="14">
        <f t="shared" si="8"/>
        <v>-46</v>
      </c>
      <c r="O32" s="14">
        <f t="shared" si="9"/>
        <v>-2</v>
      </c>
      <c r="P32" s="67"/>
    </row>
    <row r="33" spans="1:16">
      <c r="A33" s="33">
        <v>7</v>
      </c>
      <c r="B33" s="72" t="s">
        <v>277</v>
      </c>
      <c r="C33" s="41" t="s">
        <v>297</v>
      </c>
      <c r="D33" s="29">
        <v>180</v>
      </c>
      <c r="E33" s="29">
        <v>60</v>
      </c>
      <c r="F33" s="29">
        <v>114</v>
      </c>
      <c r="G33" s="12">
        <v>6</v>
      </c>
      <c r="H33" s="29">
        <v>70</v>
      </c>
      <c r="I33" s="31">
        <v>28</v>
      </c>
      <c r="J33" s="31">
        <v>39</v>
      </c>
      <c r="K33" s="14">
        <v>3</v>
      </c>
      <c r="L33" s="14">
        <f t="shared" si="6"/>
        <v>-110</v>
      </c>
      <c r="M33" s="14">
        <f t="shared" si="7"/>
        <v>-32</v>
      </c>
      <c r="N33" s="14">
        <f t="shared" si="8"/>
        <v>-75</v>
      </c>
      <c r="O33" s="14">
        <f t="shared" si="9"/>
        <v>-3</v>
      </c>
      <c r="P33" s="68"/>
    </row>
    <row r="34" spans="1:16">
      <c r="A34" s="33">
        <v>8</v>
      </c>
      <c r="B34" s="72" t="s">
        <v>287</v>
      </c>
      <c r="C34" s="41" t="s">
        <v>249</v>
      </c>
      <c r="D34" s="29">
        <v>180</v>
      </c>
      <c r="E34" s="29">
        <v>50</v>
      </c>
      <c r="F34" s="29">
        <v>121</v>
      </c>
      <c r="G34" s="12">
        <v>9</v>
      </c>
      <c r="H34" s="29">
        <v>110</v>
      </c>
      <c r="I34" s="31">
        <v>28</v>
      </c>
      <c r="J34" s="31">
        <v>78</v>
      </c>
      <c r="K34" s="14">
        <v>5</v>
      </c>
      <c r="L34" s="14">
        <f t="shared" si="6"/>
        <v>-70</v>
      </c>
      <c r="M34" s="14">
        <f t="shared" si="7"/>
        <v>-22</v>
      </c>
      <c r="N34" s="14">
        <f t="shared" si="8"/>
        <v>-43</v>
      </c>
      <c r="O34" s="14">
        <f t="shared" si="9"/>
        <v>-4</v>
      </c>
      <c r="P34" s="66"/>
    </row>
    <row r="35" spans="1:16">
      <c r="A35" s="33">
        <v>9</v>
      </c>
      <c r="B35" s="72" t="s">
        <v>288</v>
      </c>
      <c r="C35" s="41" t="s">
        <v>298</v>
      </c>
      <c r="D35" s="29">
        <v>150</v>
      </c>
      <c r="E35" s="29">
        <v>45</v>
      </c>
      <c r="F35" s="29">
        <v>100</v>
      </c>
      <c r="G35" s="12">
        <v>5</v>
      </c>
      <c r="H35" s="29">
        <v>70</v>
      </c>
      <c r="I35" s="29">
        <v>28</v>
      </c>
      <c r="J35" s="29">
        <v>39</v>
      </c>
      <c r="K35" s="14">
        <v>3</v>
      </c>
      <c r="L35" s="14">
        <f t="shared" si="6"/>
        <v>-80</v>
      </c>
      <c r="M35" s="14">
        <f t="shared" si="7"/>
        <v>-17</v>
      </c>
      <c r="N35" s="14">
        <f t="shared" si="8"/>
        <v>-61</v>
      </c>
      <c r="O35" s="14">
        <f t="shared" si="9"/>
        <v>-2</v>
      </c>
      <c r="P35" s="68"/>
    </row>
    <row r="36" spans="1:16">
      <c r="A36" s="33">
        <v>10</v>
      </c>
      <c r="B36" s="72" t="s">
        <v>289</v>
      </c>
      <c r="C36" s="76" t="s">
        <v>284</v>
      </c>
      <c r="D36" s="29">
        <v>150</v>
      </c>
      <c r="E36" s="29">
        <v>40</v>
      </c>
      <c r="F36" s="29">
        <v>105</v>
      </c>
      <c r="G36" s="12">
        <v>5</v>
      </c>
      <c r="H36" s="31">
        <v>70</v>
      </c>
      <c r="I36" s="59">
        <v>28</v>
      </c>
      <c r="J36" s="59">
        <v>39</v>
      </c>
      <c r="K36" s="59">
        <v>3</v>
      </c>
      <c r="L36" s="14">
        <f t="shared" si="6"/>
        <v>-80</v>
      </c>
      <c r="M36" s="14">
        <f t="shared" si="7"/>
        <v>-12</v>
      </c>
      <c r="N36" s="14">
        <f t="shared" si="8"/>
        <v>-66</v>
      </c>
      <c r="O36" s="14">
        <f t="shared" si="9"/>
        <v>-2</v>
      </c>
      <c r="P36" s="14"/>
    </row>
    <row r="37" spans="1:16">
      <c r="A37" s="33">
        <v>11</v>
      </c>
      <c r="B37" s="72" t="s">
        <v>257</v>
      </c>
      <c r="C37" s="10" t="s">
        <v>112</v>
      </c>
      <c r="D37" s="29">
        <v>120</v>
      </c>
      <c r="E37" s="29">
        <v>30</v>
      </c>
      <c r="F37" s="29">
        <v>84</v>
      </c>
      <c r="G37" s="12">
        <v>6</v>
      </c>
      <c r="H37" s="31">
        <v>30</v>
      </c>
      <c r="I37" s="26">
        <v>28</v>
      </c>
      <c r="J37" s="26">
        <v>0</v>
      </c>
      <c r="K37" s="26">
        <v>2</v>
      </c>
      <c r="L37" s="14">
        <f t="shared" si="6"/>
        <v>-90</v>
      </c>
      <c r="M37" s="14">
        <f t="shared" si="7"/>
        <v>-2</v>
      </c>
      <c r="N37" s="14">
        <f t="shared" si="8"/>
        <v>-84</v>
      </c>
      <c r="O37" s="14">
        <f t="shared" si="9"/>
        <v>-4</v>
      </c>
      <c r="P37" s="14"/>
    </row>
    <row r="38" spans="1:16" ht="27.6">
      <c r="A38" s="33">
        <v>12</v>
      </c>
      <c r="B38" s="72" t="s">
        <v>76</v>
      </c>
      <c r="C38" s="41" t="s">
        <v>299</v>
      </c>
      <c r="D38" s="29">
        <v>300</v>
      </c>
      <c r="E38" s="29">
        <v>15</v>
      </c>
      <c r="F38" s="29">
        <v>275</v>
      </c>
      <c r="G38" s="12">
        <v>10</v>
      </c>
      <c r="H38" s="31">
        <v>70</v>
      </c>
      <c r="I38" s="26">
        <v>28</v>
      </c>
      <c r="J38" s="26">
        <v>39</v>
      </c>
      <c r="K38" s="26">
        <v>3</v>
      </c>
      <c r="L38" s="14">
        <f t="shared" si="6"/>
        <v>-230</v>
      </c>
      <c r="M38" s="14">
        <f t="shared" si="7"/>
        <v>13</v>
      </c>
      <c r="N38" s="14">
        <f t="shared" si="8"/>
        <v>-236</v>
      </c>
      <c r="O38" s="14">
        <f t="shared" si="9"/>
        <v>-7</v>
      </c>
      <c r="P38" s="14"/>
    </row>
    <row r="39" spans="1:16">
      <c r="A39" s="33">
        <v>13</v>
      </c>
      <c r="B39" s="37"/>
      <c r="C39" s="10" t="s">
        <v>300</v>
      </c>
      <c r="D39" s="29"/>
      <c r="E39" s="29"/>
      <c r="F39" s="29"/>
      <c r="G39" s="12"/>
      <c r="H39" s="31">
        <v>70</v>
      </c>
      <c r="I39" s="26">
        <v>28</v>
      </c>
      <c r="J39" s="26">
        <v>39</v>
      </c>
      <c r="K39" s="26">
        <v>3</v>
      </c>
      <c r="L39" s="14">
        <f t="shared" si="6"/>
        <v>70</v>
      </c>
      <c r="M39" s="14">
        <f t="shared" si="7"/>
        <v>28</v>
      </c>
      <c r="N39" s="14">
        <f t="shared" si="8"/>
        <v>39</v>
      </c>
      <c r="O39" s="14">
        <f t="shared" si="9"/>
        <v>3</v>
      </c>
      <c r="P39" s="14"/>
    </row>
    <row r="40" spans="1:16">
      <c r="A40" s="33"/>
      <c r="B40" s="187" t="s">
        <v>77</v>
      </c>
      <c r="C40" s="188"/>
      <c r="D40" s="4">
        <f>+SUM(D41:D51)</f>
        <v>1230</v>
      </c>
      <c r="E40" s="46"/>
      <c r="F40" s="46"/>
      <c r="G40" s="46"/>
      <c r="H40" s="4">
        <f>+SUM(H41:H51)</f>
        <v>1495</v>
      </c>
      <c r="I40" s="29"/>
      <c r="J40" s="29"/>
      <c r="K40" s="29"/>
      <c r="L40" s="5"/>
      <c r="M40" s="5"/>
      <c r="N40" s="5"/>
      <c r="O40" s="5"/>
      <c r="P40" s="14"/>
    </row>
    <row r="41" spans="1:16">
      <c r="A41" s="33">
        <v>23</v>
      </c>
      <c r="B41" s="72" t="s">
        <v>238</v>
      </c>
      <c r="C41" s="57" t="s">
        <v>90</v>
      </c>
      <c r="D41" s="29">
        <v>120</v>
      </c>
      <c r="E41" s="14">
        <v>40</v>
      </c>
      <c r="F41" s="14">
        <v>75</v>
      </c>
      <c r="G41" s="14">
        <v>5</v>
      </c>
      <c r="H41" s="65">
        <v>90</v>
      </c>
      <c r="I41" s="26">
        <v>84</v>
      </c>
      <c r="J41" s="26">
        <v>0</v>
      </c>
      <c r="K41" s="26">
        <v>6</v>
      </c>
      <c r="L41" s="14">
        <f t="shared" ref="L41" si="10">H41-D41</f>
        <v>-30</v>
      </c>
      <c r="M41" s="14">
        <f t="shared" ref="M41" si="11">I41-E41</f>
        <v>44</v>
      </c>
      <c r="N41" s="14">
        <f t="shared" ref="N41" si="12">J41-F41</f>
        <v>-75</v>
      </c>
      <c r="O41" s="14">
        <f t="shared" ref="O41" si="13">K41-G41</f>
        <v>1</v>
      </c>
      <c r="P41" s="14"/>
    </row>
    <row r="42" spans="1:16">
      <c r="A42" s="33">
        <v>24</v>
      </c>
      <c r="B42" s="72" t="s">
        <v>278</v>
      </c>
      <c r="C42" s="57" t="s">
        <v>301</v>
      </c>
      <c r="D42" s="29">
        <v>90</v>
      </c>
      <c r="E42" s="14">
        <v>25</v>
      </c>
      <c r="F42" s="14">
        <v>62</v>
      </c>
      <c r="G42" s="14">
        <v>3</v>
      </c>
      <c r="H42" s="26">
        <v>70</v>
      </c>
      <c r="I42" s="26">
        <v>28</v>
      </c>
      <c r="J42" s="26">
        <v>39</v>
      </c>
      <c r="K42" s="26">
        <v>3</v>
      </c>
      <c r="L42" s="14">
        <f t="shared" ref="L42:L51" si="14">H42-D42</f>
        <v>-20</v>
      </c>
      <c r="M42" s="14">
        <f t="shared" ref="M42:M51" si="15">I42-E42</f>
        <v>3</v>
      </c>
      <c r="N42" s="14">
        <f t="shared" ref="N42:N51" si="16">J42-F42</f>
        <v>-23</v>
      </c>
      <c r="O42" s="14">
        <f t="shared" ref="O42:O51" si="17">K42-G42</f>
        <v>0</v>
      </c>
      <c r="P42" s="14"/>
    </row>
    <row r="43" spans="1:16">
      <c r="A43" s="33">
        <v>25</v>
      </c>
      <c r="B43" s="72" t="s">
        <v>279</v>
      </c>
      <c r="C43" s="57" t="s">
        <v>302</v>
      </c>
      <c r="D43" s="29">
        <v>180</v>
      </c>
      <c r="E43" s="29">
        <v>55</v>
      </c>
      <c r="F43" s="29">
        <v>116</v>
      </c>
      <c r="G43" s="29">
        <v>9</v>
      </c>
      <c r="H43" s="26">
        <v>70</v>
      </c>
      <c r="I43" s="26">
        <v>28</v>
      </c>
      <c r="J43" s="26">
        <v>36</v>
      </c>
      <c r="K43" s="26">
        <v>6</v>
      </c>
      <c r="L43" s="14">
        <f t="shared" si="14"/>
        <v>-110</v>
      </c>
      <c r="M43" s="14">
        <f t="shared" si="15"/>
        <v>-27</v>
      </c>
      <c r="N43" s="14">
        <f t="shared" si="16"/>
        <v>-80</v>
      </c>
      <c r="O43" s="14">
        <f t="shared" si="17"/>
        <v>-3</v>
      </c>
      <c r="P43" s="14"/>
    </row>
    <row r="44" spans="1:16">
      <c r="A44" s="33">
        <v>26</v>
      </c>
      <c r="B44" s="72" t="s">
        <v>158</v>
      </c>
      <c r="C44" s="57" t="s">
        <v>303</v>
      </c>
      <c r="D44" s="29">
        <v>120</v>
      </c>
      <c r="E44" s="29">
        <v>40</v>
      </c>
      <c r="F44" s="29">
        <v>75</v>
      </c>
      <c r="G44" s="29">
        <v>5</v>
      </c>
      <c r="H44" s="26">
        <v>70</v>
      </c>
      <c r="I44" s="26">
        <v>28</v>
      </c>
      <c r="J44" s="26">
        <v>39</v>
      </c>
      <c r="K44" s="26">
        <v>3</v>
      </c>
      <c r="L44" s="14">
        <f t="shared" si="14"/>
        <v>-50</v>
      </c>
      <c r="M44" s="14">
        <f t="shared" si="15"/>
        <v>-12</v>
      </c>
      <c r="N44" s="14">
        <f t="shared" si="16"/>
        <v>-36</v>
      </c>
      <c r="O44" s="14">
        <f t="shared" si="17"/>
        <v>-2</v>
      </c>
      <c r="P44" s="14"/>
    </row>
    <row r="45" spans="1:16">
      <c r="A45" s="33">
        <v>27</v>
      </c>
      <c r="B45" s="72" t="s">
        <v>290</v>
      </c>
      <c r="C45" s="57" t="s">
        <v>304</v>
      </c>
      <c r="D45" s="29">
        <v>150</v>
      </c>
      <c r="E45" s="29">
        <v>45</v>
      </c>
      <c r="F45" s="29">
        <v>99</v>
      </c>
      <c r="G45" s="29">
        <v>6</v>
      </c>
      <c r="H45" s="26">
        <v>110</v>
      </c>
      <c r="I45" s="26">
        <v>28</v>
      </c>
      <c r="J45" s="26">
        <v>79</v>
      </c>
      <c r="K45" s="26">
        <v>3</v>
      </c>
      <c r="L45" s="14">
        <f t="shared" si="14"/>
        <v>-40</v>
      </c>
      <c r="M45" s="14">
        <f t="shared" si="15"/>
        <v>-17</v>
      </c>
      <c r="N45" s="14">
        <f t="shared" si="16"/>
        <v>-20</v>
      </c>
      <c r="O45" s="14">
        <f t="shared" si="17"/>
        <v>-3</v>
      </c>
      <c r="P45" s="14"/>
    </row>
    <row r="46" spans="1:16">
      <c r="A46" s="33">
        <v>28</v>
      </c>
      <c r="B46" s="72" t="s">
        <v>280</v>
      </c>
      <c r="C46" s="51" t="s">
        <v>76</v>
      </c>
      <c r="D46" s="29">
        <v>120</v>
      </c>
      <c r="E46" s="29">
        <v>40</v>
      </c>
      <c r="F46" s="29">
        <v>75</v>
      </c>
      <c r="G46" s="29">
        <v>5</v>
      </c>
      <c r="H46" s="31">
        <v>380</v>
      </c>
      <c r="I46" s="26">
        <v>0</v>
      </c>
      <c r="J46" s="26">
        <v>380</v>
      </c>
      <c r="K46" s="26"/>
      <c r="L46" s="14">
        <f t="shared" si="14"/>
        <v>260</v>
      </c>
      <c r="M46" s="14">
        <f t="shared" si="15"/>
        <v>-40</v>
      </c>
      <c r="N46" s="14">
        <f t="shared" si="16"/>
        <v>305</v>
      </c>
      <c r="O46" s="14">
        <f t="shared" si="17"/>
        <v>-5</v>
      </c>
      <c r="P46" s="14"/>
    </row>
    <row r="47" spans="1:16">
      <c r="A47" s="33">
        <v>29</v>
      </c>
      <c r="B47" s="73" t="s">
        <v>281</v>
      </c>
      <c r="C47" s="53" t="s">
        <v>305</v>
      </c>
      <c r="D47" s="29">
        <v>120</v>
      </c>
      <c r="E47" s="29">
        <v>40</v>
      </c>
      <c r="F47" s="29">
        <v>75</v>
      </c>
      <c r="G47" s="29">
        <v>5</v>
      </c>
      <c r="H47" s="31">
        <v>705</v>
      </c>
      <c r="I47" s="26">
        <v>90</v>
      </c>
      <c r="J47" s="26">
        <v>615</v>
      </c>
      <c r="K47" s="26"/>
      <c r="L47" s="14">
        <f t="shared" si="14"/>
        <v>585</v>
      </c>
      <c r="M47" s="14">
        <f t="shared" si="15"/>
        <v>50</v>
      </c>
      <c r="N47" s="14">
        <f t="shared" si="16"/>
        <v>540</v>
      </c>
      <c r="O47" s="14">
        <f t="shared" si="17"/>
        <v>-5</v>
      </c>
      <c r="P47" s="14"/>
    </row>
    <row r="48" spans="1:16">
      <c r="A48" s="33">
        <v>30</v>
      </c>
      <c r="B48" s="74" t="s">
        <v>282</v>
      </c>
      <c r="C48" s="55"/>
      <c r="D48" s="29">
        <v>90</v>
      </c>
      <c r="E48" s="29">
        <v>30</v>
      </c>
      <c r="F48" s="29">
        <v>56</v>
      </c>
      <c r="G48" s="29">
        <v>4</v>
      </c>
      <c r="H48" s="31"/>
      <c r="I48" s="26"/>
      <c r="J48" s="26"/>
      <c r="K48" s="26"/>
      <c r="L48" s="14">
        <f t="shared" si="14"/>
        <v>-90</v>
      </c>
      <c r="M48" s="14">
        <f t="shared" si="15"/>
        <v>-30</v>
      </c>
      <c r="N48" s="14">
        <f t="shared" si="16"/>
        <v>-56</v>
      </c>
      <c r="O48" s="14">
        <f t="shared" si="17"/>
        <v>-4</v>
      </c>
      <c r="P48" s="14"/>
    </row>
    <row r="49" spans="1:16">
      <c r="A49" s="33">
        <v>31</v>
      </c>
      <c r="B49" s="74" t="s">
        <v>283</v>
      </c>
      <c r="C49" s="47"/>
      <c r="D49" s="29">
        <v>120</v>
      </c>
      <c r="E49" s="29">
        <v>25</v>
      </c>
      <c r="F49" s="29">
        <v>90</v>
      </c>
      <c r="G49" s="29">
        <v>5</v>
      </c>
      <c r="H49" s="31"/>
      <c r="I49" s="26"/>
      <c r="J49" s="26"/>
      <c r="K49" s="26"/>
      <c r="L49" s="14">
        <f t="shared" si="14"/>
        <v>-120</v>
      </c>
      <c r="M49" s="14">
        <f t="shared" si="15"/>
        <v>-25</v>
      </c>
      <c r="N49" s="14">
        <f t="shared" si="16"/>
        <v>-90</v>
      </c>
      <c r="O49" s="14">
        <f t="shared" si="17"/>
        <v>-5</v>
      </c>
      <c r="P49" s="14"/>
    </row>
    <row r="50" spans="1:16">
      <c r="A50" s="33">
        <v>32</v>
      </c>
      <c r="B50" s="74" t="s">
        <v>284</v>
      </c>
      <c r="C50" s="51"/>
      <c r="D50" s="29">
        <v>120</v>
      </c>
      <c r="E50" s="29">
        <v>24</v>
      </c>
      <c r="F50" s="29">
        <v>90</v>
      </c>
      <c r="G50" s="29">
        <v>6</v>
      </c>
      <c r="H50" s="31"/>
      <c r="I50" s="26"/>
      <c r="J50" s="26"/>
      <c r="K50" s="26"/>
      <c r="L50" s="14">
        <f t="shared" si="14"/>
        <v>-120</v>
      </c>
      <c r="M50" s="14">
        <f t="shared" si="15"/>
        <v>-24</v>
      </c>
      <c r="N50" s="14">
        <f t="shared" si="16"/>
        <v>-90</v>
      </c>
      <c r="O50" s="14">
        <f t="shared" si="17"/>
        <v>-6</v>
      </c>
      <c r="P50" s="50"/>
    </row>
    <row r="51" spans="1:16">
      <c r="A51" s="33">
        <v>33</v>
      </c>
      <c r="B51" s="54"/>
      <c r="C51" s="41"/>
      <c r="D51" s="29"/>
      <c r="E51" s="29"/>
      <c r="F51" s="29"/>
      <c r="G51" s="29"/>
      <c r="H51" s="31"/>
      <c r="I51" s="26"/>
      <c r="J51" s="26"/>
      <c r="K51" s="26"/>
      <c r="L51" s="14">
        <f t="shared" si="14"/>
        <v>0</v>
      </c>
      <c r="M51" s="14">
        <f t="shared" si="15"/>
        <v>0</v>
      </c>
      <c r="N51" s="14">
        <f t="shared" si="16"/>
        <v>0</v>
      </c>
      <c r="O51" s="14">
        <f t="shared" si="17"/>
        <v>0</v>
      </c>
      <c r="P51" s="50"/>
    </row>
    <row r="52" spans="1:16">
      <c r="A52" s="61"/>
      <c r="B52" s="62"/>
      <c r="C52" s="63"/>
      <c r="D52" s="45"/>
      <c r="E52" s="45"/>
      <c r="F52" s="45"/>
      <c r="G52" s="45"/>
      <c r="H52" s="45"/>
      <c r="I52" s="45"/>
      <c r="J52" s="45"/>
      <c r="K52" s="45"/>
      <c r="L52" s="14"/>
      <c r="M52" s="5"/>
      <c r="N52" s="5"/>
      <c r="O52" s="5"/>
      <c r="P52" s="64"/>
    </row>
    <row r="53" spans="1:16"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</row>
    <row r="54" spans="1:16"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</row>
  </sheetData>
  <mergeCells count="13">
    <mergeCell ref="A2:P2"/>
    <mergeCell ref="A3:A4"/>
    <mergeCell ref="B3:C3"/>
    <mergeCell ref="D3:G3"/>
    <mergeCell ref="H3:K3"/>
    <mergeCell ref="L3:O3"/>
    <mergeCell ref="P3:P4"/>
    <mergeCell ref="B40:C40"/>
    <mergeCell ref="B6:C6"/>
    <mergeCell ref="B13:C13"/>
    <mergeCell ref="B14:C14"/>
    <mergeCell ref="B15:C15"/>
    <mergeCell ref="B26:C26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E48"/>
  <sheetViews>
    <sheetView zoomScaleNormal="100" workbookViewId="0">
      <selection activeCell="D21" sqref="D21"/>
    </sheetView>
  </sheetViews>
  <sheetFormatPr defaultColWidth="9.109375" defaultRowHeight="14.4"/>
  <cols>
    <col min="1" max="1" width="5" style="1" bestFit="1" customWidth="1"/>
    <col min="2" max="2" width="39.33203125" style="1" customWidth="1"/>
    <col min="3" max="3" width="27.44140625" style="1" hidden="1" customWidth="1"/>
    <col min="4" max="4" width="12" style="1" bestFit="1" customWidth="1"/>
    <col min="5" max="5" width="14.109375" style="1" bestFit="1" customWidth="1"/>
    <col min="6" max="6" width="10.88671875" style="1" bestFit="1" customWidth="1"/>
    <col min="7" max="7" width="9.109375" style="1"/>
    <col min="8" max="8" width="0" style="1" hidden="1" customWidth="1"/>
    <col min="9" max="9" width="9.88671875" style="1" hidden="1" customWidth="1"/>
    <col min="10" max="10" width="10.88671875" style="1" hidden="1" customWidth="1"/>
    <col min="11" max="11" width="9.33203125" style="1" hidden="1" customWidth="1"/>
    <col min="12" max="15" width="7.44140625" style="1" hidden="1" customWidth="1"/>
    <col min="16" max="16" width="28.44140625" style="1" hidden="1" customWidth="1"/>
    <col min="17" max="17" width="9.109375" style="1" customWidth="1"/>
    <col min="18" max="16384" width="9.109375" style="1"/>
  </cols>
  <sheetData>
    <row r="2" spans="1:31" ht="23.25" customHeight="1">
      <c r="A2" s="199" t="s">
        <v>306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AE2" s="2"/>
    </row>
    <row r="3" spans="1:31">
      <c r="A3" s="200" t="s">
        <v>1</v>
      </c>
      <c r="B3" s="200" t="s">
        <v>2</v>
      </c>
      <c r="C3" s="200"/>
      <c r="D3" s="200" t="s">
        <v>102</v>
      </c>
      <c r="E3" s="200"/>
      <c r="F3" s="200"/>
      <c r="G3" s="200"/>
      <c r="H3" s="201" t="s">
        <v>3</v>
      </c>
      <c r="I3" s="201"/>
      <c r="J3" s="201"/>
      <c r="K3" s="201"/>
      <c r="L3" s="202" t="s">
        <v>4</v>
      </c>
      <c r="M3" s="202"/>
      <c r="N3" s="202"/>
      <c r="O3" s="202"/>
      <c r="P3" s="201" t="s">
        <v>5</v>
      </c>
      <c r="AE3" s="2"/>
    </row>
    <row r="4" spans="1:31" ht="27.6">
      <c r="A4" s="200"/>
      <c r="B4" s="3" t="s">
        <v>103</v>
      </c>
      <c r="C4" s="84" t="s">
        <v>6</v>
      </c>
      <c r="D4" s="85" t="s">
        <v>7</v>
      </c>
      <c r="E4" s="85" t="s">
        <v>8</v>
      </c>
      <c r="F4" s="85" t="s">
        <v>9</v>
      </c>
      <c r="G4" s="85" t="s">
        <v>10</v>
      </c>
      <c r="H4" s="86" t="s">
        <v>7</v>
      </c>
      <c r="I4" s="85" t="s">
        <v>8</v>
      </c>
      <c r="J4" s="85" t="s">
        <v>9</v>
      </c>
      <c r="K4" s="85" t="s">
        <v>10</v>
      </c>
      <c r="L4" s="86" t="s">
        <v>11</v>
      </c>
      <c r="M4" s="86" t="s">
        <v>12</v>
      </c>
      <c r="N4" s="86" t="s">
        <v>13</v>
      </c>
      <c r="O4" s="86" t="s">
        <v>14</v>
      </c>
      <c r="P4" s="201"/>
    </row>
    <row r="5" spans="1:31">
      <c r="A5" s="84"/>
      <c r="B5" s="3"/>
      <c r="C5" s="84"/>
      <c r="D5" s="86">
        <f>+D6+D15+D26+D39</f>
        <v>3747</v>
      </c>
      <c r="E5" s="85"/>
      <c r="F5" s="85"/>
      <c r="G5" s="85"/>
      <c r="H5" s="86">
        <f>+H6+H15+H26+H39</f>
        <v>2415</v>
      </c>
      <c r="I5" s="85"/>
      <c r="J5" s="85"/>
      <c r="K5" s="85"/>
      <c r="L5" s="85">
        <f>H5-D5</f>
        <v>-1332</v>
      </c>
      <c r="M5" s="85"/>
      <c r="N5" s="85"/>
      <c r="O5" s="85"/>
      <c r="P5" s="85"/>
      <c r="R5" s="7"/>
      <c r="S5" s="7"/>
    </row>
    <row r="6" spans="1:31">
      <c r="A6" s="84"/>
      <c r="B6" s="192" t="s">
        <v>15</v>
      </c>
      <c r="C6" s="193"/>
      <c r="D6" s="85">
        <f>+SUM(D7:D12)</f>
        <v>450</v>
      </c>
      <c r="E6" s="85"/>
      <c r="F6" s="85"/>
      <c r="G6" s="85"/>
      <c r="H6" s="85">
        <f>+SUM(H7:H12)</f>
        <v>450</v>
      </c>
      <c r="I6" s="85"/>
      <c r="J6" s="85"/>
      <c r="K6" s="85"/>
      <c r="L6" s="85"/>
      <c r="M6" s="85"/>
      <c r="N6" s="85"/>
      <c r="O6" s="85"/>
      <c r="P6" s="85"/>
    </row>
    <row r="7" spans="1:31">
      <c r="A7" s="8">
        <v>1</v>
      </c>
      <c r="B7" s="9" t="s">
        <v>16</v>
      </c>
      <c r="C7" s="10" t="s">
        <v>16</v>
      </c>
      <c r="D7" s="11">
        <f>SUM(E7:G7)</f>
        <v>90</v>
      </c>
      <c r="E7" s="12">
        <v>60</v>
      </c>
      <c r="F7" s="12">
        <v>24</v>
      </c>
      <c r="G7" s="12">
        <v>6</v>
      </c>
      <c r="H7" s="13">
        <v>90</v>
      </c>
      <c r="I7" s="12">
        <v>60</v>
      </c>
      <c r="J7" s="12">
        <v>24</v>
      </c>
      <c r="K7" s="12">
        <v>6</v>
      </c>
      <c r="L7" s="85">
        <f t="shared" ref="L7:O12" si="0">H7-D7</f>
        <v>0</v>
      </c>
      <c r="M7" s="85">
        <f t="shared" si="0"/>
        <v>0</v>
      </c>
      <c r="N7" s="85">
        <f t="shared" si="0"/>
        <v>0</v>
      </c>
      <c r="O7" s="85">
        <f t="shared" si="0"/>
        <v>0</v>
      </c>
      <c r="P7" s="14"/>
    </row>
    <row r="8" spans="1:31">
      <c r="A8" s="8">
        <v>2</v>
      </c>
      <c r="B8" s="9" t="s">
        <v>17</v>
      </c>
      <c r="C8" s="10" t="s">
        <v>17</v>
      </c>
      <c r="D8" s="11">
        <f t="shared" ref="D8:D12" si="1">SUM(E8:G8)</f>
        <v>30</v>
      </c>
      <c r="E8" s="12">
        <v>21</v>
      </c>
      <c r="F8" s="12">
        <v>7</v>
      </c>
      <c r="G8" s="12">
        <v>2</v>
      </c>
      <c r="H8" s="13">
        <v>30</v>
      </c>
      <c r="I8" s="12">
        <v>21</v>
      </c>
      <c r="J8" s="12">
        <v>7</v>
      </c>
      <c r="K8" s="12">
        <v>2</v>
      </c>
      <c r="L8" s="85">
        <f t="shared" si="0"/>
        <v>0</v>
      </c>
      <c r="M8" s="85">
        <f t="shared" si="0"/>
        <v>0</v>
      </c>
      <c r="N8" s="85">
        <f t="shared" si="0"/>
        <v>0</v>
      </c>
      <c r="O8" s="85">
        <f t="shared" si="0"/>
        <v>0</v>
      </c>
      <c r="P8" s="14"/>
    </row>
    <row r="9" spans="1:31">
      <c r="A9" s="8">
        <v>3</v>
      </c>
      <c r="B9" s="9" t="s">
        <v>18</v>
      </c>
      <c r="C9" s="10" t="s">
        <v>18</v>
      </c>
      <c r="D9" s="11">
        <f t="shared" si="1"/>
        <v>60</v>
      </c>
      <c r="E9" s="12">
        <v>4</v>
      </c>
      <c r="F9" s="12">
        <v>52</v>
      </c>
      <c r="G9" s="12">
        <v>4</v>
      </c>
      <c r="H9" s="13">
        <v>60</v>
      </c>
      <c r="I9" s="12">
        <v>4</v>
      </c>
      <c r="J9" s="12">
        <v>52</v>
      </c>
      <c r="K9" s="12">
        <v>4</v>
      </c>
      <c r="L9" s="85">
        <f t="shared" si="0"/>
        <v>0</v>
      </c>
      <c r="M9" s="85">
        <f t="shared" si="0"/>
        <v>0</v>
      </c>
      <c r="N9" s="85">
        <f t="shared" si="0"/>
        <v>0</v>
      </c>
      <c r="O9" s="85">
        <f t="shared" si="0"/>
        <v>0</v>
      </c>
      <c r="P9" s="14"/>
    </row>
    <row r="10" spans="1:31">
      <c r="A10" s="15">
        <v>4</v>
      </c>
      <c r="B10" s="16" t="s">
        <v>19</v>
      </c>
      <c r="C10" s="10" t="s">
        <v>20</v>
      </c>
      <c r="D10" s="11">
        <f t="shared" si="1"/>
        <v>75</v>
      </c>
      <c r="E10" s="12">
        <v>58</v>
      </c>
      <c r="F10" s="12">
        <v>13</v>
      </c>
      <c r="G10" s="12">
        <v>4</v>
      </c>
      <c r="H10" s="13">
        <v>75</v>
      </c>
      <c r="I10" s="12">
        <v>58</v>
      </c>
      <c r="J10" s="12">
        <v>13</v>
      </c>
      <c r="K10" s="12">
        <v>4</v>
      </c>
      <c r="L10" s="85">
        <f t="shared" si="0"/>
        <v>0</v>
      </c>
      <c r="M10" s="85">
        <f t="shared" si="0"/>
        <v>0</v>
      </c>
      <c r="N10" s="85">
        <f t="shared" si="0"/>
        <v>0</v>
      </c>
      <c r="O10" s="85">
        <f t="shared" si="0"/>
        <v>0</v>
      </c>
      <c r="P10" s="17"/>
    </row>
    <row r="11" spans="1:31">
      <c r="A11" s="8">
        <v>5</v>
      </c>
      <c r="B11" s="16" t="s">
        <v>21</v>
      </c>
      <c r="C11" s="10" t="s">
        <v>21</v>
      </c>
      <c r="D11" s="11">
        <f t="shared" si="1"/>
        <v>75</v>
      </c>
      <c r="E11" s="12">
        <v>17</v>
      </c>
      <c r="F11" s="12">
        <v>54</v>
      </c>
      <c r="G11" s="12">
        <v>4</v>
      </c>
      <c r="H11" s="13">
        <v>75</v>
      </c>
      <c r="I11" s="12">
        <v>17</v>
      </c>
      <c r="J11" s="12">
        <v>54</v>
      </c>
      <c r="K11" s="12">
        <v>4</v>
      </c>
      <c r="L11" s="85">
        <f t="shared" si="0"/>
        <v>0</v>
      </c>
      <c r="M11" s="85">
        <f t="shared" si="0"/>
        <v>0</v>
      </c>
      <c r="N11" s="85">
        <f t="shared" si="0"/>
        <v>0</v>
      </c>
      <c r="O11" s="85">
        <f t="shared" si="0"/>
        <v>0</v>
      </c>
      <c r="P11" s="14"/>
    </row>
    <row r="12" spans="1:31">
      <c r="A12" s="15">
        <v>6</v>
      </c>
      <c r="B12" s="16" t="s">
        <v>22</v>
      </c>
      <c r="C12" s="10" t="s">
        <v>23</v>
      </c>
      <c r="D12" s="11">
        <f t="shared" si="1"/>
        <v>120</v>
      </c>
      <c r="E12" s="19">
        <v>60</v>
      </c>
      <c r="F12" s="19">
        <v>50</v>
      </c>
      <c r="G12" s="19">
        <v>10</v>
      </c>
      <c r="H12" s="20">
        <v>120</v>
      </c>
      <c r="I12" s="19">
        <v>60</v>
      </c>
      <c r="J12" s="19">
        <v>50</v>
      </c>
      <c r="K12" s="19">
        <v>10</v>
      </c>
      <c r="L12" s="85">
        <f t="shared" si="0"/>
        <v>0</v>
      </c>
      <c r="M12" s="85">
        <f t="shared" si="0"/>
        <v>0</v>
      </c>
      <c r="N12" s="85">
        <f t="shared" si="0"/>
        <v>0</v>
      </c>
      <c r="O12" s="85">
        <f t="shared" si="0"/>
        <v>0</v>
      </c>
      <c r="P12" s="14"/>
    </row>
    <row r="13" spans="1:31">
      <c r="A13" s="21"/>
      <c r="B13" s="203"/>
      <c r="C13" s="204"/>
      <c r="D13" s="18"/>
      <c r="E13" s="19"/>
      <c r="F13" s="19"/>
      <c r="G13" s="19"/>
      <c r="H13" s="20"/>
      <c r="I13" s="17"/>
      <c r="J13" s="17"/>
      <c r="K13" s="17"/>
      <c r="L13" s="85"/>
      <c r="M13" s="85"/>
      <c r="N13" s="85"/>
      <c r="O13" s="85"/>
      <c r="P13" s="14"/>
    </row>
    <row r="14" spans="1:31">
      <c r="A14" s="21"/>
      <c r="B14" s="194" t="s">
        <v>24</v>
      </c>
      <c r="C14" s="195"/>
      <c r="D14" s="18">
        <f>+D15+D26</f>
        <v>2510</v>
      </c>
      <c r="E14" s="19"/>
      <c r="F14" s="19"/>
      <c r="G14" s="19"/>
      <c r="H14" s="18">
        <f>+H15+H26</f>
        <v>1735</v>
      </c>
      <c r="I14" s="17"/>
      <c r="J14" s="17"/>
      <c r="K14" s="17"/>
      <c r="L14" s="85"/>
      <c r="M14" s="85"/>
      <c r="N14" s="85"/>
      <c r="O14" s="85"/>
      <c r="P14" s="14"/>
    </row>
    <row r="15" spans="1:31">
      <c r="A15" s="8"/>
      <c r="B15" s="196" t="s">
        <v>25</v>
      </c>
      <c r="C15" s="197"/>
      <c r="D15" s="22">
        <f>+SUM(D16:D25)</f>
        <v>860</v>
      </c>
      <c r="E15" s="23"/>
      <c r="F15" s="14"/>
      <c r="G15" s="14"/>
      <c r="H15" s="22">
        <f>+SUM(H16:H25)</f>
        <v>805</v>
      </c>
      <c r="I15" s="23"/>
      <c r="J15" s="14"/>
      <c r="K15" s="14"/>
      <c r="L15" s="85"/>
      <c r="M15" s="85"/>
      <c r="N15" s="85"/>
      <c r="O15" s="85"/>
      <c r="P15" s="14"/>
    </row>
    <row r="16" spans="1:31">
      <c r="A16" s="8">
        <v>1</v>
      </c>
      <c r="B16" s="24" t="s">
        <v>111</v>
      </c>
      <c r="C16" s="25" t="s">
        <v>291</v>
      </c>
      <c r="D16" s="29">
        <f>SUM(E16:G16)</f>
        <v>30</v>
      </c>
      <c r="E16" s="12">
        <v>15</v>
      </c>
      <c r="F16" s="12">
        <v>13</v>
      </c>
      <c r="G16" s="12">
        <v>2</v>
      </c>
      <c r="H16" s="31">
        <v>30</v>
      </c>
      <c r="I16" s="26">
        <v>28</v>
      </c>
      <c r="J16" s="26">
        <v>0</v>
      </c>
      <c r="K16" s="26">
        <v>2</v>
      </c>
      <c r="L16" s="14">
        <f>H16-D16</f>
        <v>0</v>
      </c>
      <c r="M16" s="14">
        <f t="shared" ref="M16:O25" si="2">I16-E16</f>
        <v>13</v>
      </c>
      <c r="N16" s="14">
        <f t="shared" si="2"/>
        <v>-13</v>
      </c>
      <c r="O16" s="14">
        <f t="shared" si="2"/>
        <v>0</v>
      </c>
      <c r="P16" s="14"/>
    </row>
    <row r="17" spans="1:16">
      <c r="A17" s="8">
        <v>2</v>
      </c>
      <c r="B17" s="27" t="s">
        <v>104</v>
      </c>
      <c r="C17" s="28" t="s">
        <v>268</v>
      </c>
      <c r="D17" s="29">
        <f t="shared" ref="D17:D24" si="3">SUM(E17:G17)</f>
        <v>60</v>
      </c>
      <c r="E17" s="12">
        <v>36</v>
      </c>
      <c r="F17" s="12">
        <v>20</v>
      </c>
      <c r="G17" s="12">
        <v>4</v>
      </c>
      <c r="H17" s="31">
        <v>70</v>
      </c>
      <c r="I17" s="26">
        <v>28</v>
      </c>
      <c r="J17" s="26">
        <v>34</v>
      </c>
      <c r="K17" s="26">
        <v>8</v>
      </c>
      <c r="L17" s="14">
        <f t="shared" ref="L17:L25" si="4">H17-D17</f>
        <v>10</v>
      </c>
      <c r="M17" s="14">
        <f t="shared" si="2"/>
        <v>-8</v>
      </c>
      <c r="N17" s="14">
        <f t="shared" si="2"/>
        <v>14</v>
      </c>
      <c r="O17" s="14">
        <f t="shared" si="2"/>
        <v>4</v>
      </c>
      <c r="P17" s="14"/>
    </row>
    <row r="18" spans="1:16">
      <c r="A18" s="8">
        <v>3</v>
      </c>
      <c r="B18" s="90" t="s">
        <v>268</v>
      </c>
      <c r="C18" s="91" t="s">
        <v>104</v>
      </c>
      <c r="D18" s="92">
        <f>SUM(E18:G18)</f>
        <v>70</v>
      </c>
      <c r="E18" s="93">
        <v>28</v>
      </c>
      <c r="F18" s="93">
        <v>39</v>
      </c>
      <c r="G18" s="93">
        <v>3</v>
      </c>
      <c r="H18" s="31">
        <v>60</v>
      </c>
      <c r="I18" s="26">
        <v>40</v>
      </c>
      <c r="J18" s="26">
        <v>16</v>
      </c>
      <c r="K18" s="26">
        <v>4</v>
      </c>
      <c r="L18" s="14">
        <f t="shared" si="4"/>
        <v>-10</v>
      </c>
      <c r="M18" s="14">
        <f t="shared" si="2"/>
        <v>12</v>
      </c>
      <c r="N18" s="14">
        <f t="shared" si="2"/>
        <v>-23</v>
      </c>
      <c r="O18" s="14">
        <f t="shared" si="2"/>
        <v>1</v>
      </c>
      <c r="P18" s="14"/>
    </row>
    <row r="19" spans="1:16">
      <c r="A19" s="8">
        <v>4</v>
      </c>
      <c r="B19" s="24" t="s">
        <v>285</v>
      </c>
      <c r="C19" s="10" t="s">
        <v>273</v>
      </c>
      <c r="D19" s="29">
        <f>SUM(E19:G19)</f>
        <v>75</v>
      </c>
      <c r="E19" s="12">
        <v>30</v>
      </c>
      <c r="F19" s="12">
        <v>40</v>
      </c>
      <c r="G19" s="12">
        <v>5</v>
      </c>
      <c r="H19" s="31">
        <v>75</v>
      </c>
      <c r="I19" s="26">
        <v>45</v>
      </c>
      <c r="J19" s="26">
        <v>25</v>
      </c>
      <c r="K19" s="26">
        <v>5</v>
      </c>
      <c r="L19" s="14">
        <f t="shared" si="4"/>
        <v>0</v>
      </c>
      <c r="M19" s="14">
        <f t="shared" si="2"/>
        <v>15</v>
      </c>
      <c r="N19" s="14">
        <f t="shared" si="2"/>
        <v>-15</v>
      </c>
      <c r="O19" s="14">
        <f t="shared" si="2"/>
        <v>0</v>
      </c>
      <c r="P19" s="14"/>
    </row>
    <row r="20" spans="1:16" ht="14.25" customHeight="1">
      <c r="A20" s="8">
        <v>5</v>
      </c>
      <c r="B20" s="24" t="s">
        <v>218</v>
      </c>
      <c r="C20" s="10" t="s">
        <v>285</v>
      </c>
      <c r="D20" s="29">
        <f t="shared" si="3"/>
        <v>30</v>
      </c>
      <c r="E20" s="29">
        <v>15</v>
      </c>
      <c r="F20" s="29">
        <v>13</v>
      </c>
      <c r="G20" s="12">
        <v>2</v>
      </c>
      <c r="H20" s="31">
        <v>55</v>
      </c>
      <c r="I20" s="26">
        <v>14</v>
      </c>
      <c r="J20" s="26">
        <v>39</v>
      </c>
      <c r="K20" s="26">
        <v>2</v>
      </c>
      <c r="L20" s="14">
        <f t="shared" si="4"/>
        <v>25</v>
      </c>
      <c r="M20" s="14">
        <f t="shared" si="2"/>
        <v>-1</v>
      </c>
      <c r="N20" s="14">
        <f t="shared" si="2"/>
        <v>26</v>
      </c>
      <c r="O20" s="14">
        <f t="shared" si="2"/>
        <v>0</v>
      </c>
      <c r="P20" s="14"/>
    </row>
    <row r="21" spans="1:16">
      <c r="A21" s="97">
        <v>6</v>
      </c>
      <c r="B21" s="90" t="s">
        <v>269</v>
      </c>
      <c r="C21" s="98" t="s">
        <v>275</v>
      </c>
      <c r="D21" s="92">
        <f t="shared" si="3"/>
        <v>85</v>
      </c>
      <c r="E21" s="93">
        <v>42</v>
      </c>
      <c r="F21" s="93">
        <v>39</v>
      </c>
      <c r="G21" s="93">
        <v>4</v>
      </c>
      <c r="H21" s="31">
        <v>125</v>
      </c>
      <c r="I21" s="26">
        <v>56</v>
      </c>
      <c r="J21" s="26">
        <v>63</v>
      </c>
      <c r="K21" s="26">
        <v>6</v>
      </c>
      <c r="L21" s="14">
        <f t="shared" si="4"/>
        <v>40</v>
      </c>
      <c r="M21" s="14">
        <f t="shared" si="2"/>
        <v>14</v>
      </c>
      <c r="N21" s="14">
        <f t="shared" si="2"/>
        <v>24</v>
      </c>
      <c r="O21" s="14">
        <f t="shared" si="2"/>
        <v>2</v>
      </c>
      <c r="P21" s="14"/>
    </row>
    <row r="22" spans="1:16">
      <c r="A22" s="8">
        <v>7</v>
      </c>
      <c r="B22" s="24" t="s">
        <v>270</v>
      </c>
      <c r="C22" s="10" t="s">
        <v>276</v>
      </c>
      <c r="D22" s="29">
        <f>SUM(E22:G22)</f>
        <v>180</v>
      </c>
      <c r="E22" s="12">
        <v>60</v>
      </c>
      <c r="F22" s="12">
        <v>115</v>
      </c>
      <c r="G22" s="12">
        <v>5</v>
      </c>
      <c r="H22" s="31">
        <v>140</v>
      </c>
      <c r="I22" s="26">
        <v>56</v>
      </c>
      <c r="J22" s="26">
        <v>78</v>
      </c>
      <c r="K22" s="26">
        <v>6</v>
      </c>
      <c r="L22" s="14">
        <f t="shared" si="4"/>
        <v>-40</v>
      </c>
      <c r="M22" s="14">
        <f t="shared" si="2"/>
        <v>-4</v>
      </c>
      <c r="N22" s="14">
        <f t="shared" si="2"/>
        <v>-37</v>
      </c>
      <c r="O22" s="14">
        <f t="shared" si="2"/>
        <v>1</v>
      </c>
      <c r="P22" s="14"/>
    </row>
    <row r="23" spans="1:16">
      <c r="A23" s="8">
        <v>8</v>
      </c>
      <c r="B23" s="24" t="s">
        <v>271</v>
      </c>
      <c r="C23" s="10" t="s">
        <v>292</v>
      </c>
      <c r="D23" s="29">
        <f t="shared" si="3"/>
        <v>90</v>
      </c>
      <c r="E23" s="29">
        <v>30</v>
      </c>
      <c r="F23" s="29">
        <v>56</v>
      </c>
      <c r="G23" s="12">
        <v>4</v>
      </c>
      <c r="H23" s="31">
        <v>40</v>
      </c>
      <c r="I23" s="26">
        <v>0</v>
      </c>
      <c r="J23" s="26">
        <v>39</v>
      </c>
      <c r="K23" s="26">
        <v>1</v>
      </c>
      <c r="L23" s="14">
        <f t="shared" si="4"/>
        <v>-50</v>
      </c>
      <c r="M23" s="14">
        <f t="shared" si="2"/>
        <v>-30</v>
      </c>
      <c r="N23" s="14">
        <f t="shared" si="2"/>
        <v>-17</v>
      </c>
      <c r="O23" s="14">
        <f t="shared" si="2"/>
        <v>-3</v>
      </c>
      <c r="P23" s="14"/>
    </row>
    <row r="24" spans="1:16">
      <c r="A24" s="8">
        <v>9</v>
      </c>
      <c r="B24" s="24" t="s">
        <v>249</v>
      </c>
      <c r="C24" s="10" t="s">
        <v>269</v>
      </c>
      <c r="D24" s="29">
        <f t="shared" si="3"/>
        <v>180</v>
      </c>
      <c r="E24" s="14">
        <v>60</v>
      </c>
      <c r="F24" s="14">
        <v>116</v>
      </c>
      <c r="G24" s="14">
        <v>4</v>
      </c>
      <c r="H24" s="31">
        <v>85</v>
      </c>
      <c r="I24" s="26">
        <v>42</v>
      </c>
      <c r="J24" s="26">
        <v>39</v>
      </c>
      <c r="K24" s="26">
        <v>4</v>
      </c>
      <c r="L24" s="14">
        <f t="shared" si="4"/>
        <v>-95</v>
      </c>
      <c r="M24" s="14">
        <f t="shared" si="2"/>
        <v>-18</v>
      </c>
      <c r="N24" s="14">
        <f t="shared" si="2"/>
        <v>-77</v>
      </c>
      <c r="O24" s="14">
        <f t="shared" si="2"/>
        <v>0</v>
      </c>
      <c r="P24" s="14"/>
    </row>
    <row r="25" spans="1:16">
      <c r="A25" s="8">
        <v>10</v>
      </c>
      <c r="B25" s="24" t="s">
        <v>272</v>
      </c>
      <c r="C25" s="10" t="s">
        <v>287</v>
      </c>
      <c r="D25" s="29">
        <f>SUM(E25:G25)</f>
        <v>60</v>
      </c>
      <c r="E25" s="14">
        <v>20</v>
      </c>
      <c r="F25" s="14">
        <v>37</v>
      </c>
      <c r="G25" s="14">
        <v>3</v>
      </c>
      <c r="H25" s="31">
        <v>125</v>
      </c>
      <c r="I25" s="26">
        <v>42</v>
      </c>
      <c r="J25" s="26">
        <v>78</v>
      </c>
      <c r="K25" s="26">
        <v>5</v>
      </c>
      <c r="L25" s="14">
        <f t="shared" si="4"/>
        <v>65</v>
      </c>
      <c r="M25" s="14">
        <f t="shared" si="2"/>
        <v>22</v>
      </c>
      <c r="N25" s="14">
        <f t="shared" si="2"/>
        <v>41</v>
      </c>
      <c r="O25" s="14">
        <f t="shared" si="2"/>
        <v>2</v>
      </c>
      <c r="P25" s="14"/>
    </row>
    <row r="26" spans="1:16">
      <c r="A26" s="8"/>
      <c r="B26" s="198" t="s">
        <v>44</v>
      </c>
      <c r="C26" s="198"/>
      <c r="D26" s="22">
        <f>+SUM(D27:D38)</f>
        <v>1650</v>
      </c>
      <c r="E26" s="14"/>
      <c r="F26" s="14"/>
      <c r="G26" s="14"/>
      <c r="H26" s="22">
        <f>+SUM(H27:H38)</f>
        <v>930</v>
      </c>
      <c r="I26" s="14"/>
      <c r="J26" s="14"/>
      <c r="K26" s="14"/>
      <c r="L26" s="85"/>
      <c r="M26" s="85"/>
      <c r="N26" s="85"/>
      <c r="O26" s="85"/>
      <c r="P26" s="14"/>
    </row>
    <row r="27" spans="1:16">
      <c r="A27" s="33">
        <v>1</v>
      </c>
      <c r="B27" s="72" t="s">
        <v>273</v>
      </c>
      <c r="C27" s="10" t="s">
        <v>181</v>
      </c>
      <c r="D27" s="29">
        <f>SUM(E27:G27)</f>
        <v>60</v>
      </c>
      <c r="E27" s="29">
        <v>20</v>
      </c>
      <c r="F27" s="29">
        <v>36</v>
      </c>
      <c r="G27" s="12">
        <v>4</v>
      </c>
      <c r="H27" s="29">
        <v>45</v>
      </c>
      <c r="I27" s="26">
        <v>42</v>
      </c>
      <c r="J27" s="26">
        <v>0</v>
      </c>
      <c r="K27" s="26">
        <v>3</v>
      </c>
      <c r="L27" s="14">
        <f>H27-D27</f>
        <v>-15</v>
      </c>
      <c r="M27" s="14">
        <f t="shared" ref="M27:O38" si="5">I27-E27</f>
        <v>22</v>
      </c>
      <c r="N27" s="14">
        <f t="shared" si="5"/>
        <v>-36</v>
      </c>
      <c r="O27" s="14">
        <f t="shared" si="5"/>
        <v>-1</v>
      </c>
      <c r="P27" s="14"/>
    </row>
    <row r="28" spans="1:16">
      <c r="A28" s="33">
        <v>2</v>
      </c>
      <c r="B28" s="72" t="s">
        <v>274</v>
      </c>
      <c r="C28" s="10" t="s">
        <v>252</v>
      </c>
      <c r="D28" s="29">
        <f t="shared" ref="D28:D36" si="6">SUM(E28:G28)</f>
        <v>30</v>
      </c>
      <c r="E28" s="29">
        <v>6</v>
      </c>
      <c r="F28" s="29">
        <v>22</v>
      </c>
      <c r="G28" s="12">
        <v>2</v>
      </c>
      <c r="H28" s="31">
        <v>110</v>
      </c>
      <c r="I28" s="26">
        <v>28</v>
      </c>
      <c r="J28" s="26">
        <v>78</v>
      </c>
      <c r="K28" s="26">
        <v>4</v>
      </c>
      <c r="L28" s="14">
        <f t="shared" ref="L28:L38" si="7">H28-D28</f>
        <v>80</v>
      </c>
      <c r="M28" s="14">
        <f t="shared" si="5"/>
        <v>22</v>
      </c>
      <c r="N28" s="14">
        <f t="shared" si="5"/>
        <v>56</v>
      </c>
      <c r="O28" s="14">
        <f t="shared" si="5"/>
        <v>2</v>
      </c>
      <c r="P28" s="14"/>
    </row>
    <row r="29" spans="1:16" ht="15.75" customHeight="1">
      <c r="A29" s="33">
        <v>3</v>
      </c>
      <c r="B29" s="72" t="s">
        <v>275</v>
      </c>
      <c r="C29" s="10" t="s">
        <v>293</v>
      </c>
      <c r="D29" s="29">
        <f t="shared" si="6"/>
        <v>90</v>
      </c>
      <c r="E29" s="29">
        <v>25</v>
      </c>
      <c r="F29" s="29">
        <v>60</v>
      </c>
      <c r="G29" s="12">
        <v>5</v>
      </c>
      <c r="H29" s="31">
        <v>40</v>
      </c>
      <c r="I29" s="26">
        <v>0</v>
      </c>
      <c r="J29" s="26">
        <v>39</v>
      </c>
      <c r="K29" s="26">
        <v>1</v>
      </c>
      <c r="L29" s="14">
        <f t="shared" si="7"/>
        <v>-50</v>
      </c>
      <c r="M29" s="14">
        <f t="shared" si="5"/>
        <v>-25</v>
      </c>
      <c r="N29" s="14">
        <f t="shared" si="5"/>
        <v>-21</v>
      </c>
      <c r="O29" s="14">
        <f t="shared" si="5"/>
        <v>-4</v>
      </c>
      <c r="P29" s="14"/>
    </row>
    <row r="30" spans="1:16">
      <c r="A30" s="33">
        <v>4</v>
      </c>
      <c r="B30" s="72" t="s">
        <v>254</v>
      </c>
      <c r="C30" s="10" t="s">
        <v>294</v>
      </c>
      <c r="D30" s="29">
        <f t="shared" si="6"/>
        <v>120</v>
      </c>
      <c r="E30" s="12">
        <v>40</v>
      </c>
      <c r="F30" s="12">
        <v>74</v>
      </c>
      <c r="G30" s="12">
        <v>6</v>
      </c>
      <c r="H30" s="29">
        <v>110</v>
      </c>
      <c r="I30" s="26">
        <v>28</v>
      </c>
      <c r="J30" s="26">
        <v>68</v>
      </c>
      <c r="K30" s="26">
        <v>4</v>
      </c>
      <c r="L30" s="14">
        <f t="shared" si="7"/>
        <v>-10</v>
      </c>
      <c r="M30" s="14">
        <f t="shared" si="5"/>
        <v>-12</v>
      </c>
      <c r="N30" s="14">
        <f t="shared" si="5"/>
        <v>-6</v>
      </c>
      <c r="O30" s="14">
        <f t="shared" si="5"/>
        <v>-2</v>
      </c>
      <c r="P30" s="14"/>
    </row>
    <row r="31" spans="1:16" ht="18" customHeight="1">
      <c r="A31" s="33">
        <v>5</v>
      </c>
      <c r="B31" s="72" t="s">
        <v>276</v>
      </c>
      <c r="C31" s="77" t="s">
        <v>295</v>
      </c>
      <c r="D31" s="29">
        <f t="shared" si="6"/>
        <v>150</v>
      </c>
      <c r="E31" s="29">
        <v>50</v>
      </c>
      <c r="F31" s="29">
        <v>93</v>
      </c>
      <c r="G31" s="12">
        <v>7</v>
      </c>
      <c r="H31" s="29">
        <v>135</v>
      </c>
      <c r="I31" s="29">
        <v>14</v>
      </c>
      <c r="J31" s="29">
        <v>108</v>
      </c>
      <c r="K31" s="14">
        <v>4</v>
      </c>
      <c r="L31" s="14">
        <f t="shared" si="7"/>
        <v>-15</v>
      </c>
      <c r="M31" s="14">
        <f t="shared" si="5"/>
        <v>-36</v>
      </c>
      <c r="N31" s="14">
        <f t="shared" si="5"/>
        <v>15</v>
      </c>
      <c r="O31" s="14">
        <f t="shared" si="5"/>
        <v>-3</v>
      </c>
      <c r="P31" s="66"/>
    </row>
    <row r="32" spans="1:16" ht="14.25" customHeight="1">
      <c r="A32" s="33">
        <v>6</v>
      </c>
      <c r="B32" s="72" t="s">
        <v>286</v>
      </c>
      <c r="C32" s="78" t="s">
        <v>296</v>
      </c>
      <c r="D32" s="29">
        <f>SUM(E32:G32)</f>
        <v>120</v>
      </c>
      <c r="E32" s="29">
        <v>30</v>
      </c>
      <c r="F32" s="29">
        <v>85</v>
      </c>
      <c r="G32" s="12">
        <v>5</v>
      </c>
      <c r="H32" s="29">
        <v>70</v>
      </c>
      <c r="I32" s="31">
        <v>28</v>
      </c>
      <c r="J32" s="31">
        <v>39</v>
      </c>
      <c r="K32" s="14">
        <v>3</v>
      </c>
      <c r="L32" s="14">
        <f t="shared" si="7"/>
        <v>-50</v>
      </c>
      <c r="M32" s="14">
        <f t="shared" si="5"/>
        <v>-2</v>
      </c>
      <c r="N32" s="14">
        <f t="shared" si="5"/>
        <v>-46</v>
      </c>
      <c r="O32" s="14">
        <f t="shared" si="5"/>
        <v>-2</v>
      </c>
      <c r="P32" s="67"/>
    </row>
    <row r="33" spans="1:21">
      <c r="A33" s="33">
        <v>7</v>
      </c>
      <c r="B33" s="72" t="s">
        <v>277</v>
      </c>
      <c r="C33" s="41" t="s">
        <v>297</v>
      </c>
      <c r="D33" s="29">
        <f t="shared" si="6"/>
        <v>180</v>
      </c>
      <c r="E33" s="29">
        <v>60</v>
      </c>
      <c r="F33" s="29">
        <v>114</v>
      </c>
      <c r="G33" s="12">
        <v>6</v>
      </c>
      <c r="H33" s="29">
        <v>70</v>
      </c>
      <c r="I33" s="31">
        <v>28</v>
      </c>
      <c r="J33" s="31">
        <v>39</v>
      </c>
      <c r="K33" s="14">
        <v>3</v>
      </c>
      <c r="L33" s="14">
        <f t="shared" si="7"/>
        <v>-110</v>
      </c>
      <c r="M33" s="14">
        <f t="shared" si="5"/>
        <v>-32</v>
      </c>
      <c r="N33" s="14">
        <f t="shared" si="5"/>
        <v>-75</v>
      </c>
      <c r="O33" s="14">
        <f t="shared" si="5"/>
        <v>-3</v>
      </c>
      <c r="P33" s="68"/>
    </row>
    <row r="34" spans="1:21">
      <c r="A34" s="33">
        <v>8</v>
      </c>
      <c r="B34" s="72" t="s">
        <v>287</v>
      </c>
      <c r="C34" s="41" t="s">
        <v>249</v>
      </c>
      <c r="D34" s="29">
        <f t="shared" si="6"/>
        <v>180</v>
      </c>
      <c r="E34" s="29">
        <v>50</v>
      </c>
      <c r="F34" s="29">
        <v>121</v>
      </c>
      <c r="G34" s="12">
        <v>9</v>
      </c>
      <c r="H34" s="29">
        <v>110</v>
      </c>
      <c r="I34" s="31">
        <v>28</v>
      </c>
      <c r="J34" s="31">
        <v>78</v>
      </c>
      <c r="K34" s="14">
        <v>5</v>
      </c>
      <c r="L34" s="14">
        <f t="shared" si="7"/>
        <v>-70</v>
      </c>
      <c r="M34" s="14">
        <f t="shared" si="5"/>
        <v>-22</v>
      </c>
      <c r="N34" s="14">
        <f t="shared" si="5"/>
        <v>-43</v>
      </c>
      <c r="O34" s="14">
        <f t="shared" si="5"/>
        <v>-4</v>
      </c>
      <c r="P34" s="66"/>
    </row>
    <row r="35" spans="1:21">
      <c r="A35" s="33">
        <v>9</v>
      </c>
      <c r="B35" s="72" t="s">
        <v>288</v>
      </c>
      <c r="C35" s="41" t="s">
        <v>298</v>
      </c>
      <c r="D35" s="29">
        <f>SUM(E35:G35)</f>
        <v>150</v>
      </c>
      <c r="E35" s="29">
        <v>45</v>
      </c>
      <c r="F35" s="29">
        <v>100</v>
      </c>
      <c r="G35" s="12">
        <v>5</v>
      </c>
      <c r="H35" s="29">
        <v>70</v>
      </c>
      <c r="I35" s="29">
        <v>28</v>
      </c>
      <c r="J35" s="29">
        <v>39</v>
      </c>
      <c r="K35" s="14">
        <v>3</v>
      </c>
      <c r="L35" s="14">
        <f t="shared" si="7"/>
        <v>-80</v>
      </c>
      <c r="M35" s="14">
        <f t="shared" si="5"/>
        <v>-17</v>
      </c>
      <c r="N35" s="14">
        <f t="shared" si="5"/>
        <v>-61</v>
      </c>
      <c r="O35" s="14">
        <f t="shared" si="5"/>
        <v>-2</v>
      </c>
      <c r="P35" s="68"/>
    </row>
    <row r="36" spans="1:21">
      <c r="A36" s="33">
        <v>10</v>
      </c>
      <c r="B36" s="72" t="s">
        <v>289</v>
      </c>
      <c r="C36" s="76" t="s">
        <v>284</v>
      </c>
      <c r="D36" s="29">
        <f t="shared" si="6"/>
        <v>150</v>
      </c>
      <c r="E36" s="29">
        <v>40</v>
      </c>
      <c r="F36" s="29">
        <v>105</v>
      </c>
      <c r="G36" s="12">
        <v>5</v>
      </c>
      <c r="H36" s="31">
        <v>70</v>
      </c>
      <c r="I36" s="59">
        <v>28</v>
      </c>
      <c r="J36" s="59">
        <v>39</v>
      </c>
      <c r="K36" s="59">
        <v>3</v>
      </c>
      <c r="L36" s="14">
        <f t="shared" si="7"/>
        <v>-80</v>
      </c>
      <c r="M36" s="14">
        <f t="shared" si="5"/>
        <v>-12</v>
      </c>
      <c r="N36" s="14">
        <f t="shared" si="5"/>
        <v>-66</v>
      </c>
      <c r="O36" s="14">
        <f t="shared" si="5"/>
        <v>-2</v>
      </c>
      <c r="P36" s="14"/>
    </row>
    <row r="37" spans="1:21">
      <c r="A37" s="33">
        <v>11</v>
      </c>
      <c r="B37" s="72" t="s">
        <v>257</v>
      </c>
      <c r="C37" s="10" t="s">
        <v>112</v>
      </c>
      <c r="D37" s="29">
        <f>SUM(E37:G37)</f>
        <v>120</v>
      </c>
      <c r="E37" s="29">
        <v>30</v>
      </c>
      <c r="F37" s="29">
        <v>84</v>
      </c>
      <c r="G37" s="12">
        <v>6</v>
      </c>
      <c r="H37" s="31">
        <v>30</v>
      </c>
      <c r="I37" s="26">
        <v>28</v>
      </c>
      <c r="J37" s="26">
        <v>0</v>
      </c>
      <c r="K37" s="26">
        <v>2</v>
      </c>
      <c r="L37" s="14">
        <f t="shared" si="7"/>
        <v>-90</v>
      </c>
      <c r="M37" s="14">
        <f t="shared" si="5"/>
        <v>-2</v>
      </c>
      <c r="N37" s="14">
        <f t="shared" si="5"/>
        <v>-84</v>
      </c>
      <c r="O37" s="14">
        <f t="shared" si="5"/>
        <v>-4</v>
      </c>
      <c r="P37" s="14"/>
    </row>
    <row r="38" spans="1:21" ht="14.25" customHeight="1">
      <c r="A38" s="33">
        <v>12</v>
      </c>
      <c r="B38" s="72" t="s">
        <v>76</v>
      </c>
      <c r="C38" s="41" t="s">
        <v>299</v>
      </c>
      <c r="D38" s="29">
        <f>SUM(E38:G38)</f>
        <v>300</v>
      </c>
      <c r="E38" s="29">
        <v>15</v>
      </c>
      <c r="F38" s="29">
        <v>275</v>
      </c>
      <c r="G38" s="12">
        <v>10</v>
      </c>
      <c r="H38" s="31">
        <v>70</v>
      </c>
      <c r="I38" s="26">
        <v>28</v>
      </c>
      <c r="J38" s="26">
        <v>39</v>
      </c>
      <c r="K38" s="26">
        <v>3</v>
      </c>
      <c r="L38" s="14">
        <f t="shared" si="7"/>
        <v>-230</v>
      </c>
      <c r="M38" s="14">
        <f t="shared" si="5"/>
        <v>13</v>
      </c>
      <c r="N38" s="14">
        <f t="shared" si="5"/>
        <v>-236</v>
      </c>
      <c r="O38" s="14">
        <f t="shared" si="5"/>
        <v>-7</v>
      </c>
      <c r="P38" s="14"/>
    </row>
    <row r="39" spans="1:21">
      <c r="A39" s="33"/>
      <c r="B39" s="187" t="s">
        <v>77</v>
      </c>
      <c r="C39" s="188"/>
      <c r="D39" s="84">
        <f>+SUM(D41:D48)</f>
        <v>787</v>
      </c>
      <c r="E39" s="46"/>
      <c r="F39" s="46"/>
      <c r="G39" s="46"/>
      <c r="H39" s="84">
        <f>+SUM(H40:H45)</f>
        <v>230</v>
      </c>
      <c r="I39" s="29"/>
      <c r="J39" s="29"/>
      <c r="K39" s="29"/>
      <c r="L39" s="85"/>
      <c r="M39" s="85"/>
      <c r="N39" s="85"/>
      <c r="O39" s="85"/>
      <c r="P39" s="14"/>
    </row>
    <row r="40" spans="1:21" ht="15.75" customHeight="1">
      <c r="A40" s="33">
        <v>1</v>
      </c>
      <c r="B40" s="94" t="s">
        <v>301</v>
      </c>
      <c r="C40" s="105"/>
      <c r="D40" s="106">
        <f>SUM(E40:G40)</f>
        <v>120</v>
      </c>
      <c r="E40" s="95">
        <v>40</v>
      </c>
      <c r="F40" s="95">
        <v>75</v>
      </c>
      <c r="G40" s="96">
        <v>5</v>
      </c>
      <c r="H40" s="65">
        <v>90</v>
      </c>
      <c r="I40" s="26">
        <v>84</v>
      </c>
      <c r="J40" s="26">
        <v>0</v>
      </c>
      <c r="K40" s="26">
        <v>6</v>
      </c>
      <c r="L40" s="14">
        <f>H40-D41</f>
        <v>20</v>
      </c>
      <c r="M40" s="14">
        <f>I40-E41</f>
        <v>56</v>
      </c>
      <c r="N40" s="14">
        <f>J40-F41</f>
        <v>-39</v>
      </c>
      <c r="O40" s="14">
        <f>K40-G41</f>
        <v>3</v>
      </c>
      <c r="P40" s="14"/>
      <c r="T40" s="1">
        <f>180-45-45</f>
        <v>90</v>
      </c>
    </row>
    <row r="41" spans="1:21">
      <c r="A41" s="33">
        <v>2</v>
      </c>
      <c r="B41" s="72" t="s">
        <v>238</v>
      </c>
      <c r="C41" s="57" t="s">
        <v>90</v>
      </c>
      <c r="D41" s="29">
        <f>SUM(E41:G41)</f>
        <v>70</v>
      </c>
      <c r="E41" s="14">
        <v>28</v>
      </c>
      <c r="F41" s="14">
        <v>39</v>
      </c>
      <c r="G41" s="14">
        <v>3</v>
      </c>
      <c r="H41" s="26">
        <v>70</v>
      </c>
      <c r="I41" s="26">
        <v>28</v>
      </c>
      <c r="J41" s="26">
        <v>39</v>
      </c>
      <c r="K41" s="26">
        <v>3</v>
      </c>
      <c r="L41" s="14" t="e">
        <f>H41-#REF!</f>
        <v>#REF!</v>
      </c>
      <c r="M41" s="14" t="e">
        <f>I41-#REF!</f>
        <v>#REF!</v>
      </c>
      <c r="N41" s="14" t="e">
        <f>J41-#REF!</f>
        <v>#REF!</v>
      </c>
      <c r="O41" s="14" t="e">
        <f>K41-#REF!</f>
        <v>#REF!</v>
      </c>
      <c r="P41" s="14"/>
      <c r="T41" s="1">
        <f>45/15</f>
        <v>3</v>
      </c>
      <c r="U41" s="1">
        <f>T40/40</f>
        <v>2.25</v>
      </c>
    </row>
    <row r="42" spans="1:21">
      <c r="A42" s="33">
        <v>3</v>
      </c>
      <c r="B42" s="72" t="s">
        <v>279</v>
      </c>
      <c r="C42" s="57" t="s">
        <v>302</v>
      </c>
      <c r="D42" s="29">
        <f>SUM(E42:G42)</f>
        <v>135</v>
      </c>
      <c r="E42" s="29">
        <v>40</v>
      </c>
      <c r="F42" s="29">
        <v>90</v>
      </c>
      <c r="G42" s="29">
        <v>5</v>
      </c>
      <c r="H42" s="26">
        <v>70</v>
      </c>
      <c r="I42" s="26">
        <v>28</v>
      </c>
      <c r="J42" s="26">
        <v>36</v>
      </c>
      <c r="K42" s="26">
        <v>6</v>
      </c>
      <c r="L42" s="14">
        <f t="shared" ref="L42:O45" si="8">H42-D42</f>
        <v>-65</v>
      </c>
      <c r="M42" s="14">
        <f t="shared" si="8"/>
        <v>-12</v>
      </c>
      <c r="N42" s="14">
        <f t="shared" si="8"/>
        <v>-54</v>
      </c>
      <c r="O42" s="14">
        <f t="shared" si="8"/>
        <v>1</v>
      </c>
      <c r="P42" s="14"/>
    </row>
    <row r="43" spans="1:21">
      <c r="A43" s="33">
        <v>4</v>
      </c>
      <c r="B43" s="74" t="s">
        <v>297</v>
      </c>
      <c r="C43" s="47"/>
      <c r="D43" s="29">
        <f t="shared" ref="D43:D44" si="9">SUM(E43:G43)</f>
        <v>110</v>
      </c>
      <c r="E43" s="29">
        <v>28</v>
      </c>
      <c r="F43" s="29">
        <v>78</v>
      </c>
      <c r="G43" s="29">
        <v>4</v>
      </c>
      <c r="H43" s="31"/>
      <c r="I43" s="26"/>
      <c r="J43" s="26"/>
      <c r="K43" s="26"/>
      <c r="L43" s="14">
        <f t="shared" si="8"/>
        <v>-110</v>
      </c>
      <c r="M43" s="14">
        <f t="shared" si="8"/>
        <v>-28</v>
      </c>
      <c r="N43" s="14">
        <f t="shared" si="8"/>
        <v>-78</v>
      </c>
      <c r="O43" s="14">
        <f t="shared" si="8"/>
        <v>-4</v>
      </c>
      <c r="P43" s="14"/>
      <c r="U43" s="1">
        <f>116-45</f>
        <v>71</v>
      </c>
    </row>
    <row r="44" spans="1:21">
      <c r="A44" s="33">
        <v>5</v>
      </c>
      <c r="B44" s="74" t="s">
        <v>296</v>
      </c>
      <c r="C44" s="47"/>
      <c r="D44" s="29">
        <f t="shared" si="9"/>
        <v>70</v>
      </c>
      <c r="E44" s="29">
        <v>28</v>
      </c>
      <c r="F44" s="29">
        <v>39</v>
      </c>
      <c r="G44" s="29">
        <v>3</v>
      </c>
      <c r="H44" s="31"/>
      <c r="I44" s="26"/>
      <c r="J44" s="26"/>
      <c r="K44" s="26"/>
      <c r="L44" s="14"/>
      <c r="M44" s="14"/>
      <c r="N44" s="14"/>
      <c r="O44" s="14"/>
      <c r="P44" s="14"/>
    </row>
    <row r="45" spans="1:21">
      <c r="A45" s="33">
        <v>6</v>
      </c>
      <c r="B45" s="100" t="s">
        <v>284</v>
      </c>
      <c r="C45" s="101"/>
      <c r="D45" s="102">
        <f>SUM(E45:G45)</f>
        <v>120</v>
      </c>
      <c r="E45" s="102">
        <v>24</v>
      </c>
      <c r="F45" s="102">
        <v>90</v>
      </c>
      <c r="G45" s="102">
        <v>6</v>
      </c>
      <c r="H45" s="31"/>
      <c r="I45" s="26"/>
      <c r="J45" s="26"/>
      <c r="K45" s="26"/>
      <c r="L45" s="14">
        <f t="shared" si="8"/>
        <v>-120</v>
      </c>
      <c r="M45" s="14">
        <f t="shared" si="8"/>
        <v>-24</v>
      </c>
      <c r="N45" s="14">
        <f t="shared" si="8"/>
        <v>-90</v>
      </c>
      <c r="O45" s="14">
        <f t="shared" si="8"/>
        <v>-6</v>
      </c>
      <c r="P45" s="50"/>
    </row>
    <row r="46" spans="1:21">
      <c r="A46" s="103">
        <v>7</v>
      </c>
      <c r="B46" s="104" t="s">
        <v>304</v>
      </c>
      <c r="C46" s="82"/>
      <c r="D46" s="29">
        <v>120</v>
      </c>
      <c r="E46" s="29">
        <v>40</v>
      </c>
      <c r="F46" s="29">
        <v>75</v>
      </c>
      <c r="G46" s="29">
        <v>4</v>
      </c>
      <c r="H46" s="99"/>
      <c r="I46" s="45"/>
      <c r="J46" s="45"/>
      <c r="K46" s="45"/>
      <c r="L46" s="14"/>
      <c r="M46" s="85"/>
      <c r="N46" s="85"/>
      <c r="O46" s="85"/>
      <c r="P46" s="64"/>
    </row>
    <row r="47" spans="1:21" ht="18.75" customHeight="1">
      <c r="A47" s="33">
        <v>8</v>
      </c>
      <c r="B47" s="123" t="s">
        <v>158</v>
      </c>
      <c r="C47" s="123"/>
      <c r="D47" s="102">
        <f>SUM(E47:G47)</f>
        <v>120</v>
      </c>
      <c r="E47" s="102">
        <v>40</v>
      </c>
      <c r="F47" s="102">
        <v>75</v>
      </c>
      <c r="G47" s="102">
        <v>5</v>
      </c>
      <c r="H47" s="32"/>
      <c r="I47" s="32"/>
      <c r="J47" s="32"/>
      <c r="K47" s="32"/>
      <c r="L47" s="32"/>
      <c r="M47" s="32"/>
      <c r="N47" s="32"/>
      <c r="O47" s="32"/>
    </row>
    <row r="48" spans="1:21" ht="15.6">
      <c r="A48" s="64">
        <v>9</v>
      </c>
      <c r="B48" s="124" t="s">
        <v>181</v>
      </c>
      <c r="C48" s="125">
        <f t="shared" ref="C48" si="10">SUM(D48:F48)</f>
        <v>45</v>
      </c>
      <c r="D48" s="126">
        <v>42</v>
      </c>
      <c r="E48" s="126">
        <v>0</v>
      </c>
      <c r="F48" s="127">
        <v>3</v>
      </c>
      <c r="G48" s="125">
        <v>3</v>
      </c>
      <c r="H48" s="32"/>
      <c r="I48" s="32"/>
      <c r="J48" s="32"/>
      <c r="K48" s="32"/>
      <c r="L48" s="32"/>
      <c r="M48" s="32"/>
      <c r="N48" s="32"/>
      <c r="O48" s="32"/>
    </row>
  </sheetData>
  <mergeCells count="13">
    <mergeCell ref="B39:C39"/>
    <mergeCell ref="A2:P2"/>
    <mergeCell ref="A3:A4"/>
    <mergeCell ref="B3:C3"/>
    <mergeCell ref="D3:G3"/>
    <mergeCell ref="H3:K3"/>
    <mergeCell ref="L3:O3"/>
    <mergeCell ref="P3:P4"/>
    <mergeCell ref="B6:C6"/>
    <mergeCell ref="B13:C13"/>
    <mergeCell ref="B14:C14"/>
    <mergeCell ref="B15:C15"/>
    <mergeCell ref="B26:C26"/>
  </mergeCells>
  <pageMargins left="0.7" right="0.7" top="0.75" bottom="0.75" header="0.3" footer="0.3"/>
  <pageSetup paperSize="9" scale="96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topLeftCell="A17" zoomScaleNormal="100" workbookViewId="0">
      <selection activeCell="R47" sqref="R47"/>
    </sheetView>
  </sheetViews>
  <sheetFormatPr defaultColWidth="9.109375" defaultRowHeight="20.25" customHeight="1"/>
  <cols>
    <col min="1" max="1" width="11.44140625" style="141" customWidth="1"/>
    <col min="2" max="2" width="47.109375" style="141" customWidth="1"/>
    <col min="3" max="3" width="16.6640625" style="141" hidden="1" customWidth="1"/>
    <col min="4" max="4" width="10.33203125" style="141" customWidth="1"/>
    <col min="5" max="5" width="10" style="141" customWidth="1"/>
    <col min="6" max="6" width="10.88671875" style="141" bestFit="1" customWidth="1"/>
    <col min="7" max="7" width="9.109375" style="141"/>
    <col min="8" max="8" width="0" style="141" hidden="1" customWidth="1"/>
    <col min="9" max="9" width="9.88671875" style="141" hidden="1" customWidth="1"/>
    <col min="10" max="10" width="10.88671875" style="141" hidden="1" customWidth="1"/>
    <col min="11" max="11" width="9.33203125" style="141" hidden="1" customWidth="1"/>
    <col min="12" max="15" width="7.44140625" style="141" hidden="1" customWidth="1"/>
    <col min="16" max="16" width="28.44140625" style="141" hidden="1" customWidth="1"/>
    <col min="17" max="17" width="15.44140625" style="141" customWidth="1"/>
    <col min="18" max="18" width="26.33203125" style="141" customWidth="1"/>
    <col min="19" max="16384" width="9.109375" style="141"/>
  </cols>
  <sheetData>
    <row r="1" spans="1:31" ht="34.5" customHeight="1">
      <c r="A1" s="209" t="s">
        <v>417</v>
      </c>
      <c r="B1" s="209"/>
      <c r="C1" s="209"/>
      <c r="D1" s="209"/>
      <c r="E1" s="209"/>
      <c r="F1" s="209"/>
      <c r="G1" s="209"/>
    </row>
    <row r="2" spans="1:31" ht="20.25" hidden="1" customHeight="1">
      <c r="A2" s="224" t="s">
        <v>306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AE2" s="146"/>
    </row>
    <row r="3" spans="1:31" ht="20.25" customHeight="1">
      <c r="A3" s="225" t="s">
        <v>419</v>
      </c>
      <c r="B3" s="212" t="s">
        <v>2</v>
      </c>
      <c r="C3" s="213"/>
      <c r="D3" s="226" t="s">
        <v>421</v>
      </c>
      <c r="E3" s="226"/>
      <c r="F3" s="226"/>
      <c r="G3" s="226"/>
      <c r="H3" s="220" t="s">
        <v>3</v>
      </c>
      <c r="I3" s="226"/>
      <c r="J3" s="226"/>
      <c r="K3" s="226"/>
      <c r="L3" s="224" t="s">
        <v>4</v>
      </c>
      <c r="M3" s="224"/>
      <c r="N3" s="224"/>
      <c r="O3" s="224"/>
      <c r="P3" s="218" t="s">
        <v>5</v>
      </c>
      <c r="Q3" s="205" t="s">
        <v>424</v>
      </c>
      <c r="R3" s="207" t="s">
        <v>427</v>
      </c>
      <c r="AE3" s="146"/>
    </row>
    <row r="4" spans="1:31" ht="20.25" customHeight="1">
      <c r="A4" s="225"/>
      <c r="B4" s="214"/>
      <c r="C4" s="215"/>
      <c r="D4" s="207" t="s">
        <v>420</v>
      </c>
      <c r="E4" s="218" t="s">
        <v>422</v>
      </c>
      <c r="F4" s="219"/>
      <c r="G4" s="220"/>
      <c r="H4" s="167"/>
      <c r="I4" s="132"/>
      <c r="J4" s="132"/>
      <c r="K4" s="132"/>
      <c r="L4" s="134"/>
      <c r="M4" s="134"/>
      <c r="N4" s="134"/>
      <c r="O4" s="134"/>
      <c r="P4" s="218"/>
      <c r="Q4" s="206"/>
      <c r="R4" s="208"/>
      <c r="AE4" s="146"/>
    </row>
    <row r="5" spans="1:31" ht="44.25" customHeight="1">
      <c r="A5" s="225"/>
      <c r="B5" s="216"/>
      <c r="C5" s="217"/>
      <c r="D5" s="208"/>
      <c r="E5" s="134" t="s">
        <v>8</v>
      </c>
      <c r="F5" s="134" t="s">
        <v>9</v>
      </c>
      <c r="G5" s="134" t="s">
        <v>10</v>
      </c>
      <c r="H5" s="166" t="s">
        <v>7</v>
      </c>
      <c r="I5" s="132" t="s">
        <v>8</v>
      </c>
      <c r="J5" s="132" t="s">
        <v>9</v>
      </c>
      <c r="K5" s="132" t="s">
        <v>10</v>
      </c>
      <c r="L5" s="134" t="s">
        <v>11</v>
      </c>
      <c r="M5" s="134" t="s">
        <v>12</v>
      </c>
      <c r="N5" s="134" t="s">
        <v>13</v>
      </c>
      <c r="O5" s="134" t="s">
        <v>14</v>
      </c>
      <c r="P5" s="218"/>
      <c r="Q5" s="148"/>
      <c r="R5" s="148"/>
    </row>
    <row r="6" spans="1:31" ht="20.25" customHeight="1">
      <c r="A6" s="132" t="s">
        <v>311</v>
      </c>
      <c r="B6" s="221" t="s">
        <v>412</v>
      </c>
      <c r="C6" s="221"/>
      <c r="D6" s="132">
        <f>+SUM(D7:D12)</f>
        <v>450</v>
      </c>
      <c r="E6" s="132">
        <f t="shared" ref="E6:P6" si="0">+SUM(E7:E12)</f>
        <v>220</v>
      </c>
      <c r="F6" s="132">
        <f t="shared" si="0"/>
        <v>200</v>
      </c>
      <c r="G6" s="132">
        <f t="shared" si="0"/>
        <v>30</v>
      </c>
      <c r="H6" s="167">
        <f t="shared" si="0"/>
        <v>450</v>
      </c>
      <c r="I6" s="132">
        <f t="shared" si="0"/>
        <v>220</v>
      </c>
      <c r="J6" s="132">
        <f t="shared" si="0"/>
        <v>200</v>
      </c>
      <c r="K6" s="132">
        <f t="shared" si="0"/>
        <v>30</v>
      </c>
      <c r="L6" s="132">
        <f t="shared" si="0"/>
        <v>0</v>
      </c>
      <c r="M6" s="132">
        <f t="shared" si="0"/>
        <v>0</v>
      </c>
      <c r="N6" s="132">
        <f t="shared" si="0"/>
        <v>0</v>
      </c>
      <c r="O6" s="132">
        <f t="shared" si="0"/>
        <v>0</v>
      </c>
      <c r="P6" s="180">
        <f t="shared" si="0"/>
        <v>0</v>
      </c>
      <c r="Q6" s="148"/>
      <c r="R6" s="148"/>
    </row>
    <row r="7" spans="1:31" ht="20.25" customHeight="1">
      <c r="A7" s="138" t="s">
        <v>375</v>
      </c>
      <c r="B7" s="129" t="s">
        <v>16</v>
      </c>
      <c r="C7" s="147" t="s">
        <v>16</v>
      </c>
      <c r="D7" s="130">
        <f>SUM(E7:G7)</f>
        <v>90</v>
      </c>
      <c r="E7" s="130">
        <v>60</v>
      </c>
      <c r="F7" s="130">
        <v>24</v>
      </c>
      <c r="G7" s="130">
        <v>6</v>
      </c>
      <c r="H7" s="168">
        <v>90</v>
      </c>
      <c r="I7" s="130">
        <v>60</v>
      </c>
      <c r="J7" s="130">
        <v>24</v>
      </c>
      <c r="K7" s="130">
        <v>6</v>
      </c>
      <c r="L7" s="132">
        <f t="shared" ref="L7:O12" si="1">H7-D7</f>
        <v>0</v>
      </c>
      <c r="M7" s="132">
        <f t="shared" si="1"/>
        <v>0</v>
      </c>
      <c r="N7" s="132">
        <f t="shared" si="1"/>
        <v>0</v>
      </c>
      <c r="O7" s="132">
        <f t="shared" si="1"/>
        <v>0</v>
      </c>
      <c r="P7" s="181"/>
      <c r="Q7" s="148"/>
      <c r="R7" s="148"/>
    </row>
    <row r="8" spans="1:31" ht="20.25" customHeight="1">
      <c r="A8" s="138" t="s">
        <v>376</v>
      </c>
      <c r="B8" s="129" t="s">
        <v>17</v>
      </c>
      <c r="C8" s="147" t="s">
        <v>17</v>
      </c>
      <c r="D8" s="130">
        <f t="shared" ref="D8:D12" si="2">SUM(E8:G8)</f>
        <v>30</v>
      </c>
      <c r="E8" s="130">
        <v>21</v>
      </c>
      <c r="F8" s="130">
        <v>7</v>
      </c>
      <c r="G8" s="130">
        <v>2</v>
      </c>
      <c r="H8" s="168">
        <v>30</v>
      </c>
      <c r="I8" s="130">
        <v>21</v>
      </c>
      <c r="J8" s="130">
        <v>7</v>
      </c>
      <c r="K8" s="130">
        <v>2</v>
      </c>
      <c r="L8" s="132">
        <f t="shared" si="1"/>
        <v>0</v>
      </c>
      <c r="M8" s="132">
        <f t="shared" si="1"/>
        <v>0</v>
      </c>
      <c r="N8" s="132">
        <f t="shared" si="1"/>
        <v>0</v>
      </c>
      <c r="O8" s="132">
        <f t="shared" si="1"/>
        <v>0</v>
      </c>
      <c r="P8" s="181"/>
      <c r="Q8" s="148"/>
      <c r="R8" s="148"/>
    </row>
    <row r="9" spans="1:31" ht="20.25" customHeight="1">
      <c r="A9" s="138" t="s">
        <v>377</v>
      </c>
      <c r="B9" s="129" t="s">
        <v>18</v>
      </c>
      <c r="C9" s="147" t="s">
        <v>18</v>
      </c>
      <c r="D9" s="130">
        <f t="shared" si="2"/>
        <v>60</v>
      </c>
      <c r="E9" s="130">
        <v>4</v>
      </c>
      <c r="F9" s="130">
        <v>52</v>
      </c>
      <c r="G9" s="130">
        <v>4</v>
      </c>
      <c r="H9" s="168">
        <v>60</v>
      </c>
      <c r="I9" s="130">
        <v>4</v>
      </c>
      <c r="J9" s="130">
        <v>52</v>
      </c>
      <c r="K9" s="130">
        <v>4</v>
      </c>
      <c r="L9" s="132">
        <f t="shared" si="1"/>
        <v>0</v>
      </c>
      <c r="M9" s="132">
        <f t="shared" si="1"/>
        <v>0</v>
      </c>
      <c r="N9" s="132">
        <f t="shared" si="1"/>
        <v>0</v>
      </c>
      <c r="O9" s="132">
        <f t="shared" si="1"/>
        <v>0</v>
      </c>
      <c r="P9" s="181"/>
      <c r="Q9" s="148"/>
      <c r="R9" s="148"/>
    </row>
    <row r="10" spans="1:31" ht="20.25" customHeight="1">
      <c r="A10" s="138" t="s">
        <v>378</v>
      </c>
      <c r="B10" s="131" t="s">
        <v>19</v>
      </c>
      <c r="C10" s="147" t="s">
        <v>20</v>
      </c>
      <c r="D10" s="132">
        <f t="shared" si="2"/>
        <v>75</v>
      </c>
      <c r="E10" s="130">
        <v>58</v>
      </c>
      <c r="F10" s="130">
        <v>13</v>
      </c>
      <c r="G10" s="130">
        <v>4</v>
      </c>
      <c r="H10" s="168">
        <v>75</v>
      </c>
      <c r="I10" s="130">
        <v>58</v>
      </c>
      <c r="J10" s="130">
        <v>13</v>
      </c>
      <c r="K10" s="130">
        <v>4</v>
      </c>
      <c r="L10" s="132">
        <f t="shared" si="1"/>
        <v>0</v>
      </c>
      <c r="M10" s="132">
        <f t="shared" si="1"/>
        <v>0</v>
      </c>
      <c r="N10" s="132">
        <f t="shared" si="1"/>
        <v>0</v>
      </c>
      <c r="O10" s="132">
        <f t="shared" si="1"/>
        <v>0</v>
      </c>
      <c r="P10" s="182"/>
      <c r="Q10" s="148"/>
      <c r="R10" s="148"/>
    </row>
    <row r="11" spans="1:31" ht="20.25" customHeight="1">
      <c r="A11" s="138" t="s">
        <v>379</v>
      </c>
      <c r="B11" s="131" t="s">
        <v>21</v>
      </c>
      <c r="C11" s="147" t="s">
        <v>21</v>
      </c>
      <c r="D11" s="132">
        <f t="shared" si="2"/>
        <v>75</v>
      </c>
      <c r="E11" s="130">
        <v>17</v>
      </c>
      <c r="F11" s="130">
        <v>54</v>
      </c>
      <c r="G11" s="130">
        <v>4</v>
      </c>
      <c r="H11" s="168">
        <v>75</v>
      </c>
      <c r="I11" s="130">
        <v>17</v>
      </c>
      <c r="J11" s="130">
        <v>54</v>
      </c>
      <c r="K11" s="130">
        <v>4</v>
      </c>
      <c r="L11" s="132">
        <f t="shared" si="1"/>
        <v>0</v>
      </c>
      <c r="M11" s="132">
        <f t="shared" si="1"/>
        <v>0</v>
      </c>
      <c r="N11" s="132">
        <f t="shared" si="1"/>
        <v>0</v>
      </c>
      <c r="O11" s="132">
        <f t="shared" si="1"/>
        <v>0</v>
      </c>
      <c r="P11" s="181"/>
      <c r="Q11" s="148"/>
      <c r="R11" s="148"/>
    </row>
    <row r="12" spans="1:31" ht="20.25" customHeight="1">
      <c r="A12" s="138" t="s">
        <v>380</v>
      </c>
      <c r="B12" s="131" t="s">
        <v>22</v>
      </c>
      <c r="C12" s="147" t="s">
        <v>23</v>
      </c>
      <c r="D12" s="132">
        <f t="shared" si="2"/>
        <v>120</v>
      </c>
      <c r="E12" s="133">
        <v>60</v>
      </c>
      <c r="F12" s="133">
        <v>50</v>
      </c>
      <c r="G12" s="133">
        <v>10</v>
      </c>
      <c r="H12" s="169">
        <v>120</v>
      </c>
      <c r="I12" s="133">
        <v>60</v>
      </c>
      <c r="J12" s="133">
        <v>50</v>
      </c>
      <c r="K12" s="133">
        <v>10</v>
      </c>
      <c r="L12" s="132">
        <f t="shared" si="1"/>
        <v>0</v>
      </c>
      <c r="M12" s="132">
        <f t="shared" si="1"/>
        <v>0</v>
      </c>
      <c r="N12" s="132">
        <f t="shared" si="1"/>
        <v>0</v>
      </c>
      <c r="O12" s="132">
        <f t="shared" si="1"/>
        <v>0</v>
      </c>
      <c r="P12" s="181"/>
      <c r="Q12" s="148"/>
      <c r="R12" s="148"/>
    </row>
    <row r="13" spans="1:31" ht="20.25" customHeight="1">
      <c r="A13" s="132" t="s">
        <v>317</v>
      </c>
      <c r="B13" s="222" t="s">
        <v>413</v>
      </c>
      <c r="C13" s="222"/>
      <c r="D13" s="134">
        <f>+D14+D25</f>
        <v>3300</v>
      </c>
      <c r="E13" s="134">
        <f t="shared" ref="E13:P13" si="3">+E14+E25</f>
        <v>1073</v>
      </c>
      <c r="F13" s="134">
        <f t="shared" si="3"/>
        <v>2089</v>
      </c>
      <c r="G13" s="134">
        <f t="shared" si="3"/>
        <v>138</v>
      </c>
      <c r="H13" s="134">
        <f t="shared" si="3"/>
        <v>1735</v>
      </c>
      <c r="I13" s="134">
        <f t="shared" si="3"/>
        <v>0</v>
      </c>
      <c r="J13" s="134">
        <f t="shared" si="3"/>
        <v>0</v>
      </c>
      <c r="K13" s="134">
        <f t="shared" si="3"/>
        <v>0</v>
      </c>
      <c r="L13" s="134">
        <f t="shared" si="3"/>
        <v>0</v>
      </c>
      <c r="M13" s="134">
        <f t="shared" si="3"/>
        <v>0</v>
      </c>
      <c r="N13" s="134">
        <f t="shared" si="3"/>
        <v>0</v>
      </c>
      <c r="O13" s="134">
        <f t="shared" si="3"/>
        <v>0</v>
      </c>
      <c r="P13" s="179">
        <f t="shared" si="3"/>
        <v>0</v>
      </c>
      <c r="Q13" s="148"/>
      <c r="R13" s="148"/>
    </row>
    <row r="14" spans="1:31" ht="20.25" customHeight="1">
      <c r="A14" s="132" t="s">
        <v>415</v>
      </c>
      <c r="B14" s="221" t="s">
        <v>414</v>
      </c>
      <c r="C14" s="223"/>
      <c r="D14" s="149">
        <f>+SUM(D15:D24)</f>
        <v>860</v>
      </c>
      <c r="E14" s="149">
        <f t="shared" ref="E14:G14" si="4">+SUM(E15:E24)</f>
        <v>336</v>
      </c>
      <c r="F14" s="149">
        <f t="shared" si="4"/>
        <v>488</v>
      </c>
      <c r="G14" s="149">
        <f t="shared" si="4"/>
        <v>36</v>
      </c>
      <c r="H14" s="170">
        <f>+SUM(H15:H24)</f>
        <v>805</v>
      </c>
      <c r="I14" s="150"/>
      <c r="J14" s="130"/>
      <c r="K14" s="130"/>
      <c r="L14" s="132"/>
      <c r="M14" s="132"/>
      <c r="N14" s="132"/>
      <c r="O14" s="132"/>
      <c r="P14" s="181"/>
      <c r="Q14" s="148"/>
      <c r="R14" s="148"/>
    </row>
    <row r="15" spans="1:31" ht="20.25" customHeight="1">
      <c r="A15" s="138" t="s">
        <v>381</v>
      </c>
      <c r="B15" s="135" t="s">
        <v>111</v>
      </c>
      <c r="C15" s="151" t="s">
        <v>291</v>
      </c>
      <c r="D15" s="130">
        <f>SUM(E15:G15)</f>
        <v>30</v>
      </c>
      <c r="E15" s="130">
        <v>15</v>
      </c>
      <c r="F15" s="130">
        <v>13</v>
      </c>
      <c r="G15" s="130">
        <v>2</v>
      </c>
      <c r="H15" s="171">
        <v>30</v>
      </c>
      <c r="I15" s="152">
        <v>28</v>
      </c>
      <c r="J15" s="152">
        <v>0</v>
      </c>
      <c r="K15" s="152">
        <v>2</v>
      </c>
      <c r="L15" s="130">
        <f>H15-D15</f>
        <v>0</v>
      </c>
      <c r="M15" s="130">
        <f t="shared" ref="M15:O24" si="5">I15-E15</f>
        <v>13</v>
      </c>
      <c r="N15" s="130">
        <f t="shared" si="5"/>
        <v>-13</v>
      </c>
      <c r="O15" s="130">
        <f t="shared" si="5"/>
        <v>0</v>
      </c>
      <c r="P15" s="181"/>
      <c r="Q15" s="148"/>
      <c r="R15" s="148" t="s">
        <v>428</v>
      </c>
    </row>
    <row r="16" spans="1:31" ht="20.25" customHeight="1">
      <c r="A16" s="138" t="s">
        <v>382</v>
      </c>
      <c r="B16" s="135" t="s">
        <v>104</v>
      </c>
      <c r="C16" s="153" t="s">
        <v>268</v>
      </c>
      <c r="D16" s="130">
        <f t="shared" ref="D16:D23" si="6">SUM(E16:G16)</f>
        <v>60</v>
      </c>
      <c r="E16" s="130">
        <v>36</v>
      </c>
      <c r="F16" s="130">
        <v>20</v>
      </c>
      <c r="G16" s="130">
        <v>4</v>
      </c>
      <c r="H16" s="171">
        <v>70</v>
      </c>
      <c r="I16" s="152">
        <v>28</v>
      </c>
      <c r="J16" s="152">
        <v>34</v>
      </c>
      <c r="K16" s="152">
        <v>8</v>
      </c>
      <c r="L16" s="130">
        <f t="shared" ref="L16:L24" si="7">H16-D16</f>
        <v>10</v>
      </c>
      <c r="M16" s="130">
        <f t="shared" si="5"/>
        <v>-8</v>
      </c>
      <c r="N16" s="130">
        <f t="shared" si="5"/>
        <v>14</v>
      </c>
      <c r="O16" s="130">
        <f t="shared" si="5"/>
        <v>4</v>
      </c>
      <c r="P16" s="181"/>
      <c r="Q16" s="148"/>
      <c r="R16" s="148" t="s">
        <v>428</v>
      </c>
    </row>
    <row r="17" spans="1:18" ht="20.25" customHeight="1">
      <c r="A17" s="138" t="s">
        <v>388</v>
      </c>
      <c r="B17" s="136" t="s">
        <v>268</v>
      </c>
      <c r="C17" s="154" t="s">
        <v>104</v>
      </c>
      <c r="D17" s="137">
        <f>SUM(E17:G17)</f>
        <v>70</v>
      </c>
      <c r="E17" s="137">
        <v>28</v>
      </c>
      <c r="F17" s="137">
        <v>39</v>
      </c>
      <c r="G17" s="137">
        <v>3</v>
      </c>
      <c r="H17" s="171">
        <v>60</v>
      </c>
      <c r="I17" s="152">
        <v>40</v>
      </c>
      <c r="J17" s="152">
        <v>16</v>
      </c>
      <c r="K17" s="152">
        <v>4</v>
      </c>
      <c r="L17" s="130">
        <f t="shared" si="7"/>
        <v>-10</v>
      </c>
      <c r="M17" s="130">
        <f t="shared" si="5"/>
        <v>12</v>
      </c>
      <c r="N17" s="130">
        <f t="shared" si="5"/>
        <v>-23</v>
      </c>
      <c r="O17" s="130">
        <f t="shared" si="5"/>
        <v>1</v>
      </c>
      <c r="P17" s="181"/>
      <c r="Q17" s="148"/>
      <c r="R17" s="148" t="s">
        <v>429</v>
      </c>
    </row>
    <row r="18" spans="1:18" ht="20.25" customHeight="1">
      <c r="A18" s="138" t="s">
        <v>389</v>
      </c>
      <c r="B18" s="135" t="s">
        <v>285</v>
      </c>
      <c r="C18" s="147" t="s">
        <v>273</v>
      </c>
      <c r="D18" s="130">
        <f>SUM(E18:G18)</f>
        <v>75</v>
      </c>
      <c r="E18" s="130">
        <v>30</v>
      </c>
      <c r="F18" s="130">
        <v>40</v>
      </c>
      <c r="G18" s="130">
        <v>5</v>
      </c>
      <c r="H18" s="171">
        <v>75</v>
      </c>
      <c r="I18" s="152">
        <v>45</v>
      </c>
      <c r="J18" s="152">
        <v>25</v>
      </c>
      <c r="K18" s="152">
        <v>5</v>
      </c>
      <c r="L18" s="130">
        <f t="shared" si="7"/>
        <v>0</v>
      </c>
      <c r="M18" s="130">
        <f t="shared" si="5"/>
        <v>15</v>
      </c>
      <c r="N18" s="130">
        <f t="shared" si="5"/>
        <v>-15</v>
      </c>
      <c r="O18" s="130">
        <f t="shared" si="5"/>
        <v>0</v>
      </c>
      <c r="P18" s="181"/>
      <c r="Q18" s="148"/>
      <c r="R18" s="148" t="s">
        <v>430</v>
      </c>
    </row>
    <row r="19" spans="1:18" ht="20.25" customHeight="1">
      <c r="A19" s="138" t="s">
        <v>390</v>
      </c>
      <c r="B19" s="135" t="s">
        <v>218</v>
      </c>
      <c r="C19" s="147" t="s">
        <v>285</v>
      </c>
      <c r="D19" s="130">
        <f t="shared" si="6"/>
        <v>30</v>
      </c>
      <c r="E19" s="130">
        <v>15</v>
      </c>
      <c r="F19" s="130">
        <v>13</v>
      </c>
      <c r="G19" s="130">
        <v>2</v>
      </c>
      <c r="H19" s="171">
        <v>55</v>
      </c>
      <c r="I19" s="152">
        <v>14</v>
      </c>
      <c r="J19" s="152">
        <v>39</v>
      </c>
      <c r="K19" s="152">
        <v>2</v>
      </c>
      <c r="L19" s="130">
        <f t="shared" si="7"/>
        <v>25</v>
      </c>
      <c r="M19" s="130">
        <f t="shared" si="5"/>
        <v>-1</v>
      </c>
      <c r="N19" s="130">
        <f t="shared" si="5"/>
        <v>26</v>
      </c>
      <c r="O19" s="130">
        <f t="shared" si="5"/>
        <v>0</v>
      </c>
      <c r="P19" s="181"/>
      <c r="Q19" s="148"/>
      <c r="R19" s="148" t="s">
        <v>428</v>
      </c>
    </row>
    <row r="20" spans="1:18" ht="20.25" customHeight="1">
      <c r="A20" s="138" t="s">
        <v>383</v>
      </c>
      <c r="B20" s="136" t="s">
        <v>269</v>
      </c>
      <c r="C20" s="155" t="s">
        <v>275</v>
      </c>
      <c r="D20" s="137">
        <f t="shared" si="6"/>
        <v>85</v>
      </c>
      <c r="E20" s="137">
        <v>42</v>
      </c>
      <c r="F20" s="137">
        <v>39</v>
      </c>
      <c r="G20" s="137">
        <v>4</v>
      </c>
      <c r="H20" s="171">
        <v>125</v>
      </c>
      <c r="I20" s="152">
        <v>56</v>
      </c>
      <c r="J20" s="152">
        <v>63</v>
      </c>
      <c r="K20" s="152">
        <v>6</v>
      </c>
      <c r="L20" s="130">
        <f t="shared" si="7"/>
        <v>40</v>
      </c>
      <c r="M20" s="130">
        <f t="shared" si="5"/>
        <v>14</v>
      </c>
      <c r="N20" s="130">
        <f t="shared" si="5"/>
        <v>24</v>
      </c>
      <c r="O20" s="130">
        <f t="shared" si="5"/>
        <v>2</v>
      </c>
      <c r="P20" s="181"/>
      <c r="Q20" s="148"/>
      <c r="R20" s="148" t="s">
        <v>428</v>
      </c>
    </row>
    <row r="21" spans="1:18" ht="20.25" customHeight="1">
      <c r="A21" s="138" t="s">
        <v>384</v>
      </c>
      <c r="B21" s="135" t="s">
        <v>270</v>
      </c>
      <c r="C21" s="147" t="s">
        <v>276</v>
      </c>
      <c r="D21" s="130">
        <f>SUM(E21:G21)</f>
        <v>180</v>
      </c>
      <c r="E21" s="130">
        <v>60</v>
      </c>
      <c r="F21" s="130">
        <v>115</v>
      </c>
      <c r="G21" s="130">
        <v>5</v>
      </c>
      <c r="H21" s="171">
        <v>140</v>
      </c>
      <c r="I21" s="152">
        <v>56</v>
      </c>
      <c r="J21" s="152">
        <v>78</v>
      </c>
      <c r="K21" s="152">
        <v>6</v>
      </c>
      <c r="L21" s="130">
        <f t="shared" si="7"/>
        <v>-40</v>
      </c>
      <c r="M21" s="130">
        <f t="shared" si="5"/>
        <v>-4</v>
      </c>
      <c r="N21" s="130">
        <f t="shared" si="5"/>
        <v>-37</v>
      </c>
      <c r="O21" s="130">
        <f t="shared" si="5"/>
        <v>1</v>
      </c>
      <c r="P21" s="181"/>
      <c r="Q21" s="148"/>
      <c r="R21" s="148" t="s">
        <v>428</v>
      </c>
    </row>
    <row r="22" spans="1:18" ht="20.25" customHeight="1">
      <c r="A22" s="138" t="s">
        <v>385</v>
      </c>
      <c r="B22" s="135" t="s">
        <v>271</v>
      </c>
      <c r="C22" s="147" t="s">
        <v>292</v>
      </c>
      <c r="D22" s="130">
        <f t="shared" si="6"/>
        <v>90</v>
      </c>
      <c r="E22" s="130">
        <v>30</v>
      </c>
      <c r="F22" s="130">
        <v>56</v>
      </c>
      <c r="G22" s="130">
        <v>4</v>
      </c>
      <c r="H22" s="171">
        <v>40</v>
      </c>
      <c r="I22" s="152">
        <v>0</v>
      </c>
      <c r="J22" s="152">
        <v>39</v>
      </c>
      <c r="K22" s="152">
        <v>1</v>
      </c>
      <c r="L22" s="130">
        <f t="shared" si="7"/>
        <v>-50</v>
      </c>
      <c r="M22" s="130">
        <f t="shared" si="5"/>
        <v>-30</v>
      </c>
      <c r="N22" s="130">
        <f t="shared" si="5"/>
        <v>-17</v>
      </c>
      <c r="O22" s="130">
        <f t="shared" si="5"/>
        <v>-3</v>
      </c>
      <c r="P22" s="181"/>
      <c r="Q22" s="148"/>
      <c r="R22" s="148" t="s">
        <v>430</v>
      </c>
    </row>
    <row r="23" spans="1:18" ht="20.25" customHeight="1">
      <c r="A23" s="138" t="s">
        <v>386</v>
      </c>
      <c r="B23" s="135" t="s">
        <v>249</v>
      </c>
      <c r="C23" s="147" t="s">
        <v>269</v>
      </c>
      <c r="D23" s="130">
        <f t="shared" si="6"/>
        <v>180</v>
      </c>
      <c r="E23" s="130">
        <v>60</v>
      </c>
      <c r="F23" s="130">
        <v>116</v>
      </c>
      <c r="G23" s="130">
        <v>4</v>
      </c>
      <c r="H23" s="171">
        <v>85</v>
      </c>
      <c r="I23" s="152">
        <v>42</v>
      </c>
      <c r="J23" s="152">
        <v>39</v>
      </c>
      <c r="K23" s="152">
        <v>4</v>
      </c>
      <c r="L23" s="130">
        <f t="shared" si="7"/>
        <v>-95</v>
      </c>
      <c r="M23" s="130">
        <f t="shared" si="5"/>
        <v>-18</v>
      </c>
      <c r="N23" s="130">
        <f t="shared" si="5"/>
        <v>-77</v>
      </c>
      <c r="O23" s="130">
        <f t="shared" si="5"/>
        <v>0</v>
      </c>
      <c r="P23" s="181"/>
      <c r="Q23" s="148"/>
      <c r="R23" s="148" t="s">
        <v>429</v>
      </c>
    </row>
    <row r="24" spans="1:18" ht="20.25" customHeight="1">
      <c r="A24" s="138" t="s">
        <v>387</v>
      </c>
      <c r="B24" s="135" t="s">
        <v>272</v>
      </c>
      <c r="C24" s="147" t="s">
        <v>287</v>
      </c>
      <c r="D24" s="130">
        <f>SUM(E24:G24)</f>
        <v>60</v>
      </c>
      <c r="E24" s="130">
        <v>20</v>
      </c>
      <c r="F24" s="130">
        <v>37</v>
      </c>
      <c r="G24" s="130">
        <v>3</v>
      </c>
      <c r="H24" s="171">
        <v>125</v>
      </c>
      <c r="I24" s="152">
        <v>42</v>
      </c>
      <c r="J24" s="152">
        <v>78</v>
      </c>
      <c r="K24" s="152">
        <v>5</v>
      </c>
      <c r="L24" s="130">
        <f t="shared" si="7"/>
        <v>65</v>
      </c>
      <c r="M24" s="130">
        <f t="shared" si="5"/>
        <v>22</v>
      </c>
      <c r="N24" s="130">
        <f t="shared" si="5"/>
        <v>41</v>
      </c>
      <c r="O24" s="130">
        <f t="shared" si="5"/>
        <v>2</v>
      </c>
      <c r="P24" s="181"/>
      <c r="Q24" s="148"/>
      <c r="R24" s="148" t="s">
        <v>430</v>
      </c>
    </row>
    <row r="25" spans="1:18" ht="20.25" customHeight="1">
      <c r="A25" s="132" t="s">
        <v>416</v>
      </c>
      <c r="B25" s="221" t="s">
        <v>44</v>
      </c>
      <c r="C25" s="221"/>
      <c r="D25" s="149">
        <f>+SUM(D26:D46)</f>
        <v>2440</v>
      </c>
      <c r="E25" s="149">
        <f t="shared" ref="E25:G25" si="8">+SUM(E26:E46)</f>
        <v>737</v>
      </c>
      <c r="F25" s="149">
        <f t="shared" si="8"/>
        <v>1601</v>
      </c>
      <c r="G25" s="149">
        <f t="shared" si="8"/>
        <v>102</v>
      </c>
      <c r="H25" s="170">
        <f>+SUM(H26:H37)</f>
        <v>930</v>
      </c>
      <c r="I25" s="130"/>
      <c r="J25" s="130"/>
      <c r="K25" s="130"/>
      <c r="L25" s="132"/>
      <c r="M25" s="132"/>
      <c r="N25" s="132"/>
      <c r="O25" s="132"/>
      <c r="P25" s="181"/>
      <c r="Q25" s="148"/>
      <c r="R25" s="148"/>
    </row>
    <row r="26" spans="1:18" ht="20.25" customHeight="1">
      <c r="A26" s="138" t="s">
        <v>391</v>
      </c>
      <c r="B26" s="143" t="s">
        <v>273</v>
      </c>
      <c r="C26" s="147" t="s">
        <v>181</v>
      </c>
      <c r="D26" s="130">
        <f>SUM(E26:G26)</f>
        <v>60</v>
      </c>
      <c r="E26" s="130">
        <v>20</v>
      </c>
      <c r="F26" s="130">
        <v>36</v>
      </c>
      <c r="G26" s="130">
        <v>4</v>
      </c>
      <c r="H26" s="165">
        <v>45</v>
      </c>
      <c r="I26" s="152">
        <v>42</v>
      </c>
      <c r="J26" s="152">
        <v>0</v>
      </c>
      <c r="K26" s="152">
        <v>3</v>
      </c>
      <c r="L26" s="130">
        <f>H26-D26</f>
        <v>-15</v>
      </c>
      <c r="M26" s="130">
        <f t="shared" ref="M26:O37" si="9">I26-E26</f>
        <v>22</v>
      </c>
      <c r="N26" s="130">
        <f t="shared" si="9"/>
        <v>-36</v>
      </c>
      <c r="O26" s="130">
        <f t="shared" si="9"/>
        <v>-1</v>
      </c>
      <c r="P26" s="181"/>
      <c r="Q26" s="148"/>
      <c r="R26" s="148" t="s">
        <v>428</v>
      </c>
    </row>
    <row r="27" spans="1:18" ht="20.25" customHeight="1">
      <c r="A27" s="138" t="s">
        <v>392</v>
      </c>
      <c r="B27" s="143" t="s">
        <v>274</v>
      </c>
      <c r="C27" s="147" t="s">
        <v>252</v>
      </c>
      <c r="D27" s="130">
        <f t="shared" ref="D27:D35" si="10">SUM(E27:G27)</f>
        <v>30</v>
      </c>
      <c r="E27" s="130">
        <v>6</v>
      </c>
      <c r="F27" s="130">
        <v>22</v>
      </c>
      <c r="G27" s="130">
        <v>2</v>
      </c>
      <c r="H27" s="171">
        <v>110</v>
      </c>
      <c r="I27" s="152">
        <v>28</v>
      </c>
      <c r="J27" s="152">
        <v>78</v>
      </c>
      <c r="K27" s="152">
        <v>4</v>
      </c>
      <c r="L27" s="130">
        <f t="shared" ref="L27:L37" si="11">H27-D27</f>
        <v>80</v>
      </c>
      <c r="M27" s="130">
        <f t="shared" si="9"/>
        <v>22</v>
      </c>
      <c r="N27" s="130">
        <f t="shared" si="9"/>
        <v>56</v>
      </c>
      <c r="O27" s="130">
        <f t="shared" si="9"/>
        <v>2</v>
      </c>
      <c r="P27" s="181"/>
      <c r="Q27" s="148" t="s">
        <v>425</v>
      </c>
      <c r="R27" s="148" t="s">
        <v>430</v>
      </c>
    </row>
    <row r="28" spans="1:18" ht="20.25" customHeight="1">
      <c r="A28" s="138" t="s">
        <v>393</v>
      </c>
      <c r="B28" s="143" t="s">
        <v>275</v>
      </c>
      <c r="C28" s="147" t="s">
        <v>293</v>
      </c>
      <c r="D28" s="130">
        <f t="shared" si="10"/>
        <v>90</v>
      </c>
      <c r="E28" s="130">
        <v>25</v>
      </c>
      <c r="F28" s="130">
        <v>60</v>
      </c>
      <c r="G28" s="130">
        <v>5</v>
      </c>
      <c r="H28" s="171">
        <v>40</v>
      </c>
      <c r="I28" s="152">
        <v>0</v>
      </c>
      <c r="J28" s="152">
        <v>39</v>
      </c>
      <c r="K28" s="152">
        <v>1</v>
      </c>
      <c r="L28" s="130">
        <f t="shared" si="11"/>
        <v>-50</v>
      </c>
      <c r="M28" s="130">
        <f t="shared" si="9"/>
        <v>-25</v>
      </c>
      <c r="N28" s="130">
        <f t="shared" si="9"/>
        <v>-21</v>
      </c>
      <c r="O28" s="130">
        <f t="shared" si="9"/>
        <v>-4</v>
      </c>
      <c r="P28" s="181"/>
      <c r="Q28" s="148"/>
      <c r="R28" s="148" t="s">
        <v>428</v>
      </c>
    </row>
    <row r="29" spans="1:18" ht="20.25" customHeight="1">
      <c r="A29" s="138" t="s">
        <v>394</v>
      </c>
      <c r="B29" s="143" t="s">
        <v>254</v>
      </c>
      <c r="C29" s="147" t="s">
        <v>294</v>
      </c>
      <c r="D29" s="130">
        <f t="shared" si="10"/>
        <v>120</v>
      </c>
      <c r="E29" s="130">
        <v>40</v>
      </c>
      <c r="F29" s="130">
        <v>74</v>
      </c>
      <c r="G29" s="130">
        <v>6</v>
      </c>
      <c r="H29" s="165">
        <v>110</v>
      </c>
      <c r="I29" s="152">
        <v>28</v>
      </c>
      <c r="J29" s="152">
        <v>68</v>
      </c>
      <c r="K29" s="152">
        <v>4</v>
      </c>
      <c r="L29" s="130">
        <f t="shared" si="11"/>
        <v>-10</v>
      </c>
      <c r="M29" s="130">
        <f t="shared" si="9"/>
        <v>-12</v>
      </c>
      <c r="N29" s="130">
        <f t="shared" si="9"/>
        <v>-6</v>
      </c>
      <c r="O29" s="130">
        <f t="shared" si="9"/>
        <v>-2</v>
      </c>
      <c r="P29" s="181"/>
      <c r="Q29" s="148"/>
      <c r="R29" s="148" t="s">
        <v>428</v>
      </c>
    </row>
    <row r="30" spans="1:18" ht="20.25" customHeight="1">
      <c r="A30" s="138" t="s">
        <v>395</v>
      </c>
      <c r="B30" s="143" t="s">
        <v>276</v>
      </c>
      <c r="C30" s="139" t="s">
        <v>295</v>
      </c>
      <c r="D30" s="130">
        <f t="shared" si="10"/>
        <v>150</v>
      </c>
      <c r="E30" s="130">
        <v>50</v>
      </c>
      <c r="F30" s="130">
        <v>93</v>
      </c>
      <c r="G30" s="130">
        <v>7</v>
      </c>
      <c r="H30" s="165">
        <v>135</v>
      </c>
      <c r="I30" s="130">
        <v>14</v>
      </c>
      <c r="J30" s="130">
        <v>108</v>
      </c>
      <c r="K30" s="130">
        <v>4</v>
      </c>
      <c r="L30" s="130">
        <f t="shared" si="11"/>
        <v>-15</v>
      </c>
      <c r="M30" s="130">
        <f t="shared" si="9"/>
        <v>-36</v>
      </c>
      <c r="N30" s="130">
        <f t="shared" si="9"/>
        <v>15</v>
      </c>
      <c r="O30" s="130">
        <f t="shared" si="9"/>
        <v>-3</v>
      </c>
      <c r="P30" s="183"/>
      <c r="Q30" s="148"/>
      <c r="R30" s="148" t="s">
        <v>431</v>
      </c>
    </row>
    <row r="31" spans="1:18" ht="20.25" customHeight="1">
      <c r="A31" s="138" t="s">
        <v>396</v>
      </c>
      <c r="B31" s="143" t="s">
        <v>286</v>
      </c>
      <c r="C31" s="139" t="s">
        <v>296</v>
      </c>
      <c r="D31" s="130">
        <f>SUM(E31:G31)</f>
        <v>120</v>
      </c>
      <c r="E31" s="130">
        <v>30</v>
      </c>
      <c r="F31" s="130">
        <v>85</v>
      </c>
      <c r="G31" s="130">
        <v>5</v>
      </c>
      <c r="H31" s="165">
        <v>70</v>
      </c>
      <c r="I31" s="140">
        <v>28</v>
      </c>
      <c r="J31" s="140">
        <v>39</v>
      </c>
      <c r="K31" s="130">
        <v>3</v>
      </c>
      <c r="L31" s="130">
        <f t="shared" si="11"/>
        <v>-50</v>
      </c>
      <c r="M31" s="130">
        <f t="shared" si="9"/>
        <v>-2</v>
      </c>
      <c r="N31" s="130">
        <f t="shared" si="9"/>
        <v>-46</v>
      </c>
      <c r="O31" s="130">
        <f t="shared" si="9"/>
        <v>-2</v>
      </c>
      <c r="P31" s="184"/>
      <c r="Q31" s="148"/>
      <c r="R31" s="148" t="s">
        <v>429</v>
      </c>
    </row>
    <row r="32" spans="1:18" ht="20.25" customHeight="1">
      <c r="A32" s="138" t="s">
        <v>397</v>
      </c>
      <c r="B32" s="143" t="s">
        <v>277</v>
      </c>
      <c r="C32" s="139" t="s">
        <v>297</v>
      </c>
      <c r="D32" s="130">
        <f t="shared" si="10"/>
        <v>180</v>
      </c>
      <c r="E32" s="130">
        <v>60</v>
      </c>
      <c r="F32" s="130">
        <v>114</v>
      </c>
      <c r="G32" s="130">
        <v>6</v>
      </c>
      <c r="H32" s="165">
        <v>70</v>
      </c>
      <c r="I32" s="140">
        <v>28</v>
      </c>
      <c r="J32" s="140">
        <v>39</v>
      </c>
      <c r="K32" s="130">
        <v>3</v>
      </c>
      <c r="L32" s="130">
        <f t="shared" si="11"/>
        <v>-110</v>
      </c>
      <c r="M32" s="130">
        <f t="shared" si="9"/>
        <v>-32</v>
      </c>
      <c r="N32" s="130">
        <f t="shared" si="9"/>
        <v>-75</v>
      </c>
      <c r="O32" s="130">
        <f t="shared" si="9"/>
        <v>-3</v>
      </c>
      <c r="P32" s="185"/>
      <c r="Q32" s="148"/>
      <c r="R32" s="148" t="s">
        <v>432</v>
      </c>
    </row>
    <row r="33" spans="1:18" ht="20.25" customHeight="1">
      <c r="A33" s="138" t="s">
        <v>398</v>
      </c>
      <c r="B33" s="143" t="s">
        <v>287</v>
      </c>
      <c r="C33" s="139" t="s">
        <v>249</v>
      </c>
      <c r="D33" s="130">
        <f t="shared" si="10"/>
        <v>180</v>
      </c>
      <c r="E33" s="130">
        <v>50</v>
      </c>
      <c r="F33" s="130">
        <v>121</v>
      </c>
      <c r="G33" s="130">
        <v>9</v>
      </c>
      <c r="H33" s="165">
        <v>110</v>
      </c>
      <c r="I33" s="140">
        <v>28</v>
      </c>
      <c r="J33" s="140">
        <v>78</v>
      </c>
      <c r="K33" s="130">
        <v>5</v>
      </c>
      <c r="L33" s="130">
        <f t="shared" si="11"/>
        <v>-70</v>
      </c>
      <c r="M33" s="130">
        <f t="shared" si="9"/>
        <v>-22</v>
      </c>
      <c r="N33" s="130">
        <f t="shared" si="9"/>
        <v>-43</v>
      </c>
      <c r="O33" s="130">
        <f t="shared" si="9"/>
        <v>-4</v>
      </c>
      <c r="P33" s="183"/>
      <c r="Q33" s="148" t="s">
        <v>425</v>
      </c>
      <c r="R33" s="148" t="s">
        <v>430</v>
      </c>
    </row>
    <row r="34" spans="1:18" ht="20.25" customHeight="1">
      <c r="A34" s="138" t="s">
        <v>399</v>
      </c>
      <c r="B34" s="143" t="s">
        <v>288</v>
      </c>
      <c r="C34" s="139" t="s">
        <v>298</v>
      </c>
      <c r="D34" s="130">
        <f>SUM(E34:G34)</f>
        <v>150</v>
      </c>
      <c r="E34" s="130">
        <v>45</v>
      </c>
      <c r="F34" s="130">
        <v>100</v>
      </c>
      <c r="G34" s="130">
        <v>5</v>
      </c>
      <c r="H34" s="165">
        <v>70</v>
      </c>
      <c r="I34" s="130">
        <v>28</v>
      </c>
      <c r="J34" s="130">
        <v>39</v>
      </c>
      <c r="K34" s="130">
        <v>3</v>
      </c>
      <c r="L34" s="130">
        <f t="shared" si="11"/>
        <v>-80</v>
      </c>
      <c r="M34" s="130">
        <f t="shared" si="9"/>
        <v>-17</v>
      </c>
      <c r="N34" s="130">
        <f t="shared" si="9"/>
        <v>-61</v>
      </c>
      <c r="O34" s="130">
        <f t="shared" si="9"/>
        <v>-2</v>
      </c>
      <c r="P34" s="185"/>
      <c r="Q34" s="148" t="s">
        <v>426</v>
      </c>
      <c r="R34" s="148" t="s">
        <v>429</v>
      </c>
    </row>
    <row r="35" spans="1:18" ht="20.25" customHeight="1">
      <c r="A35" s="138" t="s">
        <v>400</v>
      </c>
      <c r="B35" s="143" t="s">
        <v>289</v>
      </c>
      <c r="C35" s="156" t="s">
        <v>284</v>
      </c>
      <c r="D35" s="130">
        <f t="shared" si="10"/>
        <v>150</v>
      </c>
      <c r="E35" s="130">
        <v>40</v>
      </c>
      <c r="F35" s="130">
        <v>105</v>
      </c>
      <c r="G35" s="130">
        <v>5</v>
      </c>
      <c r="H35" s="171">
        <v>70</v>
      </c>
      <c r="I35" s="157">
        <v>28</v>
      </c>
      <c r="J35" s="157">
        <v>39</v>
      </c>
      <c r="K35" s="157">
        <v>3</v>
      </c>
      <c r="L35" s="130">
        <f t="shared" si="11"/>
        <v>-80</v>
      </c>
      <c r="M35" s="130">
        <f t="shared" si="9"/>
        <v>-12</v>
      </c>
      <c r="N35" s="130">
        <f t="shared" si="9"/>
        <v>-66</v>
      </c>
      <c r="O35" s="130">
        <f t="shared" si="9"/>
        <v>-2</v>
      </c>
      <c r="P35" s="181"/>
      <c r="Q35" s="148"/>
      <c r="R35" s="148" t="s">
        <v>430</v>
      </c>
    </row>
    <row r="36" spans="1:18" ht="20.25" customHeight="1">
      <c r="A36" s="138" t="s">
        <v>401</v>
      </c>
      <c r="B36" s="143" t="s">
        <v>257</v>
      </c>
      <c r="C36" s="147" t="s">
        <v>112</v>
      </c>
      <c r="D36" s="130">
        <f t="shared" ref="D36:D41" si="12">SUM(E36:G36)</f>
        <v>120</v>
      </c>
      <c r="E36" s="130">
        <v>30</v>
      </c>
      <c r="F36" s="130">
        <v>84</v>
      </c>
      <c r="G36" s="130">
        <v>6</v>
      </c>
      <c r="H36" s="171">
        <v>30</v>
      </c>
      <c r="I36" s="152">
        <v>28</v>
      </c>
      <c r="J36" s="152">
        <v>0</v>
      </c>
      <c r="K36" s="152">
        <v>2</v>
      </c>
      <c r="L36" s="130">
        <f t="shared" si="11"/>
        <v>-90</v>
      </c>
      <c r="M36" s="130">
        <f t="shared" si="9"/>
        <v>-2</v>
      </c>
      <c r="N36" s="130">
        <f t="shared" si="9"/>
        <v>-84</v>
      </c>
      <c r="O36" s="130">
        <f t="shared" si="9"/>
        <v>-4</v>
      </c>
      <c r="P36" s="181"/>
      <c r="Q36" s="148" t="s">
        <v>425</v>
      </c>
      <c r="R36" s="148" t="s">
        <v>432</v>
      </c>
    </row>
    <row r="37" spans="1:18" ht="20.25" customHeight="1">
      <c r="A37" s="138" t="s">
        <v>402</v>
      </c>
      <c r="B37" s="143" t="s">
        <v>76</v>
      </c>
      <c r="C37" s="139" t="s">
        <v>299</v>
      </c>
      <c r="D37" s="130">
        <f t="shared" si="12"/>
        <v>400</v>
      </c>
      <c r="E37" s="130">
        <v>15</v>
      </c>
      <c r="F37" s="130">
        <v>375</v>
      </c>
      <c r="G37" s="130">
        <v>10</v>
      </c>
      <c r="H37" s="171">
        <v>70</v>
      </c>
      <c r="I37" s="152">
        <v>28</v>
      </c>
      <c r="J37" s="152">
        <v>39</v>
      </c>
      <c r="K37" s="152">
        <v>3</v>
      </c>
      <c r="L37" s="130">
        <f t="shared" si="11"/>
        <v>-330</v>
      </c>
      <c r="M37" s="130">
        <f t="shared" si="9"/>
        <v>13</v>
      </c>
      <c r="N37" s="130">
        <f t="shared" si="9"/>
        <v>-336</v>
      </c>
      <c r="O37" s="130">
        <f t="shared" si="9"/>
        <v>-7</v>
      </c>
      <c r="P37" s="181"/>
      <c r="Q37" s="148"/>
      <c r="R37" s="148" t="s">
        <v>428</v>
      </c>
    </row>
    <row r="38" spans="1:18" ht="20.25" customHeight="1">
      <c r="A38" s="174" t="s">
        <v>411</v>
      </c>
      <c r="B38" s="131" t="s">
        <v>112</v>
      </c>
      <c r="C38" s="175"/>
      <c r="D38" s="130">
        <f t="shared" si="12"/>
        <v>30</v>
      </c>
      <c r="E38" s="133">
        <v>28</v>
      </c>
      <c r="F38" s="133">
        <v>0</v>
      </c>
      <c r="G38" s="133">
        <v>2</v>
      </c>
      <c r="H38" s="167"/>
      <c r="I38" s="130"/>
      <c r="J38" s="130"/>
      <c r="K38" s="130"/>
      <c r="L38" s="132"/>
      <c r="M38" s="132"/>
      <c r="N38" s="132"/>
      <c r="O38" s="132"/>
      <c r="P38" s="181"/>
      <c r="Q38" s="148"/>
      <c r="R38" s="148" t="s">
        <v>428</v>
      </c>
    </row>
    <row r="39" spans="1:18" ht="20.25" customHeight="1">
      <c r="A39" s="148" t="s">
        <v>410</v>
      </c>
      <c r="B39" s="142" t="s">
        <v>181</v>
      </c>
      <c r="C39" s="159">
        <f t="shared" ref="C39" si="13">SUM(D39:F39)</f>
        <v>58</v>
      </c>
      <c r="D39" s="130">
        <f t="shared" si="12"/>
        <v>30</v>
      </c>
      <c r="E39" s="160">
        <v>28</v>
      </c>
      <c r="F39" s="161">
        <v>0</v>
      </c>
      <c r="G39" s="159">
        <v>2</v>
      </c>
      <c r="H39" s="158"/>
      <c r="I39" s="158"/>
      <c r="J39" s="158"/>
      <c r="K39" s="158"/>
      <c r="L39" s="158"/>
      <c r="M39" s="158"/>
      <c r="N39" s="158"/>
      <c r="O39" s="158"/>
      <c r="Q39" s="148"/>
      <c r="R39" s="148" t="s">
        <v>433</v>
      </c>
    </row>
    <row r="40" spans="1:18" ht="20.25" customHeight="1">
      <c r="A40" s="138" t="s">
        <v>403</v>
      </c>
      <c r="B40" s="176" t="s">
        <v>301</v>
      </c>
      <c r="C40" s="148"/>
      <c r="D40" s="130">
        <f t="shared" si="12"/>
        <v>120</v>
      </c>
      <c r="E40" s="177">
        <v>40</v>
      </c>
      <c r="F40" s="177">
        <v>75</v>
      </c>
      <c r="G40" s="177">
        <v>5</v>
      </c>
      <c r="H40" s="172">
        <v>90</v>
      </c>
      <c r="I40" s="152">
        <v>84</v>
      </c>
      <c r="J40" s="152">
        <v>0</v>
      </c>
      <c r="K40" s="152">
        <v>6</v>
      </c>
      <c r="L40" s="130">
        <f>H40-D41</f>
        <v>20</v>
      </c>
      <c r="M40" s="130">
        <f>I40-E41</f>
        <v>56</v>
      </c>
      <c r="N40" s="130">
        <f>J40-F41</f>
        <v>-39</v>
      </c>
      <c r="O40" s="130">
        <f>K40-G41</f>
        <v>3</v>
      </c>
      <c r="P40" s="181"/>
      <c r="Q40" s="148"/>
      <c r="R40" s="148" t="s">
        <v>431</v>
      </c>
    </row>
    <row r="41" spans="1:18" ht="20.25" customHeight="1">
      <c r="A41" s="138" t="s">
        <v>404</v>
      </c>
      <c r="B41" s="143" t="s">
        <v>238</v>
      </c>
      <c r="C41" s="162" t="s">
        <v>90</v>
      </c>
      <c r="D41" s="130">
        <f t="shared" si="12"/>
        <v>70</v>
      </c>
      <c r="E41" s="130">
        <v>28</v>
      </c>
      <c r="F41" s="130">
        <v>39</v>
      </c>
      <c r="G41" s="130">
        <v>3</v>
      </c>
      <c r="H41" s="173">
        <v>70</v>
      </c>
      <c r="I41" s="152">
        <v>28</v>
      </c>
      <c r="J41" s="152">
        <v>39</v>
      </c>
      <c r="K41" s="152">
        <v>3</v>
      </c>
      <c r="L41" s="130" t="e">
        <f>H41-#REF!</f>
        <v>#REF!</v>
      </c>
      <c r="M41" s="130" t="e">
        <f>I41-#REF!</f>
        <v>#REF!</v>
      </c>
      <c r="N41" s="130" t="e">
        <f>J41-#REF!</f>
        <v>#REF!</v>
      </c>
      <c r="O41" s="130" t="e">
        <f>K41-#REF!</f>
        <v>#REF!</v>
      </c>
      <c r="P41" s="181"/>
      <c r="Q41" s="148"/>
      <c r="R41" s="148" t="s">
        <v>430</v>
      </c>
    </row>
    <row r="42" spans="1:18" ht="20.25" customHeight="1">
      <c r="A42" s="138" t="s">
        <v>405</v>
      </c>
      <c r="B42" s="143" t="s">
        <v>279</v>
      </c>
      <c r="C42" s="162" t="s">
        <v>302</v>
      </c>
      <c r="D42" s="130">
        <f t="shared" ref="D42" si="14">SUM(E42:G42)</f>
        <v>70</v>
      </c>
      <c r="E42" s="130">
        <v>28</v>
      </c>
      <c r="F42" s="130">
        <v>39</v>
      </c>
      <c r="G42" s="130">
        <v>3</v>
      </c>
      <c r="H42" s="173">
        <v>70</v>
      </c>
      <c r="I42" s="152">
        <v>28</v>
      </c>
      <c r="J42" s="152">
        <v>36</v>
      </c>
      <c r="K42" s="152">
        <v>6</v>
      </c>
      <c r="L42" s="130">
        <f t="shared" ref="L42:O45" si="15">H42-D42</f>
        <v>0</v>
      </c>
      <c r="M42" s="130">
        <f t="shared" si="15"/>
        <v>0</v>
      </c>
      <c r="N42" s="130">
        <f t="shared" si="15"/>
        <v>-3</v>
      </c>
      <c r="O42" s="130">
        <f t="shared" si="15"/>
        <v>3</v>
      </c>
      <c r="P42" s="181"/>
      <c r="Q42" s="148"/>
      <c r="R42" s="148" t="s">
        <v>429</v>
      </c>
    </row>
    <row r="43" spans="1:18" ht="20.25" customHeight="1">
      <c r="A43" s="138" t="s">
        <v>406</v>
      </c>
      <c r="B43" s="144" t="s">
        <v>297</v>
      </c>
      <c r="C43" s="163"/>
      <c r="D43" s="130">
        <f>SUM(E43:G43)</f>
        <v>120</v>
      </c>
      <c r="E43" s="130">
        <v>38</v>
      </c>
      <c r="F43" s="130">
        <v>78</v>
      </c>
      <c r="G43" s="130">
        <v>4</v>
      </c>
      <c r="H43" s="171"/>
      <c r="I43" s="152"/>
      <c r="J43" s="152"/>
      <c r="K43" s="152"/>
      <c r="L43" s="130">
        <f t="shared" si="15"/>
        <v>-120</v>
      </c>
      <c r="M43" s="130">
        <f t="shared" si="15"/>
        <v>-38</v>
      </c>
      <c r="N43" s="130">
        <f t="shared" si="15"/>
        <v>-78</v>
      </c>
      <c r="O43" s="130">
        <f t="shared" si="15"/>
        <v>-4</v>
      </c>
      <c r="P43" s="181"/>
      <c r="Q43" s="148"/>
      <c r="R43" s="148" t="s">
        <v>432</v>
      </c>
    </row>
    <row r="44" spans="1:18" ht="20.25" customHeight="1">
      <c r="A44" s="138" t="s">
        <v>407</v>
      </c>
      <c r="B44" s="144" t="s">
        <v>296</v>
      </c>
      <c r="C44" s="163"/>
      <c r="D44" s="130">
        <f t="shared" ref="D44" si="16">SUM(E44:G44)</f>
        <v>70</v>
      </c>
      <c r="E44" s="130">
        <v>28</v>
      </c>
      <c r="F44" s="130">
        <v>39</v>
      </c>
      <c r="G44" s="130">
        <v>3</v>
      </c>
      <c r="H44" s="171"/>
      <c r="I44" s="152"/>
      <c r="J44" s="152"/>
      <c r="K44" s="152"/>
      <c r="L44" s="130"/>
      <c r="M44" s="130"/>
      <c r="N44" s="130"/>
      <c r="O44" s="130"/>
      <c r="P44" s="181"/>
      <c r="Q44" s="148"/>
      <c r="R44" s="148" t="s">
        <v>432</v>
      </c>
    </row>
    <row r="45" spans="1:18" ht="20.25" customHeight="1">
      <c r="A45" s="138" t="s">
        <v>408</v>
      </c>
      <c r="B45" s="144" t="s">
        <v>284</v>
      </c>
      <c r="C45" s="178"/>
      <c r="D45" s="130">
        <f>SUM(E45:G45)</f>
        <v>90</v>
      </c>
      <c r="E45" s="130">
        <v>24</v>
      </c>
      <c r="F45" s="130">
        <v>62</v>
      </c>
      <c r="G45" s="130">
        <v>4</v>
      </c>
      <c r="H45" s="171"/>
      <c r="I45" s="152"/>
      <c r="J45" s="152"/>
      <c r="K45" s="152"/>
      <c r="L45" s="130">
        <f t="shared" si="15"/>
        <v>-90</v>
      </c>
      <c r="M45" s="130">
        <f t="shared" si="15"/>
        <v>-24</v>
      </c>
      <c r="N45" s="130">
        <f t="shared" si="15"/>
        <v>-62</v>
      </c>
      <c r="O45" s="130">
        <f t="shared" si="15"/>
        <v>-4</v>
      </c>
      <c r="P45" s="186"/>
      <c r="Q45" s="148"/>
      <c r="R45" s="148" t="s">
        <v>432</v>
      </c>
    </row>
    <row r="46" spans="1:18" ht="20.25" customHeight="1">
      <c r="A46" s="138" t="s">
        <v>409</v>
      </c>
      <c r="B46" s="145" t="s">
        <v>423</v>
      </c>
      <c r="C46" s="164"/>
      <c r="D46" s="130">
        <f>SUM(E46:G46)</f>
        <v>90</v>
      </c>
      <c r="E46" s="130">
        <v>84</v>
      </c>
      <c r="F46" s="130">
        <v>0</v>
      </c>
      <c r="G46" s="130">
        <v>6</v>
      </c>
      <c r="H46" s="165"/>
      <c r="I46" s="130"/>
      <c r="J46" s="130"/>
      <c r="K46" s="130"/>
      <c r="L46" s="130"/>
      <c r="M46" s="132"/>
      <c r="N46" s="132"/>
      <c r="O46" s="132"/>
      <c r="P46" s="186"/>
      <c r="Q46" s="148"/>
      <c r="R46" s="148" t="s">
        <v>434</v>
      </c>
    </row>
    <row r="47" spans="1:18" ht="20.25" customHeight="1">
      <c r="A47" s="210" t="s">
        <v>418</v>
      </c>
      <c r="B47" s="211"/>
      <c r="C47" s="148"/>
      <c r="D47" s="128">
        <f>SUM(D6,D13)</f>
        <v>3750</v>
      </c>
      <c r="E47" s="128">
        <f t="shared" ref="E47:G47" si="17">SUM(E6,E13)</f>
        <v>1293</v>
      </c>
      <c r="F47" s="128">
        <f t="shared" si="17"/>
        <v>2289</v>
      </c>
      <c r="G47" s="128">
        <f t="shared" si="17"/>
        <v>168</v>
      </c>
      <c r="Q47" s="148"/>
      <c r="R47" s="148"/>
    </row>
  </sheetData>
  <mergeCells count="17">
    <mergeCell ref="P3:P5"/>
    <mergeCell ref="Q3:Q4"/>
    <mergeCell ref="R3:R4"/>
    <mergeCell ref="A1:G1"/>
    <mergeCell ref="A47:B47"/>
    <mergeCell ref="B3:C5"/>
    <mergeCell ref="D4:D5"/>
    <mergeCell ref="E4:G4"/>
    <mergeCell ref="B6:C6"/>
    <mergeCell ref="B13:C13"/>
    <mergeCell ref="B14:C14"/>
    <mergeCell ref="B25:C25"/>
    <mergeCell ref="A2:P2"/>
    <mergeCell ref="A3:A5"/>
    <mergeCell ref="D3:G3"/>
    <mergeCell ref="H3:K3"/>
    <mergeCell ref="L3:O3"/>
  </mergeCells>
  <pageMargins left="0.7" right="0.7" top="0.75" bottom="0.75" header="0.3" footer="0.3"/>
  <pageSetup paperSize="9" scale="76" orientation="portrait" r:id="rId1"/>
  <colBreaks count="1" manualBreakCount="1">
    <brk id="16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topLeftCell="A7" zoomScale="85" zoomScaleNormal="85" workbookViewId="0">
      <selection activeCell="B26" sqref="B26"/>
    </sheetView>
  </sheetViews>
  <sheetFormatPr defaultRowHeight="14.4"/>
  <cols>
    <col min="2" max="2" width="51.77734375" bestFit="1" customWidth="1"/>
    <col min="7" max="7" width="10.33203125" bestFit="1" customWidth="1"/>
  </cols>
  <sheetData>
    <row r="1" spans="1:14" ht="18">
      <c r="A1" s="234">
        <v>1</v>
      </c>
      <c r="B1" s="232" t="s">
        <v>435</v>
      </c>
      <c r="C1" s="232">
        <f>H1</f>
        <v>24</v>
      </c>
      <c r="D1" s="232">
        <v>6</v>
      </c>
      <c r="E1" s="232">
        <v>16</v>
      </c>
      <c r="F1" s="232">
        <v>2</v>
      </c>
      <c r="H1" s="236">
        <f>SUM(D1:F1)</f>
        <v>24</v>
      </c>
    </row>
    <row r="2" spans="1:14" ht="18">
      <c r="A2" s="234">
        <v>2</v>
      </c>
      <c r="B2" s="232" t="s">
        <v>436</v>
      </c>
      <c r="C2" s="232">
        <f t="shared" ref="C2:C4" si="0">H2</f>
        <v>24</v>
      </c>
      <c r="D2" s="232">
        <v>6</v>
      </c>
      <c r="E2" s="232">
        <v>17</v>
      </c>
      <c r="F2" s="232">
        <v>1</v>
      </c>
      <c r="H2" s="236">
        <f t="shared" ref="H2:H4" si="1">SUM(D2:F2)</f>
        <v>24</v>
      </c>
    </row>
    <row r="3" spans="1:14" ht="18">
      <c r="A3" s="234">
        <v>3</v>
      </c>
      <c r="B3" s="232" t="s">
        <v>437</v>
      </c>
      <c r="C3" s="232">
        <f t="shared" si="0"/>
        <v>84</v>
      </c>
      <c r="D3" s="232">
        <v>32</v>
      </c>
      <c r="E3" s="232">
        <v>48</v>
      </c>
      <c r="F3" s="232">
        <v>4</v>
      </c>
      <c r="H3" s="236">
        <f t="shared" si="1"/>
        <v>84</v>
      </c>
      <c r="K3" s="235">
        <f>SUM(L3:N3)</f>
        <v>36</v>
      </c>
      <c r="L3" s="232">
        <v>6</v>
      </c>
      <c r="M3" s="232">
        <v>28</v>
      </c>
      <c r="N3" s="232">
        <v>2</v>
      </c>
    </row>
    <row r="4" spans="1:14" ht="18">
      <c r="A4" s="234">
        <v>4</v>
      </c>
      <c r="B4" s="232" t="s">
        <v>438</v>
      </c>
      <c r="C4" s="232">
        <f t="shared" si="0"/>
        <v>18</v>
      </c>
      <c r="D4" s="232">
        <v>6</v>
      </c>
      <c r="E4" s="232">
        <v>10</v>
      </c>
      <c r="F4" s="232">
        <v>2</v>
      </c>
      <c r="H4" s="236">
        <f t="shared" si="1"/>
        <v>18</v>
      </c>
    </row>
    <row r="5" spans="1:14" ht="18">
      <c r="A5" s="234">
        <v>4</v>
      </c>
      <c r="B5" s="232" t="s">
        <v>439</v>
      </c>
      <c r="C5" s="232">
        <f t="shared" ref="C5" si="2">H5</f>
        <v>30</v>
      </c>
      <c r="D5" s="232">
        <v>0</v>
      </c>
      <c r="E5" s="232">
        <v>30</v>
      </c>
      <c r="F5" s="232">
        <v>0</v>
      </c>
      <c r="H5" s="236">
        <f t="shared" ref="H5" si="3">SUM(D5:F5)</f>
        <v>30</v>
      </c>
    </row>
    <row r="6" spans="1:14" ht="18">
      <c r="C6" s="233">
        <f>SUM(C1:C5)</f>
        <v>180</v>
      </c>
      <c r="D6" s="233">
        <f t="shared" ref="D6:F6" si="4">SUM(D1:D5)</f>
        <v>50</v>
      </c>
      <c r="E6" s="233">
        <f t="shared" si="4"/>
        <v>121</v>
      </c>
      <c r="F6" s="233">
        <f t="shared" si="4"/>
        <v>9</v>
      </c>
      <c r="H6" s="235">
        <f>SUM(D6:F6)</f>
        <v>180</v>
      </c>
    </row>
    <row r="7" spans="1:14" ht="18">
      <c r="C7" s="233"/>
      <c r="D7" s="233"/>
      <c r="E7" s="233"/>
      <c r="F7" s="233"/>
      <c r="H7" s="235"/>
    </row>
    <row r="8" spans="1:14" s="238" customFormat="1">
      <c r="C8" s="238" t="s">
        <v>451</v>
      </c>
      <c r="G8" s="239"/>
    </row>
    <row r="9" spans="1:14" s="238" customFormat="1" ht="28.8">
      <c r="B9" s="238">
        <f>SUM(C10,C16)</f>
        <v>24</v>
      </c>
      <c r="C9" s="240" t="s">
        <v>453</v>
      </c>
      <c r="D9" s="240" t="s">
        <v>8</v>
      </c>
      <c r="E9" s="240" t="s">
        <v>13</v>
      </c>
      <c r="F9" s="240" t="s">
        <v>454</v>
      </c>
      <c r="G9" s="241" t="s">
        <v>452</v>
      </c>
    </row>
    <row r="10" spans="1:14">
      <c r="A10" s="242">
        <v>1</v>
      </c>
      <c r="B10" t="s">
        <v>440</v>
      </c>
      <c r="C10" s="238">
        <f>SUM(D10:F10)</f>
        <v>8</v>
      </c>
      <c r="D10">
        <f>SUM(D11:D15)</f>
        <v>4</v>
      </c>
      <c r="E10">
        <f t="shared" ref="E10:F10" si="5">SUM(E11:E15)</f>
        <v>3</v>
      </c>
      <c r="F10">
        <f t="shared" si="5"/>
        <v>1</v>
      </c>
    </row>
    <row r="11" spans="1:14">
      <c r="A11" s="242">
        <v>2</v>
      </c>
      <c r="B11" t="s">
        <v>441</v>
      </c>
      <c r="C11" s="238">
        <f>SUM(D11:F11)</f>
        <v>0.5</v>
      </c>
      <c r="D11">
        <v>0.5</v>
      </c>
    </row>
    <row r="12" spans="1:14">
      <c r="A12" s="242">
        <v>3</v>
      </c>
      <c r="B12" t="s">
        <v>443</v>
      </c>
      <c r="C12" s="238">
        <f t="shared" ref="C12:C15" si="6">SUM(D12:F12)</f>
        <v>2</v>
      </c>
      <c r="D12">
        <v>1</v>
      </c>
      <c r="E12">
        <v>1</v>
      </c>
    </row>
    <row r="13" spans="1:14">
      <c r="A13" s="242">
        <v>4</v>
      </c>
      <c r="B13" t="s">
        <v>444</v>
      </c>
      <c r="C13" s="238">
        <f t="shared" si="6"/>
        <v>2</v>
      </c>
      <c r="D13">
        <v>1</v>
      </c>
      <c r="E13">
        <v>1</v>
      </c>
    </row>
    <row r="14" spans="1:14">
      <c r="A14" s="242">
        <v>5</v>
      </c>
      <c r="B14" t="s">
        <v>445</v>
      </c>
      <c r="C14" s="238">
        <f t="shared" si="6"/>
        <v>0.5</v>
      </c>
      <c r="D14">
        <v>0.5</v>
      </c>
    </row>
    <row r="15" spans="1:14">
      <c r="A15" s="242">
        <v>6</v>
      </c>
      <c r="B15" t="s">
        <v>446</v>
      </c>
      <c r="C15" s="238">
        <f t="shared" si="6"/>
        <v>3</v>
      </c>
      <c r="D15">
        <v>1</v>
      </c>
      <c r="E15">
        <v>1</v>
      </c>
      <c r="F15">
        <v>1</v>
      </c>
    </row>
    <row r="16" spans="1:14">
      <c r="A16" s="242">
        <v>7</v>
      </c>
      <c r="B16" t="s">
        <v>442</v>
      </c>
      <c r="C16" s="238">
        <f>SUM(C17:C21)</f>
        <v>16</v>
      </c>
      <c r="D16">
        <f>SUM(D17:D21)</f>
        <v>2</v>
      </c>
      <c r="E16">
        <f t="shared" ref="E16:F16" si="7">SUM(E17:E21)</f>
        <v>13</v>
      </c>
      <c r="F16">
        <f t="shared" si="7"/>
        <v>1</v>
      </c>
    </row>
    <row r="17" spans="1:7">
      <c r="A17" s="242">
        <v>8</v>
      </c>
      <c r="B17" s="237" t="s">
        <v>447</v>
      </c>
      <c r="C17" s="238">
        <f>SUM(D17:F17)</f>
        <v>1</v>
      </c>
      <c r="D17">
        <v>1</v>
      </c>
    </row>
    <row r="18" spans="1:7">
      <c r="A18" s="242">
        <v>9</v>
      </c>
      <c r="B18" t="s">
        <v>448</v>
      </c>
      <c r="C18" s="238">
        <f t="shared" ref="C18:C21" si="8">SUM(D18:F18)</f>
        <v>1</v>
      </c>
      <c r="D18">
        <v>1</v>
      </c>
    </row>
    <row r="19" spans="1:7">
      <c r="A19" s="242">
        <v>10</v>
      </c>
      <c r="B19" t="s">
        <v>449</v>
      </c>
      <c r="C19" s="238">
        <f t="shared" si="8"/>
        <v>2</v>
      </c>
      <c r="E19">
        <v>2</v>
      </c>
    </row>
    <row r="20" spans="1:7">
      <c r="A20" s="242">
        <v>11</v>
      </c>
      <c r="B20" t="s">
        <v>450</v>
      </c>
      <c r="C20" s="238">
        <f t="shared" si="8"/>
        <v>4</v>
      </c>
      <c r="E20">
        <v>4</v>
      </c>
    </row>
    <row r="21" spans="1:7">
      <c r="A21" s="242">
        <v>12</v>
      </c>
      <c r="B21" t="s">
        <v>455</v>
      </c>
      <c r="C21" s="238">
        <f t="shared" si="8"/>
        <v>8</v>
      </c>
      <c r="E21">
        <v>7</v>
      </c>
      <c r="F21">
        <v>1</v>
      </c>
    </row>
    <row r="24" spans="1:7">
      <c r="A24" s="238"/>
      <c r="B24" s="238"/>
      <c r="C24" s="238" t="s">
        <v>451</v>
      </c>
      <c r="D24" s="238"/>
      <c r="E24" s="238"/>
      <c r="F24" s="238"/>
      <c r="G24" s="239"/>
    </row>
    <row r="25" spans="1:7" ht="28.8">
      <c r="A25" s="238"/>
      <c r="B25" s="238"/>
      <c r="C25" s="240" t="s">
        <v>453</v>
      </c>
      <c r="D25" s="240" t="s">
        <v>8</v>
      </c>
      <c r="E25" s="240" t="s">
        <v>13</v>
      </c>
      <c r="F25" s="240" t="s">
        <v>454</v>
      </c>
      <c r="G25" s="241" t="s">
        <v>452</v>
      </c>
    </row>
    <row r="26" spans="1:7">
      <c r="A26" s="242">
        <v>1</v>
      </c>
      <c r="C26" s="238"/>
    </row>
    <row r="27" spans="1:7">
      <c r="A27" s="242">
        <v>2</v>
      </c>
      <c r="C27" s="238"/>
    </row>
    <row r="28" spans="1:7">
      <c r="A28" s="242">
        <v>3</v>
      </c>
      <c r="C28" s="238"/>
    </row>
    <row r="29" spans="1:7">
      <c r="A29" s="242">
        <v>4</v>
      </c>
      <c r="C29" s="238"/>
    </row>
    <row r="30" spans="1:7">
      <c r="A30" s="242">
        <v>5</v>
      </c>
      <c r="C30" s="238"/>
    </row>
    <row r="31" spans="1:7">
      <c r="A31" s="242">
        <v>6</v>
      </c>
      <c r="C31" s="238"/>
    </row>
    <row r="32" spans="1:7">
      <c r="A32" s="242">
        <v>7</v>
      </c>
      <c r="C32" s="238"/>
    </row>
    <row r="33" spans="1:3">
      <c r="A33" s="242">
        <v>8</v>
      </c>
      <c r="B33" s="237"/>
      <c r="C33" s="238"/>
    </row>
    <row r="34" spans="1:3">
      <c r="A34" s="242">
        <v>9</v>
      </c>
      <c r="C34" s="238"/>
    </row>
    <row r="35" spans="1:3">
      <c r="A35" s="242">
        <v>10</v>
      </c>
      <c r="C35" s="238"/>
    </row>
    <row r="36" spans="1:3">
      <c r="A36" s="242">
        <v>11</v>
      </c>
      <c r="C36" s="238"/>
    </row>
    <row r="37" spans="1:3">
      <c r="A37" s="242">
        <v>12</v>
      </c>
      <c r="C37" s="238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10" workbookViewId="0">
      <selection activeCell="J9" sqref="J9"/>
    </sheetView>
  </sheetViews>
  <sheetFormatPr defaultRowHeight="14.4"/>
  <cols>
    <col min="2" max="2" width="48.109375" customWidth="1"/>
  </cols>
  <sheetData>
    <row r="1" spans="1:6" ht="17.399999999999999" thickBot="1">
      <c r="A1" s="227" t="s">
        <v>1</v>
      </c>
      <c r="B1" s="227" t="s">
        <v>307</v>
      </c>
      <c r="C1" s="229" t="s">
        <v>308</v>
      </c>
      <c r="D1" s="230"/>
      <c r="E1" s="230"/>
      <c r="F1" s="231"/>
    </row>
    <row r="2" spans="1:6" ht="51" thickBot="1">
      <c r="A2" s="228"/>
      <c r="B2" s="228"/>
      <c r="C2" s="107" t="s">
        <v>309</v>
      </c>
      <c r="D2" s="107" t="s">
        <v>8</v>
      </c>
      <c r="E2" s="107" t="s">
        <v>310</v>
      </c>
      <c r="F2" s="107" t="s">
        <v>10</v>
      </c>
    </row>
    <row r="3" spans="1:6" ht="23.25" customHeight="1" thickBot="1">
      <c r="A3" s="108" t="s">
        <v>311</v>
      </c>
      <c r="B3" s="109" t="s">
        <v>312</v>
      </c>
      <c r="C3" s="107">
        <f>SUM(D3:F3)</f>
        <v>5</v>
      </c>
      <c r="D3" s="107">
        <f>SUM(D4:D7)</f>
        <v>4</v>
      </c>
      <c r="E3" s="107">
        <f t="shared" ref="E3" si="0">SUM(E4:E7)</f>
        <v>1</v>
      </c>
      <c r="F3" s="107"/>
    </row>
    <row r="4" spans="1:6" ht="17.399999999999999" thickBot="1">
      <c r="A4" s="111">
        <v>1</v>
      </c>
      <c r="B4" s="112" t="s">
        <v>313</v>
      </c>
      <c r="C4" s="113"/>
      <c r="D4" s="114">
        <v>1</v>
      </c>
      <c r="E4" s="113"/>
      <c r="F4" s="110"/>
    </row>
    <row r="5" spans="1:6" ht="17.399999999999999" thickBot="1">
      <c r="A5" s="111">
        <v>2</v>
      </c>
      <c r="B5" s="112" t="s">
        <v>314</v>
      </c>
      <c r="C5" s="113"/>
      <c r="D5" s="114">
        <v>1</v>
      </c>
      <c r="E5" s="113"/>
      <c r="F5" s="110"/>
    </row>
    <row r="6" spans="1:6" ht="17.399999999999999" thickBot="1">
      <c r="A6" s="111">
        <v>3</v>
      </c>
      <c r="B6" s="112" t="s">
        <v>315</v>
      </c>
      <c r="C6" s="113"/>
      <c r="D6" s="114">
        <v>1</v>
      </c>
      <c r="E6" s="113"/>
      <c r="F6" s="110"/>
    </row>
    <row r="7" spans="1:6" ht="17.399999999999999" thickBot="1">
      <c r="A7" s="111">
        <v>4</v>
      </c>
      <c r="B7" s="112" t="s">
        <v>316</v>
      </c>
      <c r="C7" s="113"/>
      <c r="D7" s="114">
        <v>1</v>
      </c>
      <c r="E7" s="114">
        <v>1</v>
      </c>
      <c r="F7" s="110"/>
    </row>
    <row r="8" spans="1:6" ht="17.399999999999999" thickBot="1">
      <c r="A8" s="108" t="s">
        <v>317</v>
      </c>
      <c r="B8" s="109" t="s">
        <v>318</v>
      </c>
      <c r="C8" s="107">
        <f>SUM(D8:F8)</f>
        <v>16</v>
      </c>
      <c r="D8" s="107">
        <f>SUM(D9:D11)</f>
        <v>9</v>
      </c>
      <c r="E8" s="107">
        <f t="shared" ref="E8" si="1">SUM(E9:E11)</f>
        <v>6</v>
      </c>
      <c r="F8" s="107">
        <v>1</v>
      </c>
    </row>
    <row r="9" spans="1:6" ht="34.200000000000003" thickBot="1">
      <c r="A9" s="111">
        <v>1</v>
      </c>
      <c r="B9" s="112" t="s">
        <v>319</v>
      </c>
      <c r="C9" s="113"/>
      <c r="D9" s="114">
        <v>1</v>
      </c>
      <c r="E9" s="114">
        <v>0.5</v>
      </c>
      <c r="F9" s="110"/>
    </row>
    <row r="10" spans="1:6" ht="17.399999999999999" thickBot="1">
      <c r="A10" s="111">
        <v>2</v>
      </c>
      <c r="B10" s="112" t="s">
        <v>320</v>
      </c>
      <c r="C10" s="113"/>
      <c r="D10" s="114">
        <v>1</v>
      </c>
      <c r="E10" s="114">
        <v>1</v>
      </c>
      <c r="F10" s="110"/>
    </row>
    <row r="11" spans="1:6" ht="17.399999999999999" thickBot="1">
      <c r="A11" s="111">
        <v>3</v>
      </c>
      <c r="B11" s="112" t="s">
        <v>321</v>
      </c>
      <c r="C11" s="113"/>
      <c r="D11" s="114">
        <v>7</v>
      </c>
      <c r="E11" s="114">
        <v>4.5</v>
      </c>
      <c r="F11" s="110"/>
    </row>
    <row r="12" spans="1:6" ht="17.399999999999999" thickBot="1">
      <c r="A12" s="108" t="s">
        <v>322</v>
      </c>
      <c r="B12" s="109" t="s">
        <v>323</v>
      </c>
      <c r="C12" s="107">
        <f>SUM(D12:F12)</f>
        <v>17</v>
      </c>
      <c r="D12" s="107">
        <f>SUM(D13:D16)</f>
        <v>11</v>
      </c>
      <c r="E12" s="107">
        <f t="shared" ref="E12" si="2">SUM(E13:E16)</f>
        <v>5</v>
      </c>
      <c r="F12" s="107">
        <v>1</v>
      </c>
    </row>
    <row r="13" spans="1:6" ht="17.399999999999999" thickBot="1">
      <c r="A13" s="111">
        <v>1</v>
      </c>
      <c r="B13" s="112" t="s">
        <v>324</v>
      </c>
      <c r="C13" s="113"/>
      <c r="D13" s="114">
        <v>1</v>
      </c>
      <c r="E13" s="114">
        <v>1</v>
      </c>
      <c r="F13" s="110"/>
    </row>
    <row r="14" spans="1:6" ht="17.399999999999999" thickBot="1">
      <c r="A14" s="111">
        <v>2</v>
      </c>
      <c r="B14" s="112" t="s">
        <v>325</v>
      </c>
      <c r="C14" s="113"/>
      <c r="D14" s="114">
        <v>3</v>
      </c>
      <c r="E14" s="114">
        <v>1</v>
      </c>
      <c r="F14" s="110"/>
    </row>
    <row r="15" spans="1:6" ht="17.399999999999999" thickBot="1">
      <c r="A15" s="111">
        <v>3</v>
      </c>
      <c r="B15" s="112" t="s">
        <v>326</v>
      </c>
      <c r="C15" s="113"/>
      <c r="D15" s="114">
        <v>3</v>
      </c>
      <c r="E15" s="114">
        <v>1</v>
      </c>
      <c r="F15" s="110"/>
    </row>
    <row r="16" spans="1:6" ht="17.399999999999999" thickBot="1">
      <c r="A16" s="111">
        <v>4</v>
      </c>
      <c r="B16" s="112" t="s">
        <v>327</v>
      </c>
      <c r="C16" s="113"/>
      <c r="D16" s="114">
        <v>4</v>
      </c>
      <c r="E16" s="114">
        <v>2</v>
      </c>
      <c r="F16" s="110"/>
    </row>
    <row r="17" spans="1:6" ht="17.399999999999999" thickBot="1">
      <c r="A17" s="108" t="s">
        <v>328</v>
      </c>
      <c r="B17" s="109" t="s">
        <v>329</v>
      </c>
      <c r="C17" s="107">
        <f>SUM(D17:F17)</f>
        <v>17</v>
      </c>
      <c r="D17" s="107">
        <f>SUM(D18:D20)</f>
        <v>10</v>
      </c>
      <c r="E17" s="107">
        <f>SUM(E18:E20)</f>
        <v>6</v>
      </c>
      <c r="F17" s="115">
        <v>1</v>
      </c>
    </row>
    <row r="18" spans="1:6" ht="17.399999999999999" thickBot="1">
      <c r="A18" s="111">
        <v>1</v>
      </c>
      <c r="B18" s="112" t="s">
        <v>330</v>
      </c>
      <c r="C18" s="113"/>
      <c r="D18" s="114">
        <v>4</v>
      </c>
      <c r="E18" s="114">
        <v>3</v>
      </c>
      <c r="F18" s="110"/>
    </row>
    <row r="19" spans="1:6" ht="17.399999999999999" thickBot="1">
      <c r="A19" s="111">
        <v>3</v>
      </c>
      <c r="B19" s="112" t="s">
        <v>331</v>
      </c>
      <c r="C19" s="113"/>
      <c r="D19" s="114">
        <v>3</v>
      </c>
      <c r="E19" s="114">
        <v>1</v>
      </c>
      <c r="F19" s="110"/>
    </row>
    <row r="20" spans="1:6" ht="17.399999999999999" thickBot="1">
      <c r="A20" s="111">
        <v>4</v>
      </c>
      <c r="B20" s="112" t="s">
        <v>332</v>
      </c>
      <c r="C20" s="113"/>
      <c r="D20" s="114">
        <v>3</v>
      </c>
      <c r="E20" s="114">
        <v>2</v>
      </c>
      <c r="F20" s="110"/>
    </row>
    <row r="21" spans="1:6" ht="34.200000000000003" thickBot="1">
      <c r="A21" s="108" t="s">
        <v>333</v>
      </c>
      <c r="B21" s="109" t="s">
        <v>334</v>
      </c>
      <c r="C21" s="107">
        <f>SUM(D21:F21)</f>
        <v>5</v>
      </c>
      <c r="D21" s="107">
        <f>SUM(D22:D23)</f>
        <v>2</v>
      </c>
      <c r="E21" s="107">
        <f>SUM(E22:E23)</f>
        <v>2</v>
      </c>
      <c r="F21" s="115">
        <v>1</v>
      </c>
    </row>
    <row r="22" spans="1:6" ht="17.399999999999999" thickBot="1">
      <c r="A22" s="111">
        <v>1</v>
      </c>
      <c r="B22" s="112" t="s">
        <v>335</v>
      </c>
      <c r="C22" s="113"/>
      <c r="D22" s="114">
        <v>1</v>
      </c>
      <c r="E22" s="114">
        <v>1</v>
      </c>
      <c r="F22" s="110"/>
    </row>
    <row r="23" spans="1:6" ht="34.200000000000003" thickBot="1">
      <c r="A23" s="111">
        <v>2</v>
      </c>
      <c r="B23" s="112" t="s">
        <v>336</v>
      </c>
      <c r="C23" s="113"/>
      <c r="D23" s="114">
        <v>1</v>
      </c>
      <c r="E23" s="114">
        <v>1</v>
      </c>
      <c r="F23" s="110"/>
    </row>
    <row r="24" spans="1:6" ht="17.399999999999999" thickBot="1">
      <c r="A24" s="229" t="s">
        <v>11</v>
      </c>
      <c r="B24" s="231"/>
      <c r="C24" s="107">
        <f>SUM(C3,C8,C12,C17,C21)</f>
        <v>60</v>
      </c>
      <c r="D24" s="107">
        <f>SUM(D3,D8,D12,D17,D21)</f>
        <v>36</v>
      </c>
      <c r="E24" s="107">
        <f>SUM(E3,E8,E12,E17,E21)</f>
        <v>20</v>
      </c>
      <c r="F24" s="107">
        <f>SUM(F3,F8,F12,F17,F21)</f>
        <v>4</v>
      </c>
    </row>
  </sheetData>
  <mergeCells count="4">
    <mergeCell ref="A1:A2"/>
    <mergeCell ref="B1:B2"/>
    <mergeCell ref="C1:F1"/>
    <mergeCell ref="A24:B2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CGKL</vt:lpstr>
      <vt:lpstr>CNOT</vt:lpstr>
      <vt:lpstr>CNTT</vt:lpstr>
      <vt:lpstr>ĐCN</vt:lpstr>
      <vt:lpstr>ĐTCN</vt:lpstr>
      <vt:lpstr>ĐTCN (2)</vt:lpstr>
      <vt:lpstr>ĐTCN (3)</vt:lpstr>
      <vt:lpstr>Điện tử nâng cao</vt:lpstr>
      <vt:lpstr>Điện kỹ thuật</vt:lpstr>
      <vt:lpstr>đo lường điện tử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Hyundaipc</dc:creator>
  <cp:lastModifiedBy>Do Trung Kien</cp:lastModifiedBy>
  <cp:lastPrinted>2016-07-04T01:50:07Z</cp:lastPrinted>
  <dcterms:created xsi:type="dcterms:W3CDTF">2016-06-28T07:52:42Z</dcterms:created>
  <dcterms:modified xsi:type="dcterms:W3CDTF">2016-08-09T10:06:14Z</dcterms:modified>
</cp:coreProperties>
</file>