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HAM MEM\"/>
    </mc:Choice>
  </mc:AlternateContent>
  <xr:revisionPtr revIDLastSave="0" documentId="13_ncr:1_{4F48E39F-3911-47EF-AD65-962F15AA6A53}" xr6:coauthVersionLast="47" xr6:coauthVersionMax="47" xr10:uidLastSave="{00000000-0000-0000-0000-000000000000}"/>
  <bookViews>
    <workbookView xWindow="-120" yWindow="-120" windowWidth="29040" windowHeight="15840" xr2:uid="{EA50CCE1-6599-4308-BEF9-8F3C1AFA817D}"/>
  </bookViews>
  <sheets>
    <sheet name="16. Boutique" sheetId="1" r:id="rId1"/>
  </sheets>
  <externalReferences>
    <externalReference r:id="rId2"/>
  </externalReferences>
  <definedNames>
    <definedName name="S">[1]ITP!$I$12:$J$12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1" i="1" l="1"/>
  <c r="BP21" i="1"/>
  <c r="BN21" i="1"/>
  <c r="BM21" i="1"/>
  <c r="T21" i="1"/>
  <c r="BO21" i="1" s="1"/>
  <c r="BD20" i="1"/>
  <c r="BC20" i="1"/>
  <c r="AZ20" i="1"/>
  <c r="AY20" i="1"/>
  <c r="AW20" i="1"/>
  <c r="AQ20" i="1"/>
  <c r="AO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R20" i="1"/>
  <c r="P20" i="1"/>
  <c r="N20" i="1"/>
  <c r="J20" i="1"/>
  <c r="H20" i="1"/>
  <c r="F20" i="1"/>
  <c r="D20" i="1"/>
  <c r="BM19" i="1"/>
  <c r="AV19" i="1"/>
  <c r="AT19" i="1"/>
  <c r="AR19" i="1"/>
  <c r="AP19" i="1"/>
  <c r="AJ19" i="1"/>
  <c r="AL19" i="1" s="1"/>
  <c r="AM19" i="1" s="1"/>
  <c r="T19" i="1"/>
  <c r="U19" i="1" s="1"/>
  <c r="S19" i="1"/>
  <c r="Q19" i="1"/>
  <c r="O19" i="1"/>
  <c r="M19" i="1"/>
  <c r="K19" i="1"/>
  <c r="I19" i="1"/>
  <c r="G19" i="1"/>
  <c r="E19" i="1"/>
  <c r="BM18" i="1"/>
  <c r="AX18" i="1"/>
  <c r="AV18" i="1"/>
  <c r="AT18" i="1"/>
  <c r="AR18" i="1"/>
  <c r="AP18" i="1"/>
  <c r="AJ18" i="1"/>
  <c r="AK18" i="1" s="1"/>
  <c r="T18" i="1"/>
  <c r="U18" i="1" s="1"/>
  <c r="S18" i="1"/>
  <c r="Q18" i="1"/>
  <c r="O18" i="1"/>
  <c r="M18" i="1"/>
  <c r="K18" i="1"/>
  <c r="I18" i="1"/>
  <c r="G18" i="1"/>
  <c r="E18" i="1"/>
  <c r="BM17" i="1"/>
  <c r="AV17" i="1"/>
  <c r="AT17" i="1"/>
  <c r="AR17" i="1"/>
  <c r="AP17" i="1"/>
  <c r="AJ17" i="1"/>
  <c r="AK17" i="1" s="1"/>
  <c r="T17" i="1"/>
  <c r="U17" i="1" s="1"/>
  <c r="S17" i="1"/>
  <c r="Q17" i="1"/>
  <c r="O17" i="1"/>
  <c r="M17" i="1"/>
  <c r="K17" i="1"/>
  <c r="I17" i="1"/>
  <c r="G17" i="1"/>
  <c r="E17" i="1"/>
  <c r="BM16" i="1"/>
  <c r="AV16" i="1"/>
  <c r="AT16" i="1"/>
  <c r="AR16" i="1"/>
  <c r="AP16" i="1"/>
  <c r="AJ16" i="1"/>
  <c r="AK16" i="1" s="1"/>
  <c r="T16" i="1"/>
  <c r="S16" i="1"/>
  <c r="Q16" i="1"/>
  <c r="O16" i="1"/>
  <c r="M16" i="1"/>
  <c r="K16" i="1"/>
  <c r="I16" i="1"/>
  <c r="G16" i="1"/>
  <c r="BM15" i="1"/>
  <c r="AV15" i="1"/>
  <c r="AT15" i="1"/>
  <c r="AR15" i="1"/>
  <c r="AP15" i="1"/>
  <c r="AJ15" i="1"/>
  <c r="AK15" i="1" s="1"/>
  <c r="T15" i="1"/>
  <c r="S15" i="1"/>
  <c r="Q15" i="1"/>
  <c r="O15" i="1"/>
  <c r="M15" i="1"/>
  <c r="K15" i="1"/>
  <c r="I15" i="1"/>
  <c r="G15" i="1"/>
  <c r="E15" i="1"/>
  <c r="AX14" i="1"/>
  <c r="AV14" i="1"/>
  <c r="AS14" i="1"/>
  <c r="AS20" i="1" s="1"/>
  <c r="AR14" i="1"/>
  <c r="AP14" i="1"/>
  <c r="AJ14" i="1"/>
  <c r="AK14" i="1" s="1"/>
  <c r="T14" i="1"/>
  <c r="S14" i="1"/>
  <c r="Q14" i="1"/>
  <c r="O14" i="1"/>
  <c r="M14" i="1"/>
  <c r="K14" i="1"/>
  <c r="I14" i="1"/>
  <c r="G14" i="1"/>
  <c r="E14" i="1"/>
  <c r="BM13" i="1"/>
  <c r="BO13" i="1" s="1"/>
  <c r="AV13" i="1"/>
  <c r="AT13" i="1"/>
  <c r="AR13" i="1"/>
  <c r="AP13" i="1"/>
  <c r="BN13" i="1" s="1"/>
  <c r="AL13" i="1"/>
  <c r="AM13" i="1" s="1"/>
  <c r="AJ13" i="1"/>
  <c r="AK13" i="1" s="1"/>
  <c r="U13" i="1"/>
  <c r="S13" i="1"/>
  <c r="Q13" i="1"/>
  <c r="O13" i="1"/>
  <c r="M13" i="1"/>
  <c r="K13" i="1"/>
  <c r="I13" i="1"/>
  <c r="G13" i="1"/>
  <c r="E13" i="1"/>
  <c r="AU12" i="1"/>
  <c r="AU20" i="1" s="1"/>
  <c r="AT12" i="1"/>
  <c r="AR12" i="1"/>
  <c r="AP12" i="1"/>
  <c r="AJ12" i="1"/>
  <c r="AK12" i="1" s="1"/>
  <c r="T12" i="1"/>
  <c r="S12" i="1"/>
  <c r="Q12" i="1"/>
  <c r="O12" i="1"/>
  <c r="M12" i="1"/>
  <c r="K12" i="1"/>
  <c r="I12" i="1"/>
  <c r="G12" i="1"/>
  <c r="E12" i="1"/>
  <c r="BM11" i="1"/>
  <c r="AV11" i="1"/>
  <c r="AT11" i="1"/>
  <c r="AR11" i="1"/>
  <c r="AP11" i="1"/>
  <c r="AJ11" i="1"/>
  <c r="AK11" i="1" s="1"/>
  <c r="S11" i="1"/>
  <c r="Q11" i="1"/>
  <c r="O11" i="1"/>
  <c r="L11" i="1"/>
  <c r="L20" i="1" s="1"/>
  <c r="K11" i="1"/>
  <c r="I11" i="1"/>
  <c r="G11" i="1"/>
  <c r="E11" i="1"/>
  <c r="BM10" i="1"/>
  <c r="AV10" i="1"/>
  <c r="AT10" i="1"/>
  <c r="AR10" i="1"/>
  <c r="AP10" i="1"/>
  <c r="BN10" i="1" s="1"/>
  <c r="AJ10" i="1"/>
  <c r="AK10" i="1" s="1"/>
  <c r="T10" i="1"/>
  <c r="U10" i="1" s="1"/>
  <c r="S10" i="1"/>
  <c r="Q10" i="1"/>
  <c r="O10" i="1"/>
  <c r="M10" i="1"/>
  <c r="K10" i="1"/>
  <c r="I10" i="1"/>
  <c r="G10" i="1"/>
  <c r="E10" i="1"/>
  <c r="BM9" i="1"/>
  <c r="AV9" i="1"/>
  <c r="AT9" i="1"/>
  <c r="AR9" i="1"/>
  <c r="AP9" i="1"/>
  <c r="AJ9" i="1"/>
  <c r="AK9" i="1" s="1"/>
  <c r="T9" i="1"/>
  <c r="U9" i="1" s="1"/>
  <c r="S9" i="1"/>
  <c r="Q9" i="1"/>
  <c r="O9" i="1"/>
  <c r="M9" i="1"/>
  <c r="K9" i="1"/>
  <c r="I9" i="1"/>
  <c r="G9" i="1"/>
  <c r="E9" i="1"/>
  <c r="X6" i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Q20" i="1" l="1"/>
  <c r="BN16" i="1"/>
  <c r="E20" i="1"/>
  <c r="BN17" i="1"/>
  <c r="BP17" i="1" s="1"/>
  <c r="AP20" i="1"/>
  <c r="AN13" i="1"/>
  <c r="O20" i="1"/>
  <c r="BO16" i="1"/>
  <c r="BN11" i="1"/>
  <c r="U16" i="1"/>
  <c r="BP16" i="1" s="1"/>
  <c r="S20" i="1"/>
  <c r="BO10" i="1"/>
  <c r="BN19" i="1"/>
  <c r="G20" i="1"/>
  <c r="M11" i="1"/>
  <c r="AL12" i="1"/>
  <c r="AM12" i="1" s="1"/>
  <c r="BO17" i="1"/>
  <c r="BQ17" i="1" s="1"/>
  <c r="AX20" i="1"/>
  <c r="BN15" i="1"/>
  <c r="AL18" i="1"/>
  <c r="AM18" i="1" s="1"/>
  <c r="AN18" i="1" s="1"/>
  <c r="BP10" i="1"/>
  <c r="BN18" i="1"/>
  <c r="BP18" i="1" s="1"/>
  <c r="BN9" i="1"/>
  <c r="BP9" i="1" s="1"/>
  <c r="AL9" i="1"/>
  <c r="T11" i="1"/>
  <c r="BP19" i="1"/>
  <c r="AR20" i="1"/>
  <c r="BP13" i="1"/>
  <c r="AK19" i="1"/>
  <c r="AK20" i="1" s="1"/>
  <c r="K20" i="1"/>
  <c r="I20" i="1"/>
  <c r="M20" i="1"/>
  <c r="AL10" i="1"/>
  <c r="AM10" i="1" s="1"/>
  <c r="AN10" i="1" s="1"/>
  <c r="BO15" i="1"/>
  <c r="AN19" i="1"/>
  <c r="AT14" i="1"/>
  <c r="BN14" i="1" s="1"/>
  <c r="U15" i="1"/>
  <c r="AL17" i="1"/>
  <c r="AM17" i="1" s="1"/>
  <c r="BO19" i="1"/>
  <c r="AM9" i="1"/>
  <c r="U12" i="1"/>
  <c r="AN12" i="1" s="1"/>
  <c r="AL16" i="1"/>
  <c r="AM16" i="1" s="1"/>
  <c r="BO18" i="1"/>
  <c r="BO9" i="1"/>
  <c r="U14" i="1"/>
  <c r="AL14" i="1"/>
  <c r="AM14" i="1" s="1"/>
  <c r="T20" i="1"/>
  <c r="AJ20" i="1"/>
  <c r="AV12" i="1"/>
  <c r="AV20" i="1" s="1"/>
  <c r="BM14" i="1"/>
  <c r="BO14" i="1" s="1"/>
  <c r="AL15" i="1"/>
  <c r="AM15" i="1" s="1"/>
  <c r="BM12" i="1"/>
  <c r="BO12" i="1" s="1"/>
  <c r="AN16" i="1" l="1"/>
  <c r="BP15" i="1"/>
  <c r="AN14" i="1"/>
  <c r="AL11" i="1"/>
  <c r="AM11" i="1" s="1"/>
  <c r="BO11" i="1"/>
  <c r="U11" i="1"/>
  <c r="BP11" i="1" s="1"/>
  <c r="AL20" i="1"/>
  <c r="BP14" i="1"/>
  <c r="AN15" i="1"/>
  <c r="AT20" i="1"/>
  <c r="BN12" i="1"/>
  <c r="BN20" i="1" s="1"/>
  <c r="AM20" i="1"/>
  <c r="AN9" i="1"/>
  <c r="BM20" i="1"/>
  <c r="BO20" i="1" s="1"/>
  <c r="U20" i="1" l="1"/>
  <c r="AN20" i="1" s="1"/>
  <c r="AN11" i="1"/>
  <c r="BP12" i="1"/>
  <c r="BP20" i="1" l="1"/>
</calcChain>
</file>

<file path=xl/sharedStrings.xml><?xml version="1.0" encoding="utf-8"?>
<sst xmlns="http://schemas.openxmlformats.org/spreadsheetml/2006/main" count="112" uniqueCount="36">
  <si>
    <t>THEO DÕI CỌC BOUTIQUE</t>
  </si>
  <si>
    <t>CỌC D400A</t>
  </si>
  <si>
    <t>LOẠI CỌC</t>
  </si>
  <si>
    <t>CHIỀU DÀI
 (m)</t>
  </si>
  <si>
    <t>ĐƠN ĐẶT HÀNG</t>
  </si>
  <si>
    <t>THEO DÕI SẢN XUẤT</t>
  </si>
  <si>
    <t>CẤP HÀNG</t>
  </si>
  <si>
    <t>TP01</t>
  </si>
  <si>
    <t>PO 01</t>
  </si>
  <si>
    <t>PO 02</t>
  </si>
  <si>
    <t>PO 03</t>
  </si>
  <si>
    <t>PO 04</t>
  </si>
  <si>
    <t>PO 05</t>
  </si>
  <si>
    <t>PO 06</t>
  </si>
  <si>
    <t>PO 07</t>
  </si>
  <si>
    <t>Tổng</t>
  </si>
  <si>
    <t>Tổng đã sản xuất</t>
  </si>
  <si>
    <t>Tổng chưa sản xuất</t>
  </si>
  <si>
    <t>Tổng đã cấp</t>
  </si>
  <si>
    <t>Còn phải cấp</t>
  </si>
  <si>
    <t>Đoạn</t>
  </si>
  <si>
    <t>m</t>
  </si>
  <si>
    <t>%</t>
  </si>
  <si>
    <t>D400A PHC</t>
  </si>
  <si>
    <t>Mũi</t>
  </si>
  <si>
    <t>thân</t>
  </si>
  <si>
    <t>Mũi rời D400</t>
  </si>
  <si>
    <t>LONG TÂN</t>
  </si>
  <si>
    <t>Novaland Phan Thiết</t>
  </si>
  <si>
    <t>Ngày</t>
  </si>
  <si>
    <t>TÀU THÁI BÌNH 35</t>
  </si>
  <si>
    <t>TÀU HẠ LONG 08</t>
  </si>
  <si>
    <t>TÀU TUẤN CƯỜNG 88</t>
  </si>
  <si>
    <t>DỰ ÁN HOÀNG KHANG</t>
  </si>
  <si>
    <t>DỰ ÁN HOÀNG LONG</t>
  </si>
  <si>
    <t>CẢNG CẬP TÀU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</si>
</sst>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mmmm\ d\,\ yyyy;@"/>
    <numFmt numFmtId="165" formatCode="###&quot; m&quot;"/>
  </numFmts>
  <fonts count="14" x14ac:knownFonts="1">
    <font>
      <sz val="11"/>
      <name val="VNI-Times"/>
      <family val="2"/>
    </font>
    <font>
      <sz val="11"/>
      <name val="VNI-Times"/>
      <family val="2"/>
    </font>
    <font>
      <b/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16" fontId="7" fillId="3" borderId="2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41" fontId="10" fillId="2" borderId="2" xfId="0" applyNumberFormat="1" applyFont="1" applyFill="1" applyBorder="1" applyAlignment="1">
      <alignment horizontal="center" vertical="center" wrapText="1"/>
    </xf>
    <xf numFmtId="41" fontId="6" fillId="2" borderId="2" xfId="0" applyNumberFormat="1" applyFont="1" applyFill="1" applyBorder="1" applyAlignment="1">
      <alignment horizontal="center" vertical="center" wrapText="1"/>
    </xf>
    <xf numFmtId="41" fontId="7" fillId="3" borderId="2" xfId="0" applyNumberFormat="1" applyFont="1" applyFill="1" applyBorder="1" applyAlignment="1">
      <alignment horizontal="center" vertical="center" wrapText="1"/>
    </xf>
    <xf numFmtId="9" fontId="7" fillId="3" borderId="2" xfId="1" applyFont="1" applyFill="1" applyBorder="1" applyAlignment="1">
      <alignment horizontal="center" vertical="center" wrapText="1"/>
    </xf>
    <xf numFmtId="41" fontId="10" fillId="4" borderId="2" xfId="0" applyNumberFormat="1" applyFont="1" applyFill="1" applyBorder="1" applyAlignment="1">
      <alignment horizontal="center" vertical="center" wrapText="1"/>
    </xf>
    <xf numFmtId="41" fontId="11" fillId="2" borderId="2" xfId="0" applyNumberFormat="1" applyFont="1" applyFill="1" applyBorder="1" applyAlignment="1">
      <alignment horizontal="center" vertical="center" wrapText="1"/>
    </xf>
    <xf numFmtId="41" fontId="9" fillId="2" borderId="2" xfId="0" applyNumberFormat="1" applyFont="1" applyFill="1" applyBorder="1" applyAlignment="1">
      <alignment horizontal="center" vertical="center" wrapText="1"/>
    </xf>
    <xf numFmtId="41" fontId="12" fillId="2" borderId="2" xfId="0" applyNumberFormat="1" applyFont="1" applyFill="1" applyBorder="1" applyAlignment="1">
      <alignment horizontal="center" vertical="center" wrapText="1"/>
    </xf>
    <xf numFmtId="9" fontId="12" fillId="2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7" fillId="2" borderId="2" xfId="0" applyNumberFormat="1" applyFont="1" applyFill="1" applyBorder="1" applyAlignment="1">
      <alignment horizontal="center" vertical="center" wrapText="1"/>
    </xf>
    <xf numFmtId="9" fontId="7" fillId="2" borderId="2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1" fontId="4" fillId="2" borderId="2" xfId="0" applyNumberFormat="1" applyFont="1" applyFill="1" applyBorder="1" applyAlignment="1">
      <alignment horizontal="center" vertical="center" wrapText="1"/>
    </xf>
    <xf numFmtId="41" fontId="9" fillId="3" borderId="2" xfId="0" applyNumberFormat="1" applyFont="1" applyFill="1" applyBorder="1" applyAlignment="1">
      <alignment horizontal="center" vertical="center" wrapText="1"/>
    </xf>
    <xf numFmtId="41" fontId="4" fillId="4" borderId="2" xfId="0" applyNumberFormat="1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1" fontId="0" fillId="0" borderId="0" xfId="0" applyNumberFormat="1"/>
    <xf numFmtId="1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" fontId="4" fillId="2" borderId="5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41" fontId="4" fillId="2" borderId="2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" fontId="8" fillId="5" borderId="5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0</xdr:col>
      <xdr:colOff>478971</xdr:colOff>
      <xdr:row>1</xdr:row>
      <xdr:rowOff>163286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8D6358-6DCA-4597-80EA-6E88F44B60A6}"/>
            </a:ext>
          </a:extLst>
        </xdr:cNvPr>
        <xdr:cNvSpPr/>
      </xdr:nvSpPr>
      <xdr:spPr bwMode="auto">
        <a:xfrm>
          <a:off x="10886" y="0"/>
          <a:ext cx="468085" cy="353786"/>
        </a:xfrm>
        <a:prstGeom prst="lef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ctr"/>
          <a:r>
            <a:rPr lang="vi-VN" sz="14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er\Application%20Data\Foxmail\FoxmailTemp(44)\ITP%20FOR%20TRIAL%20PILING%20WORK-2012.01.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P"/>
      <sheetName val="C-ITP-3-T-002-01"/>
      <sheetName val="C-ITP-3-T-002-02"/>
      <sheetName val="C-ITP-3-T-002-03"/>
      <sheetName val="C-ITP-3-T-002-04"/>
      <sheetName val="C-ITP-3-T-002-05"/>
      <sheetName val="C-ITP-3-T-002-06"/>
      <sheetName val="C-ITP-3-T-002-07"/>
      <sheetName val="C-ITP-3-T-002-08a"/>
      <sheetName val=" C-ITP-3-T-002-08b"/>
      <sheetName val="C-ITP-3-T-002-08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44AF-DC74-4BB9-9BAB-72310C272123}">
  <dimension ref="A1:BQ25"/>
  <sheetViews>
    <sheetView showGridLines="0" tabSelected="1" zoomScale="85" zoomScaleNormal="85" workbookViewId="0">
      <pane xSplit="3" ySplit="3" topLeftCell="D4" activePane="bottomRight" state="frozen"/>
      <selection pane="topRight" activeCell="D1" sqref="D1"/>
      <selection pane="bottomLeft" activeCell="A9" sqref="A9"/>
      <selection pane="bottomRight" activeCell="P14" sqref="P14"/>
    </sheetView>
  </sheetViews>
  <sheetFormatPr defaultRowHeight="16.5" x14ac:dyDescent="0.3"/>
  <cols>
    <col min="2" max="2" width="9" bestFit="1" customWidth="1"/>
    <col min="4" max="5" width="9" customWidth="1"/>
    <col min="6" max="7" width="9" bestFit="1" customWidth="1"/>
    <col min="8" max="19" width="9" customWidth="1"/>
    <col min="20" max="20" width="9.375" bestFit="1" customWidth="1"/>
    <col min="21" max="21" width="10.5" bestFit="1" customWidth="1"/>
    <col min="22" max="38" width="10.5" customWidth="1"/>
    <col min="39" max="40" width="12.375" customWidth="1"/>
    <col min="41" max="44" width="9" bestFit="1" customWidth="1"/>
    <col min="45" max="46" width="9" customWidth="1"/>
    <col min="47" max="48" width="9.125" customWidth="1"/>
    <col min="49" max="50" width="9" customWidth="1"/>
    <col min="51" max="64" width="9" hidden="1" customWidth="1"/>
    <col min="65" max="65" width="9" bestFit="1" customWidth="1"/>
    <col min="66" max="66" width="10" customWidth="1"/>
    <col min="67" max="67" width="9" customWidth="1"/>
    <col min="68" max="68" width="9.125" bestFit="1" customWidth="1"/>
    <col min="69" max="69" width="13.125" bestFit="1" customWidth="1"/>
  </cols>
  <sheetData>
    <row r="1" spans="1:69" ht="16.5" customHeight="1" x14ac:dyDescent="0.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</row>
    <row r="2" spans="1:69" ht="16.5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</row>
    <row r="3" spans="1:69" ht="16.5" customHeight="1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</row>
    <row r="4" spans="1:69" ht="28.9" customHeight="1" x14ac:dyDescent="0.3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</row>
    <row r="5" spans="1:69" ht="22.15" customHeight="1" x14ac:dyDescent="0.3">
      <c r="A5" s="34" t="s">
        <v>2</v>
      </c>
      <c r="B5" s="57" t="s">
        <v>3</v>
      </c>
      <c r="C5" s="58"/>
      <c r="D5" s="35" t="s">
        <v>4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36"/>
      <c r="V5" s="69" t="s">
        <v>5</v>
      </c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1"/>
      <c r="AO5" s="34" t="s">
        <v>6</v>
      </c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</row>
    <row r="6" spans="1:69" ht="25.9" customHeight="1" x14ac:dyDescent="0.3">
      <c r="A6" s="34"/>
      <c r="B6" s="64"/>
      <c r="C6" s="65"/>
      <c r="D6" s="35" t="s">
        <v>7</v>
      </c>
      <c r="E6" s="36"/>
      <c r="F6" s="35" t="s">
        <v>8</v>
      </c>
      <c r="G6" s="36"/>
      <c r="H6" s="35" t="s">
        <v>9</v>
      </c>
      <c r="I6" s="36"/>
      <c r="J6" s="35" t="s">
        <v>10</v>
      </c>
      <c r="K6" s="36"/>
      <c r="L6" s="35" t="s">
        <v>11</v>
      </c>
      <c r="M6" s="36"/>
      <c r="N6" s="35" t="s">
        <v>12</v>
      </c>
      <c r="O6" s="36"/>
      <c r="P6" s="35" t="s">
        <v>13</v>
      </c>
      <c r="Q6" s="36"/>
      <c r="R6" s="35" t="s">
        <v>14</v>
      </c>
      <c r="S6" s="36"/>
      <c r="T6" s="59" t="s">
        <v>15</v>
      </c>
      <c r="U6" s="60"/>
      <c r="V6" s="1">
        <v>44640</v>
      </c>
      <c r="W6" s="1">
        <v>44687</v>
      </c>
      <c r="X6" s="1">
        <f>+W6+1</f>
        <v>44688</v>
      </c>
      <c r="Y6" s="1">
        <f t="shared" ref="Y6:AI6" si="0">+X6+1</f>
        <v>44689</v>
      </c>
      <c r="Z6" s="1">
        <f t="shared" si="0"/>
        <v>44690</v>
      </c>
      <c r="AA6" s="1">
        <f t="shared" si="0"/>
        <v>44691</v>
      </c>
      <c r="AB6" s="1">
        <f t="shared" si="0"/>
        <v>44692</v>
      </c>
      <c r="AC6" s="1">
        <f t="shared" si="0"/>
        <v>44693</v>
      </c>
      <c r="AD6" s="1">
        <f t="shared" si="0"/>
        <v>44694</v>
      </c>
      <c r="AE6" s="1">
        <f t="shared" si="0"/>
        <v>44695</v>
      </c>
      <c r="AF6" s="1">
        <f t="shared" si="0"/>
        <v>44696</v>
      </c>
      <c r="AG6" s="1">
        <f t="shared" si="0"/>
        <v>44697</v>
      </c>
      <c r="AH6" s="1">
        <f t="shared" si="0"/>
        <v>44698</v>
      </c>
      <c r="AI6" s="1">
        <f t="shared" si="0"/>
        <v>44699</v>
      </c>
      <c r="AJ6" s="52" t="s">
        <v>16</v>
      </c>
      <c r="AK6" s="53"/>
      <c r="AL6" s="54" t="s">
        <v>17</v>
      </c>
      <c r="AM6" s="55"/>
      <c r="AN6" s="56"/>
      <c r="AO6" s="35" t="s">
        <v>30</v>
      </c>
      <c r="AP6" s="36"/>
      <c r="AQ6" s="57" t="s">
        <v>31</v>
      </c>
      <c r="AR6" s="58"/>
      <c r="AS6" s="35" t="s">
        <v>32</v>
      </c>
      <c r="AT6" s="36"/>
      <c r="AU6" s="48" t="s">
        <v>33</v>
      </c>
      <c r="AV6" s="49"/>
      <c r="AW6" s="48" t="s">
        <v>34</v>
      </c>
      <c r="AX6" s="49"/>
      <c r="AY6" s="35"/>
      <c r="AZ6" s="36"/>
      <c r="BA6" s="2"/>
      <c r="BB6" s="2"/>
      <c r="BC6" s="50"/>
      <c r="BD6" s="51"/>
      <c r="BE6" s="50"/>
      <c r="BF6" s="51"/>
      <c r="BG6" s="35"/>
      <c r="BH6" s="36"/>
      <c r="BI6" s="35"/>
      <c r="BJ6" s="36"/>
      <c r="BK6" s="35"/>
      <c r="BL6" s="36"/>
      <c r="BM6" s="34" t="s">
        <v>18</v>
      </c>
      <c r="BN6" s="34"/>
      <c r="BO6" s="34" t="s">
        <v>19</v>
      </c>
      <c r="BP6" s="34"/>
      <c r="BQ6" s="34"/>
    </row>
    <row r="7" spans="1:69" ht="26.45" customHeight="1" x14ac:dyDescent="0.3">
      <c r="A7" s="34"/>
      <c r="B7" s="64"/>
      <c r="C7" s="65"/>
      <c r="D7" s="34" t="s">
        <v>20</v>
      </c>
      <c r="E7" s="34" t="s">
        <v>21</v>
      </c>
      <c r="F7" s="34" t="s">
        <v>20</v>
      </c>
      <c r="G7" s="34" t="s">
        <v>21</v>
      </c>
      <c r="H7" s="34" t="s">
        <v>20</v>
      </c>
      <c r="I7" s="34" t="s">
        <v>21</v>
      </c>
      <c r="J7" s="34" t="s">
        <v>20</v>
      </c>
      <c r="K7" s="34" t="s">
        <v>21</v>
      </c>
      <c r="L7" s="34" t="s">
        <v>20</v>
      </c>
      <c r="M7" s="34" t="s">
        <v>21</v>
      </c>
      <c r="N7" s="34" t="s">
        <v>20</v>
      </c>
      <c r="O7" s="34" t="s">
        <v>21</v>
      </c>
      <c r="P7" s="34" t="s">
        <v>20</v>
      </c>
      <c r="Q7" s="34" t="s">
        <v>21</v>
      </c>
      <c r="R7" s="34" t="s">
        <v>20</v>
      </c>
      <c r="S7" s="34" t="s">
        <v>21</v>
      </c>
      <c r="T7" s="47" t="s">
        <v>20</v>
      </c>
      <c r="U7" s="47" t="s">
        <v>21</v>
      </c>
      <c r="V7" s="46" t="s">
        <v>20</v>
      </c>
      <c r="W7" s="46" t="s">
        <v>20</v>
      </c>
      <c r="X7" s="46" t="s">
        <v>20</v>
      </c>
      <c r="Y7" s="46" t="s">
        <v>20</v>
      </c>
      <c r="Z7" s="46" t="s">
        <v>20</v>
      </c>
      <c r="AA7" s="46" t="s">
        <v>20</v>
      </c>
      <c r="AB7" s="46" t="s">
        <v>20</v>
      </c>
      <c r="AC7" s="46" t="s">
        <v>20</v>
      </c>
      <c r="AD7" s="46" t="s">
        <v>20</v>
      </c>
      <c r="AE7" s="46" t="s">
        <v>20</v>
      </c>
      <c r="AF7" s="46" t="s">
        <v>20</v>
      </c>
      <c r="AG7" s="46" t="s">
        <v>20</v>
      </c>
      <c r="AH7" s="46" t="s">
        <v>20</v>
      </c>
      <c r="AI7" s="46" t="s">
        <v>20</v>
      </c>
      <c r="AJ7" s="46" t="s">
        <v>20</v>
      </c>
      <c r="AK7" s="46" t="s">
        <v>21</v>
      </c>
      <c r="AL7" s="46" t="s">
        <v>20</v>
      </c>
      <c r="AM7" s="46" t="s">
        <v>21</v>
      </c>
      <c r="AN7" s="46" t="s">
        <v>22</v>
      </c>
      <c r="AO7" s="38">
        <v>44644</v>
      </c>
      <c r="AP7" s="39"/>
      <c r="AQ7" s="38">
        <v>44654</v>
      </c>
      <c r="AR7" s="39"/>
      <c r="AS7" s="38">
        <v>44700</v>
      </c>
      <c r="AT7" s="39"/>
      <c r="AU7" s="44">
        <v>44700</v>
      </c>
      <c r="AV7" s="45"/>
      <c r="AW7" s="44">
        <v>44700</v>
      </c>
      <c r="AX7" s="45"/>
      <c r="AY7" s="38"/>
      <c r="AZ7" s="39"/>
      <c r="BA7" s="3"/>
      <c r="BB7" s="3"/>
      <c r="BC7" s="38"/>
      <c r="BD7" s="39"/>
      <c r="BE7" s="4"/>
      <c r="BF7" s="4"/>
      <c r="BG7" s="38"/>
      <c r="BH7" s="39"/>
      <c r="BI7" s="38"/>
      <c r="BJ7" s="39"/>
      <c r="BK7" s="38"/>
      <c r="BL7" s="39"/>
      <c r="BM7" s="34"/>
      <c r="BN7" s="34"/>
      <c r="BO7" s="34"/>
      <c r="BP7" s="34"/>
      <c r="BQ7" s="34"/>
    </row>
    <row r="8" spans="1:69" ht="25.9" customHeight="1" x14ac:dyDescent="0.3">
      <c r="A8" s="34"/>
      <c r="B8" s="66"/>
      <c r="C8" s="67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47"/>
      <c r="U8" s="47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5" t="s">
        <v>20</v>
      </c>
      <c r="AP8" s="5" t="s">
        <v>21</v>
      </c>
      <c r="AQ8" s="5" t="s">
        <v>20</v>
      </c>
      <c r="AR8" s="5" t="s">
        <v>21</v>
      </c>
      <c r="AS8" s="5" t="s">
        <v>20</v>
      </c>
      <c r="AT8" s="5" t="s">
        <v>21</v>
      </c>
      <c r="AU8" s="6" t="s">
        <v>20</v>
      </c>
      <c r="AV8" s="6" t="s">
        <v>21</v>
      </c>
      <c r="AW8" s="6" t="s">
        <v>20</v>
      </c>
      <c r="AX8" s="6" t="s">
        <v>21</v>
      </c>
      <c r="AY8" s="5" t="s">
        <v>20</v>
      </c>
      <c r="AZ8" s="5" t="s">
        <v>21</v>
      </c>
      <c r="BA8" s="5" t="s">
        <v>20</v>
      </c>
      <c r="BB8" s="5" t="s">
        <v>21</v>
      </c>
      <c r="BC8" s="5" t="s">
        <v>20</v>
      </c>
      <c r="BD8" s="5" t="s">
        <v>21</v>
      </c>
      <c r="BE8" s="5" t="s">
        <v>20</v>
      </c>
      <c r="BF8" s="5" t="s">
        <v>21</v>
      </c>
      <c r="BG8" s="5" t="s">
        <v>20</v>
      </c>
      <c r="BH8" s="5" t="s">
        <v>21</v>
      </c>
      <c r="BI8" s="5" t="s">
        <v>20</v>
      </c>
      <c r="BJ8" s="5" t="s">
        <v>21</v>
      </c>
      <c r="BK8" s="5" t="s">
        <v>20</v>
      </c>
      <c r="BL8" s="5" t="s">
        <v>21</v>
      </c>
      <c r="BM8" s="5" t="s">
        <v>20</v>
      </c>
      <c r="BN8" s="5" t="s">
        <v>21</v>
      </c>
      <c r="BO8" s="7" t="s">
        <v>20</v>
      </c>
      <c r="BP8" s="7" t="s">
        <v>21</v>
      </c>
      <c r="BQ8" s="8" t="s">
        <v>22</v>
      </c>
    </row>
    <row r="9" spans="1:69" s="19" customFormat="1" ht="20.100000000000001" customHeight="1" x14ac:dyDescent="0.3">
      <c r="A9" s="40" t="s">
        <v>23</v>
      </c>
      <c r="B9" s="9">
        <v>6</v>
      </c>
      <c r="C9" s="10" t="s">
        <v>24</v>
      </c>
      <c r="D9" s="10"/>
      <c r="E9" s="10">
        <f>B9*D9</f>
        <v>0</v>
      </c>
      <c r="F9" s="10"/>
      <c r="G9" s="10">
        <f>B9*F9</f>
        <v>0</v>
      </c>
      <c r="H9" s="10"/>
      <c r="I9" s="10">
        <f>B9*H9</f>
        <v>0</v>
      </c>
      <c r="J9" s="10">
        <v>84</v>
      </c>
      <c r="K9" s="10">
        <f>B9*J9</f>
        <v>504</v>
      </c>
      <c r="L9" s="10">
        <v>314</v>
      </c>
      <c r="M9" s="10">
        <f>B9*L9</f>
        <v>1884</v>
      </c>
      <c r="N9" s="10"/>
      <c r="O9" s="10">
        <f>B9*N9</f>
        <v>0</v>
      </c>
      <c r="P9" s="10"/>
      <c r="Q9" s="10">
        <f>B9*P9</f>
        <v>0</v>
      </c>
      <c r="R9" s="10"/>
      <c r="S9" s="10">
        <f>R9*B9</f>
        <v>0</v>
      </c>
      <c r="T9" s="11">
        <f>D9+F9+H9+J9+L9+N9+P9+R9</f>
        <v>398</v>
      </c>
      <c r="U9" s="11">
        <f>B9*T9</f>
        <v>2388</v>
      </c>
      <c r="V9" s="12"/>
      <c r="W9" s="12"/>
      <c r="X9" s="12"/>
      <c r="Y9" s="12"/>
      <c r="Z9" s="12"/>
      <c r="AA9" s="12"/>
      <c r="AB9" s="12"/>
      <c r="AC9" s="12"/>
      <c r="AD9" s="12">
        <v>12</v>
      </c>
      <c r="AE9" s="12">
        <v>18</v>
      </c>
      <c r="AF9" s="12">
        <v>5</v>
      </c>
      <c r="AG9" s="12">
        <v>6</v>
      </c>
      <c r="AH9" s="12">
        <v>4</v>
      </c>
      <c r="AI9" s="12"/>
      <c r="AJ9" s="12">
        <f>+SUM(V9:AI9)</f>
        <v>45</v>
      </c>
      <c r="AK9" s="12">
        <f>$B9*AJ9</f>
        <v>270</v>
      </c>
      <c r="AL9" s="12">
        <f>+T9-AJ9</f>
        <v>353</v>
      </c>
      <c r="AM9" s="12">
        <f>$B9*AL9</f>
        <v>2118</v>
      </c>
      <c r="AN9" s="13">
        <f>+AM9/U9</f>
        <v>0.88693467336683418</v>
      </c>
      <c r="AO9" s="10"/>
      <c r="AP9" s="10">
        <f>B9*AO9</f>
        <v>0</v>
      </c>
      <c r="AQ9" s="10"/>
      <c r="AR9" s="10">
        <f>B9*AQ9</f>
        <v>0</v>
      </c>
      <c r="AS9" s="10">
        <v>45</v>
      </c>
      <c r="AT9" s="10">
        <f>AS9*$B9</f>
        <v>270</v>
      </c>
      <c r="AU9" s="14"/>
      <c r="AV9" s="14">
        <f>AU9*$B9</f>
        <v>0</v>
      </c>
      <c r="AW9" s="14"/>
      <c r="AX9" s="14"/>
      <c r="AY9" s="10"/>
      <c r="AZ9" s="10"/>
      <c r="BA9" s="10"/>
      <c r="BB9" s="10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0">
        <f>AO9+AQ9+AS9+AU9+AW9+AY9+BC9+BA9+BE9</f>
        <v>45</v>
      </c>
      <c r="BN9" s="10">
        <f>AP9+AR9+AT9+AV9+AX9+AZ9+BD9</f>
        <v>270</v>
      </c>
      <c r="BO9" s="16">
        <f>T9-BM9</f>
        <v>353</v>
      </c>
      <c r="BP9" s="17">
        <f>U9-BN9</f>
        <v>2118</v>
      </c>
      <c r="BQ9" s="18">
        <v>0</v>
      </c>
    </row>
    <row r="10" spans="1:69" s="19" customFormat="1" ht="20.100000000000001" customHeight="1" x14ac:dyDescent="0.3">
      <c r="A10" s="41"/>
      <c r="B10" s="9">
        <v>7</v>
      </c>
      <c r="C10" s="10" t="s">
        <v>24</v>
      </c>
      <c r="D10" s="10"/>
      <c r="E10" s="10">
        <f t="shared" ref="E10:E19" si="1">B10*D10</f>
        <v>0</v>
      </c>
      <c r="F10" s="10"/>
      <c r="G10" s="10">
        <f t="shared" ref="G10:G19" si="2">B10*F10</f>
        <v>0</v>
      </c>
      <c r="H10" s="10"/>
      <c r="I10" s="10">
        <f t="shared" ref="I10:I19" si="3">B10*H10</f>
        <v>0</v>
      </c>
      <c r="J10" s="10">
        <v>238</v>
      </c>
      <c r="K10" s="10">
        <f t="shared" ref="K10:K19" si="4">B10*J10</f>
        <v>1666</v>
      </c>
      <c r="L10" s="10"/>
      <c r="M10" s="10">
        <f t="shared" ref="M10:M19" si="5">B10*L10</f>
        <v>0</v>
      </c>
      <c r="N10" s="10"/>
      <c r="O10" s="10">
        <f t="shared" ref="O10:O19" si="6">B10*N10</f>
        <v>0</v>
      </c>
      <c r="P10" s="10"/>
      <c r="Q10" s="10">
        <f t="shared" ref="Q10:Q19" si="7">B10*P10</f>
        <v>0</v>
      </c>
      <c r="R10" s="10"/>
      <c r="S10" s="10">
        <f t="shared" ref="S10:S19" si="8">R10*B10</f>
        <v>0</v>
      </c>
      <c r="T10" s="11">
        <f t="shared" ref="T10:T19" si="9">D10+F10+H10+J10+L10+N10+P10+R10</f>
        <v>238</v>
      </c>
      <c r="U10" s="11">
        <f t="shared" ref="U10:U19" si="10">B10*T10</f>
        <v>1666</v>
      </c>
      <c r="V10" s="12"/>
      <c r="W10" s="12"/>
      <c r="X10" s="12"/>
      <c r="Y10" s="12"/>
      <c r="Z10" s="12"/>
      <c r="AA10" s="12"/>
      <c r="AB10" s="12"/>
      <c r="AC10" s="12"/>
      <c r="AD10" s="12">
        <v>36</v>
      </c>
      <c r="AE10" s="12">
        <v>42</v>
      </c>
      <c r="AF10" s="12">
        <v>5</v>
      </c>
      <c r="AG10" s="12">
        <v>6</v>
      </c>
      <c r="AH10" s="12">
        <v>4</v>
      </c>
      <c r="AI10" s="12"/>
      <c r="AJ10" s="12">
        <f t="shared" ref="AJ10:AJ19" si="11">+SUM(V10:AI10)</f>
        <v>93</v>
      </c>
      <c r="AK10" s="12">
        <f>$B10*AJ10</f>
        <v>651</v>
      </c>
      <c r="AL10" s="12">
        <f t="shared" ref="AL10:AL19" si="12">+T10-AJ10</f>
        <v>145</v>
      </c>
      <c r="AM10" s="12">
        <f>$B10*AL10</f>
        <v>1015</v>
      </c>
      <c r="AN10" s="13">
        <f t="shared" ref="AN10:AN20" si="13">+AM10/U10</f>
        <v>0.60924369747899154</v>
      </c>
      <c r="AO10" s="10"/>
      <c r="AP10" s="10">
        <f>B10*AO10</f>
        <v>0</v>
      </c>
      <c r="AQ10" s="10"/>
      <c r="AR10" s="10">
        <f>B10*AQ10</f>
        <v>0</v>
      </c>
      <c r="AS10" s="10">
        <v>92</v>
      </c>
      <c r="AT10" s="10">
        <f>AS10*$B10</f>
        <v>644</v>
      </c>
      <c r="AU10" s="14">
        <v>24</v>
      </c>
      <c r="AV10" s="14">
        <f>AU10*$B10</f>
        <v>168</v>
      </c>
      <c r="AW10" s="14"/>
      <c r="AX10" s="14"/>
      <c r="AY10" s="10"/>
      <c r="AZ10" s="10"/>
      <c r="BA10" s="10"/>
      <c r="BB10" s="10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0">
        <f t="shared" ref="BM10:BM19" si="14">AO10+AQ10+AS10+AU10+AW10+AY10+BC10+BA10+BE10</f>
        <v>116</v>
      </c>
      <c r="BN10" s="10">
        <f t="shared" ref="BN10:BN19" si="15">AP10+AR10+AT10+AV10+AX10+AZ10+BD10</f>
        <v>812</v>
      </c>
      <c r="BO10" s="16">
        <f>T10-BM10</f>
        <v>122</v>
      </c>
      <c r="BP10" s="17">
        <f>U10-BN10</f>
        <v>854</v>
      </c>
      <c r="BQ10" s="18">
        <v>0</v>
      </c>
    </row>
    <row r="11" spans="1:69" s="22" customFormat="1" ht="20.100000000000001" customHeight="1" x14ac:dyDescent="0.3">
      <c r="A11" s="41"/>
      <c r="B11" s="9">
        <v>8</v>
      </c>
      <c r="C11" s="10" t="s">
        <v>24</v>
      </c>
      <c r="D11" s="10"/>
      <c r="E11" s="10">
        <f t="shared" si="1"/>
        <v>0</v>
      </c>
      <c r="F11" s="10">
        <v>231</v>
      </c>
      <c r="G11" s="10">
        <f t="shared" si="2"/>
        <v>1848</v>
      </c>
      <c r="H11" s="10">
        <v>157</v>
      </c>
      <c r="I11" s="10">
        <f t="shared" si="3"/>
        <v>1256</v>
      </c>
      <c r="J11" s="10">
        <v>17</v>
      </c>
      <c r="K11" s="10">
        <f t="shared" si="4"/>
        <v>136</v>
      </c>
      <c r="L11" s="10">
        <f>65+8</f>
        <v>73</v>
      </c>
      <c r="M11" s="10">
        <f t="shared" si="5"/>
        <v>584</v>
      </c>
      <c r="N11" s="10"/>
      <c r="O11" s="10">
        <f t="shared" si="6"/>
        <v>0</v>
      </c>
      <c r="P11" s="10"/>
      <c r="Q11" s="10">
        <f t="shared" si="7"/>
        <v>0</v>
      </c>
      <c r="R11" s="10"/>
      <c r="S11" s="10">
        <f t="shared" si="8"/>
        <v>0</v>
      </c>
      <c r="T11" s="11">
        <f t="shared" si="9"/>
        <v>478</v>
      </c>
      <c r="U11" s="11">
        <f t="shared" si="10"/>
        <v>3824</v>
      </c>
      <c r="V11" s="20"/>
      <c r="W11" s="20">
        <v>20</v>
      </c>
      <c r="X11" s="20">
        <v>22</v>
      </c>
      <c r="Y11" s="20">
        <v>25</v>
      </c>
      <c r="Z11" s="20">
        <v>31</v>
      </c>
      <c r="AA11" s="20">
        <v>38</v>
      </c>
      <c r="AB11" s="20">
        <v>17</v>
      </c>
      <c r="AC11" s="20">
        <v>22</v>
      </c>
      <c r="AD11" s="20">
        <v>16</v>
      </c>
      <c r="AE11" s="20">
        <v>8</v>
      </c>
      <c r="AF11" s="20"/>
      <c r="AG11" s="20"/>
      <c r="AH11" s="20"/>
      <c r="AI11" s="20"/>
      <c r="AJ11" s="20">
        <f t="shared" si="11"/>
        <v>199</v>
      </c>
      <c r="AK11" s="20">
        <f t="shared" ref="AK11:AM19" si="16">$B11*AJ11</f>
        <v>1592</v>
      </c>
      <c r="AL11" s="20">
        <f t="shared" si="12"/>
        <v>279</v>
      </c>
      <c r="AM11" s="20">
        <f t="shared" si="16"/>
        <v>2232</v>
      </c>
      <c r="AN11" s="21">
        <f t="shared" si="13"/>
        <v>0.58368200836820083</v>
      </c>
      <c r="AO11" s="10"/>
      <c r="AP11" s="10">
        <f t="shared" ref="AP11" si="17">B11*AO11</f>
        <v>0</v>
      </c>
      <c r="AQ11" s="10"/>
      <c r="AR11" s="10">
        <f t="shared" ref="AR11" si="18">B11*AQ11</f>
        <v>0</v>
      </c>
      <c r="AS11" s="10">
        <v>197</v>
      </c>
      <c r="AT11" s="10">
        <f t="shared" ref="AT11:AX19" si="19">AS11*$B11</f>
        <v>1576</v>
      </c>
      <c r="AU11" s="14">
        <v>14</v>
      </c>
      <c r="AV11" s="14">
        <f t="shared" ref="AV11" si="20">AU11*$B11</f>
        <v>112</v>
      </c>
      <c r="AW11" s="14"/>
      <c r="AX11" s="14"/>
      <c r="AY11" s="10"/>
      <c r="AZ11" s="10"/>
      <c r="BA11" s="10"/>
      <c r="BB11" s="10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0">
        <f t="shared" si="14"/>
        <v>211</v>
      </c>
      <c r="BN11" s="10">
        <f t="shared" si="15"/>
        <v>1688</v>
      </c>
      <c r="BO11" s="16">
        <f t="shared" ref="BO11:BP11" si="21">T11-BM11</f>
        <v>267</v>
      </c>
      <c r="BP11" s="17">
        <f t="shared" si="21"/>
        <v>2136</v>
      </c>
      <c r="BQ11" s="18">
        <v>0</v>
      </c>
    </row>
    <row r="12" spans="1:69" s="22" customFormat="1" ht="20.100000000000001" customHeight="1" x14ac:dyDescent="0.3">
      <c r="A12" s="41"/>
      <c r="B12" s="9">
        <v>9</v>
      </c>
      <c r="C12" s="10" t="s">
        <v>24</v>
      </c>
      <c r="D12" s="10"/>
      <c r="E12" s="10">
        <f t="shared" si="1"/>
        <v>0</v>
      </c>
      <c r="F12" s="10"/>
      <c r="G12" s="10">
        <f t="shared" si="2"/>
        <v>0</v>
      </c>
      <c r="H12" s="10"/>
      <c r="I12" s="10">
        <f t="shared" si="3"/>
        <v>0</v>
      </c>
      <c r="J12" s="10">
        <v>51</v>
      </c>
      <c r="K12" s="10">
        <f t="shared" si="4"/>
        <v>459</v>
      </c>
      <c r="L12" s="10"/>
      <c r="M12" s="10">
        <f t="shared" si="5"/>
        <v>0</v>
      </c>
      <c r="N12" s="10"/>
      <c r="O12" s="10">
        <f t="shared" si="6"/>
        <v>0</v>
      </c>
      <c r="P12" s="10"/>
      <c r="Q12" s="10">
        <f t="shared" si="7"/>
        <v>0</v>
      </c>
      <c r="R12" s="10"/>
      <c r="S12" s="10">
        <f t="shared" si="8"/>
        <v>0</v>
      </c>
      <c r="T12" s="11">
        <f t="shared" si="9"/>
        <v>51</v>
      </c>
      <c r="U12" s="11">
        <f t="shared" si="10"/>
        <v>459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>
        <f t="shared" si="11"/>
        <v>0</v>
      </c>
      <c r="AK12" s="20">
        <f t="shared" si="16"/>
        <v>0</v>
      </c>
      <c r="AL12" s="20">
        <f t="shared" si="12"/>
        <v>51</v>
      </c>
      <c r="AM12" s="20">
        <f t="shared" si="16"/>
        <v>459</v>
      </c>
      <c r="AN12" s="21">
        <f t="shared" si="13"/>
        <v>1</v>
      </c>
      <c r="AO12" s="10"/>
      <c r="AP12" s="10">
        <f>B12*AO12</f>
        <v>0</v>
      </c>
      <c r="AQ12" s="10"/>
      <c r="AR12" s="10">
        <f>B12*AQ12</f>
        <v>0</v>
      </c>
      <c r="AS12" s="10"/>
      <c r="AT12" s="10">
        <f t="shared" si="19"/>
        <v>0</v>
      </c>
      <c r="AU12" s="14">
        <f>20+10+18</f>
        <v>48</v>
      </c>
      <c r="AV12" s="14">
        <f t="shared" si="19"/>
        <v>432</v>
      </c>
      <c r="AW12" s="14"/>
      <c r="AX12" s="14"/>
      <c r="AY12" s="10"/>
      <c r="AZ12" s="10"/>
      <c r="BA12" s="10"/>
      <c r="BB12" s="10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0">
        <f t="shared" si="14"/>
        <v>48</v>
      </c>
      <c r="BN12" s="10">
        <f t="shared" si="15"/>
        <v>432</v>
      </c>
      <c r="BO12" s="16">
        <f>T12-BM12</f>
        <v>3</v>
      </c>
      <c r="BP12" s="17">
        <f>U12-BN12</f>
        <v>27</v>
      </c>
      <c r="BQ12" s="18">
        <v>0</v>
      </c>
    </row>
    <row r="13" spans="1:69" s="22" customFormat="1" ht="20.100000000000001" customHeight="1" x14ac:dyDescent="0.3">
      <c r="A13" s="41"/>
      <c r="B13" s="9">
        <v>9</v>
      </c>
      <c r="C13" s="10" t="s">
        <v>25</v>
      </c>
      <c r="D13" s="10"/>
      <c r="E13" s="10">
        <f t="shared" si="1"/>
        <v>0</v>
      </c>
      <c r="F13" s="10"/>
      <c r="G13" s="10">
        <f t="shared" si="2"/>
        <v>0</v>
      </c>
      <c r="H13" s="10"/>
      <c r="I13" s="10">
        <f t="shared" si="3"/>
        <v>0</v>
      </c>
      <c r="J13" s="10"/>
      <c r="K13" s="10">
        <f t="shared" si="4"/>
        <v>0</v>
      </c>
      <c r="L13" s="10"/>
      <c r="M13" s="10">
        <f t="shared" si="5"/>
        <v>0</v>
      </c>
      <c r="N13" s="10"/>
      <c r="O13" s="10">
        <f t="shared" si="6"/>
        <v>0</v>
      </c>
      <c r="P13" s="10"/>
      <c r="Q13" s="10">
        <f t="shared" si="7"/>
        <v>0</v>
      </c>
      <c r="R13" s="10"/>
      <c r="S13" s="10">
        <f t="shared" si="8"/>
        <v>0</v>
      </c>
      <c r="T13" s="11"/>
      <c r="U13" s="11">
        <f t="shared" si="10"/>
        <v>0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>
        <f t="shared" si="11"/>
        <v>0</v>
      </c>
      <c r="AK13" s="20">
        <f t="shared" si="16"/>
        <v>0</v>
      </c>
      <c r="AL13" s="20">
        <f t="shared" si="12"/>
        <v>0</v>
      </c>
      <c r="AM13" s="20">
        <f t="shared" si="16"/>
        <v>0</v>
      </c>
      <c r="AN13" s="21" t="e">
        <f t="shared" si="13"/>
        <v>#DIV/0!</v>
      </c>
      <c r="AO13" s="10"/>
      <c r="AP13" s="10">
        <f>B13*AO13</f>
        <v>0</v>
      </c>
      <c r="AQ13" s="10"/>
      <c r="AR13" s="10">
        <f>B13*AQ13</f>
        <v>0</v>
      </c>
      <c r="AS13" s="10"/>
      <c r="AT13" s="10">
        <f t="shared" si="19"/>
        <v>0</v>
      </c>
      <c r="AU13" s="14">
        <v>0</v>
      </c>
      <c r="AV13" s="14">
        <f t="shared" si="19"/>
        <v>0</v>
      </c>
      <c r="AW13" s="14"/>
      <c r="AX13" s="14"/>
      <c r="AY13" s="10"/>
      <c r="AZ13" s="10"/>
      <c r="BA13" s="10"/>
      <c r="BB13" s="10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0">
        <f t="shared" si="14"/>
        <v>0</v>
      </c>
      <c r="BN13" s="10">
        <f t="shared" si="15"/>
        <v>0</v>
      </c>
      <c r="BO13" s="16">
        <f>T13-BM13</f>
        <v>0</v>
      </c>
      <c r="BP13" s="17">
        <f>U13-BN13</f>
        <v>0</v>
      </c>
      <c r="BQ13" s="18">
        <v>0</v>
      </c>
    </row>
    <row r="14" spans="1:69" s="22" customFormat="1" ht="20.100000000000001" customHeight="1" x14ac:dyDescent="0.3">
      <c r="A14" s="41"/>
      <c r="B14" s="9">
        <v>10</v>
      </c>
      <c r="C14" s="10" t="s">
        <v>24</v>
      </c>
      <c r="D14" s="10">
        <v>19</v>
      </c>
      <c r="E14" s="10">
        <f t="shared" si="1"/>
        <v>190</v>
      </c>
      <c r="F14" s="10">
        <v>47</v>
      </c>
      <c r="G14" s="10">
        <f t="shared" si="2"/>
        <v>470</v>
      </c>
      <c r="H14" s="10">
        <v>33</v>
      </c>
      <c r="I14" s="10">
        <f t="shared" si="3"/>
        <v>330</v>
      </c>
      <c r="J14" s="10"/>
      <c r="K14" s="10">
        <f t="shared" si="4"/>
        <v>0</v>
      </c>
      <c r="L14" s="10"/>
      <c r="M14" s="10">
        <f t="shared" si="5"/>
        <v>0</v>
      </c>
      <c r="N14" s="10"/>
      <c r="O14" s="10">
        <f t="shared" si="6"/>
        <v>0</v>
      </c>
      <c r="P14" s="10"/>
      <c r="Q14" s="10">
        <f t="shared" si="7"/>
        <v>0</v>
      </c>
      <c r="R14" s="10"/>
      <c r="S14" s="10">
        <f t="shared" si="8"/>
        <v>0</v>
      </c>
      <c r="T14" s="11">
        <f>D14+F14+H14+J14+L14+N14+P14+R14</f>
        <v>99</v>
      </c>
      <c r="U14" s="11">
        <f t="shared" si="10"/>
        <v>990</v>
      </c>
      <c r="V14" s="20">
        <v>41</v>
      </c>
      <c r="W14" s="20">
        <v>20</v>
      </c>
      <c r="X14" s="20">
        <v>22</v>
      </c>
      <c r="Y14" s="20">
        <v>9</v>
      </c>
      <c r="Z14" s="20">
        <v>15</v>
      </c>
      <c r="AA14" s="20">
        <v>14</v>
      </c>
      <c r="AB14" s="20">
        <v>1</v>
      </c>
      <c r="AC14" s="20"/>
      <c r="AD14" s="20"/>
      <c r="AE14" s="20"/>
      <c r="AF14" s="20"/>
      <c r="AG14" s="20"/>
      <c r="AH14" s="20"/>
      <c r="AI14" s="20"/>
      <c r="AJ14" s="20">
        <f t="shared" si="11"/>
        <v>122</v>
      </c>
      <c r="AK14" s="20">
        <f t="shared" si="16"/>
        <v>1220</v>
      </c>
      <c r="AL14" s="20">
        <f t="shared" si="12"/>
        <v>-23</v>
      </c>
      <c r="AM14" s="20">
        <f t="shared" si="16"/>
        <v>-230</v>
      </c>
      <c r="AN14" s="21">
        <f t="shared" si="13"/>
        <v>-0.23232323232323232</v>
      </c>
      <c r="AO14" s="10">
        <v>18</v>
      </c>
      <c r="AP14" s="10">
        <f t="shared" ref="AP14:AP16" si="22">B14*AO14</f>
        <v>180</v>
      </c>
      <c r="AQ14" s="10">
        <v>23</v>
      </c>
      <c r="AR14" s="10">
        <f t="shared" ref="AR14:AR16" si="23">B14*AQ14</f>
        <v>230</v>
      </c>
      <c r="AS14" s="10">
        <f>78-41</f>
        <v>37</v>
      </c>
      <c r="AT14" s="10">
        <f t="shared" si="19"/>
        <v>370</v>
      </c>
      <c r="AU14" s="14"/>
      <c r="AV14" s="14">
        <f t="shared" si="19"/>
        <v>0</v>
      </c>
      <c r="AW14" s="14">
        <v>21</v>
      </c>
      <c r="AX14" s="14">
        <f t="shared" si="19"/>
        <v>210</v>
      </c>
      <c r="AY14" s="10"/>
      <c r="AZ14" s="10"/>
      <c r="BA14" s="10"/>
      <c r="BB14" s="10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0">
        <f t="shared" si="14"/>
        <v>99</v>
      </c>
      <c r="BN14" s="10">
        <f t="shared" si="15"/>
        <v>990</v>
      </c>
      <c r="BO14" s="16">
        <f t="shared" ref="BO14:BQ21" si="24">T14-BM14</f>
        <v>0</v>
      </c>
      <c r="BP14" s="17">
        <f t="shared" si="24"/>
        <v>0</v>
      </c>
      <c r="BQ14" s="18">
        <v>0</v>
      </c>
    </row>
    <row r="15" spans="1:69" s="19" customFormat="1" ht="20.100000000000001" customHeight="1" x14ac:dyDescent="0.3">
      <c r="A15" s="41"/>
      <c r="B15" s="9">
        <v>10</v>
      </c>
      <c r="C15" s="10" t="s">
        <v>25</v>
      </c>
      <c r="D15" s="10">
        <v>3</v>
      </c>
      <c r="E15" s="10">
        <f t="shared" si="1"/>
        <v>30</v>
      </c>
      <c r="F15" s="10"/>
      <c r="G15" s="10">
        <f t="shared" si="2"/>
        <v>0</v>
      </c>
      <c r="H15" s="10"/>
      <c r="I15" s="10">
        <f t="shared" si="3"/>
        <v>0</v>
      </c>
      <c r="J15" s="10"/>
      <c r="K15" s="10">
        <f t="shared" si="4"/>
        <v>0</v>
      </c>
      <c r="L15" s="10"/>
      <c r="M15" s="10">
        <f t="shared" si="5"/>
        <v>0</v>
      </c>
      <c r="N15" s="10"/>
      <c r="O15" s="10">
        <f t="shared" si="6"/>
        <v>0</v>
      </c>
      <c r="P15" s="10"/>
      <c r="Q15" s="10">
        <f t="shared" si="7"/>
        <v>0</v>
      </c>
      <c r="R15" s="10"/>
      <c r="S15" s="10">
        <f t="shared" si="8"/>
        <v>0</v>
      </c>
      <c r="T15" s="11">
        <f t="shared" ref="T15:T16" si="25">D15+F15+H15+J15+L15+N15+P15+R15</f>
        <v>3</v>
      </c>
      <c r="U15" s="11">
        <f t="shared" si="10"/>
        <v>30</v>
      </c>
      <c r="V15" s="12">
        <v>3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>
        <f t="shared" si="11"/>
        <v>3</v>
      </c>
      <c r="AK15" s="12">
        <f t="shared" si="16"/>
        <v>30</v>
      </c>
      <c r="AL15" s="12">
        <f t="shared" si="12"/>
        <v>0</v>
      </c>
      <c r="AM15" s="12">
        <f t="shared" si="16"/>
        <v>0</v>
      </c>
      <c r="AN15" s="13">
        <f t="shared" si="13"/>
        <v>0</v>
      </c>
      <c r="AO15" s="10"/>
      <c r="AP15" s="10">
        <f t="shared" si="22"/>
        <v>0</v>
      </c>
      <c r="AQ15" s="10">
        <v>3</v>
      </c>
      <c r="AR15" s="10">
        <f t="shared" si="23"/>
        <v>30</v>
      </c>
      <c r="AS15" s="10"/>
      <c r="AT15" s="10">
        <f t="shared" si="19"/>
        <v>0</v>
      </c>
      <c r="AU15" s="14"/>
      <c r="AV15" s="14">
        <f t="shared" si="19"/>
        <v>0</v>
      </c>
      <c r="AW15" s="14"/>
      <c r="AX15" s="14"/>
      <c r="AY15" s="10"/>
      <c r="AZ15" s="10"/>
      <c r="BA15" s="10"/>
      <c r="BB15" s="10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0">
        <f t="shared" si="14"/>
        <v>3</v>
      </c>
      <c r="BN15" s="10">
        <f t="shared" si="15"/>
        <v>30</v>
      </c>
      <c r="BO15" s="16">
        <f t="shared" si="24"/>
        <v>0</v>
      </c>
      <c r="BP15" s="17">
        <f t="shared" si="24"/>
        <v>0</v>
      </c>
      <c r="BQ15" s="18">
        <v>0</v>
      </c>
    </row>
    <row r="16" spans="1:69" s="19" customFormat="1" ht="20.100000000000001" customHeight="1" x14ac:dyDescent="0.3">
      <c r="A16" s="41"/>
      <c r="B16" s="9">
        <v>11</v>
      </c>
      <c r="C16" s="10" t="s">
        <v>24</v>
      </c>
      <c r="D16" s="10"/>
      <c r="E16" s="10"/>
      <c r="F16" s="10"/>
      <c r="G16" s="10">
        <f t="shared" si="2"/>
        <v>0</v>
      </c>
      <c r="H16" s="10"/>
      <c r="I16" s="10">
        <f t="shared" si="3"/>
        <v>0</v>
      </c>
      <c r="J16" s="10"/>
      <c r="K16" s="10">
        <f t="shared" si="4"/>
        <v>0</v>
      </c>
      <c r="L16" s="10"/>
      <c r="M16" s="10">
        <f t="shared" si="5"/>
        <v>0</v>
      </c>
      <c r="N16" s="10"/>
      <c r="O16" s="10">
        <f t="shared" si="6"/>
        <v>0</v>
      </c>
      <c r="P16" s="10"/>
      <c r="Q16" s="10">
        <f t="shared" si="7"/>
        <v>0</v>
      </c>
      <c r="R16" s="10"/>
      <c r="S16" s="10">
        <f t="shared" si="8"/>
        <v>0</v>
      </c>
      <c r="T16" s="11">
        <f t="shared" si="25"/>
        <v>0</v>
      </c>
      <c r="U16" s="11">
        <f t="shared" si="10"/>
        <v>0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>
        <f t="shared" si="11"/>
        <v>0</v>
      </c>
      <c r="AK16" s="12">
        <f t="shared" si="16"/>
        <v>0</v>
      </c>
      <c r="AL16" s="12">
        <f t="shared" si="12"/>
        <v>0</v>
      </c>
      <c r="AM16" s="12">
        <f t="shared" si="16"/>
        <v>0</v>
      </c>
      <c r="AN16" s="13" t="e">
        <f t="shared" si="13"/>
        <v>#DIV/0!</v>
      </c>
      <c r="AO16" s="10"/>
      <c r="AP16" s="10">
        <f t="shared" si="22"/>
        <v>0</v>
      </c>
      <c r="AQ16" s="10"/>
      <c r="AR16" s="10">
        <f t="shared" si="23"/>
        <v>0</v>
      </c>
      <c r="AS16" s="10"/>
      <c r="AT16" s="10">
        <f t="shared" si="19"/>
        <v>0</v>
      </c>
      <c r="AU16" s="14"/>
      <c r="AV16" s="14">
        <f t="shared" si="19"/>
        <v>0</v>
      </c>
      <c r="AW16" s="14"/>
      <c r="AX16" s="14"/>
      <c r="AY16" s="10"/>
      <c r="AZ16" s="10"/>
      <c r="BA16" s="10"/>
      <c r="BB16" s="10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0">
        <f t="shared" si="14"/>
        <v>0</v>
      </c>
      <c r="BN16" s="10">
        <f t="shared" si="15"/>
        <v>0</v>
      </c>
      <c r="BO16" s="16">
        <f t="shared" si="24"/>
        <v>0</v>
      </c>
      <c r="BP16" s="17">
        <f t="shared" si="24"/>
        <v>0</v>
      </c>
      <c r="BQ16" s="18">
        <v>0</v>
      </c>
    </row>
    <row r="17" spans="1:69" s="19" customFormat="1" ht="20.100000000000001" hidden="1" customHeight="1" x14ac:dyDescent="0.3">
      <c r="A17" s="41"/>
      <c r="B17" s="9">
        <v>12</v>
      </c>
      <c r="C17" s="10" t="s">
        <v>24</v>
      </c>
      <c r="D17" s="10"/>
      <c r="E17" s="10">
        <f t="shared" si="1"/>
        <v>0</v>
      </c>
      <c r="F17" s="10"/>
      <c r="G17" s="10">
        <f t="shared" si="2"/>
        <v>0</v>
      </c>
      <c r="H17" s="10"/>
      <c r="I17" s="10">
        <f t="shared" si="3"/>
        <v>0</v>
      </c>
      <c r="J17" s="10"/>
      <c r="K17" s="10">
        <f t="shared" si="4"/>
        <v>0</v>
      </c>
      <c r="L17" s="10"/>
      <c r="M17" s="10">
        <f t="shared" si="5"/>
        <v>0</v>
      </c>
      <c r="N17" s="10"/>
      <c r="O17" s="10">
        <f t="shared" si="6"/>
        <v>0</v>
      </c>
      <c r="P17" s="10"/>
      <c r="Q17" s="10">
        <f t="shared" si="7"/>
        <v>0</v>
      </c>
      <c r="R17" s="10"/>
      <c r="S17" s="10">
        <f t="shared" si="8"/>
        <v>0</v>
      </c>
      <c r="T17" s="11">
        <f t="shared" si="9"/>
        <v>0</v>
      </c>
      <c r="U17" s="11">
        <f t="shared" si="10"/>
        <v>0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>
        <f t="shared" si="11"/>
        <v>0</v>
      </c>
      <c r="AK17" s="12">
        <f t="shared" si="16"/>
        <v>0</v>
      </c>
      <c r="AL17" s="12">
        <f t="shared" si="12"/>
        <v>0</v>
      </c>
      <c r="AM17" s="12">
        <f t="shared" si="16"/>
        <v>0</v>
      </c>
      <c r="AN17" s="13"/>
      <c r="AO17" s="10"/>
      <c r="AP17" s="10">
        <f>B17*AO17</f>
        <v>0</v>
      </c>
      <c r="AQ17" s="10"/>
      <c r="AR17" s="10">
        <f>B17*AQ17</f>
        <v>0</v>
      </c>
      <c r="AS17" s="10"/>
      <c r="AT17" s="10">
        <f t="shared" si="19"/>
        <v>0</v>
      </c>
      <c r="AU17" s="14"/>
      <c r="AV17" s="14">
        <f t="shared" si="19"/>
        <v>0</v>
      </c>
      <c r="AW17" s="14"/>
      <c r="AX17" s="14"/>
      <c r="AY17" s="10"/>
      <c r="AZ17" s="10"/>
      <c r="BA17" s="10"/>
      <c r="BB17" s="10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0">
        <f t="shared" si="14"/>
        <v>0</v>
      </c>
      <c r="BN17" s="10">
        <f t="shared" si="15"/>
        <v>0</v>
      </c>
      <c r="BO17" s="16">
        <f t="shared" si="24"/>
        <v>0</v>
      </c>
      <c r="BP17" s="17">
        <f t="shared" si="24"/>
        <v>0</v>
      </c>
      <c r="BQ17" s="18">
        <f t="shared" si="24"/>
        <v>0</v>
      </c>
    </row>
    <row r="18" spans="1:69" s="19" customFormat="1" ht="20.100000000000001" customHeight="1" x14ac:dyDescent="0.3">
      <c r="A18" s="41"/>
      <c r="B18" s="9">
        <v>14</v>
      </c>
      <c r="C18" s="10" t="s">
        <v>24</v>
      </c>
      <c r="D18" s="10">
        <v>44</v>
      </c>
      <c r="E18" s="10">
        <f t="shared" si="1"/>
        <v>616</v>
      </c>
      <c r="F18" s="10"/>
      <c r="G18" s="10">
        <f t="shared" si="2"/>
        <v>0</v>
      </c>
      <c r="H18" s="10"/>
      <c r="I18" s="10">
        <f t="shared" si="3"/>
        <v>0</v>
      </c>
      <c r="J18" s="10"/>
      <c r="K18" s="10">
        <f t="shared" si="4"/>
        <v>0</v>
      </c>
      <c r="L18" s="10"/>
      <c r="M18" s="10">
        <f t="shared" si="5"/>
        <v>0</v>
      </c>
      <c r="N18" s="10"/>
      <c r="O18" s="10">
        <f t="shared" si="6"/>
        <v>0</v>
      </c>
      <c r="P18" s="10"/>
      <c r="Q18" s="10">
        <f t="shared" si="7"/>
        <v>0</v>
      </c>
      <c r="R18" s="10"/>
      <c r="S18" s="10">
        <f t="shared" si="8"/>
        <v>0</v>
      </c>
      <c r="T18" s="11">
        <f t="shared" si="9"/>
        <v>44</v>
      </c>
      <c r="U18" s="11">
        <f t="shared" si="10"/>
        <v>616</v>
      </c>
      <c r="V18" s="12">
        <v>44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>
        <f t="shared" si="11"/>
        <v>44</v>
      </c>
      <c r="AK18" s="12">
        <f t="shared" si="16"/>
        <v>616</v>
      </c>
      <c r="AL18" s="12">
        <f t="shared" si="12"/>
        <v>0</v>
      </c>
      <c r="AM18" s="12">
        <f t="shared" si="16"/>
        <v>0</v>
      </c>
      <c r="AN18" s="13">
        <f t="shared" si="13"/>
        <v>0</v>
      </c>
      <c r="AO18" s="10">
        <v>20</v>
      </c>
      <c r="AP18" s="10">
        <f>B18*AO18</f>
        <v>280</v>
      </c>
      <c r="AQ18" s="10">
        <v>24</v>
      </c>
      <c r="AR18" s="10">
        <f>B18*AQ18</f>
        <v>336</v>
      </c>
      <c r="AS18" s="10"/>
      <c r="AT18" s="10">
        <f t="shared" si="19"/>
        <v>0</v>
      </c>
      <c r="AU18" s="14"/>
      <c r="AV18" s="14">
        <f t="shared" si="19"/>
        <v>0</v>
      </c>
      <c r="AW18" s="14"/>
      <c r="AX18" s="14">
        <f>AW18*$B18</f>
        <v>0</v>
      </c>
      <c r="AY18" s="10"/>
      <c r="AZ18" s="10"/>
      <c r="BA18" s="10"/>
      <c r="BB18" s="10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0">
        <f t="shared" si="14"/>
        <v>44</v>
      </c>
      <c r="BN18" s="10">
        <f t="shared" si="15"/>
        <v>616</v>
      </c>
      <c r="BO18" s="16">
        <f t="shared" si="24"/>
        <v>0</v>
      </c>
      <c r="BP18" s="17">
        <f t="shared" si="24"/>
        <v>0</v>
      </c>
      <c r="BQ18" s="18">
        <v>0</v>
      </c>
    </row>
    <row r="19" spans="1:69" s="19" customFormat="1" ht="20.100000000000001" customHeight="1" x14ac:dyDescent="0.3">
      <c r="A19" s="42"/>
      <c r="B19" s="9">
        <v>14</v>
      </c>
      <c r="C19" s="10" t="s">
        <v>25</v>
      </c>
      <c r="D19" s="10">
        <v>3</v>
      </c>
      <c r="E19" s="10">
        <f t="shared" si="1"/>
        <v>42</v>
      </c>
      <c r="F19" s="10"/>
      <c r="G19" s="10">
        <f t="shared" si="2"/>
        <v>0</v>
      </c>
      <c r="H19" s="10"/>
      <c r="I19" s="10">
        <f t="shared" si="3"/>
        <v>0</v>
      </c>
      <c r="J19" s="10"/>
      <c r="K19" s="10">
        <f t="shared" si="4"/>
        <v>0</v>
      </c>
      <c r="L19" s="10"/>
      <c r="M19" s="10">
        <f t="shared" si="5"/>
        <v>0</v>
      </c>
      <c r="N19" s="10"/>
      <c r="O19" s="10">
        <f t="shared" si="6"/>
        <v>0</v>
      </c>
      <c r="P19" s="10"/>
      <c r="Q19" s="10">
        <f t="shared" si="7"/>
        <v>0</v>
      </c>
      <c r="R19" s="10"/>
      <c r="S19" s="10">
        <f t="shared" si="8"/>
        <v>0</v>
      </c>
      <c r="T19" s="11">
        <f t="shared" si="9"/>
        <v>3</v>
      </c>
      <c r="U19" s="11">
        <f t="shared" si="10"/>
        <v>42</v>
      </c>
      <c r="V19" s="12">
        <v>3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>
        <f t="shared" si="11"/>
        <v>3</v>
      </c>
      <c r="AK19" s="12">
        <f t="shared" si="16"/>
        <v>42</v>
      </c>
      <c r="AL19" s="12">
        <f t="shared" si="12"/>
        <v>0</v>
      </c>
      <c r="AM19" s="12">
        <f t="shared" si="16"/>
        <v>0</v>
      </c>
      <c r="AN19" s="13">
        <f t="shared" si="13"/>
        <v>0</v>
      </c>
      <c r="AO19" s="10"/>
      <c r="AP19" s="10">
        <f>B19*AO19</f>
        <v>0</v>
      </c>
      <c r="AQ19" s="10">
        <v>3</v>
      </c>
      <c r="AR19" s="10">
        <f>B19*AQ19</f>
        <v>42</v>
      </c>
      <c r="AS19" s="10"/>
      <c r="AT19" s="10">
        <f t="shared" si="19"/>
        <v>0</v>
      </c>
      <c r="AU19" s="14"/>
      <c r="AV19" s="14">
        <f t="shared" si="19"/>
        <v>0</v>
      </c>
      <c r="AW19" s="14"/>
      <c r="AX19" s="14"/>
      <c r="AY19" s="10"/>
      <c r="AZ19" s="10"/>
      <c r="BA19" s="10"/>
      <c r="BB19" s="10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0">
        <f t="shared" si="14"/>
        <v>3</v>
      </c>
      <c r="BN19" s="10">
        <f t="shared" si="15"/>
        <v>42</v>
      </c>
      <c r="BO19" s="16">
        <f t="shared" si="24"/>
        <v>0</v>
      </c>
      <c r="BP19" s="17">
        <f t="shared" si="24"/>
        <v>0</v>
      </c>
      <c r="BQ19" s="18">
        <v>0</v>
      </c>
    </row>
    <row r="20" spans="1:69" s="19" customFormat="1" ht="20.100000000000001" customHeight="1" x14ac:dyDescent="0.3">
      <c r="A20" s="43" t="s">
        <v>15</v>
      </c>
      <c r="B20" s="43"/>
      <c r="C20" s="23"/>
      <c r="D20" s="23">
        <f t="shared" ref="D20:AZ20" si="26">SUM(D9:D19)</f>
        <v>69</v>
      </c>
      <c r="E20" s="23">
        <f t="shared" si="26"/>
        <v>878</v>
      </c>
      <c r="F20" s="23">
        <f t="shared" si="26"/>
        <v>278</v>
      </c>
      <c r="G20" s="23">
        <f t="shared" si="26"/>
        <v>2318</v>
      </c>
      <c r="H20" s="23">
        <f t="shared" si="26"/>
        <v>190</v>
      </c>
      <c r="I20" s="23">
        <f t="shared" si="26"/>
        <v>1586</v>
      </c>
      <c r="J20" s="23">
        <f t="shared" si="26"/>
        <v>390</v>
      </c>
      <c r="K20" s="23">
        <f t="shared" si="26"/>
        <v>2765</v>
      </c>
      <c r="L20" s="23">
        <f t="shared" si="26"/>
        <v>387</v>
      </c>
      <c r="M20" s="23">
        <f t="shared" si="26"/>
        <v>2468</v>
      </c>
      <c r="N20" s="23">
        <f t="shared" si="26"/>
        <v>0</v>
      </c>
      <c r="O20" s="23">
        <f t="shared" si="26"/>
        <v>0</v>
      </c>
      <c r="P20" s="23">
        <f t="shared" si="26"/>
        <v>0</v>
      </c>
      <c r="Q20" s="23">
        <f t="shared" si="26"/>
        <v>0</v>
      </c>
      <c r="R20" s="23">
        <f t="shared" si="26"/>
        <v>0</v>
      </c>
      <c r="S20" s="23">
        <f t="shared" si="26"/>
        <v>0</v>
      </c>
      <c r="T20" s="16">
        <f t="shared" si="26"/>
        <v>1314</v>
      </c>
      <c r="U20" s="16">
        <f t="shared" si="26"/>
        <v>10015</v>
      </c>
      <c r="V20" s="12">
        <f t="shared" si="26"/>
        <v>91</v>
      </c>
      <c r="W20" s="12">
        <f t="shared" si="26"/>
        <v>40</v>
      </c>
      <c r="X20" s="12">
        <f t="shared" si="26"/>
        <v>44</v>
      </c>
      <c r="Y20" s="12">
        <f t="shared" si="26"/>
        <v>34</v>
      </c>
      <c r="Z20" s="12">
        <f t="shared" si="26"/>
        <v>46</v>
      </c>
      <c r="AA20" s="12">
        <f t="shared" si="26"/>
        <v>52</v>
      </c>
      <c r="AB20" s="12">
        <f t="shared" si="26"/>
        <v>18</v>
      </c>
      <c r="AC20" s="12">
        <f t="shared" si="26"/>
        <v>22</v>
      </c>
      <c r="AD20" s="12">
        <f t="shared" si="26"/>
        <v>64</v>
      </c>
      <c r="AE20" s="12">
        <f t="shared" si="26"/>
        <v>68</v>
      </c>
      <c r="AF20" s="12">
        <f t="shared" si="26"/>
        <v>10</v>
      </c>
      <c r="AG20" s="12">
        <f t="shared" si="26"/>
        <v>12</v>
      </c>
      <c r="AH20" s="12">
        <f t="shared" si="26"/>
        <v>8</v>
      </c>
      <c r="AI20" s="12">
        <f t="shared" si="26"/>
        <v>0</v>
      </c>
      <c r="AJ20" s="12">
        <f t="shared" si="26"/>
        <v>509</v>
      </c>
      <c r="AK20" s="12">
        <f t="shared" si="26"/>
        <v>4421</v>
      </c>
      <c r="AL20" s="12">
        <f t="shared" si="26"/>
        <v>805</v>
      </c>
      <c r="AM20" s="24">
        <f t="shared" si="26"/>
        <v>5594</v>
      </c>
      <c r="AN20" s="13">
        <f t="shared" si="13"/>
        <v>0.55856215676485277</v>
      </c>
      <c r="AO20" s="23">
        <f t="shared" si="26"/>
        <v>38</v>
      </c>
      <c r="AP20" s="23">
        <f t="shared" si="26"/>
        <v>460</v>
      </c>
      <c r="AQ20" s="23">
        <f t="shared" si="26"/>
        <v>53</v>
      </c>
      <c r="AR20" s="23">
        <f t="shared" si="26"/>
        <v>638</v>
      </c>
      <c r="AS20" s="23">
        <f t="shared" si="26"/>
        <v>371</v>
      </c>
      <c r="AT20" s="23">
        <f t="shared" si="26"/>
        <v>2860</v>
      </c>
      <c r="AU20" s="25">
        <f t="shared" si="26"/>
        <v>86</v>
      </c>
      <c r="AV20" s="25">
        <f t="shared" si="26"/>
        <v>712</v>
      </c>
      <c r="AW20" s="25">
        <f t="shared" si="26"/>
        <v>21</v>
      </c>
      <c r="AX20" s="25">
        <f t="shared" si="26"/>
        <v>210</v>
      </c>
      <c r="AY20" s="23">
        <f t="shared" si="26"/>
        <v>0</v>
      </c>
      <c r="AZ20" s="23">
        <f t="shared" si="26"/>
        <v>0</v>
      </c>
      <c r="BA20" s="23"/>
      <c r="BB20" s="23"/>
      <c r="BC20" s="23">
        <f>SUM(BC9:BC19)</f>
        <v>0</v>
      </c>
      <c r="BD20" s="23">
        <f>SUM(BD9:BD19)</f>
        <v>0</v>
      </c>
      <c r="BE20" s="23"/>
      <c r="BF20" s="23"/>
      <c r="BG20" s="23"/>
      <c r="BH20" s="23"/>
      <c r="BI20" s="23"/>
      <c r="BJ20" s="23"/>
      <c r="BK20" s="23"/>
      <c r="BL20" s="23"/>
      <c r="BM20" s="23">
        <f>SUM(BM9:BM19)</f>
        <v>569</v>
      </c>
      <c r="BN20" s="23">
        <f>SUM(BN9:BN19)</f>
        <v>4880</v>
      </c>
      <c r="BO20" s="16">
        <f t="shared" si="24"/>
        <v>745</v>
      </c>
      <c r="BP20" s="16">
        <f t="shared" si="24"/>
        <v>5135</v>
      </c>
      <c r="BQ20" s="26">
        <v>0</v>
      </c>
    </row>
    <row r="21" spans="1:69" ht="20.100000000000001" customHeight="1" x14ac:dyDescent="0.3">
      <c r="A21" s="34" t="s">
        <v>26</v>
      </c>
      <c r="B21" s="34"/>
      <c r="C21" s="5"/>
      <c r="D21" s="5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27">
        <f>SUM(D21:J21)</f>
        <v>6</v>
      </c>
      <c r="U21" s="27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9"/>
      <c r="AO21" s="30">
        <v>6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10">
        <f t="shared" ref="BM21:BN21" si="27">AO21+AQ21+AS21+AU21+AW21+AY21+BC21</f>
        <v>6</v>
      </c>
      <c r="BN21" s="10">
        <f t="shared" si="27"/>
        <v>0</v>
      </c>
      <c r="BO21" s="10">
        <f t="shared" si="24"/>
        <v>0</v>
      </c>
      <c r="BP21" s="10">
        <f t="shared" ref="BP21:BQ21" si="28">U21-BD21</f>
        <v>0</v>
      </c>
      <c r="BQ21" s="10">
        <f t="shared" si="28"/>
        <v>0</v>
      </c>
    </row>
    <row r="22" spans="1:69" ht="28.15" customHeight="1" x14ac:dyDescent="0.3">
      <c r="A22" s="68" t="s">
        <v>29</v>
      </c>
      <c r="B22" s="68"/>
      <c r="C22" s="36"/>
      <c r="D22" s="33">
        <v>44917</v>
      </c>
      <c r="E22" s="34"/>
      <c r="F22" s="33">
        <v>44918</v>
      </c>
      <c r="G22" s="34"/>
      <c r="H22" s="33">
        <v>44919</v>
      </c>
      <c r="I22" s="34"/>
      <c r="J22" s="33">
        <v>44920</v>
      </c>
      <c r="K22" s="34"/>
      <c r="L22" s="33">
        <v>44921</v>
      </c>
      <c r="M22" s="34"/>
      <c r="N22" s="33">
        <v>44922</v>
      </c>
      <c r="O22" s="34"/>
      <c r="P22" s="33">
        <v>44923</v>
      </c>
      <c r="Q22" s="34"/>
      <c r="R22" s="33">
        <v>44924</v>
      </c>
      <c r="S22" s="34"/>
      <c r="T22" s="33">
        <v>44925</v>
      </c>
      <c r="U22" s="34"/>
      <c r="AM22" s="72" t="s">
        <v>35</v>
      </c>
      <c r="AN22" s="73"/>
      <c r="AO22" s="37" t="s">
        <v>27</v>
      </c>
      <c r="AP22" s="36"/>
      <c r="AQ22" s="34" t="s">
        <v>27</v>
      </c>
      <c r="AR22" s="34"/>
      <c r="AS22" s="34" t="s">
        <v>27</v>
      </c>
      <c r="AT22" s="34"/>
      <c r="AU22" s="35" t="s">
        <v>28</v>
      </c>
      <c r="AV22" s="36"/>
      <c r="AW22" s="35" t="s">
        <v>28</v>
      </c>
      <c r="AX22" s="36"/>
      <c r="AY22" s="35"/>
      <c r="AZ22" s="36"/>
      <c r="BA22" s="2"/>
      <c r="BB22" s="2"/>
      <c r="BC22" s="35"/>
      <c r="BD22" s="36"/>
      <c r="BE22" s="35"/>
      <c r="BF22" s="36"/>
      <c r="BG22" s="31"/>
      <c r="BH22" s="31"/>
      <c r="BI22" s="31"/>
      <c r="BJ22" s="31"/>
      <c r="BK22" s="31"/>
      <c r="BL22" s="31"/>
    </row>
    <row r="23" spans="1:69" x14ac:dyDescent="0.3">
      <c r="F23" s="32"/>
    </row>
    <row r="25" spans="1:69" x14ac:dyDescent="0.3">
      <c r="J25" s="32"/>
      <c r="K25" s="32"/>
    </row>
  </sheetData>
  <mergeCells count="100">
    <mergeCell ref="J6:K6"/>
    <mergeCell ref="L6:M6"/>
    <mergeCell ref="N6:O6"/>
    <mergeCell ref="P6:Q6"/>
    <mergeCell ref="R6:S6"/>
    <mergeCell ref="T6:U6"/>
    <mergeCell ref="A4:BQ4"/>
    <mergeCell ref="A5:A8"/>
    <mergeCell ref="B5:C8"/>
    <mergeCell ref="D5:U5"/>
    <mergeCell ref="V5:AN5"/>
    <mergeCell ref="AO5:BQ5"/>
    <mergeCell ref="D6:E6"/>
    <mergeCell ref="F6:G6"/>
    <mergeCell ref="H6:I6"/>
    <mergeCell ref="A1:BQ3"/>
    <mergeCell ref="O7:O8"/>
    <mergeCell ref="P7:P8"/>
    <mergeCell ref="BK6:BL6"/>
    <mergeCell ref="BM6:BN7"/>
    <mergeCell ref="BO6:BQ7"/>
    <mergeCell ref="D7:D8"/>
    <mergeCell ref="E7:E8"/>
    <mergeCell ref="F7:F8"/>
    <mergeCell ref="G7:G8"/>
    <mergeCell ref="H7:H8"/>
    <mergeCell ref="I7:I8"/>
    <mergeCell ref="J7:J8"/>
    <mergeCell ref="AW6:AX6"/>
    <mergeCell ref="AY6:AZ6"/>
    <mergeCell ref="BC6:BD6"/>
    <mergeCell ref="BE6:BF6"/>
    <mergeCell ref="BG6:BH6"/>
    <mergeCell ref="BI6:BJ6"/>
    <mergeCell ref="AJ6:AK6"/>
    <mergeCell ref="AL6:AN6"/>
    <mergeCell ref="AO6:AP6"/>
    <mergeCell ref="AQ6:AR6"/>
    <mergeCell ref="AS6:AT6"/>
    <mergeCell ref="AU6:AV6"/>
    <mergeCell ref="BG7:BH7"/>
    <mergeCell ref="BI7:BJ7"/>
    <mergeCell ref="BK7:BL7"/>
    <mergeCell ref="A9:A19"/>
    <mergeCell ref="A20:B20"/>
    <mergeCell ref="AO7:AP7"/>
    <mergeCell ref="AQ7:AR7"/>
    <mergeCell ref="AS7:AT7"/>
    <mergeCell ref="AU7:AV7"/>
    <mergeCell ref="AW7:AX7"/>
    <mergeCell ref="AY7:AZ7"/>
    <mergeCell ref="AI7:AI8"/>
    <mergeCell ref="AJ7:AJ8"/>
    <mergeCell ref="AK7:AK8"/>
    <mergeCell ref="AL7:AL8"/>
    <mergeCell ref="AM7:AM8"/>
    <mergeCell ref="AN7:AN8"/>
    <mergeCell ref="AC7:AC8"/>
    <mergeCell ref="AD7:AD8"/>
    <mergeCell ref="AE7:AE8"/>
    <mergeCell ref="AF7:AF8"/>
    <mergeCell ref="AG7:AG8"/>
    <mergeCell ref="AH7:AH8"/>
    <mergeCell ref="W7:W8"/>
    <mergeCell ref="A21:B21"/>
    <mergeCell ref="AO22:AP22"/>
    <mergeCell ref="AQ22:AR22"/>
    <mergeCell ref="AS22:AT22"/>
    <mergeCell ref="AU22:AV22"/>
    <mergeCell ref="AW22:AX22"/>
    <mergeCell ref="R22:S22"/>
    <mergeCell ref="T22:U22"/>
    <mergeCell ref="BC7:BD7"/>
    <mergeCell ref="X7:X8"/>
    <mergeCell ref="Y7:Y8"/>
    <mergeCell ref="Z7:Z8"/>
    <mergeCell ref="AA7:AA8"/>
    <mergeCell ref="AB7:AB8"/>
    <mergeCell ref="Q7:Q8"/>
    <mergeCell ref="R7:R8"/>
    <mergeCell ref="S7:S8"/>
    <mergeCell ref="T7:T8"/>
    <mergeCell ref="U7:U8"/>
    <mergeCell ref="V7:V8"/>
    <mergeCell ref="K7:K8"/>
    <mergeCell ref="L7:L8"/>
    <mergeCell ref="M7:M8"/>
    <mergeCell ref="N7:N8"/>
    <mergeCell ref="D22:E22"/>
    <mergeCell ref="A22:C22"/>
    <mergeCell ref="F22:G22"/>
    <mergeCell ref="H22:I22"/>
    <mergeCell ref="J22:K22"/>
    <mergeCell ref="L22:M22"/>
    <mergeCell ref="N22:O22"/>
    <mergeCell ref="P22:Q22"/>
    <mergeCell ref="AY22:AZ22"/>
    <mergeCell ref="BC22:BD22"/>
    <mergeCell ref="BE22:BF22"/>
    <mergeCell ref="AM22:AN22"/>
  </mergeCells>
  <conditionalFormatting sqref="AN17:AN20 AL17:AM19 AL9:AN1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Boutique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</cp:lastModifiedBy>
  <dcterms:created xsi:type="dcterms:W3CDTF">2022-06-01T05:00:07Z</dcterms:created>
  <dcterms:modified xsi:type="dcterms:W3CDTF">2022-06-01T06:59:40Z</dcterms:modified>
</cp:coreProperties>
</file>