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[$USD]###,###.00"/>
    <numFmt numFmtId="165" formatCode="\$#,##0.00_);[Red]\(\$#,##0.00\)"/>
    <numFmt numFmtId="166" formatCode="\$#,##0.00;\-\$#,##0.00"/>
    <numFmt numFmtId="167" formatCode="_ [$¥-804]* #,##0.00_ ;_ [$¥-804]* \-#,##0.00_ ;_ [$¥-804]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</cols>
  <sheetData>
    <row r="1">
      <c r="A1" t="str">
        <v>SKU</v>
      </c>
      <c r="B1" t="str">
        <v>quantity</v>
      </c>
      <c r="C1" t="str">
        <v>shipmentId</v>
      </c>
      <c r="D1" t="str">
        <v>ppuPrice</v>
      </c>
      <c r="E1" t="str">
        <v>Custom Package Cost</v>
      </c>
      <c r="F1" t="str">
        <v>Packing &amp; Labeling</v>
      </c>
      <c r="G1" t="str">
        <v>domesticShippingCost</v>
      </c>
      <c r="H1" t="str">
        <v>internationalShippingCost</v>
      </c>
      <c r="I1" t="str">
        <v>itemPaymentCost</v>
      </c>
      <c r="J1" t="str">
        <v>cogs</v>
      </c>
      <c r="K1" t="str">
        <v>amount</v>
      </c>
    </row>
    <row r="2">
      <c r="A2" t="str">
        <v>Auto Cup Holder Coaster</v>
      </c>
      <c r="B2">
        <v>10</v>
      </c>
      <c r="C2" t="str">
        <v>FBA176X1FK4S</v>
      </c>
      <c r="D2">
        <f>(1.0535 / 6.759 + 46.5 / 860 / 6.759) * 2</f>
      </c>
      <c r="E2">
        <f>0</f>
      </c>
      <c r="F2">
        <f>213.36 / 550 / 6.8606</f>
      </c>
      <c r="G2">
        <f>(0.05747126437 * 487) / 502</f>
      </c>
      <c r="H2">
        <f>(1.1 * 487) / 502</f>
      </c>
      <c r="I2">
        <f>((0.05747126437 * 487) + (1.1 * 487)) / 99 / 502</f>
      </c>
      <c r="J2">
        <v>1.5185038108413473</v>
      </c>
      <c r="K2">
        <v>15.185038108413472</v>
      </c>
    </row>
    <row r="3">
      <c r="A3" t="str">
        <v>Auto Seat Headrest Hook</v>
      </c>
      <c r="B3">
        <v>10</v>
      </c>
      <c r="C3" t="str">
        <v>FBA176X1FK4S</v>
      </c>
      <c r="D3">
        <f>(0.1995 / 6.759 + 40 / 2040 / 6.759) * 4</f>
      </c>
      <c r="E3">
        <f>0</f>
      </c>
      <c r="F3">
        <f>213.36 / 550 / 6.8606</f>
      </c>
      <c r="G3">
        <f>(0.05747126437 * 487) / 502</f>
      </c>
      <c r="H3">
        <f>(1.1 * 487) / 502</f>
      </c>
      <c r="I3">
        <f>((0.05747126437 * 487) + (1.1 * 487)) / 99 / 502</f>
      </c>
      <c r="J3">
        <v>1.3204407597487742</v>
      </c>
      <c r="K3">
        <v>13.20440759748774</v>
      </c>
    </row>
    <row r="4">
      <c r="A4" t="str">
        <v>Auto Sunglass Holder</v>
      </c>
      <c r="B4">
        <v>10</v>
      </c>
      <c r="C4" t="str">
        <v>FBA176X1FK4S</v>
      </c>
      <c r="D4">
        <f>(14.5 / 6.759 + 0.8 / 6.759) * 1</f>
      </c>
      <c r="E4">
        <f>0</f>
      </c>
      <c r="F4">
        <f>213.36 / 550 / 6.8606</f>
      </c>
      <c r="G4">
        <f>(0.05747126437 * 487) / 502</f>
      </c>
      <c r="H4">
        <f>(1.1 * 487) / 502</f>
      </c>
      <c r="I4">
        <f>((0.05747126437 * 487) + (1.1 * 487)) / 99 / 502</f>
      </c>
      <c r="J4">
        <v>3.454420435359217</v>
      </c>
      <c r="K4">
        <v>34.54420435359217</v>
      </c>
    </row>
    <row r="5">
      <c r="A5" t="str">
        <v>Auto Tissue Holder</v>
      </c>
      <c r="B5">
        <v>10</v>
      </c>
      <c r="C5" t="str">
        <v>FBA176X1FK4S</v>
      </c>
      <c r="D5">
        <f>6.5 / 6.759</f>
      </c>
      <c r="E5">
        <f>0</f>
      </c>
      <c r="F5">
        <f>213.36 / 550 / 6.8606</f>
      </c>
      <c r="G5">
        <f>(0.05747126437 * 487) / 502</f>
      </c>
      <c r="H5">
        <f>(1.1 * 487) / 502</f>
      </c>
      <c r="I5">
        <f>((0.05747126437 * 487) + (1.1 * 487)) / 99 / 502</f>
      </c>
      <c r="J5">
        <v>2.152452688651124</v>
      </c>
      <c r="K5">
        <v>21.52452688651124</v>
      </c>
    </row>
    <row r="6">
      <c r="A6" t="str">
        <v>Auto seat belt shoulder protection</v>
      </c>
      <c r="B6">
        <v>10</v>
      </c>
      <c r="C6" t="str">
        <v>FBA176X1FK4S</v>
      </c>
      <c r="D6">
        <f>3.5 / 6.759 * 2</f>
      </c>
      <c r="E6">
        <f>0</f>
      </c>
      <c r="F6">
        <f>213.36 / 550 / 6.8606</f>
      </c>
      <c r="G6">
        <f>(0.05747126437 * 487) / 502</f>
      </c>
      <c r="H6">
        <f>(1.1 * 487) / 502</f>
      </c>
      <c r="I6">
        <f>((0.05747126437 * 487) + (1.1 * 487)) / 99 / 502</f>
      </c>
      <c r="J6">
        <v>2.2264281288049927</v>
      </c>
      <c r="K6">
        <v>22.26428128804993</v>
      </c>
    </row>
    <row r="7">
      <c r="A7" t="str">
        <v>Auto-Bag-Leather-Black</v>
      </c>
      <c r="B7">
        <v>16</v>
      </c>
      <c r="C7" t="str">
        <v>FBA176X1FK4S</v>
      </c>
      <c r="D7">
        <f>21 / 6.759 + 0.56 / 6.759 + (0.1995 / 6.759 + 40 / 2040 / 6.759) * 4</f>
      </c>
      <c r="E7">
        <f>6 / 6.759</f>
      </c>
      <c r="F7">
        <f>213.36 / 550 / 6.8606</f>
      </c>
      <c r="G7">
        <f>(0.05747126437 * 487) / 502</f>
      </c>
      <c r="H7">
        <f>(1.1 * 487) / 502</f>
      </c>
      <c r="I7">
        <f>((0.05747126437 * 487) + (1.1 * 487)) / 99 / 502</f>
      </c>
      <c r="J7">
        <v>5.397967021030029</v>
      </c>
      <c r="K7">
        <v>86.36747233648046</v>
      </c>
    </row>
    <row r="8">
      <c r="A8" t="str">
        <v>Auto-Bag-Leather-Grey</v>
      </c>
      <c r="B8">
        <v>16</v>
      </c>
      <c r="C8" t="str">
        <v>FBA176X1FK4S</v>
      </c>
      <c r="D8">
        <f>21 / 6.759 + 0.56 / 6.759 + (0.1995 / 6.759 + 40 / 2040 / 6.759) * 4</f>
      </c>
      <c r="E8">
        <f>6 / 6.759</f>
      </c>
      <c r="F8">
        <f>213.36 / 550 / 6.8606</f>
      </c>
      <c r="G8">
        <f>(0.05747126437 * 487) / 502</f>
      </c>
      <c r="H8">
        <f>(1.1 * 487) / 502</f>
      </c>
      <c r="I8">
        <f>((0.05747126437 * 487) + (1.1 * 487)) / 99 / 502</f>
      </c>
      <c r="J8">
        <v>5.397967021030029</v>
      </c>
      <c r="K8">
        <v>86.36747233648046</v>
      </c>
    </row>
    <row r="9">
      <c r="A9" t="str">
        <v>Auto-Bag-Suede-Black</v>
      </c>
      <c r="B9">
        <v>16</v>
      </c>
      <c r="C9" t="str">
        <v>FBA176X1FK4S</v>
      </c>
      <c r="D9">
        <f>32 / 6.759 + 0.56 / 6.759 + (0.1995 / 6.759 + 40 / 2040 / 6.759) * 4</f>
      </c>
      <c r="E9">
        <f>6 / 6.759</f>
      </c>
      <c r="F9">
        <f>213.36 / 550 / 6.8606</f>
      </c>
      <c r="G9">
        <f>(0.05747126437 * 487) / 502</f>
      </c>
      <c r="H9">
        <f>(1.1 * 487) / 502</f>
      </c>
      <c r="I9">
        <f>((0.05747126437 * 487) + (1.1 * 487)) / 99 / 502</f>
      </c>
      <c r="J9">
        <v>7.0254267044151435</v>
      </c>
      <c r="K9">
        <v>112.4068272706423</v>
      </c>
    </row>
    <row r="10">
      <c r="A10" t="str">
        <v>Auto-Bag-Suede-Black-Set</v>
      </c>
      <c r="B10">
        <v>208</v>
      </c>
      <c r="C10" t="str">
        <v>FBA176X1FK4S</v>
      </c>
      <c r="D10">
        <f>32 / 6.759 + 0.56 / 6.759 + (0.1995 / 6.759 + 40 / 2040 / 6.759) * 4 + (1.0535 / 6.759 + 46.5 / 860 / 6.759) * 2 + 3.5 / 6.759 * 2</f>
      </c>
      <c r="E10">
        <f>6 / 6.759</f>
      </c>
      <c r="F10">
        <f>213.36 / 550 / 6.8606</f>
      </c>
      <c r="G10">
        <f>(0.05747126437 * 487) / 502</f>
      </c>
      <c r="H10">
        <f>(1.1 * 487) / 502</f>
      </c>
      <c r="I10">
        <f>((0.05747126437 * 487) + (1.1 * 487)) / 99 / 502</f>
      </c>
      <c r="J10">
        <v>8.388814710759828</v>
      </c>
      <c r="K10">
        <v>1744.8734598380443</v>
      </c>
    </row>
    <row r="11">
      <c r="A11" t="str">
        <v>Auto-Bag-Suede-Grey</v>
      </c>
      <c r="B11">
        <v>16</v>
      </c>
      <c r="C11" t="str">
        <v>FBA176X1FK4S</v>
      </c>
      <c r="D11">
        <f>32 / 6.759 + 0.56 / 6.759 + (0.1995 / 6.759 + 40 / 2040 / 6.759) * 4</f>
      </c>
      <c r="E11">
        <f>6 / 6.759</f>
      </c>
      <c r="F11">
        <f>213.36 / 550 / 6.8606</f>
      </c>
      <c r="G11">
        <f>(0.05747126437 * 487) / 502</f>
      </c>
      <c r="H11">
        <f>(1.1 * 487) / 502</f>
      </c>
      <c r="I11">
        <f>((0.05747126437 * 487) + (1.1 * 487)) / 99 / 502</f>
      </c>
      <c r="J11">
        <v>7.0254267044151435</v>
      </c>
      <c r="K11">
        <v>112.4068272706423</v>
      </c>
    </row>
    <row r="12">
      <c r="A12" t="str">
        <v>Auto-Bag-Suede-Grey-Set</v>
      </c>
      <c r="B12">
        <v>180</v>
      </c>
      <c r="C12" t="str">
        <v>FBA176X1FK4S</v>
      </c>
      <c r="D12">
        <f>32 / 6.759 + 0.56 / 6.759 + (0.1995 / 6.759 + 40 / 2040 / 6.759) * 4 + (1.0535 / 6.759 + 46.5 / 860 / 6.759) * 2 + 3.5 / 6.759 * 2</f>
      </c>
      <c r="E12">
        <f>6 / 6.759</f>
      </c>
      <c r="F12">
        <f>213.36 / 550 / 6.8606</f>
      </c>
      <c r="G12">
        <f>(0.05747126437 * 487) / 502</f>
      </c>
      <c r="H12">
        <f>(1.1 * 487) / 502</f>
      </c>
      <c r="I12">
        <f>((0.05747126437 * 487) + (1.1 * 487)) / 99 / 502</f>
      </c>
      <c r="J12">
        <v>8.388814710759828</v>
      </c>
      <c r="K12">
        <v>1509.986647936769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