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ro" sheetId="1" r:id="rId4"/>
    <sheet state="visible" name="Schedule" sheetId="2" r:id="rId5"/>
    <sheet state="visible" name="FoodDB" sheetId="3" r:id="rId6"/>
  </sheets>
  <definedNames>
    <definedName name="FoodName">FoodDB!$C$5:$C$1003</definedName>
    <definedName name="FoodValue">FoodDB!$E$5:$E$1003</definedName>
    <definedName name="FoodType">FoodDB!$D$5:$D$1003</definedName>
    <definedName name="FoodUnit">FoodDB!$F$5:$F$1003</definedName>
  </definedNames>
  <calcPr/>
</workbook>
</file>

<file path=xl/sharedStrings.xml><?xml version="1.0" encoding="utf-8"?>
<sst xmlns="http://schemas.openxmlformats.org/spreadsheetml/2006/main" count="1582" uniqueCount="578">
  <si>
    <t>Meal ratio</t>
  </si>
  <si>
    <t>Activity level</t>
  </si>
  <si>
    <t>Description</t>
  </si>
  <si>
    <t>Shape</t>
  </si>
  <si>
    <t>Protein</t>
  </si>
  <si>
    <t>Carb</t>
  </si>
  <si>
    <t>Fat</t>
  </si>
  <si>
    <t>Sedentary (mostly sitting, no exercise)</t>
  </si>
  <si>
    <t>Bulking</t>
  </si>
  <si>
    <t>35/25%</t>
  </si>
  <si>
    <t>40/60%</t>
  </si>
  <si>
    <t>25/15%</t>
  </si>
  <si>
    <t>Light exercise (1–3 times/week).</t>
  </si>
  <si>
    <t>Maintenance</t>
  </si>
  <si>
    <t>30/50%</t>
  </si>
  <si>
    <t>1.55</t>
  </si>
  <si>
    <t>Moderate exercise (3–5 times/week).</t>
  </si>
  <si>
    <t>Cutting</t>
  </si>
  <si>
    <t>40/50%</t>
  </si>
  <si>
    <t>20/30%</t>
  </si>
  <si>
    <t>40/30%</t>
  </si>
  <si>
    <t>Heavy exercise (6–7 times/week or manual labor).</t>
  </si>
  <si>
    <t>Very heavy exercise (high physical labor, professional athletes).</t>
  </si>
  <si>
    <t xml:space="preserve">Body Condition </t>
  </si>
  <si>
    <t>Body Condition Target</t>
  </si>
  <si>
    <t>Gender:</t>
  </si>
  <si>
    <t>Female</t>
  </si>
  <si>
    <t>Male</t>
  </si>
  <si>
    <t>Age:</t>
  </si>
  <si>
    <t>Height (m):</t>
  </si>
  <si>
    <t>IBW:</t>
  </si>
  <si>
    <t>Height (cm):</t>
  </si>
  <si>
    <t>Weight (kg):</t>
  </si>
  <si>
    <t>Activity Level:</t>
  </si>
  <si>
    <t>BMI:</t>
  </si>
  <si>
    <t>BMR:</t>
  </si>
  <si>
    <t>TDEE:</t>
  </si>
  <si>
    <t>IBW: Ideal body weight not including fat</t>
  </si>
  <si>
    <t xml:space="preserve">Meal plan </t>
  </si>
  <si>
    <t>Meal plan Target</t>
  </si>
  <si>
    <t>Protein (%)</t>
  </si>
  <si>
    <t>Carb (%)</t>
  </si>
  <si>
    <t>Fat (%)</t>
  </si>
  <si>
    <t>Protein (gram)</t>
  </si>
  <si>
    <t>Carb (gram)</t>
  </si>
  <si>
    <t>Fat (gram)</t>
  </si>
  <si>
    <t>Note:</t>
  </si>
  <si>
    <t xml:space="preserve"> </t>
  </si>
  <si>
    <t>Name</t>
  </si>
  <si>
    <t>Raw gram/Number</t>
  </si>
  <si>
    <t>Only (raw gram)/Protein</t>
  </si>
  <si>
    <t>Protein(g)/100g(number)</t>
  </si>
  <si>
    <t>Kcal</t>
  </si>
  <si>
    <t>Ức gà (Chicken breast)</t>
  </si>
  <si>
    <t>Lòng trắng trứng (White eggs)</t>
  </si>
  <si>
    <t>Thịt bò (Beef)</t>
  </si>
  <si>
    <t>2 whey</t>
  </si>
  <si>
    <t>Total protein:</t>
  </si>
  <si>
    <t>Total protein kcal:</t>
  </si>
  <si>
    <t>Only(gram)/Carb</t>
  </si>
  <si>
    <t>Carb(g)/100g(number)</t>
  </si>
  <si>
    <t>Mì trứng khô (egg noodles, dry)</t>
  </si>
  <si>
    <t>Khoai lang thang (Sweet potato)</t>
  </si>
  <si>
    <t>Cơm trắng (White rice)</t>
  </si>
  <si>
    <t>Gạo lứt (Brown rice)</t>
  </si>
  <si>
    <t>Bánh mì Việt (ruột)</t>
  </si>
  <si>
    <t>Total carb:</t>
  </si>
  <si>
    <t>Total carb kcal:</t>
  </si>
  <si>
    <t>Unsaturated Fat</t>
  </si>
  <si>
    <t>Only(gram)/Fat</t>
  </si>
  <si>
    <t>Fat(g)/100g</t>
  </si>
  <si>
    <t>Hạnh nhân (Almonds)</t>
  </si>
  <si>
    <t>Bơ đậu phộng (Peanut butter (smooth))</t>
  </si>
  <si>
    <t>Các loại hạt (Nuts)</t>
  </si>
  <si>
    <t>Total fat:</t>
  </si>
  <si>
    <t>Total fat kcal:</t>
  </si>
  <si>
    <t>Total Kcal intake:</t>
  </si>
  <si>
    <t xml:space="preserve"> Nutrition (USDA or FAO or FatSecret)</t>
  </si>
  <si>
    <t>Food</t>
  </si>
  <si>
    <t>Amount (gram)</t>
  </si>
  <si>
    <t>Type</t>
  </si>
  <si>
    <t>Cơm trắng (steamed white rice, cooked)</t>
  </si>
  <si>
    <t>Note: Fast food prioritizes fat -&gt; Fat</t>
  </si>
  <si>
    <t>Sets&amp;Reps: Working sets not including warm-up sets</t>
  </si>
  <si>
    <t>Body warm-up: 5-10 min</t>
  </si>
  <si>
    <t>Abs: at least 4 days/week</t>
  </si>
  <si>
    <t>Chest</t>
  </si>
  <si>
    <t>Exercise</t>
  </si>
  <si>
    <t>Weight</t>
  </si>
  <si>
    <t>Sets&amp;Reps</t>
  </si>
  <si>
    <t>Focus</t>
  </si>
  <si>
    <t>Tips</t>
  </si>
  <si>
    <t>Incline barbell press</t>
  </si>
  <si>
    <t>5x10</t>
  </si>
  <si>
    <t>Upper chest</t>
  </si>
  <si>
    <t>Pause/Slow, negative rom, almost grip parallel, Chest out</t>
  </si>
  <si>
    <t>Dumbbell incline press</t>
  </si>
  <si>
    <t>35kg</t>
  </si>
  <si>
    <t>5x8-10</t>
  </si>
  <si>
    <t>Cable chest press</t>
  </si>
  <si>
    <t>3x15</t>
  </si>
  <si>
    <t>Upper, Middle chest</t>
  </si>
  <si>
    <t>Barbell machine press</t>
  </si>
  <si>
    <t>32.5kg</t>
  </si>
  <si>
    <t>3x10-12</t>
  </si>
  <si>
    <t>Decline chest press</t>
  </si>
  <si>
    <t>3x10</t>
  </si>
  <si>
    <t>Lower chest</t>
  </si>
  <si>
    <t>Decline barbell press</t>
  </si>
  <si>
    <t>3x8-10</t>
  </si>
  <si>
    <t>Barbell press</t>
  </si>
  <si>
    <t>Pec deck ply</t>
  </si>
  <si>
    <t>3x12</t>
  </si>
  <si>
    <t>Middle chest</t>
  </si>
  <si>
    <t>Rope overhead tricep extension</t>
  </si>
  <si>
    <t>Tricep</t>
  </si>
  <si>
    <t>Abs</t>
  </si>
  <si>
    <t>At least 100 reps</t>
  </si>
  <si>
    <t>Back</t>
  </si>
  <si>
    <t>Wide grip lat pull down</t>
  </si>
  <si>
    <t>Lat</t>
  </si>
  <si>
    <t>Pause/Slow, negative rom, Elbow back &amp; down, Chest out, Tighten/Engage core</t>
  </si>
  <si>
    <t>Lat pull down</t>
  </si>
  <si>
    <t>55kg</t>
  </si>
  <si>
    <t>Dumbbell row</t>
  </si>
  <si>
    <t>Thicker back</t>
  </si>
  <si>
    <t>40kg</t>
  </si>
  <si>
    <t>3x8</t>
  </si>
  <si>
    <t>Seated cable row</t>
  </si>
  <si>
    <t>Middle back</t>
  </si>
  <si>
    <t>60kg</t>
  </si>
  <si>
    <t>Chest-supported machine row</t>
  </si>
  <si>
    <t>Upper back, Trap</t>
  </si>
  <si>
    <t>50kg</t>
  </si>
  <si>
    <t>3x10-15</t>
  </si>
  <si>
    <t>Dumbbell shrug</t>
  </si>
  <si>
    <t>Trap</t>
  </si>
  <si>
    <t>Barbell bicep curl</t>
  </si>
  <si>
    <t>Bicep</t>
  </si>
  <si>
    <t>Leg</t>
  </si>
  <si>
    <t>Deep squat</t>
  </si>
  <si>
    <t>Glute, Quads</t>
  </si>
  <si>
    <t>As deep as prossible, do not lock knee, Engage core</t>
  </si>
  <si>
    <t>Deep hack squat</t>
  </si>
  <si>
    <t>200kg</t>
  </si>
  <si>
    <t>5x8</t>
  </si>
  <si>
    <t>Single leg extension</t>
  </si>
  <si>
    <t>3x20</t>
  </si>
  <si>
    <t>Quads</t>
  </si>
  <si>
    <t>Leg press</t>
  </si>
  <si>
    <t>Leg curl</t>
  </si>
  <si>
    <t>Hamstring</t>
  </si>
  <si>
    <t>Leg extension</t>
  </si>
  <si>
    <t>max</t>
  </si>
  <si>
    <t>2x8</t>
  </si>
  <si>
    <t>Hip abduction</t>
  </si>
  <si>
    <t>2x40</t>
  </si>
  <si>
    <t>Hip, Outer glute</t>
  </si>
  <si>
    <t>Shoulder&amp;Arms</t>
  </si>
  <si>
    <t>Shoulder (Heavy weight)</t>
  </si>
  <si>
    <t>Pause, negative rom</t>
  </si>
  <si>
    <t>Dumbbell shoulder raise</t>
  </si>
  <si>
    <t>22.5kg</t>
  </si>
  <si>
    <t>5x8(drop set 2 last sets)</t>
  </si>
  <si>
    <t>Middle delt</t>
  </si>
  <si>
    <t>Drop set</t>
  </si>
  <si>
    <t>17.5kg</t>
  </si>
  <si>
    <t>2x13</t>
  </si>
  <si>
    <t>12.5kg</t>
  </si>
  <si>
    <t>2x18</t>
  </si>
  <si>
    <t>Dumbbell shoulder press</t>
  </si>
  <si>
    <t>30kg</t>
  </si>
  <si>
    <t>Front, Middle delt</t>
  </si>
  <si>
    <t>Pec deck rear delt</t>
  </si>
  <si>
    <t>4x15</t>
  </si>
  <si>
    <t>Rear delt</t>
  </si>
  <si>
    <t>Shoulder (Normal weight)</t>
  </si>
  <si>
    <t>2x15</t>
  </si>
  <si>
    <t>Barbell shoulder press</t>
  </si>
  <si>
    <t>20kg</t>
  </si>
  <si>
    <t>Even Weeks  (2 Back 1 Chest)</t>
  </si>
  <si>
    <t>Monday</t>
  </si>
  <si>
    <t>Tuesday</t>
  </si>
  <si>
    <t>Wednesday</t>
  </si>
  <si>
    <t>Thursday</t>
  </si>
  <si>
    <t>Friday</t>
  </si>
  <si>
    <t>Saturday</t>
  </si>
  <si>
    <t>Sunday</t>
  </si>
  <si>
    <t>Off</t>
  </si>
  <si>
    <t>Odd Week (2 Chest 1 Back)</t>
  </si>
  <si>
    <t>Source: U.S. Department of Agriculture (USDA or FAO or FatSecret)</t>
  </si>
  <si>
    <t>Number</t>
  </si>
  <si>
    <t>Value</t>
  </si>
  <si>
    <t>Unit</t>
  </si>
  <si>
    <t>per100g</t>
  </si>
  <si>
    <t>Cá (Fish)</t>
  </si>
  <si>
    <t>Thịt heo (Pork)</t>
  </si>
  <si>
    <t>Yến mạch (Oats (raw))</t>
  </si>
  <si>
    <t>Bơ (Avocado)</t>
  </si>
  <si>
    <t>Dầu thực vật (Vegetable oil)</t>
  </si>
  <si>
    <t>Omega 3</t>
  </si>
  <si>
    <t>Cá hồi hoang (Salmon)</t>
  </si>
  <si>
    <t>Tôm (Shrimp)</t>
  </si>
  <si>
    <t>Đậu phụ (Tofu)</t>
  </si>
  <si>
    <t>Mì Pasta, whole-wheat (dry)</t>
  </si>
  <si>
    <t>Chuối (Banana)</t>
  </si>
  <si>
    <t>Táo (Apple)</t>
  </si>
  <si>
    <t>Dầu Olive</t>
  </si>
  <si>
    <t>Phô mai (Cheese, cheddar)</t>
  </si>
  <si>
    <t>Bún tươi (fresh rice vermicelli)</t>
  </si>
  <si>
    <t>Hạt điều (cashew)</t>
  </si>
  <si>
    <t>Phở khô (bánh phở khô)</t>
  </si>
  <si>
    <t>Gạo nếp (raw)</t>
  </si>
  <si>
    <t>Thịt vịt (bỏ da)</t>
  </si>
  <si>
    <t>Đậu nành (hạt khô)</t>
  </si>
  <si>
    <t>Đậu xanh (hạt khô)</t>
  </si>
  <si>
    <t>Cải bó xôi (spinach)</t>
  </si>
  <si>
    <t>Cà rốt (carrot)</t>
  </si>
  <si>
    <t>Dưa leo (cucumber)</t>
  </si>
  <si>
    <t>Khoai tây (potato)</t>
  </si>
  <si>
    <t>Thịt heo ba chỉ (pork belly)</t>
  </si>
  <si>
    <t>Mỡ heo (lard)</t>
  </si>
  <si>
    <t>Cá basa (pangasius)</t>
  </si>
  <si>
    <t>Tôm khô (dried shrimp)</t>
  </si>
  <si>
    <t>Đậu phụ chiên (fried tofu)</t>
  </si>
  <si>
    <t>Sữa tươi nguyên kem</t>
  </si>
  <si>
    <t>Sữa chua không đường</t>
  </si>
  <si>
    <t>Rau muống (water spinach)</t>
  </si>
  <si>
    <t>Rau cải thìa (bok choy)</t>
  </si>
  <si>
    <t>Bắp cải (cabbage)</t>
  </si>
  <si>
    <t>Giá đỗ (bean sprouts)</t>
  </si>
  <si>
    <t>Nấm rơm (straw mushroom)</t>
  </si>
  <si>
    <t>Nấm đông cô (shiitake, fresh)</t>
  </si>
  <si>
    <t>Cá thu (mackerel)</t>
  </si>
  <si>
    <t>Cá nục (round scad)</t>
  </si>
  <si>
    <t>Cá ngừ (tuna, fresh)</t>
  </si>
  <si>
    <t>Cua biển (blue crab, meat)</t>
  </si>
  <si>
    <t>Hàu (oyster, raw)</t>
  </si>
  <si>
    <t>Đậu phộng rang (peanut, roasted)</t>
  </si>
  <si>
    <t>Hạt óc chó (walnut)</t>
  </si>
  <si>
    <t>Hạt bí (pumpkin seed, shelled)</t>
  </si>
  <si>
    <t>Nước cốt dừa (coconut milk, canned)</t>
  </si>
  <si>
    <t>Bơ sữa (butter, salted)</t>
  </si>
  <si>
    <t>Sữa đặc có đường (sweetened condensed milk)</t>
  </si>
  <si>
    <t>Sữa đậu nành (soy milk, unsweetened)</t>
  </si>
  <si>
    <t>Bánh cuốn (steamed rice roll)</t>
  </si>
  <si>
    <t>Miến dong (cellophane noodles, dry)</t>
  </si>
  <si>
    <t>Bánh phở tươi (fresh pho noodle)</t>
  </si>
  <si>
    <t>Thịt bò viên (beef meatball)</t>
  </si>
  <si>
    <t>Cá lóc (snakehead fish)</t>
  </si>
  <si>
    <t>Cá rô phi (tilapia)</t>
  </si>
  <si>
    <t>Chả lụa (Vietnamese pork sausage)</t>
  </si>
  <si>
    <t>Nem chua (fermented pork roll)</t>
  </si>
  <si>
    <t>Dưa hấu (watermelon)</t>
  </si>
  <si>
    <t>Xoài (mango, ripe)</t>
  </si>
  <si>
    <t>Thanh long (dragon fruit)</t>
  </si>
  <si>
    <t>Dừa tươi (coconut meat, fresh)</t>
  </si>
  <si>
    <t>Hạt chia (chia seeds, dry)</t>
  </si>
  <si>
    <t>Hạt hướng dương (sunflower seed, dry)</t>
  </si>
  <si>
    <t>Bánh đa nem (rice paper, dry)</t>
  </si>
  <si>
    <t>Bánh tráng mè (sesame rice cracker)</t>
  </si>
  <si>
    <t>Khoai lang tím (purple sweet potato)</t>
  </si>
  <si>
    <t>Gà ta (whole chicken, raw, without skin)</t>
  </si>
  <si>
    <t>Trứng vịt (duck egg, whole)</t>
  </si>
  <si>
    <t>Thịt dê (goat meat, lean)</t>
  </si>
  <si>
    <t>Cá trích (sardine, fresh)</t>
  </si>
  <si>
    <t>Hến (freshwater clam, raw)</t>
  </si>
  <si>
    <t>Đậu đỏ (red bean, dry)</t>
  </si>
  <si>
    <t>Hạt mè (sesame seed)</t>
  </si>
  <si>
    <t>Nước mắm (fish sauce) – dùng gia vị</t>
  </si>
  <si>
    <t>Mắm tôm (fermented shrimp paste)</t>
  </si>
  <si>
    <t>Quả bơ sáp (Vietnam avocado, thick flesh)</t>
  </si>
  <si>
    <t>Bánh ít (sticky rice cake)</t>
  </si>
  <si>
    <t>Bánh chưng (square sticky rice cake)</t>
  </si>
  <si>
    <t>Bánh tét (cylindrical sticky rice cake)</t>
  </si>
  <si>
    <t>Bánh bao nhân thịt (steamed pork bun)</t>
  </si>
  <si>
    <t>Bánh flan (caramel custard)</t>
  </si>
  <si>
    <t>Bánh su kem (cream puff)</t>
  </si>
  <si>
    <t>Bánh kem (sponge cake)</t>
  </si>
  <si>
    <t>Bánh quẩy (Chinese cruller)</t>
  </si>
  <si>
    <t>Phở bò (beef pho, cooked noodles+broth)</t>
  </si>
  <si>
    <t>Bún bò Huế (Hue beef noodle soup)</t>
  </si>
  <si>
    <t>Hủ tiếu (rice noodle soup)</t>
  </si>
  <si>
    <t>Miến gà (cellophane noodle chicken soup)</t>
  </si>
  <si>
    <t>Cơm tấm (broken rice, cooked)</t>
  </si>
  <si>
    <t>Cháo trắng (plain rice porridge)</t>
  </si>
  <si>
    <t>Cháo thịt bằm (pork congee)</t>
  </si>
  <si>
    <t>Bánh xèo (Vietnamese pancake)</t>
  </si>
  <si>
    <t>Gỏi cuốn (fresh spring roll)</t>
  </si>
  <si>
    <t>Nem rán (fried spring roll)</t>
  </si>
  <si>
    <t>Chả cá Lã Vọng (grilled turmeric fish)</t>
  </si>
  <si>
    <t>Thịt kho tàu (braised pork belly &amp; egg)</t>
  </si>
  <si>
    <t>Protein, Fat</t>
  </si>
  <si>
    <t>Cá kho tộ (caramelized fish in clay pot)</t>
  </si>
  <si>
    <t>Gà nướng (grilled chicken)</t>
  </si>
  <si>
    <t>Gà luộc (boiled chicken,  meat only)</t>
  </si>
  <si>
    <t>Gà rán (fried chicken)</t>
  </si>
  <si>
    <t>Vịt quay (roast duck with skin)</t>
  </si>
  <si>
    <t>Trứng cút (quail egg, whole)</t>
  </si>
  <si>
    <t>Cá hồi hun khói (smoked salmon)</t>
  </si>
  <si>
    <t>Cá mòi hộp (canned sardine in oil)</t>
  </si>
  <si>
    <t>Cá ngừ hộp (canned tuna)</t>
  </si>
  <si>
    <t>Mực tươi (squid, raw)</t>
  </si>
  <si>
    <t>Bạch tuộc (octopus, raw)</t>
  </si>
  <si>
    <t>Nghêu (clam, raw)</t>
  </si>
  <si>
    <t>Sò điệp (scallop, raw)</t>
  </si>
  <si>
    <t>Cua đồng (field crab, raw)</t>
  </si>
  <si>
    <t>Tôm hùm (lobster, raw)</t>
  </si>
  <si>
    <t>Hà thủ ô (edible root)</t>
  </si>
  <si>
    <t>Đậu bắp (okra)</t>
  </si>
  <si>
    <t>Mướp hương (luffa)</t>
  </si>
  <si>
    <t>Khổ qua (bitter melon)</t>
  </si>
  <si>
    <t>Bí đỏ (pumpkin)</t>
  </si>
  <si>
    <t>Bí xanh (winter melon)</t>
  </si>
  <si>
    <t>Su hào (kohlrabi)</t>
  </si>
  <si>
    <t>Khoai môn (taro)</t>
  </si>
  <si>
    <t>Khoai mỡ (purple yam)</t>
  </si>
  <si>
    <t>Bắp (corn, sweet, boiled)</t>
  </si>
  <si>
    <t>Ngô nếp (sticky corn)</t>
  </si>
  <si>
    <t>Dưa chuột muối (pickled cucumber)</t>
  </si>
  <si>
    <t>Kim chi (kimchi)</t>
  </si>
  <si>
    <t>Củ cải trắng (daikon)</t>
  </si>
  <si>
    <t>Giá đỗ xào (stir-fried bean sprout)</t>
  </si>
  <si>
    <t>Rau dền (amaranth leaves)</t>
  </si>
  <si>
    <t>Rau ngót (sweetleaf)</t>
  </si>
  <si>
    <t>Mồng tơi (malabar spinach)</t>
  </si>
  <si>
    <t>Rau đay (jute leaves)</t>
  </si>
  <si>
    <t>Dưa cải chua (pickled mustard greens)</t>
  </si>
  <si>
    <t>Hành tây (onion)</t>
  </si>
  <si>
    <t>Tỏi (garlic)</t>
  </si>
  <si>
    <t>Gừng (ginger root)</t>
  </si>
  <si>
    <t>Sả (lemongrass)</t>
  </si>
  <si>
    <t>Ớt chuông (bell pepper)</t>
  </si>
  <si>
    <t>Ớt hiểm (chili)</t>
  </si>
  <si>
    <t>Cà chua (tomato)</t>
  </si>
  <si>
    <t>Dứa (pineapple)</t>
  </si>
  <si>
    <t>Ổi (guava)</t>
  </si>
  <si>
    <t>Đu đủ (papaya, ripe)</t>
  </si>
  <si>
    <t>Chanh (lime)</t>
  </si>
  <si>
    <t>Chanh dây (passion fruit)</t>
  </si>
  <si>
    <t>Quýt (mandarin orange)</t>
  </si>
  <si>
    <t>Cam sành (orange)</t>
  </si>
  <si>
    <t>Bưởi (pomelo)</t>
  </si>
  <si>
    <t>Vải (lychee)</t>
  </si>
  <si>
    <t>Nhãn (longan)</t>
  </si>
  <si>
    <t>Mận (plum)</t>
  </si>
  <si>
    <t>Cherries</t>
  </si>
  <si>
    <t>Dâu tây (strawberry)</t>
  </si>
  <si>
    <t>Việt quất (blueberry)</t>
  </si>
  <si>
    <t>Mâm xôi (raspberry)</t>
  </si>
  <si>
    <t>Lê (pear)</t>
  </si>
  <si>
    <t>Táo ta (jujube, fresh)</t>
  </si>
  <si>
    <t>Táo tàu khô (jujube, dried)</t>
  </si>
  <si>
    <t>Nho tươi (grape)</t>
  </si>
  <si>
    <t>Nho khô (raisin)</t>
  </si>
  <si>
    <t>Hồng xiêm (sapodilla)</t>
  </si>
  <si>
    <t>Hồng giòn (persimmon)</t>
  </si>
  <si>
    <t>Mãng cầu (soursop)</t>
  </si>
  <si>
    <t>Chôm chôm (rambutan)</t>
  </si>
  <si>
    <t>Sầu riêng (durian)</t>
  </si>
  <si>
    <t>Bơ cacao (cocoa butter)</t>
  </si>
  <si>
    <t>Bột cacao (cocoa powder)</t>
  </si>
  <si>
    <t>Sô cô la đen (dark chocolate 70%)</t>
  </si>
  <si>
    <t>Fat, Carb</t>
  </si>
  <si>
    <t>Sô cô la sữa (milk chocolate)</t>
  </si>
  <si>
    <t>Kem vani (vanilla ice cream)</t>
  </si>
  <si>
    <t>Kem dừa (coconut ice cream)</t>
  </si>
  <si>
    <t>Sữa bột nguyên kem</t>
  </si>
  <si>
    <t>Phô mai mozzarella</t>
  </si>
  <si>
    <t>Sữa chua Hy Lạp (Greek yogurt)</t>
  </si>
  <si>
    <t>Phô mai tươi (cottage cheese)</t>
  </si>
  <si>
    <t>Sữa hạnh nhân (almond milk, unsweetened)</t>
  </si>
  <si>
    <t>Sữa yến mạch (oat milk, unsweetened)</t>
  </si>
  <si>
    <t>Ức gà tây (turkey breast)</t>
  </si>
  <si>
    <t>Thịt nai (venison, lean)</t>
  </si>
  <si>
    <t>Thịt thỏ (rabbit)</t>
  </si>
  <si>
    <t>Thịt ngỗng (goose, without skin)</t>
  </si>
  <si>
    <t>Thịt chim bồ câu (pigeon)</t>
  </si>
  <si>
    <t>Thịt chim cút (quail meat)</t>
  </si>
  <si>
    <t>Thịt trâu (water buffalo, lean)</t>
  </si>
  <si>
    <t>Trứng gà ta (chicken egg, whole)</t>
  </si>
  <si>
    <t>Gan bò (beef liver)</t>
  </si>
  <si>
    <t>Gan gà (chicken liver)</t>
  </si>
  <si>
    <t>Gan heo (pork liver)</t>
  </si>
  <si>
    <t>Tim bò (beef heart)</t>
  </si>
  <si>
    <t>Tim gà (chicken heart)</t>
  </si>
  <si>
    <t>Tim heo (pork heart)</t>
  </si>
  <si>
    <t>Cá hồi biển (Atlantic salmon, wild)</t>
  </si>
  <si>
    <t>Cá chim trắng (pomfret)</t>
  </si>
  <si>
    <t>Cá trắm (grass carp)</t>
  </si>
  <si>
    <t>Cá trê (catfish)</t>
  </si>
  <si>
    <t>Cá trích khô (dried herring)</t>
  </si>
  <si>
    <t>Cá cơm khô (anchovy, dried)</t>
  </si>
  <si>
    <t>Cá ngừ đại dương (albacore tuna)</t>
  </si>
  <si>
    <t>Cá kiếm (swordfish)</t>
  </si>
  <si>
    <t>Cá hồi đỏ (sockeye salmon)</t>
  </si>
  <si>
    <t>Mực khô (dried squid)</t>
  </si>
  <si>
    <t>Tép khô (tiny dried shrimp)</t>
  </si>
  <si>
    <t>Tôm sú (tiger prawn)</t>
  </si>
  <si>
    <t>Tôm càng xanh (giant freshwater prawn)</t>
  </si>
  <si>
    <t>Cua hoàng đế (king crab)</t>
  </si>
  <si>
    <t>Ngao biển (sea clam)</t>
  </si>
  <si>
    <t>Sò huyết (blood cockle)</t>
  </si>
  <si>
    <t>Sò lông (ark shell)</t>
  </si>
  <si>
    <t>Ốc hương (spotted babylon)</t>
  </si>
  <si>
    <t>Ốc len</t>
  </si>
  <si>
    <t>Ốc móng tay (razor clam)</t>
  </si>
  <si>
    <t>Hàu sữa (baby oyster)</t>
  </si>
  <si>
    <t>Sứa biển (jellyfish, dried)</t>
  </si>
  <si>
    <t>Đậu lăng (lentil, dry)</t>
  </si>
  <si>
    <t>Đậu chickpea (garbanzo, dry)</t>
  </si>
  <si>
    <t>Đậu đen (black bean, dry)</t>
  </si>
  <si>
    <t>Đậu pinto</t>
  </si>
  <si>
    <t>Đậu kidney (red kidney bean)</t>
  </si>
  <si>
    <t>Đậu trắng (navy bean)</t>
  </si>
  <si>
    <t>Đậu lima</t>
  </si>
  <si>
    <t>Đậu xanh tách vỏ (mung bean split)</t>
  </si>
  <si>
    <t>Hạt quinoa (raw)</t>
  </si>
  <si>
    <t>Hạt amaranth</t>
  </si>
  <si>
    <t>Hạt kê (millet)</t>
  </si>
  <si>
    <t>Hạt lúa mạch (barley)</t>
  </si>
  <si>
    <t>Hạt yến mạch (steel-cut oat)</t>
  </si>
  <si>
    <t>Đậu phộng sống (peanut raw)</t>
  </si>
  <si>
    <t>Hạt hạnh nhân sống (almond raw)</t>
  </si>
  <si>
    <t>Hạt điều sống (cashew raw)</t>
  </si>
  <si>
    <t>Hạt hồ trăn (pistachio)</t>
  </si>
  <si>
    <t>Hạt dẻ cười (pistachio roasted)</t>
  </si>
  <si>
    <t>Hạt hướng dương tách vỏ</t>
  </si>
  <si>
    <t>Hạt bí xanh tách vỏ</t>
  </si>
  <si>
    <t>Đậu nành Nhật (edamame, cooked)</t>
  </si>
  <si>
    <t>Đậu phụ non (silken tofu)</t>
  </si>
  <si>
    <t>Đậu phụ cứng (firm tofu)</t>
  </si>
  <si>
    <t>Tempeh (fermented soybean)</t>
  </si>
  <si>
    <t>Sữa bột tách béo (skim milk powder)</t>
  </si>
  <si>
    <t>Whey protein isolate (bột)</t>
  </si>
  <si>
    <t>Whey concentrate</t>
  </si>
  <si>
    <t>Casein protein powder</t>
  </si>
  <si>
    <t>Sữa bột tách béo thường</t>
  </si>
  <si>
    <t>Sữa bột gầy (non-fat dry milk)</t>
  </si>
  <si>
    <t>Pho mát Parmesan</t>
  </si>
  <si>
    <t>Pho mát Ricotta</t>
  </si>
  <si>
    <t>Pho mát Gruyère</t>
  </si>
  <si>
    <t>Pho mát Swiss</t>
  </si>
  <si>
    <t>Pho mát Gouda</t>
  </si>
  <si>
    <t>Pho mát Feta</t>
  </si>
  <si>
    <t>Pho mát Brie</t>
  </si>
  <si>
    <t>Pho mát Camembert</t>
  </si>
  <si>
    <t>Sữa chua uống Hy Lạp</t>
  </si>
  <si>
    <t>Sữa chua tách béo</t>
  </si>
  <si>
    <t>Sữa chua uống không đường</t>
  </si>
  <si>
    <t>Bột đậu nành</t>
  </si>
  <si>
    <t>Bột đậu xanh</t>
  </si>
  <si>
    <t>Bột đậu đỏ</t>
  </si>
  <si>
    <t>Bột đậu đen</t>
  </si>
  <si>
    <t>Bột hạt chia</t>
  </si>
  <si>
    <t>Bột hạt lanh (flaxseed meal)</t>
  </si>
  <si>
    <t>Hạt lanh (flaxseed)</t>
  </si>
  <si>
    <t>Hạt diêm mạch nấu chín</t>
  </si>
  <si>
    <t>Hạt kê nấu chín</t>
  </si>
  <si>
    <t>Đậu gà nấu chín</t>
  </si>
  <si>
    <t>Đậu lăng nấu chín</t>
  </si>
  <si>
    <t>Đậu đen nấu chín</t>
  </si>
  <si>
    <t>Đậu đỏ nấu chín</t>
  </si>
  <si>
    <t>Đậu trắng nấu chín</t>
  </si>
  <si>
    <t>Tempeh nướng</t>
  </si>
  <si>
    <t>Seitan (lúa mì gluten)</t>
  </si>
  <si>
    <t>Thịt chay từ đậu nành</t>
  </si>
  <si>
    <t>Bột protein đậu hà lan (pea protein powder)</t>
  </si>
  <si>
    <t>Bột protein gạo lứt (brown rice protein)</t>
  </si>
  <si>
    <t>Bột protein hỗn hợp (plant blend)</t>
  </si>
  <si>
    <t>Bột collagen peptide</t>
  </si>
  <si>
    <t>Bột protein trứng (egg protein powder)</t>
  </si>
  <si>
    <t>Trà sữa trân châu (Carb)</t>
  </si>
  <si>
    <t>Trà sữa trân châu (Fat)</t>
  </si>
  <si>
    <t>Hồng trà sữa (Carb)</t>
  </si>
  <si>
    <t>Hồng trà sữa (Fat)</t>
  </si>
  <si>
    <t>Trà xanh sữa (green milk tea)</t>
  </si>
  <si>
    <t>Trà đào cam sả</t>
  </si>
  <si>
    <t>Trà chanh mật ong</t>
  </si>
  <si>
    <t>Trà gừng</t>
  </si>
  <si>
    <t>Cà phê sữa đá</t>
  </si>
  <si>
    <t>Cà phê đen đá</t>
  </si>
  <si>
    <t>Latte</t>
  </si>
  <si>
    <t>Cappuccino</t>
  </si>
  <si>
    <t>Mocha</t>
  </si>
  <si>
    <t>Socola nóng (hot chocolate)</t>
  </si>
  <si>
    <t>Sữa tươi trân châu đường đen</t>
  </si>
  <si>
    <t>Soda chanh</t>
  </si>
  <si>
    <t>Nước ngọt Coca-Cola</t>
  </si>
  <si>
    <t>Pepsi</t>
  </si>
  <si>
    <t>Sprite</t>
  </si>
  <si>
    <t>7Up</t>
  </si>
  <si>
    <t>Fanta cam</t>
  </si>
  <si>
    <t>Mountain Dew</t>
  </si>
  <si>
    <t>Nước tăng lực Red Bull</t>
  </si>
  <si>
    <t>Nước tăng lực Monster</t>
  </si>
  <si>
    <t>Trà ô long đóng chai</t>
  </si>
  <si>
    <t>Trà chanh đóng chai</t>
  </si>
  <si>
    <t>Nước cam đóng hộp</t>
  </si>
  <si>
    <t>Nước táo ép</t>
  </si>
  <si>
    <t>Sinh tố xoài</t>
  </si>
  <si>
    <t>Sinh tố dâu</t>
  </si>
  <si>
    <t>Sinh tố bơ</t>
  </si>
  <si>
    <t>Sinh tố chuối</t>
  </si>
  <si>
    <t>Sinh tố dưa hấu</t>
  </si>
  <si>
    <t>Sinh tố dứa</t>
  </si>
  <si>
    <t>Smoothie mix berry</t>
  </si>
  <si>
    <t>Kem trà xanh (matcha ice cream)</t>
  </si>
  <si>
    <t>Kem chocolate</t>
  </si>
  <si>
    <t>Kem dâu</t>
  </si>
  <si>
    <t>Kem sữa chua</t>
  </si>
  <si>
    <t>Kem chuối</t>
  </si>
  <si>
    <t>Kem bơ</t>
  </si>
  <si>
    <t>Kem mít</t>
  </si>
  <si>
    <t>Kem dừa</t>
  </si>
  <si>
    <t>Bánh quy bơ (butter cookie)</t>
  </si>
  <si>
    <t>Bánh quy socola chip</t>
  </si>
  <si>
    <t>Bánh quy gạo (rice cracker ngọt)</t>
  </si>
  <si>
    <t>Bánh quy mè</t>
  </si>
  <si>
    <t>Bánh quy dừa</t>
  </si>
  <si>
    <t>Bánh quế (wafer)</t>
  </si>
  <si>
    <t>Bánh pía sầu riêng</t>
  </si>
  <si>
    <t>Bánh trung thu thập cẩm</t>
  </si>
  <si>
    <t>Bánh trung thu đậu xanh</t>
  </si>
  <si>
    <t>Bánh mochi</t>
  </si>
  <si>
    <t>Bánh crepe ngọt</t>
  </si>
  <si>
    <t>Bánh pancake siro</t>
  </si>
  <si>
    <t>Bánh waffle</t>
  </si>
  <si>
    <t>Bánh churros</t>
  </si>
  <si>
    <t>Bánh donut</t>
  </si>
  <si>
    <t>Bánh cupcake</t>
  </si>
  <si>
    <t>Bánh brownie</t>
  </si>
  <si>
    <t>Kẹo sữa mềm</t>
  </si>
  <si>
    <t>Kẹo dẻo gummy</t>
  </si>
  <si>
    <t>Kẹo socola M&amp;M</t>
  </si>
  <si>
    <t>Kẹo marshmallow</t>
  </si>
  <si>
    <t>Kẹo bạc hà</t>
  </si>
  <si>
    <t>Kẹo caramel</t>
  </si>
  <si>
    <t>Kẹo bơ đậu phộng</t>
  </si>
  <si>
    <t>Snack khoai tây (potato chips)</t>
  </si>
  <si>
    <t>Snack bắp</t>
  </si>
  <si>
    <t>Snack rong biển</t>
  </si>
  <si>
    <t>Snack gạo lứt</t>
  </si>
  <si>
    <t>Snack phô mai</t>
  </si>
  <si>
    <t>Snack tôm</t>
  </si>
  <si>
    <t>Snack cua</t>
  </si>
  <si>
    <t>Snack vị bò nướng</t>
  </si>
  <si>
    <t>Snack vị gà cay</t>
  </si>
  <si>
    <t>Snack vị phô mai</t>
  </si>
  <si>
    <t>Snack vị rong biển</t>
  </si>
  <si>
    <t>Snack vị mực</t>
  </si>
  <si>
    <t>Bắp rang bơ (popcorn, butter)</t>
  </si>
  <si>
    <t>Bắp rang caramel</t>
  </si>
  <si>
    <t>Hướng dương rang muối (sunflower snack)</t>
  </si>
  <si>
    <t>Hạt bí rang muối</t>
  </si>
  <si>
    <t>Đậu phộng da cá</t>
  </si>
  <si>
    <t>Đậu hà lan wasabi</t>
  </si>
  <si>
    <t>Đậu phộng mật ong</t>
  </si>
  <si>
    <t>Bánh phồng tôm chiên</t>
  </si>
  <si>
    <t>Bánh gạo Nhật senbei</t>
  </si>
  <si>
    <t>Bánh gạo Hàn tteok</t>
  </si>
  <si>
    <t>Bánh gạo mochi ice cream</t>
  </si>
  <si>
    <t>Bánh bông lan cuộn</t>
  </si>
  <si>
    <t>Bánh tart trứng</t>
  </si>
  <si>
    <t>Bánh phô mai nướng (cheesecake)</t>
  </si>
  <si>
    <t>Bánh pie táo</t>
  </si>
  <si>
    <t>Bánh pie cherry</t>
  </si>
  <si>
    <t>Bánh pie việt quất</t>
  </si>
  <si>
    <t>Bánh tiramisu</t>
  </si>
  <si>
    <t>Bánh pudding sữa</t>
  </si>
  <si>
    <t>Bánh panna cotta</t>
  </si>
  <si>
    <t>Bánh mousse socola</t>
  </si>
  <si>
    <t>Bánh mousse dâu</t>
  </si>
  <si>
    <t>Bánh mousse xoài</t>
  </si>
  <si>
    <t>Bánh tráng trộn (Fat)</t>
  </si>
  <si>
    <t>Bánh tráng trộn (Carb)</t>
  </si>
  <si>
    <t>Lòng trắng trứng (White eggs number)</t>
  </si>
  <si>
    <t>perItem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</si>
</sst>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0">
    <font>
      <sz val="10.0"/>
      <color rgb="FF000000"/>
      <name val="Arial"/>
      <scheme val="minor"/>
    </font>
    <font>
      <sz val="13.0"/>
      <color theme="1"/>
      <name val="Times New Roman"/>
    </font>
    <font>
      <b/>
      <sz val="20.0"/>
      <color rgb="FFFFFFFF"/>
      <name val="Times New Roman"/>
    </font>
    <font/>
    <font>
      <color theme="1"/>
      <name val="Times New Roman"/>
    </font>
    <font>
      <b/>
      <sz val="13.0"/>
      <color rgb="FFFFFFFF"/>
      <name val="Times New Roman"/>
    </font>
    <font>
      <i/>
      <u/>
      <sz val="13.0"/>
      <color theme="1"/>
      <name val="Times New Roman"/>
    </font>
    <font>
      <sz val="13.0"/>
      <color rgb="FF000000"/>
      <name val="Times New Roman"/>
    </font>
    <font>
      <b/>
      <sz val="18.0"/>
      <color rgb="FFFFFFFF"/>
      <name val="Times New Roman"/>
    </font>
    <font>
      <sz val="18.0"/>
      <color rgb="FFFFFFFF"/>
      <name val="Times New Roman"/>
    </font>
    <font>
      <sz val="18.0"/>
      <color rgb="FFFFFFFF"/>
      <name val="Arial"/>
      <scheme val="minor"/>
    </font>
    <font>
      <sz val="13.0"/>
      <color rgb="FFFFFFFF"/>
      <name val="Times New Roman"/>
    </font>
    <font>
      <color rgb="FFFFFFFF"/>
      <name val="Arial"/>
      <scheme val="minor"/>
    </font>
    <font>
      <b/>
      <sz val="25.0"/>
      <color rgb="FFFFFFFF"/>
      <name val="Times New Roman"/>
    </font>
    <font>
      <sz val="14.0"/>
      <color theme="1"/>
      <name val="Times New Roman"/>
    </font>
    <font>
      <i/>
      <u/>
      <sz val="15.0"/>
      <color theme="1"/>
      <name val="Times New Roman"/>
    </font>
    <font>
      <b/>
      <sz val="13.0"/>
      <color theme="1"/>
      <name val="Times New Roman"/>
    </font>
    <font>
      <sz val="13.0"/>
      <color rgb="FF212121"/>
      <name val="Times New Roman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3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4" numFmtId="0" xfId="0" applyFont="1"/>
    <xf borderId="4" fillId="3" fontId="5" numFmtId="0" xfId="0" applyAlignment="1" applyBorder="1" applyFill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6" numFmtId="0" xfId="0" applyAlignment="1" applyFont="1">
      <alignment readingOrder="0"/>
    </xf>
    <xf borderId="1" fillId="0" fontId="1" numFmtId="9" xfId="0" applyAlignment="1" applyBorder="1" applyFont="1" applyNumberFormat="1">
      <alignment horizontal="center" readingOrder="0"/>
    </xf>
    <xf borderId="4" fillId="0" fontId="7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3" numFmtId="0" xfId="0" applyBorder="1" applyFont="1"/>
    <xf borderId="4" fillId="0" fontId="1" numFmtId="0" xfId="0" applyAlignment="1" applyBorder="1" applyFont="1">
      <alignment horizontal="center"/>
    </xf>
    <xf borderId="4" fillId="3" fontId="8" numFmtId="0" xfId="0" applyAlignment="1" applyBorder="1" applyFont="1">
      <alignment horizontal="center" readingOrder="0" vertical="bottom"/>
    </xf>
    <xf borderId="1" fillId="3" fontId="8" numFmtId="0" xfId="0" applyAlignment="1" applyBorder="1" applyFont="1">
      <alignment horizontal="center" vertical="bottom"/>
    </xf>
    <xf borderId="4" fillId="3" fontId="8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/>
    </xf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  <xf borderId="4" fillId="3" fontId="13" numFmtId="0" xfId="0" applyAlignment="1" applyBorder="1" applyFont="1">
      <alignment horizontal="center" readingOrder="0"/>
    </xf>
    <xf borderId="1" fillId="3" fontId="13" numFmtId="0" xfId="0" applyAlignment="1" applyBorder="1" applyFont="1">
      <alignment horizontal="center"/>
    </xf>
    <xf borderId="7" fillId="2" fontId="2" numFmtId="0" xfId="0" applyAlignment="1" applyBorder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1" numFmtId="0" xfId="0" applyAlignment="1" applyFont="1">
      <alignment horizontal="center"/>
    </xf>
    <xf borderId="5" fillId="0" fontId="14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shrinkToFit="0" vertical="center" wrapText="0"/>
    </xf>
    <xf borderId="0" fillId="0" fontId="15" numFmtId="0" xfId="0" applyAlignment="1" applyFont="1">
      <alignment horizontal="center" readingOrder="0" shrinkToFit="0" vertical="center" wrapText="0"/>
    </xf>
    <xf borderId="0" fillId="0" fontId="16" numFmtId="0" xfId="0" applyAlignment="1" applyFont="1">
      <alignment horizontal="left" readingOrder="0"/>
    </xf>
    <xf borderId="13" fillId="0" fontId="1" numFmtId="0" xfId="0" applyAlignment="1" applyBorder="1" applyFont="1">
      <alignment horizontal="center" readingOrder="0"/>
    </xf>
    <xf borderId="14" fillId="0" fontId="3" numFmtId="0" xfId="0" applyBorder="1" applyFont="1"/>
    <xf borderId="13" fillId="0" fontId="3" numFmtId="0" xfId="0" applyBorder="1" applyFont="1"/>
    <xf borderId="1" fillId="2" fontId="5" numFmtId="0" xfId="0" applyAlignment="1" applyBorder="1" applyFont="1">
      <alignment horizontal="center" readingOrder="0"/>
    </xf>
    <xf borderId="4" fillId="3" fontId="1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15" fillId="0" fontId="3" numFmtId="0" xfId="0" applyBorder="1" applyFont="1"/>
    <xf borderId="0" fillId="0" fontId="1" numFmtId="0" xfId="0" applyAlignment="1" applyFont="1">
      <alignment shrinkToFit="0" wrapText="0"/>
    </xf>
    <xf borderId="4" fillId="0" fontId="1" numFmtId="164" xfId="0" applyAlignment="1" applyBorder="1" applyFont="1" applyNumberFormat="1">
      <alignment horizontal="center" readingOrder="0"/>
    </xf>
    <xf borderId="7" fillId="0" fontId="1" numFmtId="0" xfId="0" applyAlignment="1" applyBorder="1" applyFont="1">
      <alignment horizontal="center" readingOrder="0"/>
    </xf>
    <xf borderId="0" fillId="0" fontId="16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4" fillId="2" fontId="5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 readingOrder="0"/>
    </xf>
    <xf borderId="4" fillId="0" fontId="17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horizontal="left" readingOrder="0"/>
    </xf>
    <xf borderId="0" fillId="0" fontId="16" numFmtId="0" xfId="0" applyAlignment="1" applyFont="1">
      <alignment horizontal="center" readingOrder="0"/>
    </xf>
    <xf borderId="0" fillId="0" fontId="18" numFmtId="0" xfId="0" applyAlignment="1" applyFont="1">
      <alignment horizontal="right" readingOrder="0"/>
    </xf>
    <xf borderId="0" fillId="0" fontId="18" numFmtId="0" xfId="0" applyAlignment="1" applyFont="1">
      <alignment horizontal="center" readingOrder="0"/>
    </xf>
    <xf borderId="0" fillId="0" fontId="19" numFmtId="0" xfId="0" applyAlignment="1" applyFont="1">
      <alignment horizontal="right" readingOrder="0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Macro!$B$24:$B$26</c:f>
            </c:strRef>
          </c:cat>
          <c:val>
            <c:numRef>
              <c:f>Macro!$C$24:$C$26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Macro!$B$27:$B$29</c:f>
            </c:strRef>
          </c:cat>
          <c:val>
            <c:numRef>
              <c:f>Macro!$C$27:$C$29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Macro!$I$24:$I$26</c:f>
            </c:strRef>
          </c:cat>
          <c:val>
            <c:numRef>
              <c:f>Macro!$J$24:$J$26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Macro!$I$27:$I$29</c:f>
            </c:strRef>
          </c:cat>
          <c:val>
            <c:numRef>
              <c:f>Macro!$J$27:$J$29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1428750</xdr:colOff>
      <xdr:row>30</xdr:row>
      <xdr:rowOff>171450</xdr:rowOff>
    </xdr:from>
    <xdr:ext cx="3638550" cy="1895475"/>
    <xdr:graphicFrame>
      <xdr:nvGraphicFramePr>
        <xdr:cNvPr id="1" name="Chart 1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114300</xdr:colOff>
      <xdr:row>30</xdr:row>
      <xdr:rowOff>171450</xdr:rowOff>
    </xdr:from>
    <xdr:ext cx="4010025" cy="1895475"/>
    <xdr:graphicFrame>
      <xdr:nvGraphicFramePr>
        <xdr:cNvPr id="2" name="Chart 2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371475</xdr:colOff>
      <xdr:row>30</xdr:row>
      <xdr:rowOff>238125</xdr:rowOff>
    </xdr:from>
    <xdr:ext cx="3514725" cy="1828800"/>
    <xdr:graphicFrame>
      <xdr:nvGraphicFramePr>
        <xdr:cNvPr id="3" name="Chart 3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9525</xdr:colOff>
      <xdr:row>30</xdr:row>
      <xdr:rowOff>238125</xdr:rowOff>
    </xdr:from>
    <xdr:ext cx="4010025" cy="1828800"/>
    <xdr:graphicFrame>
      <xdr:nvGraphicFramePr>
        <xdr:cNvPr id="4" name="Chart 4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13"/>
    <col customWidth="1" min="3" max="3" width="19.88"/>
    <col customWidth="1" min="4" max="4" width="29.38"/>
    <col customWidth="1" min="5" max="5" width="16.63"/>
    <col customWidth="1" min="6" max="6" width="26.88"/>
    <col customWidth="1" min="7" max="7" width="16.88"/>
    <col customWidth="1" min="8" max="8" width="17.63"/>
    <col customWidth="1" min="9" max="9" width="45.13"/>
    <col customWidth="1" min="10" max="10" width="20.0"/>
    <col customWidth="1" min="11" max="11" width="23.38"/>
    <col customWidth="1" min="12" max="12" width="18.13"/>
    <col customWidth="1" min="13" max="13" width="25.38"/>
    <col customWidth="1" min="14" max="14" width="25.5"/>
    <col customWidth="1" min="15" max="15" width="27.25"/>
    <col customWidth="1" min="16" max="16" width="19.75"/>
    <col customWidth="1" min="17" max="17" width="23.0"/>
    <col customWidth="1" min="19" max="19" width="15.38"/>
    <col customWidth="1" min="21" max="21" width="15.38"/>
    <col customWidth="1" min="24" max="24" width="18.13"/>
    <col customWidth="1" min="28" max="28" width="18.5"/>
    <col customWidth="1" min="29" max="29" width="21.88"/>
    <col customWidth="1" min="30" max="30" width="13.63"/>
    <col customWidth="1" min="31" max="31" width="16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2"/>
      <c r="B3" s="3" t="s">
        <v>0</v>
      </c>
      <c r="C3" s="4"/>
      <c r="D3" s="4"/>
      <c r="E3" s="5"/>
      <c r="F3" s="1"/>
      <c r="I3" s="3" t="s">
        <v>1</v>
      </c>
      <c r="J3" s="3" t="s">
        <v>2</v>
      </c>
      <c r="K3" s="4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6"/>
      <c r="B4" s="7" t="s">
        <v>3</v>
      </c>
      <c r="C4" s="7" t="s">
        <v>4</v>
      </c>
      <c r="D4" s="7" t="s">
        <v>5</v>
      </c>
      <c r="E4" s="7" t="s">
        <v>6</v>
      </c>
      <c r="F4" s="1"/>
      <c r="I4" s="8">
        <v>45689.0</v>
      </c>
      <c r="J4" s="9" t="s">
        <v>7</v>
      </c>
      <c r="K4" s="4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6"/>
      <c r="B5" s="7" t="s">
        <v>8</v>
      </c>
      <c r="C5" s="7" t="s">
        <v>9</v>
      </c>
      <c r="D5" s="7" t="s">
        <v>10</v>
      </c>
      <c r="E5" s="7" t="s">
        <v>11</v>
      </c>
      <c r="F5" s="1"/>
      <c r="I5" s="10">
        <v>1375.0</v>
      </c>
      <c r="J5" s="9" t="s">
        <v>12</v>
      </c>
      <c r="K5" s="4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6"/>
      <c r="B6" s="7" t="s">
        <v>13</v>
      </c>
      <c r="C6" s="6" t="s">
        <v>9</v>
      </c>
      <c r="D6" s="7" t="s">
        <v>14</v>
      </c>
      <c r="E6" s="7" t="s">
        <v>9</v>
      </c>
      <c r="F6" s="1"/>
      <c r="I6" s="10" t="s">
        <v>15</v>
      </c>
      <c r="J6" s="9" t="s">
        <v>16</v>
      </c>
      <c r="K6" s="4"/>
      <c r="L6" s="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6"/>
      <c r="B7" s="7" t="s">
        <v>17</v>
      </c>
      <c r="C7" s="7" t="s">
        <v>18</v>
      </c>
      <c r="D7" s="7" t="s">
        <v>19</v>
      </c>
      <c r="E7" s="7" t="s">
        <v>20</v>
      </c>
      <c r="F7" s="1"/>
      <c r="I7" s="10">
        <v>1725.0</v>
      </c>
      <c r="J7" s="9" t="s">
        <v>21</v>
      </c>
      <c r="K7" s="4"/>
      <c r="L7" s="5"/>
      <c r="M7" s="1"/>
      <c r="Y7" s="1"/>
      <c r="Z7" s="1"/>
      <c r="AA7" s="1"/>
    </row>
    <row r="8">
      <c r="A8" s="1"/>
      <c r="B8" s="1"/>
      <c r="C8" s="1"/>
      <c r="D8" s="1"/>
      <c r="E8" s="1"/>
      <c r="F8" s="1"/>
      <c r="I8" s="8">
        <v>45901.0</v>
      </c>
      <c r="J8" s="9" t="s">
        <v>22</v>
      </c>
      <c r="K8" s="4"/>
      <c r="L8" s="5"/>
      <c r="M8" s="1"/>
      <c r="Y8" s="1"/>
      <c r="Z8" s="1"/>
      <c r="AA8" s="1"/>
    </row>
    <row r="9">
      <c r="A9" s="1"/>
      <c r="B9" s="1"/>
      <c r="C9" s="1"/>
      <c r="D9" s="1"/>
      <c r="E9" s="1"/>
      <c r="F9" s="1"/>
      <c r="J9" s="1"/>
      <c r="K9" s="1"/>
      <c r="L9" s="1"/>
      <c r="M9" s="1"/>
      <c r="N9" s="1"/>
      <c r="Z9" s="1"/>
      <c r="AA9" s="1"/>
      <c r="AB9" s="1"/>
    </row>
    <row r="10">
      <c r="A10" s="2"/>
      <c r="B10" s="3" t="s">
        <v>23</v>
      </c>
      <c r="C10" s="4"/>
      <c r="D10" s="5"/>
      <c r="E10" s="1"/>
      <c r="I10" s="3" t="s">
        <v>24</v>
      </c>
      <c r="J10" s="4"/>
      <c r="K10" s="5"/>
      <c r="Y10" s="1"/>
      <c r="Z10" s="1"/>
      <c r="AA10" s="1"/>
    </row>
    <row r="11">
      <c r="A11" s="11"/>
      <c r="B11" s="7" t="s">
        <v>25</v>
      </c>
      <c r="C11" s="9" t="s">
        <v>26</v>
      </c>
      <c r="D11" s="5"/>
      <c r="E11" s="1"/>
      <c r="I11" s="7" t="s">
        <v>25</v>
      </c>
      <c r="J11" s="9" t="s">
        <v>27</v>
      </c>
      <c r="K11" s="5"/>
      <c r="M11" s="12"/>
      <c r="Y11" s="1"/>
      <c r="Z11" s="1"/>
      <c r="AA11" s="1"/>
    </row>
    <row r="12">
      <c r="A12" s="11"/>
      <c r="B12" s="7" t="s">
        <v>28</v>
      </c>
      <c r="C12" s="9">
        <v>22.0</v>
      </c>
      <c r="D12" s="5"/>
      <c r="E12" s="1"/>
      <c r="I12" s="7" t="s">
        <v>28</v>
      </c>
      <c r="J12" s="9">
        <v>22.0</v>
      </c>
      <c r="K12" s="5"/>
      <c r="M12" s="12"/>
      <c r="Y12" s="1"/>
      <c r="Z12" s="1"/>
      <c r="AA12" s="1"/>
    </row>
    <row r="13">
      <c r="A13" s="11"/>
      <c r="B13" s="7" t="s">
        <v>29</v>
      </c>
      <c r="C13" s="9">
        <v>1.7</v>
      </c>
      <c r="D13" s="5"/>
      <c r="E13" s="1"/>
      <c r="I13" s="7" t="s">
        <v>29</v>
      </c>
      <c r="J13" s="9">
        <v>1.7</v>
      </c>
      <c r="K13" s="5"/>
      <c r="M13" s="12"/>
      <c r="Z13" s="1"/>
      <c r="AA13" s="1"/>
    </row>
    <row r="14">
      <c r="A14" s="11"/>
      <c r="B14" s="7" t="s">
        <v>30</v>
      </c>
      <c r="C14" s="9">
        <f>(22*(C13*C13))</f>
        <v>63.58</v>
      </c>
      <c r="D14" s="5"/>
      <c r="I14" s="7" t="s">
        <v>30</v>
      </c>
      <c r="J14" s="9">
        <f>(22*(J13*J13))</f>
        <v>63.58</v>
      </c>
      <c r="K14" s="5"/>
      <c r="M14" s="12"/>
      <c r="Z14" s="1"/>
      <c r="AA14" s="1"/>
    </row>
    <row r="15">
      <c r="A15" s="11"/>
      <c r="B15" s="13" t="s">
        <v>31</v>
      </c>
      <c r="C15" s="14">
        <v>170.0</v>
      </c>
      <c r="D15" s="5"/>
      <c r="E15" s="1"/>
      <c r="I15" s="13" t="s">
        <v>31</v>
      </c>
      <c r="J15" s="14">
        <v>170.0</v>
      </c>
      <c r="K15" s="5"/>
      <c r="M15" s="12"/>
      <c r="Z15" s="1"/>
      <c r="AA15" s="1"/>
    </row>
    <row r="16">
      <c r="A16" s="11"/>
      <c r="B16" s="13" t="s">
        <v>32</v>
      </c>
      <c r="C16" s="14">
        <v>85.0</v>
      </c>
      <c r="D16" s="5"/>
      <c r="E16" s="1"/>
      <c r="I16" s="13" t="s">
        <v>32</v>
      </c>
      <c r="J16" s="14">
        <v>90.0</v>
      </c>
      <c r="K16" s="5"/>
      <c r="M16" s="12"/>
      <c r="Y16" s="12"/>
      <c r="Z16" s="1"/>
      <c r="AA16" s="1"/>
    </row>
    <row r="17">
      <c r="A17" s="11"/>
      <c r="B17" s="7" t="s">
        <v>33</v>
      </c>
      <c r="C17" s="9">
        <v>1.375</v>
      </c>
      <c r="D17" s="5"/>
      <c r="E17" s="1"/>
      <c r="I17" s="7" t="s">
        <v>33</v>
      </c>
      <c r="J17" s="9">
        <v>1.375</v>
      </c>
      <c r="K17" s="5"/>
      <c r="M17" s="12"/>
      <c r="Y17" s="12"/>
      <c r="Z17" s="1"/>
      <c r="AA17" s="1"/>
    </row>
    <row r="18">
      <c r="A18" s="11"/>
      <c r="B18" s="13" t="s">
        <v>34</v>
      </c>
      <c r="C18" s="15" t="str">
        <f>IF(ROUND((C16/(C13*C13)),2)&lt;18.5,
    "Skinny - BMI: " &amp; ROUND((C16/(C13*C13)),2),
    IF(ROUND((C16/(C13*C13)),2)&lt;25,
       "Standard - BMI: " &amp; ROUND((C16/(C13*C13)),2),
       IF(ROUND((C16/(C13*C13)),2)&lt;30,
          "Overweight - BMI: " &amp; ROUND((C16/(C13*C13)),2),
          "Obesity - BMI: " &amp; ROUND((C16/(C13*C13)),2)
       )
    )
)
</f>
        <v>Overweight - BMI: 29,41</v>
      </c>
      <c r="D18" s="5"/>
      <c r="E18" s="1"/>
      <c r="I18" s="13" t="s">
        <v>34</v>
      </c>
      <c r="J18" s="15" t="str">
        <f>IF(ROUND((J16/(J13*J13)),2)&lt;18.5,
    "Skinny - BMI: " &amp; ROUND((J16/(J13*J13)),2),
    IF(ROUND((J16/(J13*J13)),2)&lt;25,
       "Standard - BMI: " &amp; ROUND((J16/(J13*J13)),2),
       IF(ROUND((J16/(J13*J13)),2)&lt;30,
          "Overweight - BMI: " &amp; ROUND((J16/(J13*J13)),2),
          "Obesity - BMI: " &amp; ROUND((J16/(J13*J13)),2)
       )
    )
)
</f>
        <v>Obesity - BMI: 31,14</v>
      </c>
      <c r="K18" s="5"/>
      <c r="M18" s="12"/>
      <c r="Y18" s="12"/>
      <c r="Z18" s="1"/>
      <c r="AA18" s="1"/>
    </row>
    <row r="19">
      <c r="A19" s="11"/>
      <c r="B19" s="7" t="s">
        <v>35</v>
      </c>
      <c r="C19" s="16">
        <f>IF(C11="Female",(10*C16)+(6.25*C15)-(5*C12)-161,(10*C16)+(6.25*C15)-(5*C12)+5)</f>
        <v>1641.5</v>
      </c>
      <c r="D19" s="5"/>
      <c r="E19" s="1"/>
      <c r="I19" s="7" t="s">
        <v>35</v>
      </c>
      <c r="J19" s="16">
        <f>IF(J11="Female",(10*J16)+(6.25*J15)-(5*J12)-161,(10*J16)+(6.25*J15)-(5*J12)+5)</f>
        <v>1857.5</v>
      </c>
      <c r="K19" s="5"/>
      <c r="M19" s="12"/>
      <c r="Y19" s="12"/>
      <c r="Z19" s="1"/>
      <c r="AA19" s="1"/>
    </row>
    <row r="20">
      <c r="A20" s="11"/>
      <c r="B20" s="13" t="s">
        <v>36</v>
      </c>
      <c r="C20" s="15">
        <f>ROUND(C19*C17,2)</f>
        <v>2257.06</v>
      </c>
      <c r="D20" s="5"/>
      <c r="E20" s="1"/>
      <c r="I20" s="13" t="s">
        <v>36</v>
      </c>
      <c r="J20" s="15">
        <f>(J19*J17)</f>
        <v>2554.0625</v>
      </c>
      <c r="K20" s="5"/>
      <c r="M20" s="12"/>
      <c r="Y20" s="12"/>
      <c r="Z20" s="1"/>
      <c r="AA20" s="1"/>
    </row>
    <row r="21">
      <c r="B21" s="17" t="s">
        <v>37</v>
      </c>
      <c r="E21" s="1"/>
      <c r="F21" s="1"/>
      <c r="G21" s="1"/>
      <c r="H21" s="1"/>
      <c r="I21" s="1"/>
      <c r="M21" s="1"/>
      <c r="N21" s="1"/>
      <c r="Z21" s="12"/>
      <c r="AA21" s="1"/>
      <c r="AB21" s="1"/>
    </row>
    <row r="22">
      <c r="A22" s="1"/>
      <c r="B22" s="1"/>
      <c r="C22" s="1"/>
      <c r="D22" s="1"/>
      <c r="E22" s="1"/>
      <c r="F22" s="1"/>
      <c r="G22" s="1"/>
      <c r="H22" s="1"/>
      <c r="I22" s="1"/>
      <c r="M22" s="1"/>
      <c r="N22" s="1"/>
      <c r="Z22" s="12"/>
      <c r="AA22" s="1"/>
      <c r="AB22" s="1"/>
    </row>
    <row r="23">
      <c r="A23" s="1"/>
      <c r="B23" s="3" t="s">
        <v>38</v>
      </c>
      <c r="C23" s="4"/>
      <c r="D23" s="5"/>
      <c r="E23" s="1"/>
      <c r="I23" s="3" t="s">
        <v>39</v>
      </c>
      <c r="J23" s="4"/>
      <c r="K23" s="5"/>
      <c r="Z23" s="12"/>
      <c r="AA23" s="1"/>
      <c r="AB23" s="1"/>
    </row>
    <row r="24">
      <c r="A24" s="1"/>
      <c r="B24" s="7" t="s">
        <v>40</v>
      </c>
      <c r="C24" s="18">
        <v>0.25</v>
      </c>
      <c r="D24" s="5"/>
      <c r="E24" s="1"/>
      <c r="I24" s="7" t="s">
        <v>40</v>
      </c>
      <c r="J24" s="18">
        <v>0.35</v>
      </c>
      <c r="K24" s="5"/>
      <c r="Z24" s="12"/>
      <c r="AA24" s="1"/>
      <c r="AB24" s="1"/>
    </row>
    <row r="25">
      <c r="A25" s="1"/>
      <c r="B25" s="7" t="s">
        <v>41</v>
      </c>
      <c r="C25" s="18">
        <v>0.45</v>
      </c>
      <c r="D25" s="5"/>
      <c r="E25" s="1"/>
      <c r="I25" s="7" t="s">
        <v>41</v>
      </c>
      <c r="J25" s="18">
        <v>0.4</v>
      </c>
      <c r="K25" s="5"/>
      <c r="Z25" s="1"/>
      <c r="AA25" s="1"/>
      <c r="AB25" s="1"/>
    </row>
    <row r="26">
      <c r="A26" s="1"/>
      <c r="B26" s="7" t="s">
        <v>42</v>
      </c>
      <c r="C26" s="18">
        <v>0.3</v>
      </c>
      <c r="D26" s="5"/>
      <c r="I26" s="7" t="s">
        <v>42</v>
      </c>
      <c r="J26" s="18">
        <v>0.25</v>
      </c>
      <c r="K26" s="5"/>
      <c r="Z26" s="1"/>
      <c r="AA26" s="1"/>
      <c r="AB26" s="1"/>
    </row>
    <row r="27">
      <c r="A27" s="1"/>
      <c r="B27" s="13" t="s">
        <v>43</v>
      </c>
      <c r="C27" s="15">
        <f>ROUND((C20*C24)/4 ,2)</f>
        <v>141.07</v>
      </c>
      <c r="D27" s="5"/>
      <c r="I27" s="13" t="s">
        <v>43</v>
      </c>
      <c r="J27" s="15">
        <f>ROUND((J20*J24)/4 ,2)</f>
        <v>223.48</v>
      </c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3" t="s">
        <v>44</v>
      </c>
      <c r="C28" s="15">
        <f>ROUND((C20*C25)/4 ,2)</f>
        <v>253.92</v>
      </c>
      <c r="D28" s="5"/>
      <c r="I28" s="13" t="s">
        <v>44</v>
      </c>
      <c r="J28" s="15">
        <f>ROUND((J20*J25)/4 ,2)</f>
        <v>255.41</v>
      </c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3" t="s">
        <v>45</v>
      </c>
      <c r="C29" s="15">
        <f>ROUND((C20*C26)/9 ,2)</f>
        <v>75.24</v>
      </c>
      <c r="D29" s="5"/>
      <c r="I29" s="13" t="s">
        <v>45</v>
      </c>
      <c r="J29" s="15">
        <f>ROUND((J20*J26)/9 ,2)</f>
        <v>70.95</v>
      </c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9" t="s">
        <v>46</v>
      </c>
      <c r="C30" s="20" t="str">
        <f>IF(AND(C27/C16&lt;=2.2,C27/C16&gt;=1.6),"Protein/kg: "&amp; ROUND(C27/C16 ,1)&amp;"","Warning: Protein/kg: " &amp; ROUND(C27/C16 ,1) &amp; ", adjust Protein percentage")</f>
        <v>Protein/kg: 1,7</v>
      </c>
      <c r="D30" s="5"/>
      <c r="I30" s="19" t="s">
        <v>46</v>
      </c>
      <c r="J30" s="20" t="str">
        <f>IF(AND(J27/J16&lt;=2.2,J27/J16&gt;=1.6),"Protein/kg: "&amp; ROUND(J27/J16 ,1)&amp;"","Warning: Protein/kg: " &amp; ROUND(J27/J16 ,1) &amp; ", adjust Protein percentage")</f>
        <v>Warning: Protein/kg: 2,5, adjust Protein percentage</v>
      </c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1" t="s">
        <v>47</v>
      </c>
      <c r="B31" s="11"/>
      <c r="C31" s="11"/>
      <c r="D31" s="11"/>
      <c r="F31" s="1"/>
      <c r="I31" s="1"/>
      <c r="J31" s="1"/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2"/>
      <c r="X31" s="12"/>
      <c r="Y31" s="12"/>
      <c r="Z31" s="12"/>
      <c r="AA31" s="12"/>
      <c r="AB31" s="12"/>
    </row>
    <row r="32">
      <c r="A32" s="1"/>
      <c r="B32" s="1"/>
      <c r="F32" s="1"/>
      <c r="I32" s="1"/>
      <c r="J32" s="1"/>
      <c r="K32" s="1"/>
      <c r="L32" s="1"/>
      <c r="M32" s="1"/>
      <c r="O32" s="1"/>
      <c r="P32" s="1"/>
      <c r="Q32" s="1"/>
      <c r="R32" s="1"/>
      <c r="S32" s="1"/>
      <c r="T32" s="1"/>
      <c r="U32" s="1"/>
      <c r="V32" s="1"/>
      <c r="W32" s="12"/>
      <c r="X32" s="12"/>
      <c r="Y32" s="12"/>
      <c r="Z32" s="12"/>
      <c r="AA32" s="12"/>
      <c r="AB32" s="12"/>
    </row>
    <row r="33">
      <c r="A33" s="1"/>
      <c r="B33" s="1"/>
      <c r="F33" s="1"/>
      <c r="I33" s="1"/>
      <c r="J33" s="1"/>
      <c r="K33" s="1"/>
      <c r="L33" s="1"/>
      <c r="M33" s="1"/>
      <c r="O33" s="1"/>
      <c r="P33" s="1"/>
      <c r="Q33" s="1"/>
      <c r="R33" s="1"/>
      <c r="S33" s="1"/>
      <c r="T33" s="1"/>
      <c r="U33" s="1"/>
      <c r="V33" s="1"/>
      <c r="W33" s="12"/>
      <c r="X33" s="12"/>
      <c r="Y33" s="12"/>
      <c r="Z33" s="12"/>
      <c r="AA33" s="12"/>
      <c r="AB33" s="12"/>
    </row>
    <row r="34">
      <c r="A34" s="1"/>
      <c r="B34" s="1"/>
      <c r="F34" s="1"/>
      <c r="I34" s="1"/>
      <c r="J34" s="1"/>
      <c r="K34" s="1"/>
      <c r="L34" s="1"/>
      <c r="M34" s="1"/>
      <c r="O34" s="1"/>
      <c r="P34" s="1"/>
      <c r="Q34" s="1"/>
      <c r="R34" s="1"/>
      <c r="S34" s="1"/>
      <c r="T34" s="1"/>
      <c r="U34" s="1"/>
      <c r="V34" s="1"/>
      <c r="W34" s="12"/>
      <c r="X34" s="12"/>
      <c r="Y34" s="12"/>
      <c r="Z34" s="12"/>
      <c r="AA34" s="12"/>
      <c r="AB34" s="12"/>
    </row>
    <row r="35">
      <c r="A35" s="1"/>
      <c r="B35" s="1"/>
      <c r="F35" s="1"/>
      <c r="I35" s="1"/>
      <c r="J35" s="1"/>
      <c r="K35" s="1"/>
      <c r="L35" s="1"/>
      <c r="M35" s="1"/>
      <c r="O35" s="1"/>
      <c r="P35" s="1"/>
      <c r="Q35" s="1"/>
      <c r="R35" s="1"/>
      <c r="S35" s="1"/>
      <c r="T35" s="1"/>
      <c r="U35" s="1"/>
      <c r="V35" s="1"/>
      <c r="W35" s="12"/>
      <c r="X35" s="12"/>
      <c r="Y35" s="12"/>
      <c r="Z35" s="12"/>
      <c r="AA35" s="12"/>
      <c r="AB35" s="12"/>
    </row>
    <row r="36">
      <c r="A36" s="1"/>
      <c r="B36" s="1"/>
      <c r="F36" s="1"/>
      <c r="I36" s="1"/>
      <c r="J36" s="1"/>
      <c r="K36" s="1"/>
      <c r="L36" s="1"/>
      <c r="M36" s="1"/>
      <c r="O36" s="1"/>
      <c r="P36" s="1"/>
      <c r="Q36" s="1"/>
      <c r="R36" s="1"/>
      <c r="S36" s="1"/>
      <c r="T36" s="1"/>
      <c r="U36" s="1"/>
      <c r="V36" s="1"/>
      <c r="W36" s="12"/>
      <c r="X36" s="12"/>
      <c r="Y36" s="12"/>
      <c r="Z36" s="12"/>
      <c r="AA36" s="12"/>
      <c r="AB36" s="12"/>
    </row>
    <row r="37">
      <c r="A37" s="1"/>
      <c r="B37" s="1"/>
      <c r="F37" s="1"/>
      <c r="I37" s="1"/>
      <c r="J37" s="1"/>
      <c r="K37" s="1"/>
      <c r="L37" s="1"/>
      <c r="M37" s="1"/>
      <c r="O37" s="1"/>
      <c r="P37" s="1"/>
      <c r="Q37" s="1"/>
      <c r="R37" s="1"/>
      <c r="S37" s="1"/>
      <c r="T37" s="1"/>
      <c r="U37" s="1"/>
      <c r="V37" s="1"/>
      <c r="W37" s="12"/>
      <c r="X37" s="12"/>
      <c r="Y37" s="12"/>
      <c r="Z37" s="12"/>
      <c r="AA37" s="12"/>
      <c r="AB37" s="12"/>
    </row>
    <row r="38">
      <c r="A38" s="1"/>
      <c r="B38" s="1"/>
      <c r="F38" s="11"/>
      <c r="I38" s="1"/>
      <c r="J38" s="1"/>
      <c r="K38" s="1"/>
      <c r="L38" s="1"/>
      <c r="M38" s="1"/>
      <c r="O38" s="1"/>
      <c r="P38" s="1"/>
      <c r="Q38" s="1"/>
      <c r="R38" s="1"/>
      <c r="S38" s="1"/>
      <c r="T38" s="1"/>
      <c r="U38" s="1"/>
      <c r="V38" s="1"/>
      <c r="W38" s="12"/>
      <c r="X38" s="12"/>
      <c r="Y38" s="12"/>
      <c r="Z38" s="12"/>
      <c r="AA38" s="12"/>
      <c r="AB38" s="12"/>
    </row>
    <row r="39">
      <c r="A39" s="1"/>
      <c r="B39" s="1"/>
      <c r="F39" s="1"/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  <c r="T39" s="12"/>
      <c r="U39" s="12"/>
      <c r="V39" s="12"/>
      <c r="W39" s="12"/>
      <c r="X39" s="12"/>
      <c r="Y39" s="12"/>
    </row>
    <row r="40">
      <c r="A40" s="1"/>
      <c r="B40" s="1"/>
      <c r="F40" s="1"/>
      <c r="I40" s="1"/>
      <c r="J40" s="1"/>
      <c r="K40" s="1"/>
      <c r="L40" s="1"/>
      <c r="M40" s="1"/>
      <c r="O40" s="1"/>
      <c r="P40" s="1"/>
      <c r="Q40" s="1"/>
      <c r="R40" s="1"/>
      <c r="S40" s="1"/>
      <c r="T40" s="1"/>
      <c r="U40" s="1"/>
      <c r="V40" s="1"/>
      <c r="W40" s="12"/>
      <c r="X40" s="12"/>
      <c r="Y40" s="12"/>
      <c r="Z40" s="12"/>
      <c r="AA40" s="12"/>
      <c r="AB40" s="12"/>
    </row>
    <row r="41">
      <c r="A41" s="1"/>
      <c r="B41" s="1"/>
      <c r="F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2"/>
      <c r="X41" s="12"/>
      <c r="Y41" s="12"/>
      <c r="Z41" s="12"/>
      <c r="AA41" s="12"/>
      <c r="AB41" s="12"/>
    </row>
    <row r="42">
      <c r="A42" s="1"/>
      <c r="B42" s="1"/>
      <c r="F42" s="1"/>
      <c r="I42" s="1"/>
      <c r="J42" s="1"/>
      <c r="K42" s="1"/>
      <c r="L42" s="1"/>
      <c r="M42" s="1"/>
      <c r="O42" s="1"/>
      <c r="P42" s="1"/>
      <c r="Q42" s="1"/>
      <c r="R42" s="1"/>
      <c r="S42" s="1"/>
      <c r="T42" s="1"/>
      <c r="U42" s="1"/>
      <c r="V42" s="1"/>
      <c r="W42" s="12"/>
      <c r="X42" s="12"/>
      <c r="Y42" s="12"/>
      <c r="Z42" s="12"/>
      <c r="AA42" s="12"/>
      <c r="AB42" s="12"/>
    </row>
    <row r="43">
      <c r="A43" s="1"/>
      <c r="B43" s="1"/>
      <c r="F43" s="1"/>
      <c r="I43" s="1"/>
      <c r="J43" s="1"/>
      <c r="K43" s="1"/>
      <c r="L43" s="1"/>
      <c r="M43" s="1"/>
      <c r="O43" s="1"/>
      <c r="P43" s="1"/>
      <c r="Q43" s="1"/>
      <c r="R43" s="1"/>
      <c r="S43" s="1"/>
      <c r="T43" s="1"/>
      <c r="U43" s="1"/>
      <c r="V43" s="1"/>
      <c r="W43" s="12"/>
      <c r="X43" s="12"/>
      <c r="Y43" s="12"/>
      <c r="Z43" s="12"/>
      <c r="AA43" s="12"/>
      <c r="AB43" s="12"/>
    </row>
    <row r="44">
      <c r="A44" s="1"/>
      <c r="B44" s="3" t="s">
        <v>4</v>
      </c>
      <c r="C44" s="4"/>
      <c r="D44" s="4"/>
      <c r="E44" s="4"/>
      <c r="F44" s="4"/>
      <c r="G44" s="5"/>
      <c r="I44" s="3" t="s">
        <v>4</v>
      </c>
      <c r="J44" s="4"/>
      <c r="K44" s="4"/>
      <c r="L44" s="4"/>
      <c r="M44" s="4"/>
      <c r="N44" s="5"/>
      <c r="O44" s="1"/>
      <c r="P44" s="1"/>
      <c r="Q44" s="1"/>
      <c r="R44" s="1"/>
      <c r="S44" s="1"/>
      <c r="T44" s="1"/>
      <c r="U44" s="1"/>
      <c r="V44" s="1"/>
      <c r="W44" s="12"/>
      <c r="X44" s="12"/>
      <c r="Y44" s="12"/>
      <c r="Z44" s="12"/>
      <c r="AA44" s="12"/>
      <c r="AB44" s="12"/>
    </row>
    <row r="45">
      <c r="A45" s="1"/>
      <c r="B45" s="21" t="s">
        <v>48</v>
      </c>
      <c r="C45" s="21" t="s">
        <v>49</v>
      </c>
      <c r="D45" s="21" t="s">
        <v>43</v>
      </c>
      <c r="E45" s="22" t="s">
        <v>50</v>
      </c>
      <c r="F45" s="23" t="s">
        <v>51</v>
      </c>
      <c r="G45" s="23" t="s">
        <v>52</v>
      </c>
      <c r="I45" s="21" t="s">
        <v>48</v>
      </c>
      <c r="J45" s="21" t="s">
        <v>49</v>
      </c>
      <c r="K45" s="21" t="s">
        <v>43</v>
      </c>
      <c r="L45" s="22" t="s">
        <v>50</v>
      </c>
      <c r="M45" s="23" t="s">
        <v>51</v>
      </c>
      <c r="N45" s="23" t="s">
        <v>52</v>
      </c>
      <c r="O45" s="1"/>
      <c r="P45" s="1"/>
      <c r="Q45" s="1"/>
      <c r="R45" s="1"/>
      <c r="S45" s="1"/>
      <c r="T45" s="1"/>
      <c r="U45" s="1"/>
      <c r="V45" s="1"/>
      <c r="W45" s="12"/>
      <c r="X45" s="12"/>
      <c r="Y45" s="12"/>
      <c r="Z45" s="12"/>
      <c r="AA45" s="12"/>
      <c r="AB45" s="12"/>
    </row>
    <row r="46">
      <c r="A46" s="1"/>
      <c r="B46" s="24"/>
      <c r="C46" s="24"/>
      <c r="D46" s="24"/>
      <c r="E46" s="24"/>
      <c r="F46" s="24"/>
      <c r="G46" s="24"/>
      <c r="I46" s="24"/>
      <c r="J46" s="24"/>
      <c r="K46" s="24"/>
      <c r="L46" s="24"/>
      <c r="M46" s="24"/>
      <c r="N46" s="24"/>
      <c r="O46" s="1"/>
      <c r="P46" s="1"/>
      <c r="Q46" s="1"/>
      <c r="R46" s="1"/>
      <c r="S46" s="1"/>
      <c r="T46" s="1"/>
      <c r="U46" s="1"/>
      <c r="V46" s="1"/>
      <c r="W46" s="12"/>
      <c r="X46" s="12"/>
      <c r="Y46" s="12"/>
      <c r="Z46" s="12"/>
      <c r="AA46" s="12"/>
      <c r="AB46" s="12"/>
    </row>
    <row r="47">
      <c r="A47" s="1"/>
      <c r="B47" s="7" t="s">
        <v>53</v>
      </c>
      <c r="C47" s="7">
        <v>300.0</v>
      </c>
      <c r="D47" s="25">
        <f t="array" ref="D47">IFERROR(IF(
   XLOOKUP(B47, FoodName, FoodUnit)="per100g",
   ROUND( (C47  * XLOOKUP(B47, FoodName, FoodValue) ) / 100 , 2 ),
   ROUND(C47  * XLOOKUP(B47, FoodName, FoodValue ) , 2 )
),0)</f>
        <v>67.5</v>
      </c>
      <c r="E47" s="25">
        <f t="array" ref="E47">IFERROR(IF(
   XLOOKUP(B47, FoodName, FoodUnit)="per100g",
   ROUND((C27*100)/F47,2),
   ROUND(C27  /F47, 2 )
),0)</f>
        <v>626.98</v>
      </c>
      <c r="F47" s="7">
        <f t="array" ref="F47">IFERROR(XLOOKUP(B47, FoodName, FoodValue), "")
</f>
        <v>22.5</v>
      </c>
      <c r="G47" s="25">
        <f t="shared" ref="G47:G51" si="1">IFERROR(ROUND(D47*4,2),0)
</f>
        <v>270</v>
      </c>
      <c r="I47" s="7" t="s">
        <v>53</v>
      </c>
      <c r="J47" s="7">
        <v>300.0</v>
      </c>
      <c r="K47" s="25">
        <f t="array" ref="K47">IFERROR(IF(
   XLOOKUP(I47, FoodName, FoodUnit)="per100g",
   ROUND( (J47  * XLOOKUP(I47, FoodName, FoodValue) ) / 100 , 2 ),
   ROUND(J47  * XLOOKUP(I47, FoodName, FoodValue ) , 2 )
),0)</f>
        <v>67.5</v>
      </c>
      <c r="L47" s="25">
        <f t="array" ref="L47">IFERROR(IF(
   XLOOKUP(I47, FoodName, FoodUnit)="per100g",
   ROUND((J27*100)/M47,2),
   ROUND(J27  /M47, 2 )
),0)</f>
        <v>993.24</v>
      </c>
      <c r="M47" s="7">
        <f t="array" ref="M47">IFERROR(XLOOKUP(I47, FoodName, FoodValue), "")
</f>
        <v>22.5</v>
      </c>
      <c r="N47" s="25">
        <f t="shared" ref="N47:N51" si="2">IFERROR(ROUND(K47*4,2),0)
</f>
        <v>270</v>
      </c>
      <c r="O47" s="1"/>
      <c r="P47" s="1"/>
      <c r="Q47" s="1"/>
      <c r="R47" s="1"/>
      <c r="S47" s="1"/>
      <c r="T47" s="1"/>
      <c r="U47" s="1"/>
      <c r="V47" s="1"/>
      <c r="W47" s="12"/>
      <c r="X47" s="12"/>
      <c r="Y47" s="12"/>
      <c r="Z47" s="12"/>
      <c r="AA47" s="12"/>
      <c r="AB47" s="12"/>
    </row>
    <row r="48">
      <c r="A48" s="1"/>
      <c r="B48" s="7" t="s">
        <v>54</v>
      </c>
      <c r="C48" s="7">
        <v>6.0</v>
      </c>
      <c r="D48" s="25">
        <f t="array" ref="D48">IFERROR(IF(
   XLOOKUP(B48, FoodName, FoodUnit)="per100g",
   ROUND( (C48  * XLOOKUP(B48, FoodName, FoodValue) ) / 100 , 2 ),
   ROUND(C48  * XLOOKUP(B48, FoodName, FoodValue ) , 2 )
),0)</f>
        <v>0.64</v>
      </c>
      <c r="E48" s="25">
        <f t="array" ref="E48">IFERROR(IF(
   XLOOKUP(B48, FoodName, FoodUnit)="per100g",
   ROUND((C27*100)/F48,2),
   ROUND(C27  /F48, 2 )
),0)</f>
        <v>1318.41</v>
      </c>
      <c r="F48" s="7">
        <f t="array" ref="F48">IFERROR(XLOOKUP(B48, FoodName, FoodValue), "")
</f>
        <v>10.7</v>
      </c>
      <c r="G48" s="25">
        <f t="shared" si="1"/>
        <v>2.56</v>
      </c>
      <c r="I48" s="7" t="s">
        <v>54</v>
      </c>
      <c r="J48" s="7">
        <v>6.0</v>
      </c>
      <c r="K48" s="25">
        <f t="array" ref="K48">IFERROR(IF(
   XLOOKUP(I48, FoodName, FoodUnit)="per100g",
   ROUND( (J48  * XLOOKUP(I48, FoodName, FoodValue) ) / 100 , 2 ),
   ROUND(J48  * XLOOKUP(I48, FoodName, FoodValue ) , 2 )
),0)</f>
        <v>0.64</v>
      </c>
      <c r="L48" s="25">
        <f t="array" ref="L48">IFERROR(IF(
   XLOOKUP(I48, FoodName, FoodUnit)="per100g",
   ROUND((J27*100)/M48,2),
   ROUND(J27  /M48, 2 )
),0)</f>
        <v>2088.6</v>
      </c>
      <c r="M48" s="7">
        <f t="array" ref="M48">IFERROR(XLOOKUP(I48, FoodName, FoodValue), "")
</f>
        <v>10.7</v>
      </c>
      <c r="N48" s="25">
        <f t="shared" si="2"/>
        <v>2.56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7" t="s">
        <v>55</v>
      </c>
      <c r="C49" s="7">
        <v>350.0</v>
      </c>
      <c r="D49" s="25">
        <f t="array" ref="D49">IFERROR(IF(
   XLOOKUP(B49, FoodName, FoodUnit)="per100g",
   ROUND( (C49  * XLOOKUP(B49, FoodName, FoodValue) ) / 100 , 2 ),
   ROUND(C49  * XLOOKUP(B49, FoodName, FoodValue ) , 2 )
),0)</f>
        <v>73.85</v>
      </c>
      <c r="E49" s="25">
        <f t="array" ref="E49">IFERROR(IF(
   XLOOKUP(B49, FoodName, FoodUnit)="per100g",
   ROUND((C27*100)/F49,2),
   ROUND(C27  /F49, 2 )
),0)</f>
        <v>668.58</v>
      </c>
      <c r="F49" s="7">
        <f t="array" ref="F49">IFERROR(XLOOKUP(B49, FoodName, FoodValue), "")
</f>
        <v>21.1</v>
      </c>
      <c r="G49" s="25">
        <f t="shared" si="1"/>
        <v>295.4</v>
      </c>
      <c r="I49" s="7" t="s">
        <v>55</v>
      </c>
      <c r="J49" s="7">
        <v>300.0</v>
      </c>
      <c r="K49" s="25">
        <f t="array" ref="K49">IFERROR(IF(
   XLOOKUP(I49, FoodName, FoodUnit)="per100g",
   ROUND( (J49  * XLOOKUP(I49, FoodName, FoodValue) ) / 100 , 2 ),
   ROUND(J49  * XLOOKUP(I49, FoodName, FoodValue ) , 2 )
),0)</f>
        <v>63.3</v>
      </c>
      <c r="L49" s="25">
        <f t="array" ref="L49">IFERROR(IF(
   XLOOKUP(I49, FoodName, FoodUnit)="per100g",
   ROUND((J27*100)/M49,2),
   ROUND(J27  /M49, 2 )
),0)</f>
        <v>1059.15</v>
      </c>
      <c r="M49" s="7">
        <f t="array" ref="M49">IFERROR(XLOOKUP(I49, FoodName, FoodValue), "")
</f>
        <v>21.1</v>
      </c>
      <c r="N49" s="25">
        <f t="shared" si="2"/>
        <v>253.2</v>
      </c>
      <c r="O49" s="1"/>
      <c r="P49" s="1"/>
      <c r="Q49" s="1"/>
      <c r="R49" s="1"/>
      <c r="S49" s="1"/>
      <c r="T49" s="1"/>
      <c r="U49" s="1"/>
      <c r="V49" s="1"/>
    </row>
    <row r="50">
      <c r="A50" s="1"/>
      <c r="B50" s="7"/>
      <c r="C50" s="7"/>
      <c r="D50" s="25">
        <f t="array" ref="D50">IFERROR(IF(
   XLOOKUP(B50, FoodName, FoodUnit)="per100g",
   ROUND( (C50  * XLOOKUP(B50, FoodName, FoodValue) ) / 100 , 2 ),
   ROUND(C50  * XLOOKUP(B50, FoodName, FoodValue ) , 2 )
),0)</f>
        <v>0</v>
      </c>
      <c r="E50" s="25">
        <f t="array" ref="E50">IFERROR(IF(
   XLOOKUP(B50, FoodName, FoodUnit)="per100g",
   ROUND((C27*100)/F50,2),
   ROUND(C27  /F50, 2 )
),0)</f>
        <v>0</v>
      </c>
      <c r="F50" s="7" t="str">
        <f t="array" ref="F50">IFERROR(XLOOKUP(B50, FoodName, FoodValue), "")
</f>
        <v/>
      </c>
      <c r="G50" s="25">
        <f t="shared" si="1"/>
        <v>0</v>
      </c>
      <c r="I50" s="7" t="s">
        <v>56</v>
      </c>
      <c r="J50" s="7"/>
      <c r="K50" s="7">
        <v>60.0</v>
      </c>
      <c r="L50" s="25">
        <f t="array" ref="L50">IFERROR(IF(
   XLOOKUP(I50, FoodName, FoodUnit)="per100g",
   ROUND((J27*100)/M50,2),
   ROUND(J27  /M50, 2 )
),0)</f>
        <v>0</v>
      </c>
      <c r="M50" s="7" t="str">
        <f t="array" ref="M50">IFERROR(XLOOKUP(I50, FoodName, FoodValue), "")
</f>
        <v/>
      </c>
      <c r="N50" s="25">
        <f t="shared" si="2"/>
        <v>240</v>
      </c>
      <c r="O50" s="1"/>
      <c r="P50" s="1"/>
      <c r="Q50" s="1"/>
      <c r="R50" s="1"/>
      <c r="S50" s="1"/>
      <c r="T50" s="1"/>
      <c r="U50" s="1"/>
      <c r="V50" s="1"/>
    </row>
    <row r="51">
      <c r="A51" s="1"/>
      <c r="B51" s="7"/>
      <c r="C51" s="7"/>
      <c r="D51" s="25">
        <f t="array" ref="D51">IFERROR(IF(
   XLOOKUP(B51, FoodName, FoodUnit)="per100g",
   ROUND( (C51  * XLOOKUP(B51, FoodName, FoodValue) ) / 100 , 2 ),
   ROUND(C51  * XLOOKUP(B51, FoodName, FoodValue ) , 2 )
),0)</f>
        <v>0</v>
      </c>
      <c r="E51" s="25">
        <f t="array" ref="E51">IFERROR(IF(
   XLOOKUP(B51, FoodName, FoodUnit)="per100g",
   ROUND((C27*100)/F51,2),
   ROUND(C27  /F51, 2 )
),0)</f>
        <v>0</v>
      </c>
      <c r="F51" s="7" t="str">
        <f t="array" ref="F51">IFERROR(XLOOKUP(B51, FoodName, FoodValue), "")
</f>
        <v/>
      </c>
      <c r="G51" s="25">
        <f t="shared" si="1"/>
        <v>0</v>
      </c>
      <c r="I51" s="7"/>
      <c r="J51" s="7"/>
      <c r="K51" s="25">
        <f t="array" ref="K51">IFERROR(IF(
   XLOOKUP(I51, FoodName, FoodUnit)="per100g",
   ROUND( (J51  * XLOOKUP(I51, FoodName, FoodValue) ) / 100 , 2 ),
   ROUND(J51  * XLOOKUP(I51, FoodName, FoodValue ) , 2 )
),0)</f>
        <v>0</v>
      </c>
      <c r="L51" s="25">
        <f t="array" ref="L51">IFERROR(IF(
   XLOOKUP(I51, FoodName, FoodUnit)="per100g",
   ROUND((J27*100)/M51,2),
   ROUND(J27  /M51, 2 )
),0)</f>
        <v>0</v>
      </c>
      <c r="M51" s="7" t="str">
        <f t="array" ref="M51">IFERROR(XLOOKUP(I51, FoodName, FoodValue), "")
</f>
        <v/>
      </c>
      <c r="N51" s="25">
        <f t="shared" si="2"/>
        <v>0</v>
      </c>
      <c r="O51" s="1"/>
      <c r="P51" s="1"/>
      <c r="Q51" s="1"/>
      <c r="R51" s="1"/>
      <c r="S51" s="1"/>
      <c r="T51" s="1"/>
      <c r="U51" s="1"/>
      <c r="V51" s="1"/>
    </row>
    <row r="52">
      <c r="A52" s="1"/>
      <c r="B52" s="26" t="s">
        <v>57</v>
      </c>
      <c r="C52" s="27" t="str">
        <f>IF(ROUND(D47+D48+D49+D50+D51 ,2)&gt;C27,""&amp;ROUND(D47+D48+D49+D50+D51 ,2)&amp;" Protein/day is over "&amp; ROUND(((ROUND(D47+D48+D49+D50+D51 ,2)/C27)*100) - 100,2) &amp;"%",ROUND(D47+D48+D49+D50+D51 ,2))</f>
        <v>141,99 Protein/day is over 0,65%</v>
      </c>
      <c r="D52" s="4"/>
      <c r="E52" s="4"/>
      <c r="F52" s="4"/>
      <c r="G52" s="5"/>
      <c r="I52" s="26" t="s">
        <v>57</v>
      </c>
      <c r="J52" s="27">
        <f>IF(ROUND(K47+K48+K49+K50+K51 ,2)&gt;J27,""&amp;ROUND(K47+K48+K49+K50+K51 ,2)&amp;" Protein/day is over "&amp; ROUND(((ROUND(K47+K48+K49+K50+K51 ,2)/J27)*100) - 100,2) &amp;"%",ROUND(K47+K48+K49+K50+K51 ,2))</f>
        <v>191.44</v>
      </c>
      <c r="K52" s="4"/>
      <c r="L52" s="4"/>
      <c r="M52" s="4"/>
      <c r="N52" s="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28" t="s">
        <v>58</v>
      </c>
      <c r="C53" s="29">
        <f>ROUND(G47+G48+G49+G50+G51,0)</f>
        <v>568</v>
      </c>
      <c r="D53" s="4"/>
      <c r="E53" s="4"/>
      <c r="F53" s="4"/>
      <c r="G53" s="5"/>
      <c r="I53" s="28" t="s">
        <v>58</v>
      </c>
      <c r="J53" s="29">
        <f>ROUND(N47+N48+N49+N50+N51,0)</f>
        <v>766</v>
      </c>
      <c r="K53" s="4"/>
      <c r="L53" s="4"/>
      <c r="M53" s="4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3" t="s">
        <v>5</v>
      </c>
      <c r="C57" s="4"/>
      <c r="D57" s="4"/>
      <c r="E57" s="4"/>
      <c r="F57" s="4"/>
      <c r="G57" s="5"/>
      <c r="H57" s="1"/>
      <c r="I57" s="3" t="s">
        <v>5</v>
      </c>
      <c r="J57" s="4"/>
      <c r="K57" s="4"/>
      <c r="L57" s="4"/>
      <c r="M57" s="4"/>
      <c r="N57" s="5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21" t="s">
        <v>48</v>
      </c>
      <c r="C58" s="21" t="s">
        <v>49</v>
      </c>
      <c r="D58" s="21" t="s">
        <v>44</v>
      </c>
      <c r="E58" s="22" t="s">
        <v>59</v>
      </c>
      <c r="F58" s="23" t="s">
        <v>60</v>
      </c>
      <c r="G58" s="23" t="s">
        <v>52</v>
      </c>
      <c r="H58" s="1"/>
      <c r="I58" s="21" t="s">
        <v>48</v>
      </c>
      <c r="J58" s="21" t="s">
        <v>49</v>
      </c>
      <c r="K58" s="21" t="s">
        <v>44</v>
      </c>
      <c r="L58" s="22" t="s">
        <v>59</v>
      </c>
      <c r="M58" s="23" t="s">
        <v>60</v>
      </c>
      <c r="N58" s="23" t="s">
        <v>52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24"/>
      <c r="C59" s="24"/>
      <c r="D59" s="24"/>
      <c r="E59" s="24"/>
      <c r="F59" s="24"/>
      <c r="G59" s="24"/>
      <c r="I59" s="24"/>
      <c r="J59" s="24"/>
      <c r="K59" s="24"/>
      <c r="L59" s="24"/>
      <c r="M59" s="24"/>
      <c r="N59" s="2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7" t="s">
        <v>61</v>
      </c>
      <c r="C60" s="7">
        <v>200.0</v>
      </c>
      <c r="D60" s="25">
        <f t="array" ref="D60">IFERROR(IF(
   XLOOKUP(B60, FoodName, FoodUnit)="per100g",
   ROUND( (C60  * XLOOKUP(B60, FoodName, FoodValue) ) / 100 , 2 ),
   ROUND( C60 * XLOOKUP(B60, FoodName, FoodValue ) , 2 )
),0)</f>
        <v>140</v>
      </c>
      <c r="E60" s="25">
        <f>IFERROR(ROUND((C28*100)/F60,2),0)</f>
        <v>362.74</v>
      </c>
      <c r="F60" s="7">
        <f t="array" ref="F60">IFERROR(XLOOKUP(B60, FoodName, FoodValue), "")
</f>
        <v>70</v>
      </c>
      <c r="G60" s="25">
        <f t="shared" ref="G60:G63" si="3">IFERROR(ROUND(D60*4,2),0)
</f>
        <v>560</v>
      </c>
      <c r="I60" s="7" t="s">
        <v>62</v>
      </c>
      <c r="J60" s="7">
        <v>300.0</v>
      </c>
      <c r="K60" s="25">
        <f t="array" ref="K60">IFERROR(IF(
   XLOOKUP(I60, FoodName, FoodUnit)="per100g",
   ROUND( (J60  * XLOOKUP(I60, FoodName, FoodValue) ) / 100 , 2 ),
   ROUND( J60 * XLOOKUP(I60, FoodName, FoodValue ) , 2 )
),0)</f>
        <v>51</v>
      </c>
      <c r="L60" s="25">
        <f>IFERROR(ROUND((J28*100)/M60,2),0)</f>
        <v>1502.41</v>
      </c>
      <c r="M60" s="7">
        <f t="array" ref="M60">IFERROR(XLOOKUP(I60, FoodName, FoodValue), "")
</f>
        <v>17</v>
      </c>
      <c r="N60" s="25">
        <f t="shared" ref="N60:N63" si="4">IFERROR(ROUND(K60*4,2),0)
</f>
        <v>204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7" t="s">
        <v>63</v>
      </c>
      <c r="C61" s="7">
        <v>500.0</v>
      </c>
      <c r="D61" s="25">
        <f t="array" ref="D61">IFERROR(IF(
   XLOOKUP(B61, FoodName, FoodUnit)="per100g",
   ROUND( (C61  * XLOOKUP(B61, FoodName, FoodValue) ) / 100 , 2 ),
   ROUND( C61 * XLOOKUP(B61, FoodName, FoodValue ) , 2 )
),0)</f>
        <v>140</v>
      </c>
      <c r="E61" s="25">
        <f>IFERROR(ROUND((C28*100)/F61,2),0)</f>
        <v>906.86</v>
      </c>
      <c r="F61" s="7">
        <f t="array" ref="F61">IFERROR(XLOOKUP(B61, FoodName, FoodValue), "")
</f>
        <v>28</v>
      </c>
      <c r="G61" s="25">
        <f t="shared" si="3"/>
        <v>560</v>
      </c>
      <c r="I61" s="7" t="s">
        <v>64</v>
      </c>
      <c r="J61" s="7">
        <v>300.0</v>
      </c>
      <c r="K61" s="25">
        <f t="array" ref="K61">IFERROR(IF(
   XLOOKUP(I61, FoodName, FoodUnit)="per100g",
   ROUND( (J61  * XLOOKUP(I61, FoodName, FoodValue) ) / 100 , 2 ),
   ROUND( J61 * XLOOKUP(I61, FoodName, FoodValue ) , 2 )
),0)</f>
        <v>69</v>
      </c>
      <c r="L61" s="25">
        <f>IFERROR(ROUND((J28*100)/M61,2),0)</f>
        <v>1110.48</v>
      </c>
      <c r="M61" s="7">
        <f t="array" ref="M61">IFERROR(XLOOKUP(I61, FoodName, FoodValue), "")
</f>
        <v>23</v>
      </c>
      <c r="N61" s="25">
        <f t="shared" si="4"/>
        <v>276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7"/>
      <c r="C62" s="7"/>
      <c r="D62" s="25">
        <f t="array" ref="D62">IFERROR(IF(
   XLOOKUP(B62, FoodName, FoodUnit)="per100g",
   ROUND( (C62  * XLOOKUP(B62, FoodName, FoodValue) ) / 100 , 2 ),
   ROUND( C62 * XLOOKUP(B62, FoodName, FoodValue ) , 2 )
),0)</f>
        <v>0</v>
      </c>
      <c r="E62" s="25">
        <f>IFERROR(ROUND((C28*100)/F62,2),0)</f>
        <v>0</v>
      </c>
      <c r="F62" s="7" t="str">
        <f t="array" ref="F62">IFERROR(XLOOKUP(B62, FoodName, FoodValue), "")
</f>
        <v/>
      </c>
      <c r="G62" s="25">
        <f t="shared" si="3"/>
        <v>0</v>
      </c>
      <c r="I62" s="7" t="s">
        <v>64</v>
      </c>
      <c r="J62" s="7">
        <v>300.0</v>
      </c>
      <c r="K62" s="25">
        <f t="array" ref="K62">IFERROR(IF(
   XLOOKUP(I62, FoodName, FoodUnit)="per100g",
   ROUND( (J62  * XLOOKUP(I62, FoodName, FoodValue) ) / 100 , 2 ),
   ROUND( J62 * XLOOKUP(I62, FoodName, FoodValue ) , 2 )
),0)</f>
        <v>69</v>
      </c>
      <c r="L62" s="25">
        <f>IFERROR(ROUND((J28*100)/M62,2),0)</f>
        <v>1110.48</v>
      </c>
      <c r="M62" s="7">
        <f t="array" ref="M62">IFERROR(XLOOKUP(I62, FoodName, FoodValue), "")
</f>
        <v>23</v>
      </c>
      <c r="N62" s="25">
        <f t="shared" si="4"/>
        <v>276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7"/>
      <c r="C63" s="7"/>
      <c r="D63" s="25">
        <f t="array" ref="D63">IFERROR(IF(
   XLOOKUP(B63, FoodName, FoodUnit)="per100g",
   ROUND( (C63  * XLOOKUP(B63, FoodName, FoodValue) ) / 100 , 2 ),
   ROUND( C63 * XLOOKUP(B63, FoodName, FoodValue ) , 2 )
),0)</f>
        <v>0</v>
      </c>
      <c r="E63" s="25">
        <f>IFERROR(ROUND((C28*100)/F63,2),0)</f>
        <v>0</v>
      </c>
      <c r="F63" s="7" t="str">
        <f t="array" ref="F63">IFERROR(XLOOKUP(B63, FoodName, FoodValue), "")
</f>
        <v/>
      </c>
      <c r="G63" s="25">
        <f t="shared" si="3"/>
        <v>0</v>
      </c>
      <c r="I63" s="7" t="s">
        <v>65</v>
      </c>
      <c r="J63" s="7">
        <v>30.0</v>
      </c>
      <c r="K63" s="25">
        <f t="array" ref="K63">IFERROR(IF(
   XLOOKUP(I63, FoodName, FoodUnit)="per100g",
   ROUND( (J63  * XLOOKUP(I63, FoodName, FoodValue) ) / 100 , 2 ),
   ROUND( J63 * XLOOKUP(I63, FoodName, FoodValue ) , 2 )
),0)</f>
        <v>14.7</v>
      </c>
      <c r="L63" s="25">
        <f>IFERROR(ROUND((J28*100)/M63,2),0)</f>
        <v>521.24</v>
      </c>
      <c r="M63" s="7">
        <f t="array" ref="M63">IFERROR(XLOOKUP(I63, FoodName, FoodValue), "")
</f>
        <v>49</v>
      </c>
      <c r="N63" s="25">
        <f t="shared" si="4"/>
        <v>58.8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26" t="s">
        <v>66</v>
      </c>
      <c r="C64" s="27" t="str">
        <f>IF(
   ROUND(D60+D61+D62+D63,2) &gt; C28,
   ROUND(D60+D61+D62+D63,2) &amp; " Carb/day is over " &amp;
   ROUND(ROUND(((ROUND(D60+D61+D62+D63,2) / C28) * 100)  , 2) - 100,2) &amp; "%",
   ROUND(D60+D61+D62+D63,2)
)
</f>
        <v>280 Carb/day is over 10,27%</v>
      </c>
      <c r="D64" s="4"/>
      <c r="E64" s="4"/>
      <c r="F64" s="4"/>
      <c r="G64" s="5"/>
      <c r="I64" s="26" t="s">
        <v>66</v>
      </c>
      <c r="J64" s="27">
        <f>IF(
   ROUND(K60+K61+K62+K63,2) &gt; J28,
   ROUND(K60+K61+K62+K63,2) &amp; " Carb/day is over " &amp;
   ROUND(ROUND(((ROUND(K60+K61+K62+K63,2) / J28) * 100)  , 2) - 100,2) &amp; "%",
   ROUND(K60+K61+K62+K63,2)
)
</f>
        <v>203.7</v>
      </c>
      <c r="K64" s="4"/>
      <c r="L64" s="4"/>
      <c r="M64" s="4"/>
      <c r="N64" s="5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28" t="s">
        <v>67</v>
      </c>
      <c r="C65" s="29">
        <f>ROUND(G60+G61+G62+G63,0)</f>
        <v>1120</v>
      </c>
      <c r="D65" s="4"/>
      <c r="E65" s="4"/>
      <c r="F65" s="4"/>
      <c r="G65" s="5"/>
      <c r="I65" s="28" t="s">
        <v>67</v>
      </c>
      <c r="J65" s="29">
        <f>ROUND(N60+N61+N62+N63,0)</f>
        <v>815</v>
      </c>
      <c r="K65" s="4"/>
      <c r="L65" s="4"/>
      <c r="M65" s="4"/>
      <c r="N65" s="5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3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3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3" t="s">
        <v>68</v>
      </c>
      <c r="C69" s="4"/>
      <c r="D69" s="4"/>
      <c r="E69" s="4"/>
      <c r="F69" s="4"/>
      <c r="G69" s="5"/>
      <c r="H69" s="1"/>
      <c r="I69" s="3" t="s">
        <v>68</v>
      </c>
      <c r="J69" s="4"/>
      <c r="K69" s="4"/>
      <c r="L69" s="4"/>
      <c r="M69" s="4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21" t="s">
        <v>48</v>
      </c>
      <c r="C70" s="21" t="s">
        <v>49</v>
      </c>
      <c r="D70" s="21" t="s">
        <v>45</v>
      </c>
      <c r="E70" s="22" t="s">
        <v>69</v>
      </c>
      <c r="F70" s="23" t="s">
        <v>70</v>
      </c>
      <c r="G70" s="23" t="s">
        <v>52</v>
      </c>
      <c r="H70" s="1"/>
      <c r="I70" s="21" t="s">
        <v>48</v>
      </c>
      <c r="J70" s="21" t="s">
        <v>49</v>
      </c>
      <c r="K70" s="21" t="s">
        <v>45</v>
      </c>
      <c r="L70" s="22" t="s">
        <v>69</v>
      </c>
      <c r="M70" s="23" t="s">
        <v>70</v>
      </c>
      <c r="N70" s="23" t="s">
        <v>52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24"/>
      <c r="C71" s="24"/>
      <c r="D71" s="24"/>
      <c r="E71" s="24"/>
      <c r="F71" s="24"/>
      <c r="G71" s="24"/>
      <c r="I71" s="24"/>
      <c r="J71" s="24"/>
      <c r="K71" s="24"/>
      <c r="L71" s="24"/>
      <c r="M71" s="24"/>
      <c r="N71" s="2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7" t="s">
        <v>71</v>
      </c>
      <c r="C72" s="7">
        <v>100.0</v>
      </c>
      <c r="D72" s="25">
        <f t="array" ref="D72">IFERROR(IF(
   XLOOKUP(B72, FoodName, FoodUnit)="per100g",
   ROUND( (C72  * XLOOKUP(B72, FoodName, FoodValue) ) / 100 , 2 ),
   ROUND( C72 * XLOOKUP(B72, FoodName, FoodValue ) , 2 )
),0)</f>
        <v>49</v>
      </c>
      <c r="E72" s="25">
        <f>ROUND((C29*100)/F72,2)</f>
        <v>153.55</v>
      </c>
      <c r="F72" s="7">
        <f t="array" ref="F72">IFERROR(XLOOKUP(B72, FoodName, FoodValue), "")
</f>
        <v>49</v>
      </c>
      <c r="G72" s="7">
        <f t="shared" ref="G72:G75" si="5">IFERROR(ROUND(D72*9,2),0)
</f>
        <v>441</v>
      </c>
      <c r="I72" s="7" t="s">
        <v>72</v>
      </c>
      <c r="J72" s="7">
        <v>30.0</v>
      </c>
      <c r="K72" s="25">
        <f t="array" ref="K72">IFERROR(IF(
   XLOOKUP(I72, FoodName, FoodUnit)="per100g",
   ROUND( (J72  * XLOOKUP(I72, FoodName, FoodValue) ) / 100 , 2 ),
   ROUND( J72 * XLOOKUP(I72, FoodName, FoodValue ) , 2 )
),0)</f>
        <v>15</v>
      </c>
      <c r="L72" s="25">
        <f>IFERROR(ROUND((J29*100)/M72,2),0)</f>
        <v>141.9</v>
      </c>
      <c r="M72" s="7">
        <f t="array" ref="M72">IFERROR(XLOOKUP(I72, FoodName, FoodValue), "")
</f>
        <v>50</v>
      </c>
      <c r="N72" s="7">
        <f t="shared" ref="N72:N75" si="6">IFERROR(ROUND(K72*9,2),0)
</f>
        <v>135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7" t="s">
        <v>73</v>
      </c>
      <c r="C73" s="7">
        <v>80.0</v>
      </c>
      <c r="D73" s="25">
        <f t="array" ref="D73">IFERROR(IF(
   XLOOKUP(B73, FoodName, FoodUnit)="per100g",
   ROUND( (C73  * XLOOKUP(B73, FoodName, FoodValue) ) / 100 , 2 ),
   ROUND( C73 * XLOOKUP(B73, FoodName, FoodValue ) , 2 )
),0)</f>
        <v>31.12</v>
      </c>
      <c r="E73" s="25">
        <f>ROUND((C29*100)/F73,2)</f>
        <v>193.42</v>
      </c>
      <c r="F73" s="7">
        <f t="array" ref="F73">IFERROR(XLOOKUP(B73, FoodName, FoodValue), "")
</f>
        <v>38.9</v>
      </c>
      <c r="G73" s="7">
        <f t="shared" si="5"/>
        <v>280.08</v>
      </c>
      <c r="I73" s="7" t="s">
        <v>73</v>
      </c>
      <c r="J73" s="7">
        <v>150.0</v>
      </c>
      <c r="K73" s="25">
        <f t="array" ref="K73">IFERROR(IF(
   XLOOKUP(I73, FoodName, FoodUnit)="per100g",
   ROUND( (J73  * XLOOKUP(I73, FoodName, FoodValue) ) / 100 , 2 ),
   ROUND( J73 * XLOOKUP(I73, FoodName, FoodValue ) , 2 )
),0)</f>
        <v>58.35</v>
      </c>
      <c r="L73" s="25">
        <f>IFERROR(ROUND((J29*100)/M73,2),0)</f>
        <v>182.39</v>
      </c>
      <c r="M73" s="7">
        <f t="array" ref="M73">IFERROR(XLOOKUP(I73, FoodName, FoodValue), "")
</f>
        <v>38.9</v>
      </c>
      <c r="N73" s="7">
        <f t="shared" si="6"/>
        <v>525.15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7"/>
      <c r="C74" s="7"/>
      <c r="D74" s="25">
        <f t="array" ref="D74">IFERROR(IF(
   XLOOKUP(B74, FoodName, FoodUnit)="per100g",
   ROUND( (C74  * XLOOKUP(B74, FoodName, FoodValue) ) / 100 , 2 ),
   ROUND( C74 * XLOOKUP(B74, FoodName, FoodValue ) , 2 )
),0)</f>
        <v>0</v>
      </c>
      <c r="E74" s="25">
        <f>IFERROR(ROUND((C29*100)/F74,2),0)</f>
        <v>0</v>
      </c>
      <c r="F74" s="7" t="str">
        <f t="array" ref="F74">IFERROR(XLOOKUP(B74, FoodName, FoodValue), "")
</f>
        <v/>
      </c>
      <c r="G74" s="7">
        <f t="shared" si="5"/>
        <v>0</v>
      </c>
      <c r="I74" s="7"/>
      <c r="J74" s="7"/>
      <c r="K74" s="25">
        <f t="array" ref="K74">IFERROR(IF(
   XLOOKUP(I74, FoodName, FoodUnit)="per100g",
   ROUND( (J74  * XLOOKUP(I74, FoodName, FoodValue) ) / 100 , 2 ),
   ROUND( J74 * XLOOKUP(I74, FoodName, FoodValue ) , 2 )
),0)</f>
        <v>0</v>
      </c>
      <c r="L74" s="25">
        <f>IFERROR(ROUND((J29*100)/M74,2),0)</f>
        <v>0</v>
      </c>
      <c r="M74" s="7" t="str">
        <f t="array" ref="M74">IFERROR(XLOOKUP(I74, FoodName, FoodValue), "")
</f>
        <v/>
      </c>
      <c r="N74" s="7">
        <f t="shared" si="6"/>
        <v>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7"/>
      <c r="C75" s="7"/>
      <c r="D75" s="25">
        <f t="array" ref="D75">IFERROR(IF(
   XLOOKUP(B75, FoodName, FoodUnit)="per100g",
   ROUND( (C75  * XLOOKUP(B75, FoodName, FoodValue) ) / 100 , 2 ),
   ROUND( C75 * XLOOKUP(B75, FoodName, FoodValue ) , 2 )
),0)</f>
        <v>0</v>
      </c>
      <c r="E75" s="25">
        <f>IFERROR(ROUND((C29*100)/F75,2),0)</f>
        <v>0</v>
      </c>
      <c r="F75" s="7" t="str">
        <f t="array" ref="F75">IFERROR(XLOOKUP(B75, FoodName, FoodValue), "")
</f>
        <v/>
      </c>
      <c r="G75" s="7">
        <f t="shared" si="5"/>
        <v>0</v>
      </c>
      <c r="I75" s="7"/>
      <c r="J75" s="7"/>
      <c r="K75" s="25">
        <f t="array" ref="K75">IFERROR(IF(
   XLOOKUP(I75, FoodName, FoodUnit)="per100g",
   ROUND( (J75  * XLOOKUP(I75, FoodName, FoodValue) ) / 100 , 2 ),
   ROUND( J75 * XLOOKUP(I75, FoodName, FoodValue ) , 2 )
),0)</f>
        <v>0</v>
      </c>
      <c r="L75" s="25">
        <f>IFERROR(ROUND((J29*100)/M75,2),0)</f>
        <v>0</v>
      </c>
      <c r="M75" s="7" t="str">
        <f t="array" ref="M75">IFERROR(XLOOKUP(I75, FoodName, FoodValue), "")
</f>
        <v/>
      </c>
      <c r="N75" s="7">
        <f t="shared" si="6"/>
        <v>0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26" t="s">
        <v>74</v>
      </c>
      <c r="C76" s="27" t="str">
        <f>IF(
   ROUND(D72+D73+D74+D75 ,2)&gt;C29,
   ROUND(D72+D73+D74+D75 ,2) &amp; " Fat/day is over " &amp;
   ROUND(ROUND(((ROUND(D72+D73+D74+D75 ,2) / C29) * 100)  , 2) - 100,2) &amp; "%",
   ROUND(D72+D73+D74+D75 ,2)
)
</f>
        <v>80,12 Fat/day is over 6,49%</v>
      </c>
      <c r="D76" s="4"/>
      <c r="E76" s="4"/>
      <c r="F76" s="4"/>
      <c r="G76" s="5"/>
      <c r="H76" s="31"/>
      <c r="I76" s="26" t="s">
        <v>74</v>
      </c>
      <c r="J76" s="27" t="str">
        <f>IF(
   ROUND(K72+K73+K74+K75 ,2)&gt;J29,
   ROUND(K72+K73+K74+K75 ,2) &amp; " Fat/day is over " &amp;
   ROUND(ROUND(((ROUND(K72+K73+K74+K75 ,2) / J29) * 100)  , 2) - 100,2) &amp; "%",
   ROUND(K72+K73+K74+K75 ,2)
)
</f>
        <v>73,35 Fat/day is over 3,38%</v>
      </c>
      <c r="K76" s="4"/>
      <c r="L76" s="4"/>
      <c r="M76" s="4"/>
      <c r="N76" s="5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28" t="s">
        <v>75</v>
      </c>
      <c r="C77" s="29">
        <f>ROUND(G72+G73+G74+G75,0)</f>
        <v>721</v>
      </c>
      <c r="D77" s="4"/>
      <c r="E77" s="4"/>
      <c r="F77" s="4"/>
      <c r="G77" s="5"/>
      <c r="H77" s="31"/>
      <c r="I77" s="28" t="s">
        <v>75</v>
      </c>
      <c r="J77" s="29">
        <f>ROUND(N72+N73+N74+N75,0)</f>
        <v>660</v>
      </c>
      <c r="K77" s="4"/>
      <c r="L77" s="4"/>
      <c r="M77" s="4"/>
      <c r="N77" s="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32"/>
      <c r="C78" s="32"/>
      <c r="D78" s="32"/>
      <c r="E78" s="32"/>
      <c r="F78" s="32"/>
      <c r="G78" s="32"/>
      <c r="H78" s="33"/>
      <c r="I78" s="33"/>
      <c r="J78" s="33"/>
      <c r="K78" s="33"/>
      <c r="L78" s="33"/>
      <c r="M78" s="32"/>
      <c r="N78" s="3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32" t="str">
        <f>IF( ROUND(D72+D73+D74+D75 ,2)&gt;C29,)</f>
        <v/>
      </c>
      <c r="C79" s="32"/>
      <c r="D79" s="32"/>
      <c r="E79" s="32"/>
      <c r="F79" s="32"/>
      <c r="G79" s="32"/>
      <c r="H79" s="33"/>
      <c r="I79" s="33"/>
      <c r="J79" s="33"/>
      <c r="K79" s="33"/>
      <c r="L79" s="33"/>
      <c r="M79" s="32"/>
      <c r="N79" s="3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32"/>
      <c r="C80" s="32"/>
      <c r="D80" s="32"/>
      <c r="E80" s="32"/>
      <c r="F80" s="32"/>
      <c r="G80" s="32"/>
      <c r="H80" s="33"/>
      <c r="I80" s="33"/>
      <c r="J80" s="33"/>
      <c r="K80" s="33"/>
      <c r="L80" s="33"/>
      <c r="M80" s="32"/>
      <c r="N80" s="3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34" t="s">
        <v>76</v>
      </c>
      <c r="C81" s="35" t="str">
        <f>IF(ROUND(C53+C65+C77,2)&gt;C20," "&amp; C53+C65+C77 &amp;" is greater than TDEE ("&amp; C20 &amp;"). Adjust meal plan!",""&amp; C53+C65+C77 &amp;"")</f>
        <v> 2409 is greater than TDEE (2257,06). Adjust meal plan!</v>
      </c>
      <c r="D81" s="4"/>
      <c r="E81" s="4"/>
      <c r="F81" s="4"/>
      <c r="G81" s="5"/>
      <c r="H81" s="33"/>
      <c r="I81" s="34" t="s">
        <v>76</v>
      </c>
      <c r="J81" s="35">
        <f>ROUND(J53+J65+J77,2)</f>
        <v>2241</v>
      </c>
      <c r="K81" s="4"/>
      <c r="L81" s="4"/>
      <c r="M81" s="4"/>
      <c r="N81" s="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36" t="s">
        <v>77</v>
      </c>
      <c r="C85" s="37"/>
      <c r="D85" s="37"/>
      <c r="E85" s="38"/>
      <c r="F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39"/>
      <c r="C86" s="40"/>
      <c r="D86" s="40"/>
      <c r="E86" s="41"/>
      <c r="F86" s="42"/>
      <c r="G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43" t="s">
        <v>78</v>
      </c>
      <c r="C87" s="43" t="s">
        <v>49</v>
      </c>
      <c r="D87" s="43" t="s">
        <v>79</v>
      </c>
      <c r="E87" s="43" t="s">
        <v>80</v>
      </c>
      <c r="F87" s="42"/>
      <c r="G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24"/>
      <c r="C88" s="24"/>
      <c r="D88" s="24"/>
      <c r="E88" s="24"/>
      <c r="F88" s="42"/>
      <c r="G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23" t="s">
        <v>81</v>
      </c>
      <c r="C89" s="23">
        <v>100.0</v>
      </c>
      <c r="D89" s="44">
        <f t="array" ref="D89">IF(
   XLOOKUP(B89, FoodName, FoodUnit)="per100g",
   ROUND( ( C89 * XLOOKUP(B89, FoodName, FoodValue) ) / 100 , 2 ),
   ROUND( C89 * XLOOKUP(B89, FoodName, FoodValue ) , 2 )
)</f>
        <v>28</v>
      </c>
      <c r="E89" s="44" t="str">
        <f t="array" ref="E89">IFERROR(XLOOKUP(B89, FoodName, FoodType), "")
</f>
        <v>Carb</v>
      </c>
      <c r="F89" s="42"/>
      <c r="G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24"/>
      <c r="C90" s="24"/>
      <c r="D90" s="24"/>
      <c r="E90" s="24"/>
      <c r="F90" s="42"/>
      <c r="G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45" t="s">
        <v>82</v>
      </c>
      <c r="F91" s="42"/>
      <c r="G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F92" s="42"/>
      <c r="G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42"/>
      <c r="C93" s="42"/>
      <c r="D93" s="42"/>
      <c r="E93" s="42"/>
      <c r="F93" s="42"/>
      <c r="G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42"/>
      <c r="C94" s="42"/>
      <c r="D94" s="42"/>
      <c r="E94" s="42"/>
      <c r="F94" s="42"/>
      <c r="G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42"/>
      <c r="C95" s="42"/>
      <c r="D95" s="42"/>
      <c r="E95" s="42"/>
      <c r="F95" s="4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42"/>
      <c r="C96" s="42"/>
      <c r="D96" s="42"/>
      <c r="E96" s="42"/>
      <c r="F96" s="4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42"/>
      <c r="C97" s="42"/>
      <c r="D97" s="6"/>
      <c r="E97" s="42"/>
      <c r="F97" s="4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42"/>
      <c r="C98" s="42"/>
      <c r="D98" s="42"/>
      <c r="E98" s="42"/>
      <c r="F98" s="4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42"/>
      <c r="C99" s="42"/>
      <c r="D99" s="42"/>
      <c r="E99" s="42"/>
      <c r="F99" s="4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W1011" s="1"/>
      <c r="AB1011" s="1"/>
      <c r="AC1011" s="1"/>
      <c r="AD1011" s="1"/>
      <c r="AE1011" s="1"/>
      <c r="AF1011" s="1"/>
      <c r="AG1011" s="1"/>
      <c r="AH1011" s="1"/>
      <c r="AI1011" s="1"/>
    </row>
    <row r="1012"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W1012" s="1"/>
      <c r="AB1012" s="1"/>
      <c r="AC1012" s="1"/>
      <c r="AD1012" s="1"/>
      <c r="AE1012" s="1"/>
      <c r="AF1012" s="1"/>
      <c r="AG1012" s="1"/>
      <c r="AH1012" s="1"/>
      <c r="AI1012" s="1"/>
    </row>
    <row r="1013"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W1013" s="1"/>
      <c r="AB1013" s="1"/>
      <c r="AC1013" s="1"/>
      <c r="AD1013" s="1"/>
      <c r="AE1013" s="1"/>
      <c r="AF1013" s="1"/>
      <c r="AG1013" s="1"/>
      <c r="AH1013" s="1"/>
      <c r="AI1013" s="1"/>
    </row>
    <row r="1014"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W1014" s="1"/>
      <c r="AB1014" s="1"/>
      <c r="AC1014" s="1"/>
      <c r="AD1014" s="1"/>
      <c r="AE1014" s="1"/>
      <c r="AF1014" s="1"/>
      <c r="AG1014" s="1"/>
      <c r="AH1014" s="1"/>
      <c r="AI1014" s="1"/>
    </row>
    <row r="1015"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W1015" s="1"/>
      <c r="AB1015" s="1"/>
      <c r="AC1015" s="1"/>
      <c r="AD1015" s="1"/>
      <c r="AE1015" s="1"/>
      <c r="AF1015" s="1"/>
      <c r="AG1015" s="1"/>
      <c r="AH1015" s="1"/>
      <c r="AI1015" s="1"/>
    </row>
    <row r="1016"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W1016" s="1"/>
      <c r="AB1016" s="1"/>
      <c r="AC1016" s="1"/>
      <c r="AD1016" s="1"/>
      <c r="AE1016" s="1"/>
      <c r="AF1016" s="1"/>
      <c r="AG1016" s="1"/>
      <c r="AH1016" s="1"/>
      <c r="AI1016" s="1"/>
    </row>
    <row r="1017"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W1017" s="1"/>
      <c r="AB1017" s="1"/>
      <c r="AC1017" s="1"/>
      <c r="AD1017" s="1"/>
      <c r="AE1017" s="1"/>
      <c r="AF1017" s="1"/>
      <c r="AG1017" s="1"/>
      <c r="AH1017" s="1"/>
      <c r="AI1017" s="1"/>
    </row>
    <row r="1018"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W1018" s="1"/>
      <c r="AB1018" s="1"/>
      <c r="AC1018" s="1"/>
      <c r="AD1018" s="1"/>
      <c r="AE1018" s="1"/>
      <c r="AF1018" s="1"/>
      <c r="AG1018" s="1"/>
      <c r="AH1018" s="1"/>
      <c r="AI1018" s="1"/>
    </row>
  </sheetData>
  <mergeCells count="112">
    <mergeCell ref="J30:K30"/>
    <mergeCell ref="I44:N44"/>
    <mergeCell ref="I45:I46"/>
    <mergeCell ref="J45:J46"/>
    <mergeCell ref="K45:K46"/>
    <mergeCell ref="L45:L46"/>
    <mergeCell ref="M45:M46"/>
    <mergeCell ref="N45:N46"/>
    <mergeCell ref="J52:N52"/>
    <mergeCell ref="J53:N53"/>
    <mergeCell ref="I57:N57"/>
    <mergeCell ref="I58:I59"/>
    <mergeCell ref="J58:J59"/>
    <mergeCell ref="K58:K59"/>
    <mergeCell ref="L70:L71"/>
    <mergeCell ref="M70:M71"/>
    <mergeCell ref="N70:N71"/>
    <mergeCell ref="J76:N76"/>
    <mergeCell ref="J77:N77"/>
    <mergeCell ref="J81:N81"/>
    <mergeCell ref="N58:N59"/>
    <mergeCell ref="J64:N64"/>
    <mergeCell ref="J65:N65"/>
    <mergeCell ref="I69:N69"/>
    <mergeCell ref="I70:I71"/>
    <mergeCell ref="J70:J71"/>
    <mergeCell ref="K70:K71"/>
    <mergeCell ref="B3:E3"/>
    <mergeCell ref="J3:L3"/>
    <mergeCell ref="J4:L4"/>
    <mergeCell ref="J5:L5"/>
    <mergeCell ref="J6:L6"/>
    <mergeCell ref="J7:L7"/>
    <mergeCell ref="J8:L8"/>
    <mergeCell ref="B10:D10"/>
    <mergeCell ref="I10:K10"/>
    <mergeCell ref="C11:D11"/>
    <mergeCell ref="J11:K11"/>
    <mergeCell ref="C12:D12"/>
    <mergeCell ref="J12:K12"/>
    <mergeCell ref="J13:K13"/>
    <mergeCell ref="C13:D13"/>
    <mergeCell ref="C14:D14"/>
    <mergeCell ref="C15:D15"/>
    <mergeCell ref="C16:D16"/>
    <mergeCell ref="C17:D17"/>
    <mergeCell ref="C18:D18"/>
    <mergeCell ref="C19:D19"/>
    <mergeCell ref="J14:K14"/>
    <mergeCell ref="J15:K15"/>
    <mergeCell ref="J16:K16"/>
    <mergeCell ref="J17:K17"/>
    <mergeCell ref="J18:K18"/>
    <mergeCell ref="J19:K19"/>
    <mergeCell ref="J20:K20"/>
    <mergeCell ref="C20:D20"/>
    <mergeCell ref="B21:D21"/>
    <mergeCell ref="B23:D23"/>
    <mergeCell ref="C24:D24"/>
    <mergeCell ref="C25:D25"/>
    <mergeCell ref="C26:D26"/>
    <mergeCell ref="C27:D27"/>
    <mergeCell ref="I23:K23"/>
    <mergeCell ref="J24:K24"/>
    <mergeCell ref="J25:K25"/>
    <mergeCell ref="J26:K26"/>
    <mergeCell ref="J27:K27"/>
    <mergeCell ref="J28:K28"/>
    <mergeCell ref="J29:K29"/>
    <mergeCell ref="L58:L59"/>
    <mergeCell ref="M58:M59"/>
    <mergeCell ref="G58:G59"/>
    <mergeCell ref="C64:G64"/>
    <mergeCell ref="C65:G65"/>
    <mergeCell ref="B69:G69"/>
    <mergeCell ref="B70:B71"/>
    <mergeCell ref="C70:C71"/>
    <mergeCell ref="D70:D71"/>
    <mergeCell ref="G70:G71"/>
    <mergeCell ref="C76:G76"/>
    <mergeCell ref="C77:G77"/>
    <mergeCell ref="C81:G81"/>
    <mergeCell ref="B85:E86"/>
    <mergeCell ref="B87:B88"/>
    <mergeCell ref="C87:C88"/>
    <mergeCell ref="E45:E46"/>
    <mergeCell ref="F45:F46"/>
    <mergeCell ref="C28:D28"/>
    <mergeCell ref="C29:D29"/>
    <mergeCell ref="C30:D30"/>
    <mergeCell ref="B44:G44"/>
    <mergeCell ref="B45:B46"/>
    <mergeCell ref="C45:C46"/>
    <mergeCell ref="D45:D46"/>
    <mergeCell ref="E58:E59"/>
    <mergeCell ref="F58:F59"/>
    <mergeCell ref="G45:G46"/>
    <mergeCell ref="C52:G52"/>
    <mergeCell ref="C53:G53"/>
    <mergeCell ref="B57:G57"/>
    <mergeCell ref="B58:B59"/>
    <mergeCell ref="C58:C59"/>
    <mergeCell ref="D58:D59"/>
    <mergeCell ref="E70:E71"/>
    <mergeCell ref="F70:F71"/>
    <mergeCell ref="D87:D88"/>
    <mergeCell ref="E87:E88"/>
    <mergeCell ref="B89:B90"/>
    <mergeCell ref="C89:C90"/>
    <mergeCell ref="D89:D90"/>
    <mergeCell ref="E89:E90"/>
    <mergeCell ref="B91:E92"/>
  </mergeCells>
  <dataValidations>
    <dataValidation type="list" allowBlank="1" showInputMessage="1" showErrorMessage="1" prompt="Nhấp và nhập một giá trị trong dải ô" sqref="B89">
      <formula1>FoodName</formula1>
    </dataValidation>
    <dataValidation type="list" allowBlank="1" showErrorMessage="1" sqref="C11 J11">
      <formula1>"Female,Male"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25"/>
    <col customWidth="1" min="5" max="5" width="20.75"/>
    <col customWidth="1" min="6" max="6" width="22.38"/>
    <col customWidth="1" min="7" max="7" width="24.75"/>
    <col customWidth="1" min="13" max="13" width="31.0"/>
    <col customWidth="1" min="14" max="14" width="23.88"/>
    <col customWidth="1" min="15" max="15" width="22.0"/>
    <col customWidth="1" min="16" max="16" width="20.25"/>
    <col customWidth="1" min="17" max="17" width="26.63"/>
  </cols>
  <sheetData>
    <row r="3">
      <c r="B3" s="11" t="s">
        <v>83</v>
      </c>
      <c r="C3" s="11"/>
      <c r="D3" s="11"/>
      <c r="E3" s="11"/>
      <c r="F3" s="1"/>
      <c r="G3" s="1"/>
      <c r="H3" s="1"/>
      <c r="I3" s="1"/>
      <c r="J3" s="1"/>
      <c r="K3" s="1"/>
      <c r="L3" s="11" t="s">
        <v>83</v>
      </c>
      <c r="O3" s="1"/>
      <c r="P3" s="1"/>
      <c r="Q3" s="1"/>
    </row>
    <row r="4">
      <c r="B4" s="11" t="s">
        <v>84</v>
      </c>
      <c r="E4" s="1"/>
      <c r="F4" s="1"/>
      <c r="G4" s="1"/>
      <c r="H4" s="1"/>
      <c r="I4" s="1"/>
      <c r="J4" s="1"/>
      <c r="K4" s="1"/>
      <c r="L4" s="11" t="s">
        <v>84</v>
      </c>
      <c r="O4" s="1"/>
      <c r="P4" s="1"/>
      <c r="Q4" s="1"/>
    </row>
    <row r="5">
      <c r="B5" s="46" t="s">
        <v>85</v>
      </c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E6" s="6"/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E7" s="6"/>
      <c r="F7" s="6"/>
      <c r="G7" s="6"/>
      <c r="H7" s="1"/>
      <c r="I7" s="1"/>
      <c r="J7" s="1"/>
      <c r="K7" s="6"/>
      <c r="O7" s="6"/>
      <c r="P7" s="6"/>
      <c r="Q7" s="6"/>
    </row>
    <row r="8">
      <c r="B8" s="3" t="s">
        <v>17</v>
      </c>
      <c r="C8" s="4"/>
      <c r="D8" s="4"/>
      <c r="E8" s="4"/>
      <c r="F8" s="4"/>
      <c r="G8" s="5"/>
      <c r="H8" s="1"/>
      <c r="I8" s="1"/>
      <c r="J8" s="1"/>
      <c r="K8" s="6"/>
      <c r="L8" s="3" t="s">
        <v>8</v>
      </c>
      <c r="M8" s="4"/>
      <c r="N8" s="4"/>
      <c r="O8" s="4"/>
      <c r="P8" s="4"/>
      <c r="Q8" s="5"/>
    </row>
    <row r="9">
      <c r="B9" s="47"/>
      <c r="G9" s="48"/>
      <c r="H9" s="1"/>
      <c r="I9" s="1"/>
      <c r="J9" s="1"/>
      <c r="K9" s="6"/>
      <c r="L9" s="47"/>
      <c r="Q9" s="48"/>
    </row>
    <row r="10">
      <c r="B10" s="49"/>
      <c r="G10" s="48"/>
      <c r="H10" s="1"/>
      <c r="I10" s="1"/>
      <c r="J10" s="1"/>
      <c r="K10" s="6"/>
      <c r="L10" s="49"/>
      <c r="Q10" s="48"/>
    </row>
    <row r="11">
      <c r="B11" s="50" t="s">
        <v>86</v>
      </c>
      <c r="C11" s="4"/>
      <c r="D11" s="4"/>
      <c r="E11" s="4"/>
      <c r="F11" s="4"/>
      <c r="G11" s="5"/>
      <c r="H11" s="1"/>
      <c r="I11" s="1"/>
      <c r="J11" s="1"/>
      <c r="K11" s="6"/>
      <c r="L11" s="50" t="s">
        <v>86</v>
      </c>
      <c r="M11" s="4"/>
      <c r="N11" s="4"/>
      <c r="O11" s="4"/>
      <c r="P11" s="4"/>
      <c r="Q11" s="5"/>
    </row>
    <row r="12">
      <c r="B12" s="51" t="s">
        <v>87</v>
      </c>
      <c r="C12" s="51" t="s">
        <v>48</v>
      </c>
      <c r="D12" s="51" t="s">
        <v>88</v>
      </c>
      <c r="E12" s="51" t="s">
        <v>89</v>
      </c>
      <c r="F12" s="51" t="s">
        <v>90</v>
      </c>
      <c r="G12" s="51" t="s">
        <v>91</v>
      </c>
      <c r="H12" s="1"/>
      <c r="I12" s="1"/>
      <c r="J12" s="1"/>
      <c r="K12" s="6"/>
      <c r="L12" s="51" t="s">
        <v>87</v>
      </c>
      <c r="M12" s="51" t="s">
        <v>48</v>
      </c>
      <c r="N12" s="51" t="s">
        <v>88</v>
      </c>
      <c r="O12" s="51" t="s">
        <v>89</v>
      </c>
      <c r="P12" s="51" t="s">
        <v>90</v>
      </c>
      <c r="Q12" s="51" t="s">
        <v>91</v>
      </c>
    </row>
    <row r="13">
      <c r="B13" s="7">
        <v>1.0</v>
      </c>
      <c r="C13" s="7" t="s">
        <v>92</v>
      </c>
      <c r="D13" s="25"/>
      <c r="E13" s="7" t="s">
        <v>93</v>
      </c>
      <c r="F13" s="52" t="s">
        <v>94</v>
      </c>
      <c r="G13" s="22" t="s">
        <v>95</v>
      </c>
      <c r="H13" s="1"/>
      <c r="I13" s="1"/>
      <c r="J13" s="1"/>
      <c r="K13" s="6"/>
      <c r="L13" s="7">
        <v>1.0</v>
      </c>
      <c r="M13" s="7" t="s">
        <v>96</v>
      </c>
      <c r="N13" s="7" t="s">
        <v>97</v>
      </c>
      <c r="O13" s="7" t="s">
        <v>98</v>
      </c>
      <c r="P13" s="52" t="s">
        <v>94</v>
      </c>
      <c r="Q13" s="22" t="s">
        <v>95</v>
      </c>
    </row>
    <row r="14">
      <c r="B14" s="7">
        <v>2.0</v>
      </c>
      <c r="C14" s="7" t="s">
        <v>99</v>
      </c>
      <c r="D14" s="25"/>
      <c r="E14" s="7" t="s">
        <v>100</v>
      </c>
      <c r="F14" s="52" t="s">
        <v>101</v>
      </c>
      <c r="G14" s="53"/>
      <c r="H14" s="1"/>
      <c r="I14" s="54"/>
      <c r="J14" s="1"/>
      <c r="K14" s="6"/>
      <c r="L14" s="7">
        <v>2.0</v>
      </c>
      <c r="M14" s="7" t="s">
        <v>102</v>
      </c>
      <c r="N14" s="7" t="s">
        <v>103</v>
      </c>
      <c r="O14" s="7" t="s">
        <v>104</v>
      </c>
      <c r="P14" s="52" t="s">
        <v>86</v>
      </c>
      <c r="Q14" s="53"/>
    </row>
    <row r="15">
      <c r="B15" s="7">
        <v>3.0</v>
      </c>
      <c r="C15" s="7" t="s">
        <v>105</v>
      </c>
      <c r="D15" s="25"/>
      <c r="E15" s="7" t="s">
        <v>106</v>
      </c>
      <c r="F15" s="52" t="s">
        <v>107</v>
      </c>
      <c r="G15" s="53"/>
      <c r="H15" s="1"/>
      <c r="I15" s="1"/>
      <c r="J15" s="1"/>
      <c r="K15" s="6"/>
      <c r="L15" s="7">
        <v>3.0</v>
      </c>
      <c r="M15" s="7" t="s">
        <v>108</v>
      </c>
      <c r="N15" s="7" t="s">
        <v>103</v>
      </c>
      <c r="O15" s="7" t="s">
        <v>109</v>
      </c>
      <c r="P15" s="52" t="s">
        <v>107</v>
      </c>
      <c r="Q15" s="53"/>
    </row>
    <row r="16">
      <c r="B16" s="7">
        <v>4.0</v>
      </c>
      <c r="C16" s="7" t="s">
        <v>110</v>
      </c>
      <c r="D16" s="25"/>
      <c r="E16" s="7" t="s">
        <v>106</v>
      </c>
      <c r="F16" s="52" t="s">
        <v>86</v>
      </c>
      <c r="G16" s="53"/>
      <c r="H16" s="1"/>
      <c r="I16" s="1"/>
      <c r="J16" s="1"/>
      <c r="K16" s="6"/>
      <c r="L16" s="7">
        <v>4.0</v>
      </c>
      <c r="M16" s="7" t="s">
        <v>111</v>
      </c>
      <c r="N16" s="25"/>
      <c r="O16" s="7" t="s">
        <v>112</v>
      </c>
      <c r="P16" s="52" t="s">
        <v>113</v>
      </c>
      <c r="Q16" s="53"/>
    </row>
    <row r="17">
      <c r="B17" s="7">
        <v>5.0</v>
      </c>
      <c r="C17" s="7" t="s">
        <v>114</v>
      </c>
      <c r="D17" s="25"/>
      <c r="E17" s="7" t="s">
        <v>106</v>
      </c>
      <c r="F17" s="52" t="s">
        <v>115</v>
      </c>
      <c r="G17" s="53"/>
      <c r="H17" s="1"/>
      <c r="I17" s="1"/>
      <c r="J17" s="1"/>
      <c r="K17" s="6"/>
      <c r="L17" s="7"/>
      <c r="M17" s="7"/>
      <c r="N17" s="25"/>
      <c r="O17" s="7"/>
      <c r="P17" s="52"/>
      <c r="Q17" s="53"/>
    </row>
    <row r="18">
      <c r="B18" s="7">
        <v>6.0</v>
      </c>
      <c r="C18" s="7" t="s">
        <v>116</v>
      </c>
      <c r="D18" s="25"/>
      <c r="E18" s="7" t="s">
        <v>117</v>
      </c>
      <c r="F18" s="52" t="s">
        <v>116</v>
      </c>
      <c r="G18" s="24"/>
      <c r="H18" s="1"/>
      <c r="I18" s="1"/>
      <c r="J18" s="1"/>
      <c r="K18" s="6"/>
      <c r="L18" s="7"/>
      <c r="M18" s="7"/>
      <c r="N18" s="25"/>
      <c r="O18" s="7"/>
      <c r="P18" s="52"/>
      <c r="Q18" s="24"/>
    </row>
    <row r="19">
      <c r="B19" s="47"/>
      <c r="G19" s="48"/>
      <c r="H19" s="1"/>
      <c r="I19" s="1"/>
      <c r="J19" s="1"/>
      <c r="K19" s="6"/>
      <c r="L19" s="47"/>
      <c r="Q19" s="48"/>
    </row>
    <row r="20">
      <c r="B20" s="49"/>
      <c r="G20" s="48"/>
      <c r="H20" s="1"/>
      <c r="I20" s="1"/>
      <c r="J20" s="1"/>
      <c r="K20" s="1"/>
      <c r="L20" s="49"/>
      <c r="Q20" s="48"/>
    </row>
    <row r="21">
      <c r="B21" s="50" t="s">
        <v>118</v>
      </c>
      <c r="C21" s="4"/>
      <c r="D21" s="4"/>
      <c r="E21" s="4"/>
      <c r="F21" s="4"/>
      <c r="G21" s="5"/>
      <c r="H21" s="1"/>
      <c r="I21" s="1"/>
      <c r="J21" s="1"/>
      <c r="K21" s="6"/>
      <c r="L21" s="50" t="s">
        <v>118</v>
      </c>
      <c r="M21" s="4"/>
      <c r="N21" s="4"/>
      <c r="O21" s="4"/>
      <c r="P21" s="4"/>
      <c r="Q21" s="5"/>
    </row>
    <row r="22">
      <c r="B22" s="51" t="s">
        <v>87</v>
      </c>
      <c r="C22" s="51" t="s">
        <v>48</v>
      </c>
      <c r="D22" s="51" t="s">
        <v>88</v>
      </c>
      <c r="E22" s="51" t="s">
        <v>89</v>
      </c>
      <c r="F22" s="51" t="s">
        <v>90</v>
      </c>
      <c r="G22" s="51" t="s">
        <v>91</v>
      </c>
      <c r="H22" s="1"/>
      <c r="I22" s="1"/>
      <c r="J22" s="1"/>
      <c r="K22" s="6"/>
      <c r="L22" s="51" t="s">
        <v>87</v>
      </c>
      <c r="M22" s="51" t="s">
        <v>48</v>
      </c>
      <c r="N22" s="51" t="s">
        <v>88</v>
      </c>
      <c r="O22" s="51" t="s">
        <v>89</v>
      </c>
      <c r="P22" s="51" t="s">
        <v>90</v>
      </c>
      <c r="Q22" s="51" t="s">
        <v>91</v>
      </c>
    </row>
    <row r="23">
      <c r="B23" s="7">
        <v>1.0</v>
      </c>
      <c r="C23" s="7" t="s">
        <v>119</v>
      </c>
      <c r="D23" s="25"/>
      <c r="E23" s="7" t="s">
        <v>106</v>
      </c>
      <c r="F23" s="52" t="s">
        <v>120</v>
      </c>
      <c r="G23" s="22" t="s">
        <v>121</v>
      </c>
      <c r="H23" s="1"/>
      <c r="I23" s="1"/>
      <c r="J23" s="1"/>
      <c r="K23" s="6"/>
      <c r="L23" s="7">
        <v>1.0</v>
      </c>
      <c r="M23" s="7" t="s">
        <v>122</v>
      </c>
      <c r="N23" s="7" t="s">
        <v>123</v>
      </c>
      <c r="O23" s="7" t="s">
        <v>98</v>
      </c>
      <c r="P23" s="52" t="s">
        <v>120</v>
      </c>
      <c r="Q23" s="22" t="s">
        <v>121</v>
      </c>
    </row>
    <row r="24">
      <c r="B24" s="7">
        <v>2.0</v>
      </c>
      <c r="C24" s="7" t="s">
        <v>124</v>
      </c>
      <c r="D24" s="25"/>
      <c r="E24" s="7" t="s">
        <v>106</v>
      </c>
      <c r="F24" s="52" t="s">
        <v>125</v>
      </c>
      <c r="G24" s="53"/>
      <c r="H24" s="1"/>
      <c r="I24" s="1"/>
      <c r="J24" s="1"/>
      <c r="K24" s="6"/>
      <c r="L24" s="7">
        <v>2.0</v>
      </c>
      <c r="M24" s="7" t="s">
        <v>124</v>
      </c>
      <c r="N24" s="7" t="s">
        <v>126</v>
      </c>
      <c r="O24" s="7" t="s">
        <v>127</v>
      </c>
      <c r="P24" s="52" t="s">
        <v>125</v>
      </c>
      <c r="Q24" s="53"/>
    </row>
    <row r="25">
      <c r="B25" s="7">
        <v>3.0</v>
      </c>
      <c r="C25" s="7" t="s">
        <v>128</v>
      </c>
      <c r="D25" s="25"/>
      <c r="E25" s="7" t="s">
        <v>106</v>
      </c>
      <c r="F25" s="52" t="s">
        <v>129</v>
      </c>
      <c r="G25" s="53"/>
      <c r="H25" s="1"/>
      <c r="I25" s="1"/>
      <c r="J25" s="1"/>
      <c r="K25" s="6"/>
      <c r="L25" s="7">
        <v>3.0</v>
      </c>
      <c r="M25" s="7" t="s">
        <v>128</v>
      </c>
      <c r="N25" s="7" t="s">
        <v>130</v>
      </c>
      <c r="O25" s="7" t="s">
        <v>109</v>
      </c>
      <c r="P25" s="52" t="s">
        <v>129</v>
      </c>
      <c r="Q25" s="53"/>
    </row>
    <row r="26">
      <c r="B26" s="7">
        <v>4.0</v>
      </c>
      <c r="C26" s="7" t="s">
        <v>131</v>
      </c>
      <c r="D26" s="25"/>
      <c r="E26" s="7" t="s">
        <v>106</v>
      </c>
      <c r="F26" s="52" t="s">
        <v>132</v>
      </c>
      <c r="G26" s="53"/>
      <c r="H26" s="1"/>
      <c r="I26" s="1"/>
      <c r="J26" s="1"/>
      <c r="K26" s="6"/>
      <c r="L26" s="7">
        <v>4.0</v>
      </c>
      <c r="M26" s="7" t="s">
        <v>131</v>
      </c>
      <c r="N26" s="7" t="s">
        <v>133</v>
      </c>
      <c r="O26" s="7" t="s">
        <v>134</v>
      </c>
      <c r="P26" s="52" t="s">
        <v>120</v>
      </c>
      <c r="Q26" s="53"/>
    </row>
    <row r="27">
      <c r="B27" s="7">
        <v>5.0</v>
      </c>
      <c r="C27" s="7" t="s">
        <v>135</v>
      </c>
      <c r="D27" s="25"/>
      <c r="E27" s="7" t="s">
        <v>112</v>
      </c>
      <c r="F27" s="52" t="s">
        <v>136</v>
      </c>
      <c r="G27" s="53"/>
      <c r="H27" s="1"/>
      <c r="I27" s="1"/>
      <c r="J27" s="1"/>
      <c r="K27" s="6"/>
      <c r="L27" s="7">
        <v>5.0</v>
      </c>
      <c r="M27" s="7" t="s">
        <v>135</v>
      </c>
      <c r="N27" s="7" t="s">
        <v>126</v>
      </c>
      <c r="O27" s="7" t="s">
        <v>100</v>
      </c>
      <c r="P27" s="52" t="s">
        <v>136</v>
      </c>
      <c r="Q27" s="53"/>
    </row>
    <row r="28">
      <c r="B28" s="7">
        <v>6.0</v>
      </c>
      <c r="C28" s="7" t="s">
        <v>137</v>
      </c>
      <c r="D28" s="25"/>
      <c r="E28" s="7" t="s">
        <v>106</v>
      </c>
      <c r="F28" s="52" t="s">
        <v>138</v>
      </c>
      <c r="G28" s="24"/>
      <c r="H28" s="1"/>
      <c r="I28" s="1"/>
      <c r="J28" s="1"/>
      <c r="K28" s="6"/>
      <c r="L28" s="7"/>
      <c r="M28" s="7"/>
      <c r="N28" s="25"/>
      <c r="O28" s="7"/>
      <c r="P28" s="52"/>
      <c r="Q28" s="24"/>
    </row>
    <row r="29">
      <c r="B29" s="47"/>
      <c r="G29" s="48"/>
      <c r="H29" s="1"/>
      <c r="I29" s="1"/>
      <c r="J29" s="1"/>
      <c r="K29" s="6"/>
      <c r="L29" s="47"/>
      <c r="Q29" s="48"/>
    </row>
    <row r="30">
      <c r="B30" s="49"/>
      <c r="G30" s="48"/>
      <c r="H30" s="1"/>
      <c r="I30" s="1"/>
      <c r="J30" s="1"/>
      <c r="K30" s="1"/>
      <c r="L30" s="49"/>
      <c r="Q30" s="48"/>
    </row>
    <row r="31">
      <c r="B31" s="50" t="s">
        <v>139</v>
      </c>
      <c r="C31" s="4"/>
      <c r="D31" s="4"/>
      <c r="E31" s="4"/>
      <c r="F31" s="4"/>
      <c r="G31" s="5"/>
      <c r="H31" s="1"/>
      <c r="I31" s="1"/>
      <c r="J31" s="1"/>
      <c r="K31" s="6"/>
      <c r="L31" s="50" t="s">
        <v>139</v>
      </c>
      <c r="M31" s="4"/>
      <c r="N31" s="4"/>
      <c r="O31" s="4"/>
      <c r="P31" s="4"/>
      <c r="Q31" s="5"/>
    </row>
    <row r="32">
      <c r="B32" s="51" t="s">
        <v>87</v>
      </c>
      <c r="C32" s="51" t="s">
        <v>48</v>
      </c>
      <c r="D32" s="51" t="s">
        <v>88</v>
      </c>
      <c r="E32" s="51" t="s">
        <v>89</v>
      </c>
      <c r="F32" s="51" t="s">
        <v>90</v>
      </c>
      <c r="G32" s="51" t="s">
        <v>91</v>
      </c>
      <c r="H32" s="1"/>
      <c r="I32" s="1"/>
      <c r="J32" s="1"/>
      <c r="K32" s="6"/>
      <c r="L32" s="51" t="s">
        <v>87</v>
      </c>
      <c r="M32" s="51" t="s">
        <v>48</v>
      </c>
      <c r="N32" s="51" t="s">
        <v>88</v>
      </c>
      <c r="O32" s="51" t="s">
        <v>89</v>
      </c>
      <c r="P32" s="51" t="s">
        <v>90</v>
      </c>
      <c r="Q32" s="51" t="s">
        <v>91</v>
      </c>
    </row>
    <row r="33">
      <c r="B33" s="7">
        <v>1.0</v>
      </c>
      <c r="C33" s="7" t="s">
        <v>140</v>
      </c>
      <c r="D33" s="25"/>
      <c r="E33" s="7" t="s">
        <v>127</v>
      </c>
      <c r="F33" s="52" t="s">
        <v>141</v>
      </c>
      <c r="G33" s="22" t="s">
        <v>142</v>
      </c>
      <c r="H33" s="1"/>
      <c r="I33" s="1"/>
      <c r="J33" s="1"/>
      <c r="K33" s="6"/>
      <c r="L33" s="7">
        <v>1.0</v>
      </c>
      <c r="M33" s="7" t="s">
        <v>143</v>
      </c>
      <c r="N33" s="7" t="s">
        <v>144</v>
      </c>
      <c r="O33" s="7" t="s">
        <v>145</v>
      </c>
      <c r="P33" s="52" t="s">
        <v>141</v>
      </c>
      <c r="Q33" s="22" t="s">
        <v>142</v>
      </c>
    </row>
    <row r="34">
      <c r="B34" s="7">
        <v>2.0</v>
      </c>
      <c r="C34" s="7" t="s">
        <v>146</v>
      </c>
      <c r="D34" s="25"/>
      <c r="E34" s="7" t="s">
        <v>147</v>
      </c>
      <c r="F34" s="52" t="s">
        <v>148</v>
      </c>
      <c r="G34" s="53"/>
      <c r="H34" s="1"/>
      <c r="I34" s="1"/>
      <c r="J34" s="1"/>
      <c r="K34" s="6"/>
      <c r="L34" s="7">
        <v>2.0</v>
      </c>
      <c r="M34" s="7" t="s">
        <v>149</v>
      </c>
      <c r="N34" s="7" t="s">
        <v>144</v>
      </c>
      <c r="O34" s="7" t="s">
        <v>112</v>
      </c>
      <c r="P34" s="52" t="s">
        <v>148</v>
      </c>
      <c r="Q34" s="53"/>
    </row>
    <row r="35">
      <c r="B35" s="7">
        <v>3.0</v>
      </c>
      <c r="C35" s="7" t="s">
        <v>150</v>
      </c>
      <c r="D35" s="25"/>
      <c r="E35" s="7" t="s">
        <v>147</v>
      </c>
      <c r="F35" s="52" t="s">
        <v>151</v>
      </c>
      <c r="G35" s="53"/>
      <c r="H35" s="1"/>
      <c r="I35" s="1"/>
      <c r="J35" s="1"/>
      <c r="K35" s="6"/>
      <c r="L35" s="7">
        <v>3.0</v>
      </c>
      <c r="M35" s="7" t="s">
        <v>152</v>
      </c>
      <c r="N35" s="7" t="s">
        <v>153</v>
      </c>
      <c r="O35" s="7" t="s">
        <v>100</v>
      </c>
      <c r="P35" s="52" t="s">
        <v>148</v>
      </c>
      <c r="Q35" s="53"/>
    </row>
    <row r="36">
      <c r="B36" s="7">
        <v>4.0</v>
      </c>
      <c r="C36" s="7" t="s">
        <v>149</v>
      </c>
      <c r="D36" s="25"/>
      <c r="E36" s="7" t="s">
        <v>127</v>
      </c>
      <c r="F36" s="52" t="s">
        <v>148</v>
      </c>
      <c r="G36" s="53"/>
      <c r="H36" s="1"/>
      <c r="I36" s="1"/>
      <c r="J36" s="1"/>
      <c r="K36" s="6"/>
      <c r="L36" s="7">
        <v>4.0</v>
      </c>
      <c r="M36" s="7" t="s">
        <v>150</v>
      </c>
      <c r="N36" s="7"/>
      <c r="O36" s="7" t="s">
        <v>154</v>
      </c>
      <c r="P36" s="52" t="s">
        <v>151</v>
      </c>
      <c r="Q36" s="53"/>
    </row>
    <row r="37">
      <c r="B37" s="7">
        <v>5.0</v>
      </c>
      <c r="C37" s="7" t="s">
        <v>155</v>
      </c>
      <c r="D37" s="25"/>
      <c r="E37" s="7" t="s">
        <v>156</v>
      </c>
      <c r="F37" s="52" t="s">
        <v>157</v>
      </c>
      <c r="G37" s="53"/>
      <c r="H37" s="1"/>
      <c r="I37" s="1"/>
      <c r="J37" s="1"/>
      <c r="K37" s="6"/>
      <c r="L37" s="7"/>
      <c r="M37" s="7"/>
      <c r="N37" s="25"/>
      <c r="O37" s="7"/>
      <c r="P37" s="52"/>
      <c r="Q37" s="53"/>
    </row>
    <row r="38">
      <c r="B38" s="7">
        <v>6.0</v>
      </c>
      <c r="C38" s="7" t="s">
        <v>116</v>
      </c>
      <c r="D38" s="25"/>
      <c r="E38" s="7" t="s">
        <v>117</v>
      </c>
      <c r="F38" s="52" t="s">
        <v>116</v>
      </c>
      <c r="G38" s="24"/>
      <c r="H38" s="1"/>
      <c r="I38" s="1"/>
      <c r="J38" s="1"/>
      <c r="K38" s="6"/>
      <c r="L38" s="7"/>
      <c r="M38" s="7"/>
      <c r="N38" s="7"/>
      <c r="O38" s="7"/>
      <c r="P38" s="52"/>
      <c r="Q38" s="24"/>
    </row>
    <row r="39">
      <c r="B39" s="47"/>
      <c r="G39" s="48"/>
      <c r="H39" s="1"/>
      <c r="I39" s="1"/>
      <c r="J39" s="1"/>
      <c r="K39" s="6"/>
      <c r="L39" s="47"/>
      <c r="Q39" s="48"/>
    </row>
    <row r="40">
      <c r="B40" s="49"/>
      <c r="G40" s="48"/>
      <c r="H40" s="1"/>
      <c r="I40" s="1"/>
      <c r="J40" s="1"/>
      <c r="K40" s="1"/>
      <c r="L40" s="49"/>
      <c r="Q40" s="48"/>
    </row>
    <row r="41">
      <c r="B41" s="50" t="s">
        <v>158</v>
      </c>
      <c r="C41" s="4"/>
      <c r="D41" s="4"/>
      <c r="E41" s="4"/>
      <c r="F41" s="4"/>
      <c r="G41" s="5"/>
      <c r="H41" s="1"/>
      <c r="I41" s="1"/>
      <c r="J41" s="1"/>
      <c r="K41" s="6"/>
      <c r="L41" s="50" t="s">
        <v>159</v>
      </c>
      <c r="M41" s="4"/>
      <c r="N41" s="4"/>
      <c r="O41" s="4"/>
      <c r="P41" s="4"/>
      <c r="Q41" s="5"/>
    </row>
    <row r="42">
      <c r="B42" s="51" t="s">
        <v>87</v>
      </c>
      <c r="C42" s="51" t="s">
        <v>48</v>
      </c>
      <c r="D42" s="51" t="s">
        <v>88</v>
      </c>
      <c r="E42" s="51" t="s">
        <v>89</v>
      </c>
      <c r="F42" s="51" t="s">
        <v>90</v>
      </c>
      <c r="G42" s="51" t="s">
        <v>91</v>
      </c>
      <c r="H42" s="1"/>
      <c r="I42" s="1"/>
      <c r="J42" s="1"/>
      <c r="K42" s="6"/>
      <c r="L42" s="51" t="s">
        <v>87</v>
      </c>
      <c r="M42" s="51" t="s">
        <v>48</v>
      </c>
      <c r="N42" s="51" t="s">
        <v>88</v>
      </c>
      <c r="O42" s="51" t="s">
        <v>89</v>
      </c>
      <c r="P42" s="51" t="s">
        <v>90</v>
      </c>
      <c r="Q42" s="51" t="s">
        <v>91</v>
      </c>
    </row>
    <row r="43">
      <c r="B43" s="7">
        <v>1.0</v>
      </c>
      <c r="C43" s="7" t="s">
        <v>92</v>
      </c>
      <c r="D43" s="25"/>
      <c r="E43" s="25"/>
      <c r="F43" s="52"/>
      <c r="G43" s="22" t="s">
        <v>160</v>
      </c>
      <c r="H43" s="1"/>
      <c r="I43" s="1"/>
      <c r="J43" s="1"/>
      <c r="K43" s="6"/>
      <c r="L43" s="7">
        <v>1.0</v>
      </c>
      <c r="M43" s="7" t="s">
        <v>161</v>
      </c>
      <c r="N43" s="7" t="s">
        <v>162</v>
      </c>
      <c r="O43" s="7" t="s">
        <v>163</v>
      </c>
      <c r="P43" s="52" t="s">
        <v>164</v>
      </c>
      <c r="Q43" s="22" t="s">
        <v>160</v>
      </c>
    </row>
    <row r="44">
      <c r="B44" s="7">
        <v>2.0</v>
      </c>
      <c r="C44" s="25"/>
      <c r="D44" s="25"/>
      <c r="E44" s="25"/>
      <c r="F44" s="52"/>
      <c r="G44" s="53"/>
      <c r="H44" s="1"/>
      <c r="I44" s="1"/>
      <c r="J44" s="1"/>
      <c r="K44" s="6"/>
      <c r="L44" s="55"/>
      <c r="M44" s="7" t="s">
        <v>165</v>
      </c>
      <c r="N44" s="7" t="s">
        <v>166</v>
      </c>
      <c r="O44" s="7" t="s">
        <v>167</v>
      </c>
      <c r="P44" s="52"/>
      <c r="Q44" s="53"/>
    </row>
    <row r="45">
      <c r="B45" s="7">
        <v>3.0</v>
      </c>
      <c r="C45" s="25"/>
      <c r="D45" s="25"/>
      <c r="E45" s="25"/>
      <c r="F45" s="52"/>
      <c r="G45" s="53"/>
      <c r="H45" s="1"/>
      <c r="I45" s="1"/>
      <c r="J45" s="1"/>
      <c r="K45" s="6"/>
      <c r="L45" s="55"/>
      <c r="M45" s="7" t="s">
        <v>165</v>
      </c>
      <c r="N45" s="7" t="s">
        <v>168</v>
      </c>
      <c r="O45" s="7" t="s">
        <v>169</v>
      </c>
      <c r="P45" s="52"/>
      <c r="Q45" s="53"/>
    </row>
    <row r="46">
      <c r="B46" s="7">
        <v>4.0</v>
      </c>
      <c r="C46" s="25"/>
      <c r="D46" s="25"/>
      <c r="E46" s="25"/>
      <c r="F46" s="52"/>
      <c r="G46" s="53"/>
      <c r="H46" s="1"/>
      <c r="I46" s="1"/>
      <c r="J46" s="1"/>
      <c r="K46" s="6"/>
      <c r="L46" s="7">
        <v>2.0</v>
      </c>
      <c r="M46" s="7" t="s">
        <v>170</v>
      </c>
      <c r="N46" s="7" t="s">
        <v>171</v>
      </c>
      <c r="O46" s="7" t="s">
        <v>112</v>
      </c>
      <c r="P46" s="52" t="s">
        <v>172</v>
      </c>
      <c r="Q46" s="53"/>
    </row>
    <row r="47">
      <c r="B47" s="7">
        <v>5.0</v>
      </c>
      <c r="C47" s="25"/>
      <c r="D47" s="25"/>
      <c r="E47" s="25"/>
      <c r="F47" s="52"/>
      <c r="G47" s="53"/>
      <c r="H47" s="1"/>
      <c r="I47" s="1"/>
      <c r="J47" s="1"/>
      <c r="K47" s="6"/>
      <c r="L47" s="7">
        <v>3.0</v>
      </c>
      <c r="M47" s="7" t="s">
        <v>173</v>
      </c>
      <c r="N47" s="25"/>
      <c r="O47" s="7" t="s">
        <v>174</v>
      </c>
      <c r="P47" s="52" t="s">
        <v>175</v>
      </c>
      <c r="Q47" s="53"/>
    </row>
    <row r="48">
      <c r="B48" s="7">
        <v>6.0</v>
      </c>
      <c r="C48" s="7" t="s">
        <v>116</v>
      </c>
      <c r="D48" s="25"/>
      <c r="E48" s="7" t="s">
        <v>117</v>
      </c>
      <c r="F48" s="52" t="s">
        <v>116</v>
      </c>
      <c r="G48" s="24"/>
      <c r="H48" s="1"/>
      <c r="I48" s="1"/>
      <c r="J48" s="1"/>
      <c r="K48" s="6"/>
      <c r="L48" s="7">
        <v>4.0</v>
      </c>
      <c r="M48" s="7" t="s">
        <v>135</v>
      </c>
      <c r="N48" s="7" t="s">
        <v>126</v>
      </c>
      <c r="O48" s="7" t="s">
        <v>100</v>
      </c>
      <c r="P48" s="52" t="s">
        <v>136</v>
      </c>
      <c r="Q48" s="24"/>
    </row>
    <row r="49">
      <c r="B49" s="47"/>
      <c r="G49" s="48"/>
      <c r="H49" s="1"/>
      <c r="I49" s="1"/>
      <c r="J49" s="1"/>
      <c r="K49" s="6"/>
      <c r="L49" s="56"/>
      <c r="M49" s="37"/>
      <c r="N49" s="37"/>
      <c r="O49" s="37"/>
      <c r="P49" s="37"/>
      <c r="Q49" s="38"/>
    </row>
    <row r="50">
      <c r="B50" s="39"/>
      <c r="C50" s="40"/>
      <c r="D50" s="40"/>
      <c r="E50" s="40"/>
      <c r="F50" s="40"/>
      <c r="G50" s="41"/>
      <c r="H50" s="1"/>
      <c r="I50" s="1"/>
      <c r="J50" s="1"/>
      <c r="K50" s="6"/>
      <c r="L50" s="39"/>
      <c r="M50" s="40"/>
      <c r="N50" s="40"/>
      <c r="O50" s="40"/>
      <c r="P50" s="40"/>
      <c r="Q50" s="41"/>
    </row>
    <row r="51">
      <c r="B51" s="1"/>
      <c r="C51" s="1"/>
      <c r="D51" s="1"/>
      <c r="E51" s="1"/>
      <c r="F51" s="1"/>
      <c r="G51" s="1"/>
      <c r="H51" s="1"/>
      <c r="I51" s="1"/>
      <c r="J51" s="1"/>
      <c r="K51" s="1"/>
      <c r="L51" s="50" t="s">
        <v>176</v>
      </c>
      <c r="M51" s="4"/>
      <c r="N51" s="4"/>
      <c r="O51" s="4"/>
      <c r="P51" s="4"/>
      <c r="Q51" s="5"/>
    </row>
    <row r="52">
      <c r="B52" s="1"/>
      <c r="C52" s="1"/>
      <c r="D52" s="1"/>
      <c r="E52" s="1"/>
      <c r="F52" s="1"/>
      <c r="G52" s="1"/>
      <c r="H52" s="1"/>
      <c r="I52" s="1"/>
      <c r="J52" s="1"/>
      <c r="K52" s="1"/>
      <c r="L52" s="51" t="s">
        <v>87</v>
      </c>
      <c r="M52" s="51" t="s">
        <v>48</v>
      </c>
      <c r="N52" s="51" t="s">
        <v>88</v>
      </c>
      <c r="O52" s="51" t="s">
        <v>89</v>
      </c>
      <c r="P52" s="51" t="s">
        <v>90</v>
      </c>
      <c r="Q52" s="51" t="s">
        <v>91</v>
      </c>
    </row>
    <row r="53">
      <c r="B53" s="1"/>
      <c r="C53" s="1"/>
      <c r="D53" s="1"/>
      <c r="E53" s="1"/>
      <c r="F53" s="1"/>
      <c r="G53" s="1"/>
      <c r="H53" s="1"/>
      <c r="I53" s="1"/>
      <c r="J53" s="1"/>
      <c r="K53" s="1"/>
      <c r="L53" s="7">
        <v>1.0</v>
      </c>
      <c r="M53" s="7" t="s">
        <v>161</v>
      </c>
      <c r="N53" s="7" t="s">
        <v>166</v>
      </c>
      <c r="O53" s="7" t="s">
        <v>177</v>
      </c>
      <c r="P53" s="52" t="s">
        <v>164</v>
      </c>
      <c r="Q53" s="22" t="s">
        <v>160</v>
      </c>
    </row>
    <row r="54">
      <c r="B54" s="1"/>
      <c r="C54" s="1"/>
      <c r="D54" s="1"/>
      <c r="E54" s="1"/>
      <c r="F54" s="1"/>
      <c r="G54" s="1"/>
      <c r="H54" s="1"/>
      <c r="I54" s="1"/>
      <c r="J54" s="1"/>
      <c r="K54" s="1"/>
      <c r="L54" s="7">
        <v>2.0</v>
      </c>
      <c r="M54" s="7" t="s">
        <v>178</v>
      </c>
      <c r="N54" s="7" t="s">
        <v>179</v>
      </c>
      <c r="O54" s="7" t="s">
        <v>127</v>
      </c>
      <c r="P54" s="52" t="s">
        <v>172</v>
      </c>
      <c r="Q54" s="53"/>
    </row>
    <row r="55">
      <c r="B55" s="1"/>
      <c r="C55" s="1"/>
      <c r="D55" s="1"/>
      <c r="E55" s="1"/>
      <c r="F55" s="1"/>
      <c r="G55" s="1"/>
      <c r="H55" s="1"/>
      <c r="I55" s="1"/>
      <c r="J55" s="1"/>
      <c r="K55" s="1"/>
      <c r="L55" s="7">
        <v>3.0</v>
      </c>
      <c r="M55" s="7" t="s">
        <v>173</v>
      </c>
      <c r="N55" s="25"/>
      <c r="O55" s="7" t="s">
        <v>174</v>
      </c>
      <c r="P55" s="52" t="s">
        <v>175</v>
      </c>
      <c r="Q55" s="53"/>
    </row>
    <row r="56">
      <c r="B56" s="1"/>
      <c r="C56" s="1"/>
      <c r="D56" s="1"/>
      <c r="E56" s="1"/>
      <c r="F56" s="1"/>
      <c r="G56" s="1"/>
      <c r="H56" s="1"/>
      <c r="I56" s="1"/>
      <c r="J56" s="1"/>
      <c r="K56" s="1"/>
      <c r="L56" s="7">
        <v>4.0</v>
      </c>
      <c r="M56" s="7" t="s">
        <v>135</v>
      </c>
      <c r="N56" s="7" t="s">
        <v>126</v>
      </c>
      <c r="O56" s="7" t="s">
        <v>100</v>
      </c>
      <c r="P56" s="52" t="s">
        <v>136</v>
      </c>
      <c r="Q56" s="53"/>
    </row>
    <row r="57">
      <c r="B57" s="1"/>
      <c r="C57" s="1"/>
      <c r="D57" s="1"/>
      <c r="E57" s="1"/>
      <c r="F57" s="1"/>
      <c r="G57" s="1"/>
      <c r="H57" s="1"/>
      <c r="I57" s="1"/>
      <c r="J57" s="1"/>
      <c r="K57" s="1"/>
      <c r="L57" s="7"/>
      <c r="M57" s="25"/>
      <c r="N57" s="25"/>
      <c r="O57" s="25"/>
      <c r="P57" s="52"/>
      <c r="Q57" s="53"/>
    </row>
    <row r="58">
      <c r="B58" s="1"/>
      <c r="C58" s="1"/>
      <c r="D58" s="1"/>
      <c r="E58" s="1"/>
      <c r="F58" s="1"/>
      <c r="G58" s="1"/>
      <c r="H58" s="1"/>
      <c r="I58" s="1"/>
      <c r="J58" s="1"/>
      <c r="K58" s="1"/>
      <c r="L58" s="7"/>
      <c r="M58" s="7"/>
      <c r="N58" s="25"/>
      <c r="O58" s="7"/>
      <c r="P58" s="52"/>
      <c r="Q58" s="24"/>
    </row>
    <row r="59">
      <c r="B59" s="1"/>
      <c r="C59" s="1"/>
      <c r="D59" s="1"/>
      <c r="E59" s="1"/>
      <c r="F59" s="1"/>
      <c r="G59" s="1"/>
      <c r="H59" s="1"/>
      <c r="I59" s="1"/>
      <c r="J59" s="1"/>
      <c r="K59" s="1"/>
      <c r="L59" s="56"/>
      <c r="M59" s="37"/>
      <c r="N59" s="37"/>
      <c r="O59" s="37"/>
      <c r="P59" s="37"/>
      <c r="Q59" s="38"/>
    </row>
    <row r="60">
      <c r="B60" s="1"/>
      <c r="C60" s="1"/>
      <c r="D60" s="1"/>
      <c r="E60" s="1"/>
      <c r="F60" s="1"/>
      <c r="G60" s="1"/>
      <c r="H60" s="1"/>
      <c r="I60" s="1"/>
      <c r="J60" s="1"/>
      <c r="K60" s="1"/>
      <c r="L60" s="39"/>
      <c r="M60" s="40"/>
      <c r="N60" s="40"/>
      <c r="O60" s="40"/>
      <c r="P60" s="40"/>
      <c r="Q60" s="41"/>
    </row>
    <row r="6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>
      <c r="B63" s="1"/>
      <c r="C63" s="1"/>
      <c r="D63" s="1"/>
      <c r="E63" s="1"/>
      <c r="F63" s="1"/>
      <c r="G63" s="1"/>
      <c r="H63" s="1"/>
      <c r="I63" s="1"/>
      <c r="J63" s="1"/>
      <c r="K63" s="1"/>
      <c r="L63" s="57"/>
      <c r="M63" s="57"/>
      <c r="P63" s="1"/>
      <c r="Q63" s="1"/>
    </row>
    <row r="64">
      <c r="B64" s="1"/>
      <c r="C64" s="1"/>
      <c r="D64" s="1"/>
      <c r="E64" s="1"/>
      <c r="F64" s="1"/>
      <c r="G64" s="1"/>
      <c r="H64" s="1"/>
      <c r="I64" s="1"/>
      <c r="J64" s="1"/>
      <c r="K64" s="1"/>
      <c r="L64" s="11"/>
      <c r="M64" s="11"/>
      <c r="N64" s="1"/>
      <c r="O64" s="1"/>
      <c r="P64" s="1"/>
      <c r="Q64" s="1"/>
    </row>
    <row r="65">
      <c r="B65" s="1"/>
      <c r="C65" s="1"/>
      <c r="D65" s="1"/>
      <c r="E65" s="1"/>
      <c r="F65" s="1"/>
      <c r="G65" s="1"/>
      <c r="H65" s="1"/>
      <c r="I65" s="1"/>
      <c r="J65" s="1"/>
      <c r="L65" s="22" t="s">
        <v>180</v>
      </c>
      <c r="M65" s="52" t="s">
        <v>181</v>
      </c>
      <c r="N65" s="52" t="s">
        <v>118</v>
      </c>
    </row>
    <row r="66">
      <c r="B66" s="1"/>
      <c r="C66" s="1"/>
      <c r="D66" s="1"/>
      <c r="E66" s="1"/>
      <c r="F66" s="1"/>
      <c r="G66" s="1"/>
      <c r="H66" s="1"/>
      <c r="I66" s="1"/>
      <c r="J66" s="1"/>
      <c r="L66" s="53"/>
      <c r="M66" s="52" t="s">
        <v>182</v>
      </c>
      <c r="N66" s="52" t="s">
        <v>86</v>
      </c>
    </row>
    <row r="67">
      <c r="B67" s="1"/>
      <c r="C67" s="1"/>
      <c r="D67" s="1"/>
      <c r="E67" s="1"/>
      <c r="F67" s="1"/>
      <c r="G67" s="1"/>
      <c r="H67" s="1"/>
      <c r="I67" s="1"/>
      <c r="J67" s="1"/>
      <c r="L67" s="53"/>
      <c r="M67" s="52" t="s">
        <v>183</v>
      </c>
      <c r="N67" s="52" t="s">
        <v>159</v>
      </c>
    </row>
    <row r="68">
      <c r="B68" s="1"/>
      <c r="C68" s="1"/>
      <c r="D68" s="1"/>
      <c r="E68" s="1"/>
      <c r="F68" s="1"/>
      <c r="G68" s="1"/>
      <c r="H68" s="1"/>
      <c r="I68" s="1"/>
      <c r="J68" s="1"/>
      <c r="L68" s="53"/>
      <c r="M68" s="52" t="s">
        <v>184</v>
      </c>
      <c r="N68" s="52" t="s">
        <v>139</v>
      </c>
    </row>
    <row r="69">
      <c r="B69" s="1"/>
      <c r="C69" s="1"/>
      <c r="D69" s="1"/>
      <c r="E69" s="1"/>
      <c r="F69" s="1"/>
      <c r="G69" s="1"/>
      <c r="H69" s="1"/>
      <c r="I69" s="1"/>
      <c r="J69" s="1"/>
      <c r="L69" s="53"/>
      <c r="M69" s="52" t="s">
        <v>185</v>
      </c>
      <c r="N69" s="52" t="s">
        <v>118</v>
      </c>
    </row>
    <row r="70">
      <c r="B70" s="1"/>
      <c r="C70" s="1"/>
      <c r="D70" s="1"/>
      <c r="E70" s="1"/>
      <c r="F70" s="1"/>
      <c r="G70" s="1"/>
      <c r="H70" s="1"/>
      <c r="I70" s="1"/>
      <c r="J70" s="1"/>
      <c r="L70" s="53"/>
      <c r="M70" s="52" t="s">
        <v>186</v>
      </c>
      <c r="N70" s="52" t="s">
        <v>176</v>
      </c>
    </row>
    <row r="71">
      <c r="B71" s="1"/>
      <c r="C71" s="1"/>
      <c r="D71" s="1"/>
      <c r="E71" s="1"/>
      <c r="F71" s="1"/>
      <c r="G71" s="1"/>
      <c r="H71" s="1"/>
      <c r="I71" s="1"/>
      <c r="J71" s="1"/>
      <c r="L71" s="24"/>
      <c r="M71" s="52" t="s">
        <v>187</v>
      </c>
      <c r="N71" s="52" t="s">
        <v>188</v>
      </c>
    </row>
    <row r="72">
      <c r="B72" s="1"/>
      <c r="C72" s="1"/>
      <c r="D72" s="1"/>
      <c r="E72" s="1"/>
      <c r="F72" s="1"/>
      <c r="G72" s="1"/>
      <c r="H72" s="1"/>
      <c r="I72" s="1"/>
      <c r="J72" s="1"/>
      <c r="N72" s="1"/>
      <c r="O72" s="1"/>
      <c r="P72" s="1"/>
      <c r="Q72" s="1"/>
    </row>
    <row r="73">
      <c r="B73" s="1"/>
      <c r="C73" s="1"/>
      <c r="D73" s="1"/>
      <c r="E73" s="1"/>
      <c r="F73" s="1"/>
      <c r="G73" s="1"/>
      <c r="H73" s="1"/>
      <c r="I73" s="1"/>
      <c r="J73" s="1"/>
      <c r="Q73" s="1"/>
    </row>
    <row r="74">
      <c r="B74" s="1"/>
      <c r="C74" s="1"/>
      <c r="D74" s="1"/>
      <c r="E74" s="1"/>
      <c r="F74" s="1"/>
      <c r="G74" s="1"/>
      <c r="H74" s="1"/>
      <c r="I74" s="1"/>
      <c r="J74" s="1"/>
      <c r="L74" s="22" t="s">
        <v>189</v>
      </c>
      <c r="M74" s="52" t="s">
        <v>181</v>
      </c>
      <c r="N74" s="52" t="s">
        <v>86</v>
      </c>
      <c r="Q74" s="1"/>
    </row>
    <row r="75">
      <c r="B75" s="1"/>
      <c r="C75" s="1"/>
      <c r="D75" s="1"/>
      <c r="E75" s="1"/>
      <c r="F75" s="1"/>
      <c r="G75" s="1"/>
      <c r="H75" s="1"/>
      <c r="I75" s="1"/>
      <c r="J75" s="1"/>
      <c r="L75" s="53"/>
      <c r="M75" s="52" t="s">
        <v>182</v>
      </c>
      <c r="N75" s="52" t="s">
        <v>118</v>
      </c>
      <c r="Q75" s="1"/>
    </row>
    <row r="76">
      <c r="B76" s="1"/>
      <c r="C76" s="1"/>
      <c r="D76" s="1"/>
      <c r="E76" s="1"/>
      <c r="F76" s="1"/>
      <c r="G76" s="1"/>
      <c r="H76" s="1"/>
      <c r="I76" s="1"/>
      <c r="J76" s="1"/>
      <c r="L76" s="53"/>
      <c r="M76" s="52" t="s">
        <v>183</v>
      </c>
      <c r="N76" s="52" t="s">
        <v>159</v>
      </c>
      <c r="Q76" s="1"/>
    </row>
    <row r="77">
      <c r="B77" s="1"/>
      <c r="C77" s="1"/>
      <c r="D77" s="1"/>
      <c r="E77" s="1"/>
      <c r="F77" s="1"/>
      <c r="G77" s="1"/>
      <c r="H77" s="1"/>
      <c r="I77" s="1"/>
      <c r="J77" s="1"/>
      <c r="L77" s="53"/>
      <c r="M77" s="52" t="s">
        <v>184</v>
      </c>
      <c r="N77" s="52" t="s">
        <v>139</v>
      </c>
      <c r="Q77" s="1"/>
    </row>
    <row r="78">
      <c r="B78" s="1"/>
      <c r="C78" s="1"/>
      <c r="D78" s="1"/>
      <c r="E78" s="1"/>
      <c r="F78" s="1"/>
      <c r="G78" s="1"/>
      <c r="H78" s="1"/>
      <c r="I78" s="1"/>
      <c r="J78" s="1"/>
      <c r="L78" s="53"/>
      <c r="M78" s="52" t="s">
        <v>185</v>
      </c>
      <c r="N78" s="52" t="s">
        <v>86</v>
      </c>
      <c r="Q78" s="1"/>
    </row>
    <row r="79">
      <c r="B79" s="1"/>
      <c r="C79" s="1"/>
      <c r="D79" s="1"/>
      <c r="E79" s="1"/>
      <c r="F79" s="1"/>
      <c r="G79" s="1"/>
      <c r="H79" s="1"/>
      <c r="I79" s="1"/>
      <c r="J79" s="1"/>
      <c r="L79" s="53"/>
      <c r="M79" s="52" t="s">
        <v>186</v>
      </c>
      <c r="N79" s="52" t="s">
        <v>176</v>
      </c>
      <c r="Q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24"/>
      <c r="M80" s="52" t="s">
        <v>187</v>
      </c>
      <c r="N80" s="52" t="s">
        <v>188</v>
      </c>
      <c r="O80" s="1"/>
      <c r="P80" s="1"/>
      <c r="Q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</sheetData>
  <mergeCells count="37">
    <mergeCell ref="L3:N3"/>
    <mergeCell ref="B4:D4"/>
    <mergeCell ref="L4:N4"/>
    <mergeCell ref="B5:D5"/>
    <mergeCell ref="B8:G8"/>
    <mergeCell ref="L8:Q8"/>
    <mergeCell ref="L9:Q10"/>
    <mergeCell ref="L11:Q11"/>
    <mergeCell ref="G13:G18"/>
    <mergeCell ref="G23:G28"/>
    <mergeCell ref="G33:G38"/>
    <mergeCell ref="G43:G48"/>
    <mergeCell ref="B21:G21"/>
    <mergeCell ref="B29:G30"/>
    <mergeCell ref="B31:G31"/>
    <mergeCell ref="B39:G40"/>
    <mergeCell ref="B41:G41"/>
    <mergeCell ref="B49:G50"/>
    <mergeCell ref="B9:G10"/>
    <mergeCell ref="B11:G11"/>
    <mergeCell ref="Q13:Q18"/>
    <mergeCell ref="B19:G20"/>
    <mergeCell ref="L19:Q20"/>
    <mergeCell ref="L21:Q21"/>
    <mergeCell ref="Q23:Q28"/>
    <mergeCell ref="Q43:Q48"/>
    <mergeCell ref="Q53:Q58"/>
    <mergeCell ref="L59:Q60"/>
    <mergeCell ref="L65:L71"/>
    <mergeCell ref="L74:L80"/>
    <mergeCell ref="L29:Q30"/>
    <mergeCell ref="L31:Q31"/>
    <mergeCell ref="Q33:Q38"/>
    <mergeCell ref="L39:Q40"/>
    <mergeCell ref="L41:Q41"/>
    <mergeCell ref="L49:Q50"/>
    <mergeCell ref="L51:Q5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63"/>
    <col customWidth="1" min="4" max="4" width="21.0"/>
    <col customWidth="1" min="6" max="6" width="18.75"/>
    <col customWidth="1" min="10" max="10" width="25.63"/>
    <col customWidth="1" min="11" max="11" width="45.88"/>
    <col customWidth="1" min="14" max="14" width="15.0"/>
    <col customWidth="1" min="15" max="15" width="35.25"/>
    <col customWidth="1" min="16" max="16" width="13.0"/>
  </cols>
  <sheetData>
    <row r="1">
      <c r="A1" s="58"/>
      <c r="B1" s="42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</row>
    <row r="2">
      <c r="A2" s="58"/>
      <c r="B2" s="59" t="s">
        <v>190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>
      <c r="A3" s="58"/>
      <c r="B3" s="42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>
      <c r="A4" s="58"/>
      <c r="B4" s="60" t="s">
        <v>191</v>
      </c>
      <c r="C4" s="60" t="s">
        <v>48</v>
      </c>
      <c r="D4" s="60" t="s">
        <v>80</v>
      </c>
      <c r="E4" s="60" t="s">
        <v>192</v>
      </c>
      <c r="F4" s="60" t="s">
        <v>193</v>
      </c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</row>
    <row r="5">
      <c r="A5" s="58"/>
      <c r="B5" s="7">
        <f t="shared" ref="B5:B396" si="1">ROW(B1)</f>
        <v>1</v>
      </c>
      <c r="C5" s="61" t="s">
        <v>53</v>
      </c>
      <c r="D5" s="61" t="s">
        <v>4</v>
      </c>
      <c r="E5" s="7">
        <v>22.5</v>
      </c>
      <c r="F5" s="61" t="s">
        <v>194</v>
      </c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</row>
    <row r="6">
      <c r="A6" s="58"/>
      <c r="B6" s="7">
        <f t="shared" si="1"/>
        <v>2</v>
      </c>
      <c r="C6" s="61" t="s">
        <v>54</v>
      </c>
      <c r="D6" s="61" t="s">
        <v>4</v>
      </c>
      <c r="E6" s="7">
        <v>10.7</v>
      </c>
      <c r="F6" s="61" t="s">
        <v>194</v>
      </c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</row>
    <row r="7">
      <c r="A7" s="58"/>
      <c r="B7" s="7">
        <f t="shared" si="1"/>
        <v>3</v>
      </c>
      <c r="C7" s="61" t="s">
        <v>195</v>
      </c>
      <c r="D7" s="61" t="s">
        <v>4</v>
      </c>
      <c r="E7" s="7">
        <v>16.5</v>
      </c>
      <c r="F7" s="61" t="s">
        <v>194</v>
      </c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</row>
    <row r="8">
      <c r="A8" s="58"/>
      <c r="B8" s="7">
        <f t="shared" si="1"/>
        <v>4</v>
      </c>
      <c r="C8" s="61" t="s">
        <v>55</v>
      </c>
      <c r="D8" s="61" t="s">
        <v>4</v>
      </c>
      <c r="E8" s="7">
        <v>21.1</v>
      </c>
      <c r="F8" s="61" t="s">
        <v>194</v>
      </c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</row>
    <row r="9">
      <c r="A9" s="58"/>
      <c r="B9" s="7">
        <f t="shared" si="1"/>
        <v>5</v>
      </c>
      <c r="C9" s="61" t="s">
        <v>196</v>
      </c>
      <c r="D9" s="61" t="s">
        <v>4</v>
      </c>
      <c r="E9" s="7">
        <v>17.8</v>
      </c>
      <c r="F9" s="61" t="s">
        <v>194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</row>
    <row r="10">
      <c r="A10" s="58"/>
      <c r="B10" s="7">
        <f t="shared" si="1"/>
        <v>6</v>
      </c>
      <c r="C10" s="61" t="s">
        <v>63</v>
      </c>
      <c r="D10" s="61" t="s">
        <v>5</v>
      </c>
      <c r="E10" s="7">
        <v>28.0</v>
      </c>
      <c r="F10" s="61" t="s">
        <v>194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</row>
    <row r="11">
      <c r="A11" s="58"/>
      <c r="B11" s="7">
        <f t="shared" si="1"/>
        <v>7</v>
      </c>
      <c r="C11" s="61" t="s">
        <v>197</v>
      </c>
      <c r="D11" s="61" t="s">
        <v>5</v>
      </c>
      <c r="E11" s="7">
        <v>69.0</v>
      </c>
      <c r="F11" s="61" t="s">
        <v>194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</row>
    <row r="12">
      <c r="A12" s="58"/>
      <c r="B12" s="7">
        <f t="shared" si="1"/>
        <v>8</v>
      </c>
      <c r="C12" s="61" t="s">
        <v>64</v>
      </c>
      <c r="D12" s="61" t="s">
        <v>5</v>
      </c>
      <c r="E12" s="7">
        <v>23.0</v>
      </c>
      <c r="F12" s="61" t="s">
        <v>194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</row>
    <row r="13">
      <c r="A13" s="58"/>
      <c r="B13" s="7">
        <f t="shared" si="1"/>
        <v>9</v>
      </c>
      <c r="C13" s="61" t="s">
        <v>62</v>
      </c>
      <c r="D13" s="61" t="s">
        <v>5</v>
      </c>
      <c r="E13" s="7">
        <v>17.0</v>
      </c>
      <c r="F13" s="61" t="s">
        <v>194</v>
      </c>
      <c r="G13" s="58"/>
      <c r="H13" s="58"/>
      <c r="I13" s="58"/>
      <c r="J13" s="58"/>
      <c r="K13" s="58"/>
      <c r="L13" s="58"/>
      <c r="M13" s="58"/>
      <c r="N13" s="59"/>
      <c r="O13" s="59"/>
      <c r="P13" s="59"/>
      <c r="Q13" s="59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</row>
    <row r="14">
      <c r="A14" s="58"/>
      <c r="B14" s="7">
        <f t="shared" si="1"/>
        <v>10</v>
      </c>
      <c r="C14" s="61" t="s">
        <v>198</v>
      </c>
      <c r="D14" s="61" t="s">
        <v>6</v>
      </c>
      <c r="E14" s="7">
        <v>20.3</v>
      </c>
      <c r="F14" s="61" t="s">
        <v>194</v>
      </c>
      <c r="G14" s="58"/>
      <c r="H14" s="58"/>
      <c r="I14" s="58"/>
      <c r="J14" s="58"/>
      <c r="K14" s="58"/>
      <c r="L14" s="58"/>
      <c r="M14" s="58"/>
      <c r="N14" s="59"/>
      <c r="O14" s="59"/>
      <c r="P14" s="59"/>
      <c r="Q14" s="59"/>
      <c r="R14" s="59"/>
      <c r="S14" s="58"/>
      <c r="T14" s="58"/>
      <c r="U14" s="58"/>
      <c r="V14" s="58"/>
      <c r="W14" s="58"/>
      <c r="X14" s="58"/>
      <c r="Y14" s="58"/>
      <c r="Z14" s="58"/>
      <c r="AA14" s="58"/>
      <c r="AB14" s="58"/>
    </row>
    <row r="15">
      <c r="A15" s="58"/>
      <c r="B15" s="7">
        <f t="shared" si="1"/>
        <v>11</v>
      </c>
      <c r="C15" s="61" t="s">
        <v>73</v>
      </c>
      <c r="D15" s="61" t="s">
        <v>6</v>
      </c>
      <c r="E15" s="62">
        <v>38.9</v>
      </c>
      <c r="F15" s="61" t="s">
        <v>194</v>
      </c>
      <c r="G15" s="58"/>
      <c r="H15" s="58"/>
      <c r="I15" s="58"/>
      <c r="J15" s="58"/>
      <c r="K15" s="58"/>
      <c r="L15" s="58"/>
      <c r="M15" s="58"/>
      <c r="N15" s="59"/>
      <c r="O15" s="59"/>
      <c r="P15" s="59"/>
      <c r="Q15" s="59"/>
      <c r="R15" s="59"/>
      <c r="S15" s="58"/>
      <c r="T15" s="58"/>
      <c r="U15" s="58"/>
      <c r="V15" s="58"/>
      <c r="W15" s="58"/>
      <c r="X15" s="58"/>
      <c r="Y15" s="58"/>
      <c r="Z15" s="58"/>
      <c r="AA15" s="58"/>
      <c r="AB15" s="58"/>
    </row>
    <row r="16">
      <c r="A16" s="58"/>
      <c r="B16" s="7">
        <f t="shared" si="1"/>
        <v>12</v>
      </c>
      <c r="C16" s="61" t="s">
        <v>199</v>
      </c>
      <c r="D16" s="61" t="s">
        <v>6</v>
      </c>
      <c r="E16" s="7">
        <v>92.9</v>
      </c>
      <c r="F16" s="61" t="s">
        <v>194</v>
      </c>
      <c r="G16" s="58"/>
      <c r="H16" s="58"/>
      <c r="I16" s="58"/>
      <c r="J16" s="58"/>
      <c r="K16" s="58"/>
      <c r="L16" s="58"/>
      <c r="M16" s="58"/>
      <c r="N16" s="59"/>
      <c r="O16" s="59"/>
      <c r="P16" s="59"/>
      <c r="Q16" s="59"/>
      <c r="R16" s="59"/>
      <c r="S16" s="58"/>
      <c r="T16" s="58"/>
      <c r="U16" s="58"/>
      <c r="V16" s="58"/>
      <c r="W16" s="58"/>
      <c r="X16" s="58"/>
      <c r="Y16" s="58"/>
      <c r="Z16" s="58"/>
      <c r="AA16" s="58"/>
      <c r="AB16" s="58"/>
    </row>
    <row r="17">
      <c r="A17" s="58"/>
      <c r="B17" s="7">
        <f t="shared" si="1"/>
        <v>13</v>
      </c>
      <c r="C17" s="61" t="s">
        <v>200</v>
      </c>
      <c r="D17" s="61" t="s">
        <v>6</v>
      </c>
      <c r="E17" s="25"/>
      <c r="F17" s="61" t="s">
        <v>194</v>
      </c>
      <c r="G17" s="58"/>
      <c r="H17" s="58"/>
      <c r="I17" s="58"/>
      <c r="J17" s="58"/>
      <c r="K17" s="58"/>
      <c r="L17" s="58"/>
      <c r="M17" s="58"/>
      <c r="N17" s="59"/>
      <c r="O17" s="59"/>
      <c r="P17" s="59"/>
      <c r="Q17" s="59"/>
      <c r="R17" s="59"/>
      <c r="S17" s="58"/>
      <c r="T17" s="58"/>
      <c r="U17" s="58"/>
      <c r="V17" s="58"/>
      <c r="W17" s="58"/>
      <c r="X17" s="58"/>
      <c r="Y17" s="58"/>
      <c r="Z17" s="58"/>
      <c r="AA17" s="58"/>
      <c r="AB17" s="58"/>
    </row>
    <row r="18">
      <c r="A18" s="58"/>
      <c r="B18" s="7">
        <f t="shared" si="1"/>
        <v>14</v>
      </c>
      <c r="C18" s="61" t="s">
        <v>201</v>
      </c>
      <c r="D18" s="61" t="s">
        <v>4</v>
      </c>
      <c r="E18" s="7">
        <v>20.0</v>
      </c>
      <c r="F18" s="61" t="s">
        <v>194</v>
      </c>
      <c r="G18" s="58"/>
      <c r="H18" s="58"/>
      <c r="I18" s="58"/>
      <c r="J18" s="58"/>
      <c r="K18" s="58"/>
      <c r="L18" s="58"/>
      <c r="M18" s="58"/>
      <c r="N18" s="59"/>
      <c r="O18" s="59"/>
      <c r="P18" s="59"/>
      <c r="Q18" s="59"/>
      <c r="R18" s="59"/>
      <c r="S18" s="58"/>
      <c r="T18" s="58"/>
      <c r="U18" s="58"/>
      <c r="V18" s="58"/>
      <c r="W18" s="58"/>
      <c r="X18" s="58"/>
      <c r="Y18" s="58"/>
      <c r="Z18" s="58"/>
      <c r="AA18" s="58"/>
      <c r="AB18" s="58"/>
    </row>
    <row r="19">
      <c r="A19" s="58"/>
      <c r="B19" s="7">
        <f t="shared" si="1"/>
        <v>15</v>
      </c>
      <c r="C19" s="61" t="s">
        <v>202</v>
      </c>
      <c r="D19" s="61" t="s">
        <v>4</v>
      </c>
      <c r="E19" s="7">
        <v>20.0</v>
      </c>
      <c r="F19" s="61" t="s">
        <v>194</v>
      </c>
      <c r="G19" s="58"/>
      <c r="H19" s="58"/>
      <c r="I19" s="58"/>
      <c r="J19" s="58"/>
      <c r="K19" s="58"/>
      <c r="L19" s="58"/>
      <c r="M19" s="58"/>
      <c r="N19" s="59"/>
      <c r="O19" s="59"/>
      <c r="P19" s="59"/>
      <c r="Q19" s="59"/>
      <c r="R19" s="59"/>
      <c r="S19" s="58"/>
      <c r="T19" s="58"/>
      <c r="U19" s="58"/>
      <c r="V19" s="58"/>
      <c r="W19" s="58"/>
      <c r="X19" s="58"/>
      <c r="Y19" s="58"/>
      <c r="Z19" s="58"/>
      <c r="AA19" s="58"/>
      <c r="AB19" s="58"/>
    </row>
    <row r="20">
      <c r="A20" s="58"/>
      <c r="B20" s="7">
        <f t="shared" si="1"/>
        <v>16</v>
      </c>
      <c r="C20" s="61" t="s">
        <v>203</v>
      </c>
      <c r="D20" s="61" t="s">
        <v>4</v>
      </c>
      <c r="E20" s="7">
        <v>8.0</v>
      </c>
      <c r="F20" s="61" t="s">
        <v>194</v>
      </c>
      <c r="G20" s="58"/>
      <c r="H20" s="58"/>
      <c r="I20" s="58"/>
      <c r="J20" s="58"/>
      <c r="K20" s="58"/>
      <c r="L20" s="58"/>
      <c r="M20" s="58"/>
      <c r="N20" s="59"/>
      <c r="O20" s="59"/>
      <c r="P20" s="59"/>
      <c r="Q20" s="59"/>
      <c r="R20" s="59"/>
      <c r="S20" s="58"/>
      <c r="T20" s="58"/>
      <c r="U20" s="58"/>
      <c r="V20" s="58"/>
      <c r="W20" s="58"/>
      <c r="X20" s="58"/>
      <c r="Y20" s="58"/>
      <c r="Z20" s="58"/>
      <c r="AA20" s="58"/>
      <c r="AB20" s="58"/>
    </row>
    <row r="21">
      <c r="A21" s="58"/>
      <c r="B21" s="7">
        <f t="shared" si="1"/>
        <v>17</v>
      </c>
      <c r="C21" s="61" t="s">
        <v>204</v>
      </c>
      <c r="D21" s="61" t="s">
        <v>5</v>
      </c>
      <c r="E21" s="7">
        <v>71.0</v>
      </c>
      <c r="F21" s="61" t="s">
        <v>194</v>
      </c>
      <c r="G21" s="58"/>
      <c r="H21" s="58"/>
      <c r="I21" s="58"/>
      <c r="J21" s="58"/>
      <c r="K21" s="58"/>
      <c r="L21" s="58"/>
      <c r="M21" s="58"/>
      <c r="N21" s="59"/>
      <c r="O21" s="59"/>
      <c r="P21" s="59"/>
      <c r="Q21" s="59"/>
      <c r="R21" s="59"/>
      <c r="S21" s="58"/>
      <c r="T21" s="58"/>
      <c r="U21" s="58"/>
      <c r="V21" s="58"/>
      <c r="W21" s="58"/>
      <c r="X21" s="58"/>
      <c r="Y21" s="58"/>
      <c r="Z21" s="58"/>
      <c r="AA21" s="58"/>
      <c r="AB21" s="58"/>
    </row>
    <row r="22">
      <c r="A22" s="58"/>
      <c r="B22" s="7">
        <f t="shared" si="1"/>
        <v>18</v>
      </c>
      <c r="C22" s="61" t="s">
        <v>205</v>
      </c>
      <c r="D22" s="61" t="s">
        <v>5</v>
      </c>
      <c r="E22" s="7">
        <v>23.0</v>
      </c>
      <c r="F22" s="61" t="s">
        <v>194</v>
      </c>
      <c r="G22" s="58"/>
      <c r="H22" s="58"/>
      <c r="I22" s="58"/>
      <c r="J22" s="58"/>
      <c r="K22" s="58"/>
      <c r="L22" s="58"/>
      <c r="M22" s="58"/>
      <c r="N22" s="59"/>
      <c r="O22" s="59"/>
      <c r="P22" s="59"/>
      <c r="Q22" s="59"/>
      <c r="R22" s="59"/>
      <c r="S22" s="58"/>
      <c r="T22" s="58"/>
      <c r="U22" s="58"/>
      <c r="V22" s="58"/>
      <c r="W22" s="58"/>
      <c r="X22" s="58"/>
      <c r="Y22" s="58"/>
      <c r="Z22" s="58"/>
      <c r="AA22" s="58"/>
      <c r="AB22" s="58"/>
    </row>
    <row r="23">
      <c r="A23" s="58"/>
      <c r="B23" s="7">
        <f t="shared" si="1"/>
        <v>19</v>
      </c>
      <c r="C23" s="61" t="s">
        <v>206</v>
      </c>
      <c r="D23" s="61" t="s">
        <v>5</v>
      </c>
      <c r="E23" s="7">
        <v>14.0</v>
      </c>
      <c r="F23" s="61" t="s">
        <v>194</v>
      </c>
      <c r="G23" s="58"/>
      <c r="H23" s="58"/>
      <c r="I23" s="58"/>
      <c r="J23" s="58"/>
      <c r="K23" s="58"/>
      <c r="L23" s="58"/>
      <c r="M23" s="58"/>
      <c r="N23" s="59"/>
      <c r="O23" s="59"/>
      <c r="P23" s="59"/>
      <c r="Q23" s="63"/>
      <c r="R23" s="59"/>
      <c r="S23" s="58"/>
      <c r="T23" s="58"/>
      <c r="U23" s="58"/>
      <c r="V23" s="58"/>
      <c r="W23" s="58"/>
      <c r="X23" s="58"/>
      <c r="Y23" s="58"/>
      <c r="Z23" s="58"/>
      <c r="AA23" s="58"/>
      <c r="AB23" s="58"/>
    </row>
    <row r="24">
      <c r="A24" s="58"/>
      <c r="B24" s="7">
        <f t="shared" si="1"/>
        <v>20</v>
      </c>
      <c r="C24" s="61" t="s">
        <v>207</v>
      </c>
      <c r="D24" s="61" t="s">
        <v>6</v>
      </c>
      <c r="E24" s="7">
        <v>100.0</v>
      </c>
      <c r="F24" s="61" t="s">
        <v>194</v>
      </c>
      <c r="G24" s="58"/>
      <c r="H24" s="58"/>
      <c r="I24" s="58"/>
      <c r="J24" s="58"/>
      <c r="K24" s="58"/>
      <c r="L24" s="58"/>
      <c r="M24" s="58"/>
      <c r="N24" s="59"/>
      <c r="O24" s="59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</row>
    <row r="25">
      <c r="A25" s="58"/>
      <c r="B25" s="7">
        <f t="shared" si="1"/>
        <v>21</v>
      </c>
      <c r="C25" s="61" t="s">
        <v>72</v>
      </c>
      <c r="D25" s="61" t="s">
        <v>6</v>
      </c>
      <c r="E25" s="7">
        <v>50.0</v>
      </c>
      <c r="F25" s="61" t="s">
        <v>194</v>
      </c>
      <c r="G25" s="58"/>
      <c r="H25" s="58"/>
      <c r="I25" s="58"/>
      <c r="J25" s="58"/>
      <c r="K25" s="58"/>
      <c r="L25" s="58"/>
      <c r="M25" s="58"/>
      <c r="N25" s="58"/>
      <c r="O25" s="58"/>
      <c r="P25" s="59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</row>
    <row r="26">
      <c r="A26" s="58"/>
      <c r="B26" s="7">
        <f t="shared" si="1"/>
        <v>22</v>
      </c>
      <c r="C26" s="61" t="s">
        <v>208</v>
      </c>
      <c r="D26" s="61" t="s">
        <v>6</v>
      </c>
      <c r="E26" s="7">
        <v>33.0</v>
      </c>
      <c r="F26" s="61" t="s">
        <v>194</v>
      </c>
      <c r="G26" s="58"/>
      <c r="H26" s="58"/>
      <c r="I26" s="58"/>
      <c r="J26" s="58"/>
      <c r="K26" s="58"/>
      <c r="L26" s="58"/>
      <c r="M26" s="58"/>
      <c r="N26" s="58"/>
      <c r="O26" s="58"/>
      <c r="P26" s="59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</row>
    <row r="27">
      <c r="A27" s="58"/>
      <c r="B27" s="7">
        <f t="shared" si="1"/>
        <v>23</v>
      </c>
      <c r="C27" s="61" t="s">
        <v>71</v>
      </c>
      <c r="D27" s="61" t="s">
        <v>6</v>
      </c>
      <c r="E27" s="7">
        <v>49.0</v>
      </c>
      <c r="F27" s="61" t="s">
        <v>194</v>
      </c>
      <c r="G27" s="58"/>
      <c r="H27" s="58"/>
      <c r="I27" s="58"/>
      <c r="J27" s="58"/>
      <c r="K27" s="58"/>
      <c r="L27" s="58"/>
      <c r="M27" s="58"/>
      <c r="N27" s="58"/>
      <c r="O27" s="58"/>
      <c r="P27" s="59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</row>
    <row r="28">
      <c r="A28" s="58"/>
      <c r="B28" s="7">
        <f t="shared" si="1"/>
        <v>24</v>
      </c>
      <c r="C28" s="61" t="s">
        <v>209</v>
      </c>
      <c r="D28" s="61" t="s">
        <v>5</v>
      </c>
      <c r="E28" s="7">
        <v>25.0</v>
      </c>
      <c r="F28" s="61" t="s">
        <v>194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</row>
    <row r="29">
      <c r="A29" s="58"/>
      <c r="B29" s="7">
        <f t="shared" si="1"/>
        <v>25</v>
      </c>
      <c r="C29" s="61" t="s">
        <v>210</v>
      </c>
      <c r="D29" s="61" t="s">
        <v>6</v>
      </c>
      <c r="E29" s="7">
        <v>44.0</v>
      </c>
      <c r="F29" s="61" t="s">
        <v>194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</row>
    <row r="30">
      <c r="A30" s="58"/>
      <c r="B30" s="7">
        <f t="shared" si="1"/>
        <v>26</v>
      </c>
      <c r="C30" s="61" t="s">
        <v>65</v>
      </c>
      <c r="D30" s="61" t="s">
        <v>5</v>
      </c>
      <c r="E30" s="7">
        <v>49.0</v>
      </c>
      <c r="F30" s="61" t="s">
        <v>194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</row>
    <row r="31">
      <c r="A31" s="58"/>
      <c r="B31" s="7">
        <f t="shared" si="1"/>
        <v>27</v>
      </c>
      <c r="C31" s="61" t="s">
        <v>211</v>
      </c>
      <c r="D31" s="61" t="s">
        <v>5</v>
      </c>
      <c r="E31" s="7">
        <v>73.0</v>
      </c>
      <c r="F31" s="61" t="s">
        <v>194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</row>
    <row r="32">
      <c r="A32" s="58"/>
      <c r="B32" s="7">
        <f t="shared" si="1"/>
        <v>28</v>
      </c>
      <c r="C32" s="61" t="s">
        <v>212</v>
      </c>
      <c r="D32" s="61" t="s">
        <v>5</v>
      </c>
      <c r="E32" s="7">
        <v>76.0</v>
      </c>
      <c r="F32" s="61" t="s">
        <v>194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</row>
    <row r="33">
      <c r="A33" s="58"/>
      <c r="B33" s="7">
        <f t="shared" si="1"/>
        <v>29</v>
      </c>
      <c r="C33" s="61" t="s">
        <v>213</v>
      </c>
      <c r="D33" s="61" t="s">
        <v>4</v>
      </c>
      <c r="E33" s="7">
        <v>19.0</v>
      </c>
      <c r="F33" s="61" t="s">
        <v>194</v>
      </c>
      <c r="G33" s="58"/>
      <c r="H33" s="58"/>
      <c r="I33" s="58"/>
      <c r="J33" s="58"/>
      <c r="K33" s="58"/>
      <c r="L33" s="58"/>
      <c r="M33" s="58"/>
      <c r="N33" s="64"/>
      <c r="O33" s="64"/>
      <c r="P33" s="64"/>
      <c r="Q33" s="64"/>
      <c r="R33" s="64"/>
      <c r="S33" s="58"/>
      <c r="T33" s="58"/>
      <c r="U33" s="58"/>
      <c r="V33" s="58"/>
      <c r="W33" s="58"/>
      <c r="X33" s="58"/>
      <c r="Y33" s="58"/>
      <c r="Z33" s="58"/>
      <c r="AA33" s="58"/>
      <c r="AB33" s="58"/>
    </row>
    <row r="34">
      <c r="A34" s="58"/>
      <c r="B34" s="7">
        <f t="shared" si="1"/>
        <v>30</v>
      </c>
      <c r="C34" s="61" t="s">
        <v>214</v>
      </c>
      <c r="D34" s="61" t="s">
        <v>4</v>
      </c>
      <c r="E34" s="7">
        <v>36.0</v>
      </c>
      <c r="F34" s="61" t="s">
        <v>194</v>
      </c>
      <c r="G34" s="58"/>
      <c r="H34" s="58"/>
      <c r="I34" s="58"/>
      <c r="J34" s="58"/>
      <c r="K34" s="58"/>
      <c r="L34" s="58"/>
      <c r="M34" s="58"/>
      <c r="N34" s="11"/>
      <c r="O34" s="11"/>
      <c r="P34" s="11"/>
      <c r="Q34" s="11"/>
      <c r="R34" s="11"/>
      <c r="S34" s="58"/>
      <c r="T34" s="58"/>
      <c r="U34" s="58"/>
      <c r="V34" s="58"/>
      <c r="W34" s="58"/>
      <c r="X34" s="58"/>
      <c r="Y34" s="58"/>
      <c r="Z34" s="58"/>
      <c r="AA34" s="58"/>
      <c r="AB34" s="58"/>
    </row>
    <row r="35">
      <c r="A35" s="58"/>
      <c r="B35" s="7">
        <f t="shared" si="1"/>
        <v>31</v>
      </c>
      <c r="C35" s="61" t="s">
        <v>215</v>
      </c>
      <c r="D35" s="61" t="s">
        <v>4</v>
      </c>
      <c r="E35" s="7">
        <v>23.0</v>
      </c>
      <c r="F35" s="61" t="s">
        <v>194</v>
      </c>
      <c r="G35" s="58"/>
      <c r="H35" s="58"/>
      <c r="I35" s="58"/>
      <c r="J35" s="58"/>
      <c r="K35" s="58"/>
      <c r="L35" s="58"/>
      <c r="M35" s="58"/>
      <c r="N35" s="11"/>
      <c r="O35" s="11"/>
      <c r="P35" s="11"/>
      <c r="Q35" s="11"/>
      <c r="R35" s="11"/>
      <c r="S35" s="58"/>
      <c r="T35" s="58"/>
      <c r="U35" s="58"/>
      <c r="V35" s="58"/>
      <c r="W35" s="58"/>
      <c r="X35" s="58"/>
      <c r="Y35" s="58"/>
      <c r="Z35" s="58"/>
      <c r="AA35" s="58"/>
      <c r="AB35" s="58"/>
    </row>
    <row r="36">
      <c r="A36" s="58"/>
      <c r="B36" s="7">
        <f t="shared" si="1"/>
        <v>32</v>
      </c>
      <c r="C36" s="61" t="s">
        <v>216</v>
      </c>
      <c r="D36" s="61" t="s">
        <v>5</v>
      </c>
      <c r="E36" s="7">
        <v>4.0</v>
      </c>
      <c r="F36" s="61" t="s">
        <v>194</v>
      </c>
      <c r="G36" s="58"/>
      <c r="H36" s="58"/>
      <c r="I36" s="58"/>
      <c r="J36" s="58"/>
      <c r="K36" s="58"/>
      <c r="L36" s="58"/>
      <c r="M36" s="58"/>
      <c r="N36" s="11"/>
      <c r="O36" s="11"/>
      <c r="P36" s="11"/>
      <c r="Q36" s="11"/>
      <c r="R36" s="11"/>
      <c r="S36" s="58"/>
      <c r="T36" s="58"/>
      <c r="U36" s="58"/>
      <c r="V36" s="58"/>
      <c r="W36" s="58"/>
      <c r="X36" s="58"/>
      <c r="Y36" s="58"/>
      <c r="Z36" s="58"/>
      <c r="AA36" s="58"/>
      <c r="AB36" s="58"/>
    </row>
    <row r="37">
      <c r="A37" s="58"/>
      <c r="B37" s="7">
        <f t="shared" si="1"/>
        <v>33</v>
      </c>
      <c r="C37" s="61" t="s">
        <v>217</v>
      </c>
      <c r="D37" s="61" t="s">
        <v>5</v>
      </c>
      <c r="E37" s="7">
        <v>9.0</v>
      </c>
      <c r="F37" s="61" t="s">
        <v>194</v>
      </c>
      <c r="G37" s="58"/>
      <c r="H37" s="58"/>
      <c r="I37" s="58"/>
      <c r="J37" s="58"/>
      <c r="K37" s="58"/>
      <c r="L37" s="58"/>
      <c r="M37" s="58"/>
      <c r="N37" s="11"/>
      <c r="O37" s="11"/>
      <c r="P37" s="11"/>
      <c r="Q37" s="11"/>
      <c r="R37" s="11"/>
      <c r="S37" s="58"/>
      <c r="T37" s="58"/>
      <c r="U37" s="58"/>
      <c r="V37" s="58"/>
      <c r="W37" s="58"/>
      <c r="X37" s="58"/>
      <c r="Y37" s="58"/>
      <c r="Z37" s="58"/>
      <c r="AA37" s="58"/>
      <c r="AB37" s="58"/>
    </row>
    <row r="38">
      <c r="A38" s="58"/>
      <c r="B38" s="7">
        <f t="shared" si="1"/>
        <v>34</v>
      </c>
      <c r="C38" s="61" t="s">
        <v>218</v>
      </c>
      <c r="D38" s="61" t="s">
        <v>5</v>
      </c>
      <c r="E38" s="7">
        <v>4.0</v>
      </c>
      <c r="F38" s="61" t="s">
        <v>194</v>
      </c>
      <c r="G38" s="58"/>
      <c r="H38" s="58"/>
      <c r="I38" s="58"/>
      <c r="J38" s="58"/>
      <c r="K38" s="58"/>
      <c r="L38" s="58"/>
      <c r="M38" s="58"/>
      <c r="N38" s="11"/>
      <c r="O38" s="11"/>
      <c r="P38" s="11"/>
      <c r="Q38" s="11"/>
      <c r="R38" s="11"/>
      <c r="S38" s="58"/>
      <c r="T38" s="58"/>
      <c r="U38" s="58"/>
      <c r="V38" s="58"/>
      <c r="W38" s="58"/>
      <c r="X38" s="58"/>
      <c r="Y38" s="58"/>
      <c r="Z38" s="58"/>
      <c r="AA38" s="58"/>
      <c r="AB38" s="58"/>
    </row>
    <row r="39">
      <c r="A39" s="58"/>
      <c r="B39" s="7">
        <f t="shared" si="1"/>
        <v>35</v>
      </c>
      <c r="C39" s="61" t="s">
        <v>219</v>
      </c>
      <c r="D39" s="61" t="s">
        <v>5</v>
      </c>
      <c r="E39" s="7">
        <v>17.0</v>
      </c>
      <c r="F39" s="61" t="s">
        <v>194</v>
      </c>
      <c r="G39" s="58"/>
      <c r="H39" s="58"/>
      <c r="I39" s="58"/>
      <c r="J39" s="58"/>
      <c r="K39" s="58"/>
      <c r="L39" s="58"/>
      <c r="M39" s="58"/>
      <c r="N39" s="11"/>
      <c r="O39" s="11"/>
      <c r="P39" s="11"/>
      <c r="Q39" s="11"/>
      <c r="R39" s="11"/>
      <c r="S39" s="58"/>
      <c r="T39" s="58"/>
      <c r="U39" s="58"/>
      <c r="V39" s="58"/>
      <c r="W39" s="58"/>
      <c r="X39" s="58"/>
      <c r="Y39" s="58"/>
      <c r="Z39" s="58"/>
      <c r="AA39" s="58"/>
      <c r="AB39" s="58"/>
    </row>
    <row r="40">
      <c r="A40" s="58"/>
      <c r="B40" s="7">
        <f t="shared" si="1"/>
        <v>36</v>
      </c>
      <c r="C40" s="61" t="s">
        <v>220</v>
      </c>
      <c r="D40" s="61" t="s">
        <v>4</v>
      </c>
      <c r="E40" s="7">
        <v>33.0</v>
      </c>
      <c r="F40" s="61" t="s">
        <v>194</v>
      </c>
      <c r="G40" s="58"/>
      <c r="H40" s="58"/>
      <c r="I40" s="58"/>
      <c r="J40" s="58"/>
      <c r="K40" s="58"/>
      <c r="L40" s="58"/>
      <c r="M40" s="58"/>
      <c r="N40" s="11"/>
      <c r="O40" s="11"/>
      <c r="P40" s="11"/>
      <c r="Q40" s="11"/>
      <c r="R40" s="11"/>
      <c r="S40" s="58"/>
      <c r="T40" s="58"/>
      <c r="U40" s="58"/>
      <c r="V40" s="58"/>
      <c r="W40" s="58"/>
      <c r="X40" s="58"/>
      <c r="Y40" s="58"/>
      <c r="Z40" s="58"/>
      <c r="AA40" s="58"/>
      <c r="AB40" s="58"/>
    </row>
    <row r="41">
      <c r="A41" s="58"/>
      <c r="B41" s="7">
        <f t="shared" si="1"/>
        <v>37</v>
      </c>
      <c r="C41" s="61" t="s">
        <v>221</v>
      </c>
      <c r="D41" s="61" t="s">
        <v>6</v>
      </c>
      <c r="E41" s="7">
        <v>100.0</v>
      </c>
      <c r="F41" s="61" t="s">
        <v>194</v>
      </c>
      <c r="G41" s="58"/>
      <c r="H41" s="58"/>
      <c r="I41" s="58"/>
      <c r="J41" s="58"/>
      <c r="K41" s="58"/>
      <c r="L41" s="58"/>
      <c r="M41" s="58"/>
      <c r="N41" s="11"/>
      <c r="O41" s="11"/>
      <c r="P41" s="11"/>
      <c r="Q41" s="11"/>
      <c r="R41" s="11"/>
      <c r="S41" s="58"/>
      <c r="T41" s="58"/>
      <c r="U41" s="58"/>
      <c r="V41" s="58"/>
      <c r="W41" s="58"/>
      <c r="X41" s="58"/>
      <c r="Y41" s="58"/>
      <c r="Z41" s="58"/>
      <c r="AA41" s="58"/>
      <c r="AB41" s="58"/>
    </row>
    <row r="42">
      <c r="A42" s="58"/>
      <c r="B42" s="7">
        <f t="shared" si="1"/>
        <v>38</v>
      </c>
      <c r="C42" s="61" t="s">
        <v>222</v>
      </c>
      <c r="D42" s="61" t="s">
        <v>4</v>
      </c>
      <c r="E42" s="7">
        <v>18.0</v>
      </c>
      <c r="F42" s="61" t="s">
        <v>194</v>
      </c>
      <c r="G42" s="58"/>
      <c r="H42" s="58"/>
      <c r="I42" s="58"/>
      <c r="J42" s="58"/>
      <c r="K42" s="58"/>
      <c r="L42" s="58"/>
      <c r="M42" s="58"/>
      <c r="N42" s="11"/>
      <c r="O42" s="11"/>
      <c r="P42" s="11"/>
      <c r="Q42" s="11"/>
      <c r="R42" s="11"/>
      <c r="S42" s="58"/>
      <c r="T42" s="58"/>
      <c r="U42" s="58"/>
      <c r="V42" s="58"/>
      <c r="W42" s="58"/>
      <c r="X42" s="58"/>
      <c r="Y42" s="58"/>
      <c r="Z42" s="58"/>
      <c r="AA42" s="58"/>
      <c r="AB42" s="58"/>
    </row>
    <row r="43">
      <c r="A43" s="58"/>
      <c r="B43" s="7">
        <f t="shared" si="1"/>
        <v>39</v>
      </c>
      <c r="C43" s="61" t="s">
        <v>223</v>
      </c>
      <c r="D43" s="61" t="s">
        <v>4</v>
      </c>
      <c r="E43" s="7">
        <v>47.0</v>
      </c>
      <c r="F43" s="61" t="s">
        <v>194</v>
      </c>
      <c r="G43" s="58"/>
      <c r="H43" s="58"/>
      <c r="I43" s="58"/>
      <c r="J43" s="58"/>
      <c r="K43" s="58"/>
      <c r="L43" s="58"/>
      <c r="M43" s="58"/>
      <c r="N43" s="11"/>
      <c r="O43" s="11"/>
      <c r="P43" s="11"/>
      <c r="Q43" s="11"/>
      <c r="R43" s="11"/>
      <c r="S43" s="58"/>
      <c r="T43" s="58"/>
      <c r="U43" s="58"/>
      <c r="V43" s="58"/>
      <c r="W43" s="58"/>
      <c r="X43" s="58"/>
      <c r="Y43" s="58"/>
      <c r="Z43" s="58"/>
      <c r="AA43" s="58"/>
      <c r="AB43" s="58"/>
    </row>
    <row r="44">
      <c r="A44" s="58"/>
      <c r="B44" s="7">
        <f t="shared" si="1"/>
        <v>40</v>
      </c>
      <c r="C44" s="61" t="s">
        <v>224</v>
      </c>
      <c r="D44" s="61" t="s">
        <v>4</v>
      </c>
      <c r="E44" s="7">
        <v>12.0</v>
      </c>
      <c r="F44" s="61" t="s">
        <v>194</v>
      </c>
      <c r="G44" s="58"/>
      <c r="H44" s="58"/>
      <c r="I44" s="58"/>
      <c r="J44" s="58"/>
      <c r="K44" s="58"/>
      <c r="L44" s="58"/>
      <c r="M44" s="58"/>
      <c r="N44" s="11"/>
      <c r="O44" s="11"/>
      <c r="P44" s="11"/>
      <c r="Q44" s="11"/>
      <c r="R44" s="11"/>
      <c r="S44" s="58"/>
      <c r="T44" s="58"/>
      <c r="U44" s="58"/>
      <c r="V44" s="58"/>
      <c r="W44" s="58"/>
      <c r="X44" s="58"/>
      <c r="Y44" s="58"/>
      <c r="Z44" s="58"/>
      <c r="AA44" s="58"/>
      <c r="AB44" s="58"/>
    </row>
    <row r="45">
      <c r="A45" s="58"/>
      <c r="B45" s="7">
        <f t="shared" si="1"/>
        <v>41</v>
      </c>
      <c r="C45" s="61" t="s">
        <v>225</v>
      </c>
      <c r="D45" s="61" t="s">
        <v>6</v>
      </c>
      <c r="E45" s="7">
        <v>3.5</v>
      </c>
      <c r="F45" s="61" t="s">
        <v>194</v>
      </c>
      <c r="G45" s="58"/>
      <c r="H45" s="58"/>
      <c r="I45" s="58"/>
      <c r="J45" s="58"/>
      <c r="K45" s="58"/>
      <c r="L45" s="58"/>
      <c r="M45" s="58"/>
      <c r="N45" s="11"/>
      <c r="O45" s="11"/>
      <c r="P45" s="11"/>
      <c r="Q45" s="11"/>
      <c r="R45" s="11"/>
      <c r="S45" s="58"/>
      <c r="T45" s="58"/>
      <c r="U45" s="58"/>
      <c r="V45" s="58"/>
      <c r="W45" s="58"/>
      <c r="X45" s="58"/>
      <c r="Y45" s="58"/>
      <c r="Z45" s="58"/>
      <c r="AA45" s="58"/>
      <c r="AB45" s="58"/>
    </row>
    <row r="46">
      <c r="A46" s="58"/>
      <c r="B46" s="7">
        <f t="shared" si="1"/>
        <v>42</v>
      </c>
      <c r="C46" s="61" t="s">
        <v>226</v>
      </c>
      <c r="D46" s="61" t="s">
        <v>4</v>
      </c>
      <c r="E46" s="7">
        <v>4.0</v>
      </c>
      <c r="F46" s="61" t="s">
        <v>194</v>
      </c>
      <c r="G46" s="58"/>
      <c r="H46" s="58"/>
      <c r="I46" s="58"/>
      <c r="J46" s="58"/>
      <c r="K46" s="58"/>
      <c r="L46" s="58"/>
      <c r="M46" s="58"/>
      <c r="N46" s="11"/>
      <c r="O46" s="11"/>
      <c r="P46" s="11"/>
      <c r="Q46" s="11"/>
      <c r="R46" s="11"/>
      <c r="S46" s="58"/>
      <c r="T46" s="58"/>
      <c r="U46" s="58"/>
      <c r="V46" s="58"/>
      <c r="W46" s="58"/>
      <c r="X46" s="58"/>
      <c r="Y46" s="58"/>
      <c r="Z46" s="58"/>
      <c r="AA46" s="58"/>
      <c r="AB46" s="58"/>
    </row>
    <row r="47">
      <c r="A47" s="58"/>
      <c r="B47" s="7">
        <f t="shared" si="1"/>
        <v>43</v>
      </c>
      <c r="C47" s="61" t="s">
        <v>227</v>
      </c>
      <c r="D47" s="61" t="s">
        <v>5</v>
      </c>
      <c r="E47" s="7">
        <v>3.0</v>
      </c>
      <c r="F47" s="61" t="s">
        <v>194</v>
      </c>
      <c r="G47" s="58"/>
      <c r="H47" s="58"/>
      <c r="I47" s="58"/>
      <c r="J47" s="58"/>
      <c r="K47" s="58"/>
      <c r="L47" s="58"/>
      <c r="M47" s="58"/>
      <c r="N47" s="11"/>
      <c r="O47" s="11"/>
      <c r="P47" s="11"/>
      <c r="Q47" s="11"/>
      <c r="R47" s="11"/>
      <c r="S47" s="58"/>
      <c r="T47" s="58"/>
      <c r="U47" s="58"/>
      <c r="V47" s="58"/>
      <c r="W47" s="58"/>
      <c r="X47" s="58"/>
      <c r="Y47" s="58"/>
      <c r="Z47" s="58"/>
      <c r="AA47" s="58"/>
      <c r="AB47" s="58"/>
    </row>
    <row r="48">
      <c r="A48" s="58"/>
      <c r="B48" s="7">
        <f t="shared" si="1"/>
        <v>44</v>
      </c>
      <c r="C48" s="52" t="s">
        <v>228</v>
      </c>
      <c r="D48" s="61" t="s">
        <v>5</v>
      </c>
      <c r="E48" s="7">
        <v>2.0</v>
      </c>
      <c r="F48" s="61" t="s">
        <v>194</v>
      </c>
      <c r="G48" s="58"/>
      <c r="H48" s="58"/>
      <c r="I48" s="58"/>
      <c r="J48" s="58"/>
      <c r="K48" s="58"/>
      <c r="L48" s="58"/>
      <c r="M48" s="58"/>
      <c r="N48" s="11"/>
      <c r="O48" s="11"/>
      <c r="P48" s="11"/>
      <c r="Q48" s="11"/>
      <c r="R48" s="11"/>
      <c r="S48" s="58"/>
      <c r="T48" s="58"/>
      <c r="U48" s="58"/>
      <c r="V48" s="58"/>
      <c r="W48" s="58"/>
      <c r="X48" s="58"/>
      <c r="Y48" s="58"/>
      <c r="Z48" s="58"/>
      <c r="AA48" s="58"/>
      <c r="AB48" s="58"/>
    </row>
    <row r="49">
      <c r="A49" s="58"/>
      <c r="B49" s="7">
        <f t="shared" si="1"/>
        <v>45</v>
      </c>
      <c r="C49" s="52" t="s">
        <v>229</v>
      </c>
      <c r="D49" s="61" t="s">
        <v>5</v>
      </c>
      <c r="E49" s="7">
        <v>6.0</v>
      </c>
      <c r="F49" s="61" t="s">
        <v>194</v>
      </c>
      <c r="G49" s="58"/>
      <c r="H49" s="58"/>
      <c r="I49" s="58"/>
      <c r="J49" s="58"/>
      <c r="K49" s="58"/>
      <c r="L49" s="58"/>
      <c r="M49" s="58"/>
      <c r="N49" s="11"/>
      <c r="O49" s="11"/>
      <c r="P49" s="11"/>
      <c r="Q49" s="11"/>
      <c r="R49" s="11"/>
      <c r="S49" s="58"/>
      <c r="T49" s="58"/>
      <c r="U49" s="58"/>
      <c r="V49" s="58"/>
      <c r="W49" s="58"/>
      <c r="X49" s="58"/>
      <c r="Y49" s="58"/>
      <c r="Z49" s="58"/>
      <c r="AA49" s="58"/>
      <c r="AB49" s="58"/>
    </row>
    <row r="50">
      <c r="A50" s="58"/>
      <c r="B50" s="7">
        <f t="shared" si="1"/>
        <v>46</v>
      </c>
      <c r="C50" s="52" t="s">
        <v>230</v>
      </c>
      <c r="D50" s="61" t="s">
        <v>5</v>
      </c>
      <c r="E50" s="7">
        <v>6.0</v>
      </c>
      <c r="F50" s="61" t="s">
        <v>194</v>
      </c>
      <c r="G50" s="58"/>
      <c r="H50" s="58"/>
      <c r="I50" s="58"/>
      <c r="J50" s="58"/>
      <c r="K50" s="58"/>
      <c r="L50" s="58"/>
      <c r="M50" s="58"/>
      <c r="N50" s="11"/>
      <c r="O50" s="11"/>
      <c r="P50" s="11"/>
      <c r="Q50" s="11"/>
      <c r="R50" s="11"/>
      <c r="S50" s="58"/>
      <c r="T50" s="58"/>
      <c r="U50" s="58"/>
      <c r="V50" s="58"/>
      <c r="W50" s="58"/>
      <c r="X50" s="58"/>
      <c r="Y50" s="58"/>
      <c r="Z50" s="58"/>
      <c r="AA50" s="58"/>
      <c r="AB50" s="58"/>
    </row>
    <row r="51">
      <c r="A51" s="58"/>
      <c r="B51" s="7">
        <f t="shared" si="1"/>
        <v>47</v>
      </c>
      <c r="C51" s="52" t="s">
        <v>231</v>
      </c>
      <c r="D51" s="61" t="s">
        <v>4</v>
      </c>
      <c r="E51" s="7">
        <v>3.0</v>
      </c>
      <c r="F51" s="61" t="s">
        <v>194</v>
      </c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</row>
    <row r="52">
      <c r="A52" s="58"/>
      <c r="B52" s="7">
        <f t="shared" si="1"/>
        <v>48</v>
      </c>
      <c r="C52" s="52" t="s">
        <v>232</v>
      </c>
      <c r="D52" s="61" t="s">
        <v>4</v>
      </c>
      <c r="E52" s="7">
        <v>2.0</v>
      </c>
      <c r="F52" s="61" t="s">
        <v>194</v>
      </c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</row>
    <row r="53">
      <c r="A53" s="58"/>
      <c r="B53" s="7">
        <f t="shared" si="1"/>
        <v>49</v>
      </c>
      <c r="C53" s="52" t="s">
        <v>233</v>
      </c>
      <c r="D53" s="61" t="s">
        <v>4</v>
      </c>
      <c r="E53" s="7">
        <v>19.0</v>
      </c>
      <c r="F53" s="61" t="s">
        <v>194</v>
      </c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</row>
    <row r="54">
      <c r="A54" s="58"/>
      <c r="B54" s="7">
        <f t="shared" si="1"/>
        <v>50</v>
      </c>
      <c r="C54" s="52" t="s">
        <v>234</v>
      </c>
      <c r="D54" s="61" t="s">
        <v>4</v>
      </c>
      <c r="E54" s="7">
        <v>20.0</v>
      </c>
      <c r="F54" s="61" t="s">
        <v>194</v>
      </c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</row>
    <row r="55">
      <c r="A55" s="58"/>
      <c r="B55" s="7">
        <f t="shared" si="1"/>
        <v>51</v>
      </c>
      <c r="C55" s="52" t="s">
        <v>235</v>
      </c>
      <c r="D55" s="61" t="s">
        <v>4</v>
      </c>
      <c r="E55" s="7">
        <v>23.0</v>
      </c>
      <c r="F55" s="61" t="s">
        <v>194</v>
      </c>
      <c r="G55" s="58"/>
      <c r="H55" s="58"/>
      <c r="I55" s="58"/>
      <c r="J55" s="58"/>
      <c r="K55" s="58"/>
      <c r="L55" s="58"/>
      <c r="M55" s="58"/>
      <c r="N55" s="58"/>
      <c r="O55" s="65"/>
      <c r="P55" s="66"/>
      <c r="Q55" s="66"/>
      <c r="R55" s="65"/>
      <c r="S55" s="66"/>
      <c r="T55" s="58"/>
      <c r="U55" s="58"/>
      <c r="V55" s="58"/>
      <c r="W55" s="58"/>
      <c r="X55" s="58"/>
      <c r="Y55" s="58"/>
      <c r="Z55" s="58"/>
      <c r="AA55" s="58"/>
      <c r="AB55" s="58"/>
    </row>
    <row r="56">
      <c r="A56" s="58"/>
      <c r="B56" s="7">
        <f t="shared" si="1"/>
        <v>52</v>
      </c>
      <c r="C56" s="52" t="s">
        <v>236</v>
      </c>
      <c r="D56" s="61" t="s">
        <v>4</v>
      </c>
      <c r="E56" s="7">
        <v>19.0</v>
      </c>
      <c r="F56" s="61" t="s">
        <v>194</v>
      </c>
      <c r="G56" s="58"/>
      <c r="H56" s="58"/>
      <c r="I56" s="58"/>
      <c r="J56" s="58"/>
      <c r="K56" s="58"/>
      <c r="L56" s="58"/>
      <c r="M56" s="58"/>
      <c r="N56" s="58"/>
      <c r="O56" s="67"/>
      <c r="R56" s="67"/>
      <c r="T56" s="58"/>
      <c r="U56" s="58"/>
      <c r="V56" s="58"/>
      <c r="W56" s="58"/>
      <c r="X56" s="58"/>
      <c r="Y56" s="58"/>
      <c r="Z56" s="58"/>
      <c r="AA56" s="58"/>
      <c r="AB56" s="58"/>
    </row>
    <row r="57">
      <c r="A57" s="58"/>
      <c r="B57" s="7">
        <f t="shared" si="1"/>
        <v>53</v>
      </c>
      <c r="C57" s="52" t="s">
        <v>237</v>
      </c>
      <c r="D57" s="61" t="s">
        <v>4</v>
      </c>
      <c r="E57" s="7">
        <v>9.0</v>
      </c>
      <c r="F57" s="61" t="s">
        <v>194</v>
      </c>
      <c r="G57" s="58"/>
      <c r="H57" s="58"/>
      <c r="I57" s="58"/>
      <c r="J57" s="58"/>
      <c r="K57" s="58"/>
      <c r="L57" s="58"/>
      <c r="M57" s="58"/>
      <c r="N57" s="58"/>
      <c r="O57" s="67"/>
      <c r="R57" s="67"/>
      <c r="T57" s="58"/>
      <c r="U57" s="58"/>
      <c r="V57" s="58"/>
      <c r="W57" s="58"/>
      <c r="X57" s="58"/>
      <c r="Y57" s="58"/>
      <c r="Z57" s="58"/>
      <c r="AA57" s="58"/>
      <c r="AB57" s="58"/>
    </row>
    <row r="58">
      <c r="A58" s="58"/>
      <c r="B58" s="7">
        <f t="shared" si="1"/>
        <v>54</v>
      </c>
      <c r="C58" s="52" t="s">
        <v>238</v>
      </c>
      <c r="D58" s="61" t="s">
        <v>6</v>
      </c>
      <c r="E58" s="7">
        <v>49.0</v>
      </c>
      <c r="F58" s="61" t="s">
        <v>194</v>
      </c>
      <c r="G58" s="58"/>
      <c r="H58" s="58"/>
      <c r="I58" s="58"/>
      <c r="J58" s="58"/>
      <c r="K58" s="58"/>
      <c r="L58" s="58"/>
      <c r="M58" s="58"/>
      <c r="N58" s="58"/>
      <c r="O58" s="67"/>
      <c r="R58" s="67"/>
      <c r="T58" s="58"/>
      <c r="U58" s="58"/>
      <c r="V58" s="58"/>
      <c r="W58" s="58"/>
      <c r="X58" s="58"/>
      <c r="Y58" s="58"/>
      <c r="Z58" s="58"/>
      <c r="AA58" s="58"/>
      <c r="AB58" s="58"/>
    </row>
    <row r="59">
      <c r="A59" s="58"/>
      <c r="B59" s="7">
        <f t="shared" si="1"/>
        <v>55</v>
      </c>
      <c r="C59" s="52" t="s">
        <v>239</v>
      </c>
      <c r="D59" s="61" t="s">
        <v>6</v>
      </c>
      <c r="E59" s="7">
        <v>65.0</v>
      </c>
      <c r="F59" s="61" t="s">
        <v>194</v>
      </c>
      <c r="G59" s="58"/>
      <c r="H59" s="58"/>
      <c r="I59" s="58"/>
      <c r="J59" s="58"/>
      <c r="K59" s="58"/>
      <c r="L59" s="58"/>
      <c r="M59" s="58"/>
      <c r="N59" s="58"/>
      <c r="O59" s="67"/>
      <c r="R59" s="67"/>
      <c r="T59" s="58"/>
      <c r="U59" s="58"/>
      <c r="V59" s="58"/>
      <c r="W59" s="58"/>
      <c r="X59" s="58"/>
      <c r="Y59" s="58"/>
      <c r="Z59" s="58"/>
      <c r="AA59" s="58"/>
      <c r="AB59" s="58"/>
    </row>
    <row r="60">
      <c r="A60" s="58"/>
      <c r="B60" s="7">
        <f t="shared" si="1"/>
        <v>56</v>
      </c>
      <c r="C60" s="52" t="s">
        <v>240</v>
      </c>
      <c r="D60" s="61" t="s">
        <v>6</v>
      </c>
      <c r="E60" s="7">
        <v>49.0</v>
      </c>
      <c r="F60" s="61" t="s">
        <v>194</v>
      </c>
      <c r="G60" s="58"/>
      <c r="H60" s="58"/>
      <c r="I60" s="58"/>
      <c r="J60" s="58"/>
      <c r="K60" s="58"/>
      <c r="L60" s="58"/>
      <c r="M60" s="58"/>
      <c r="N60" s="58"/>
      <c r="O60" s="67"/>
      <c r="R60" s="67"/>
      <c r="T60" s="58"/>
      <c r="U60" s="58"/>
      <c r="V60" s="58"/>
      <c r="W60" s="58"/>
      <c r="X60" s="58"/>
      <c r="Y60" s="58"/>
      <c r="Z60" s="58"/>
      <c r="AA60" s="58"/>
      <c r="AB60" s="58"/>
    </row>
    <row r="61">
      <c r="A61" s="58"/>
      <c r="B61" s="7">
        <f t="shared" si="1"/>
        <v>57</v>
      </c>
      <c r="C61" s="52" t="s">
        <v>241</v>
      </c>
      <c r="D61" s="61" t="s">
        <v>6</v>
      </c>
      <c r="E61" s="7">
        <v>21.0</v>
      </c>
      <c r="F61" s="61" t="s">
        <v>194</v>
      </c>
      <c r="G61" s="58"/>
      <c r="H61" s="58"/>
      <c r="I61" s="58"/>
      <c r="J61" s="58"/>
      <c r="K61" s="58"/>
      <c r="L61" s="58"/>
      <c r="M61" s="58"/>
      <c r="N61" s="58"/>
      <c r="O61" s="67"/>
      <c r="R61" s="67"/>
      <c r="T61" s="58"/>
      <c r="U61" s="58"/>
      <c r="V61" s="58"/>
      <c r="W61" s="58"/>
      <c r="X61" s="58"/>
      <c r="Y61" s="58"/>
      <c r="Z61" s="58"/>
      <c r="AA61" s="58"/>
      <c r="AB61" s="58"/>
    </row>
    <row r="62">
      <c r="A62" s="58"/>
      <c r="B62" s="7">
        <f t="shared" si="1"/>
        <v>58</v>
      </c>
      <c r="C62" s="52" t="s">
        <v>242</v>
      </c>
      <c r="D62" s="61" t="s">
        <v>6</v>
      </c>
      <c r="E62" s="7">
        <v>81.0</v>
      </c>
      <c r="F62" s="61" t="s">
        <v>194</v>
      </c>
      <c r="G62" s="58"/>
      <c r="H62" s="58"/>
      <c r="I62" s="58"/>
      <c r="J62" s="58"/>
      <c r="K62" s="58"/>
      <c r="L62" s="58"/>
      <c r="M62" s="58"/>
      <c r="N62" s="58"/>
      <c r="O62" s="67"/>
      <c r="R62" s="67"/>
      <c r="T62" s="58"/>
      <c r="U62" s="58"/>
      <c r="V62" s="58"/>
      <c r="W62" s="58"/>
      <c r="X62" s="58"/>
      <c r="Y62" s="58"/>
      <c r="Z62" s="58"/>
      <c r="AA62" s="58"/>
      <c r="AB62" s="58"/>
    </row>
    <row r="63">
      <c r="A63" s="58"/>
      <c r="B63" s="7">
        <f t="shared" si="1"/>
        <v>59</v>
      </c>
      <c r="C63" s="52" t="s">
        <v>243</v>
      </c>
      <c r="D63" s="61" t="s">
        <v>5</v>
      </c>
      <c r="E63" s="7">
        <v>55.0</v>
      </c>
      <c r="F63" s="61" t="s">
        <v>194</v>
      </c>
      <c r="G63" s="58"/>
      <c r="H63" s="58"/>
      <c r="I63" s="58"/>
      <c r="J63" s="58"/>
      <c r="K63" s="58"/>
      <c r="L63" s="58"/>
      <c r="M63" s="58"/>
      <c r="N63" s="58"/>
      <c r="O63" s="67"/>
      <c r="R63" s="67"/>
      <c r="T63" s="58"/>
      <c r="U63" s="58"/>
      <c r="V63" s="58"/>
      <c r="W63" s="58"/>
      <c r="X63" s="58"/>
      <c r="Y63" s="58"/>
      <c r="Z63" s="58"/>
      <c r="AA63" s="58"/>
      <c r="AB63" s="58"/>
    </row>
    <row r="64">
      <c r="A64" s="58"/>
      <c r="B64" s="7">
        <f t="shared" si="1"/>
        <v>60</v>
      </c>
      <c r="C64" s="52" t="s">
        <v>244</v>
      </c>
      <c r="D64" s="61" t="s">
        <v>5</v>
      </c>
      <c r="E64" s="7">
        <v>3.0</v>
      </c>
      <c r="F64" s="61" t="s">
        <v>194</v>
      </c>
      <c r="G64" s="58"/>
      <c r="H64" s="58"/>
      <c r="I64" s="58"/>
      <c r="J64" s="58"/>
      <c r="K64" s="58"/>
      <c r="L64" s="58"/>
      <c r="M64" s="58"/>
      <c r="N64" s="58"/>
      <c r="O64" s="67"/>
      <c r="R64" s="67"/>
      <c r="T64" s="58"/>
      <c r="U64" s="58"/>
      <c r="V64" s="58"/>
      <c r="W64" s="58"/>
      <c r="X64" s="58"/>
      <c r="Y64" s="58"/>
      <c r="Z64" s="58"/>
      <c r="AA64" s="58"/>
      <c r="AB64" s="58"/>
    </row>
    <row r="65">
      <c r="A65" s="58"/>
      <c r="B65" s="7">
        <f t="shared" si="1"/>
        <v>61</v>
      </c>
      <c r="C65" s="52" t="s">
        <v>245</v>
      </c>
      <c r="D65" s="61" t="s">
        <v>5</v>
      </c>
      <c r="E65" s="7">
        <v>20.0</v>
      </c>
      <c r="F65" s="61" t="s">
        <v>194</v>
      </c>
      <c r="G65" s="58"/>
      <c r="H65" s="58"/>
      <c r="I65" s="58"/>
      <c r="J65" s="58"/>
      <c r="K65" s="58"/>
      <c r="L65" s="58"/>
      <c r="M65" s="58"/>
      <c r="N65" s="58"/>
      <c r="O65" s="67"/>
      <c r="R65" s="67"/>
      <c r="T65" s="58"/>
      <c r="U65" s="58"/>
      <c r="V65" s="58"/>
      <c r="W65" s="58"/>
      <c r="X65" s="58"/>
      <c r="Y65" s="58"/>
      <c r="Z65" s="58"/>
      <c r="AA65" s="58"/>
      <c r="AB65" s="58"/>
    </row>
    <row r="66">
      <c r="A66" s="58"/>
      <c r="B66" s="7">
        <f t="shared" si="1"/>
        <v>62</v>
      </c>
      <c r="C66" s="52" t="s">
        <v>246</v>
      </c>
      <c r="D66" s="61" t="s">
        <v>5</v>
      </c>
      <c r="E66" s="7">
        <v>82.0</v>
      </c>
      <c r="F66" s="61" t="s">
        <v>194</v>
      </c>
      <c r="G66" s="58"/>
      <c r="H66" s="58"/>
      <c r="I66" s="58"/>
      <c r="J66" s="58"/>
      <c r="K66" s="58"/>
      <c r="L66" s="58"/>
      <c r="M66" s="58"/>
      <c r="N66" s="58"/>
      <c r="O66" s="67"/>
      <c r="R66" s="67"/>
      <c r="T66" s="58"/>
      <c r="U66" s="58"/>
      <c r="V66" s="58"/>
      <c r="W66" s="58"/>
      <c r="X66" s="58"/>
      <c r="Y66" s="58"/>
      <c r="Z66" s="58"/>
      <c r="AA66" s="58"/>
      <c r="AB66" s="58"/>
    </row>
    <row r="67">
      <c r="A67" s="58"/>
      <c r="B67" s="7">
        <f t="shared" si="1"/>
        <v>63</v>
      </c>
      <c r="C67" s="52" t="s">
        <v>61</v>
      </c>
      <c r="D67" s="61" t="s">
        <v>5</v>
      </c>
      <c r="E67" s="7">
        <v>70.0</v>
      </c>
      <c r="F67" s="61" t="s">
        <v>194</v>
      </c>
      <c r="G67" s="58"/>
      <c r="H67" s="58"/>
      <c r="I67" s="58"/>
      <c r="J67" s="58"/>
      <c r="K67" s="58"/>
      <c r="L67" s="58"/>
      <c r="M67" s="58"/>
      <c r="N67" s="58"/>
      <c r="O67" s="67"/>
      <c r="R67" s="67"/>
      <c r="T67" s="58"/>
      <c r="U67" s="58"/>
      <c r="V67" s="58"/>
      <c r="W67" s="58"/>
      <c r="X67" s="58"/>
      <c r="Y67" s="58"/>
      <c r="Z67" s="58"/>
      <c r="AA67" s="58"/>
      <c r="AB67" s="58"/>
    </row>
    <row r="68">
      <c r="A68" s="58"/>
      <c r="B68" s="7">
        <f t="shared" si="1"/>
        <v>64</v>
      </c>
      <c r="C68" s="52" t="s">
        <v>247</v>
      </c>
      <c r="D68" s="61" t="s">
        <v>5</v>
      </c>
      <c r="E68" s="7">
        <v>26.0</v>
      </c>
      <c r="F68" s="61" t="s">
        <v>194</v>
      </c>
      <c r="G68" s="58"/>
      <c r="H68" s="58"/>
      <c r="I68" s="58"/>
      <c r="J68" s="58"/>
      <c r="K68" s="58"/>
      <c r="L68" s="58"/>
      <c r="M68" s="58"/>
      <c r="N68" s="58"/>
      <c r="O68" s="67"/>
      <c r="R68" s="67"/>
      <c r="T68" s="58"/>
      <c r="U68" s="58"/>
      <c r="V68" s="58"/>
      <c r="W68" s="58"/>
      <c r="X68" s="58"/>
      <c r="Y68" s="58"/>
      <c r="Z68" s="58"/>
      <c r="AA68" s="58"/>
      <c r="AB68" s="58"/>
    </row>
    <row r="69">
      <c r="A69" s="58"/>
      <c r="B69" s="7">
        <f t="shared" si="1"/>
        <v>65</v>
      </c>
      <c r="C69" s="52" t="s">
        <v>248</v>
      </c>
      <c r="D69" s="61" t="s">
        <v>4</v>
      </c>
      <c r="E69" s="7">
        <v>15.0</v>
      </c>
      <c r="F69" s="61" t="s">
        <v>194</v>
      </c>
      <c r="G69" s="58"/>
      <c r="H69" s="58"/>
      <c r="I69" s="58"/>
      <c r="J69" s="58"/>
      <c r="K69" s="58"/>
      <c r="L69" s="58"/>
      <c r="M69" s="58"/>
      <c r="N69" s="58"/>
      <c r="O69" s="67"/>
      <c r="R69" s="67"/>
      <c r="T69" s="58"/>
      <c r="U69" s="58"/>
      <c r="V69" s="58"/>
      <c r="W69" s="58"/>
      <c r="X69" s="58"/>
      <c r="Y69" s="58"/>
      <c r="Z69" s="58"/>
      <c r="AA69" s="58"/>
      <c r="AB69" s="58"/>
    </row>
    <row r="70">
      <c r="A70" s="58"/>
      <c r="B70" s="7">
        <f t="shared" si="1"/>
        <v>66</v>
      </c>
      <c r="C70" s="52" t="s">
        <v>249</v>
      </c>
      <c r="D70" s="61" t="s">
        <v>4</v>
      </c>
      <c r="E70" s="7">
        <v>19.0</v>
      </c>
      <c r="F70" s="61" t="s">
        <v>194</v>
      </c>
      <c r="G70" s="58"/>
      <c r="H70" s="58"/>
      <c r="I70" s="58"/>
      <c r="J70" s="58"/>
      <c r="K70" s="58"/>
      <c r="L70" s="58"/>
      <c r="M70" s="58"/>
      <c r="N70" s="58"/>
      <c r="O70" s="67"/>
      <c r="R70" s="67"/>
      <c r="T70" s="58"/>
      <c r="U70" s="58"/>
      <c r="V70" s="58"/>
      <c r="W70" s="58"/>
      <c r="X70" s="58"/>
      <c r="Y70" s="58"/>
      <c r="Z70" s="58"/>
      <c r="AA70" s="58"/>
      <c r="AB70" s="58"/>
    </row>
    <row r="71">
      <c r="A71" s="58"/>
      <c r="B71" s="7">
        <f t="shared" si="1"/>
        <v>67</v>
      </c>
      <c r="C71" s="52" t="s">
        <v>250</v>
      </c>
      <c r="D71" s="61" t="s">
        <v>4</v>
      </c>
      <c r="E71" s="7">
        <v>20.0</v>
      </c>
      <c r="F71" s="61" t="s">
        <v>194</v>
      </c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</row>
    <row r="72">
      <c r="A72" s="58"/>
      <c r="B72" s="7">
        <f t="shared" si="1"/>
        <v>68</v>
      </c>
      <c r="C72" s="52" t="s">
        <v>251</v>
      </c>
      <c r="D72" s="61" t="s">
        <v>4</v>
      </c>
      <c r="E72" s="7">
        <v>17.0</v>
      </c>
      <c r="F72" s="61" t="s">
        <v>194</v>
      </c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</row>
    <row r="73">
      <c r="A73" s="58"/>
      <c r="B73" s="7">
        <f t="shared" si="1"/>
        <v>69</v>
      </c>
      <c r="C73" s="52" t="s">
        <v>252</v>
      </c>
      <c r="D73" s="61" t="s">
        <v>4</v>
      </c>
      <c r="E73" s="7">
        <v>18.0</v>
      </c>
      <c r="F73" s="61" t="s">
        <v>194</v>
      </c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</row>
    <row r="74">
      <c r="A74" s="58"/>
      <c r="B74" s="7">
        <f t="shared" si="1"/>
        <v>70</v>
      </c>
      <c r="C74" s="52" t="s">
        <v>253</v>
      </c>
      <c r="D74" s="61" t="s">
        <v>5</v>
      </c>
      <c r="E74" s="7">
        <v>8.0</v>
      </c>
      <c r="F74" s="61" t="s">
        <v>194</v>
      </c>
      <c r="G74" s="58"/>
      <c r="H74" s="58"/>
      <c r="I74" s="58"/>
      <c r="J74" s="58"/>
      <c r="K74" s="58"/>
      <c r="L74" s="58"/>
      <c r="M74" s="58"/>
      <c r="N74" s="65"/>
      <c r="O74" s="66"/>
      <c r="P74" s="66"/>
      <c r="Q74" s="65"/>
      <c r="R74" s="66"/>
      <c r="S74" s="58"/>
      <c r="T74" s="58"/>
      <c r="U74" s="58"/>
      <c r="V74" s="58"/>
      <c r="W74" s="58"/>
      <c r="X74" s="58"/>
      <c r="Y74" s="58"/>
      <c r="Z74" s="58"/>
      <c r="AA74" s="58"/>
      <c r="AB74" s="58"/>
    </row>
    <row r="75">
      <c r="A75" s="58"/>
      <c r="B75" s="7">
        <f t="shared" si="1"/>
        <v>71</v>
      </c>
      <c r="C75" s="52" t="s">
        <v>254</v>
      </c>
      <c r="D75" s="61" t="s">
        <v>5</v>
      </c>
      <c r="E75" s="7">
        <v>15.0</v>
      </c>
      <c r="F75" s="61" t="s">
        <v>194</v>
      </c>
      <c r="G75" s="58"/>
      <c r="H75" s="58"/>
      <c r="I75" s="58"/>
      <c r="J75" s="58"/>
      <c r="K75" s="58"/>
      <c r="L75" s="58"/>
      <c r="M75" s="58"/>
      <c r="N75" s="67"/>
      <c r="Q75" s="67"/>
      <c r="S75" s="58"/>
      <c r="T75" s="58"/>
      <c r="U75" s="58"/>
      <c r="V75" s="58"/>
      <c r="W75" s="58"/>
      <c r="X75" s="58"/>
      <c r="Y75" s="58"/>
      <c r="Z75" s="58"/>
      <c r="AA75" s="58"/>
      <c r="AB75" s="58"/>
    </row>
    <row r="76">
      <c r="A76" s="58"/>
      <c r="B76" s="7">
        <f t="shared" si="1"/>
        <v>72</v>
      </c>
      <c r="C76" s="52" t="s">
        <v>255</v>
      </c>
      <c r="D76" s="61" t="s">
        <v>5</v>
      </c>
      <c r="E76" s="7">
        <v>11.0</v>
      </c>
      <c r="F76" s="61" t="s">
        <v>194</v>
      </c>
      <c r="G76" s="58"/>
      <c r="H76" s="58"/>
      <c r="I76" s="58"/>
      <c r="J76" s="58"/>
      <c r="K76" s="58"/>
      <c r="L76" s="58"/>
      <c r="M76" s="58"/>
      <c r="N76" s="67"/>
      <c r="Q76" s="67"/>
      <c r="S76" s="58"/>
      <c r="T76" s="58"/>
      <c r="U76" s="58"/>
      <c r="V76" s="58"/>
      <c r="W76" s="58"/>
      <c r="X76" s="58"/>
      <c r="Y76" s="58"/>
      <c r="Z76" s="58"/>
      <c r="AA76" s="58"/>
      <c r="AB76" s="58"/>
    </row>
    <row r="77">
      <c r="A77" s="58"/>
      <c r="B77" s="7">
        <f t="shared" si="1"/>
        <v>73</v>
      </c>
      <c r="C77" s="52" t="s">
        <v>256</v>
      </c>
      <c r="D77" s="61" t="s">
        <v>6</v>
      </c>
      <c r="E77" s="7">
        <v>33.0</v>
      </c>
      <c r="F77" s="61" t="s">
        <v>194</v>
      </c>
      <c r="G77" s="58"/>
      <c r="H77" s="58"/>
      <c r="I77" s="58"/>
      <c r="J77" s="58"/>
      <c r="K77" s="58"/>
      <c r="L77" s="58"/>
      <c r="M77" s="58"/>
      <c r="N77" s="67"/>
      <c r="Q77" s="67"/>
      <c r="S77" s="58"/>
      <c r="T77" s="58"/>
      <c r="U77" s="58"/>
      <c r="V77" s="58"/>
      <c r="W77" s="58"/>
      <c r="X77" s="58"/>
      <c r="Y77" s="58"/>
      <c r="Z77" s="58"/>
      <c r="AA77" s="58"/>
      <c r="AB77" s="58"/>
    </row>
    <row r="78">
      <c r="A78" s="58"/>
      <c r="B78" s="7">
        <f t="shared" si="1"/>
        <v>74</v>
      </c>
      <c r="C78" s="52" t="s">
        <v>257</v>
      </c>
      <c r="D78" s="61" t="s">
        <v>6</v>
      </c>
      <c r="E78" s="7">
        <v>31.0</v>
      </c>
      <c r="F78" s="61" t="s">
        <v>194</v>
      </c>
      <c r="G78" s="58"/>
      <c r="H78" s="58"/>
      <c r="I78" s="58"/>
      <c r="J78" s="58"/>
      <c r="K78" s="58"/>
      <c r="L78" s="58"/>
      <c r="M78" s="58"/>
      <c r="N78" s="67"/>
      <c r="Q78" s="67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>
      <c r="A79" s="58"/>
      <c r="B79" s="7">
        <f t="shared" si="1"/>
        <v>75</v>
      </c>
      <c r="C79" s="52" t="s">
        <v>258</v>
      </c>
      <c r="D79" s="61" t="s">
        <v>6</v>
      </c>
      <c r="E79" s="7">
        <v>51.0</v>
      </c>
      <c r="F79" s="61" t="s">
        <v>194</v>
      </c>
      <c r="G79" s="58"/>
      <c r="H79" s="58"/>
      <c r="I79" s="58"/>
      <c r="J79" s="58"/>
      <c r="K79" s="58"/>
      <c r="L79" s="58"/>
      <c r="M79" s="58"/>
      <c r="N79" s="67"/>
      <c r="Q79" s="67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>
      <c r="A80" s="58"/>
      <c r="B80" s="7">
        <f t="shared" si="1"/>
        <v>76</v>
      </c>
      <c r="C80" s="52" t="s">
        <v>259</v>
      </c>
      <c r="D80" s="61" t="s">
        <v>5</v>
      </c>
      <c r="E80" s="7">
        <v>75.0</v>
      </c>
      <c r="F80" s="61" t="s">
        <v>194</v>
      </c>
      <c r="G80" s="58"/>
      <c r="H80" s="58"/>
      <c r="I80" s="58"/>
      <c r="J80" s="58"/>
      <c r="K80" s="58"/>
      <c r="L80" s="58"/>
      <c r="M80" s="58"/>
      <c r="N80" s="67"/>
      <c r="Q80" s="67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>
      <c r="A81" s="58"/>
      <c r="B81" s="7">
        <f t="shared" si="1"/>
        <v>77</v>
      </c>
      <c r="C81" s="52" t="s">
        <v>260</v>
      </c>
      <c r="D81" s="61" t="s">
        <v>5</v>
      </c>
      <c r="E81" s="7">
        <v>68.0</v>
      </c>
      <c r="F81" s="61" t="s">
        <v>194</v>
      </c>
      <c r="G81" s="58"/>
      <c r="H81" s="58"/>
      <c r="I81" s="58"/>
      <c r="J81" s="58"/>
      <c r="K81" s="58"/>
      <c r="L81" s="58"/>
      <c r="M81" s="58"/>
      <c r="N81" s="67"/>
      <c r="Q81" s="67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>
      <c r="A82" s="58"/>
      <c r="B82" s="7">
        <f t="shared" si="1"/>
        <v>78</v>
      </c>
      <c r="C82" s="52" t="s">
        <v>261</v>
      </c>
      <c r="D82" s="61" t="s">
        <v>5</v>
      </c>
      <c r="E82" s="7">
        <v>20.0</v>
      </c>
      <c r="F82" s="61" t="s">
        <v>194</v>
      </c>
      <c r="G82" s="58"/>
      <c r="H82" s="58"/>
      <c r="I82" s="58"/>
      <c r="J82" s="58"/>
      <c r="K82" s="58"/>
      <c r="L82" s="58"/>
      <c r="M82" s="58"/>
      <c r="N82" s="67"/>
      <c r="Q82" s="67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>
      <c r="A83" s="58"/>
      <c r="B83" s="7">
        <f t="shared" si="1"/>
        <v>79</v>
      </c>
      <c r="C83" s="52" t="s">
        <v>262</v>
      </c>
      <c r="D83" s="61" t="s">
        <v>4</v>
      </c>
      <c r="E83" s="7">
        <v>20.0</v>
      </c>
      <c r="F83" s="61" t="s">
        <v>194</v>
      </c>
      <c r="G83" s="58"/>
      <c r="H83" s="58"/>
      <c r="I83" s="58"/>
      <c r="J83" s="58"/>
      <c r="K83" s="58"/>
      <c r="L83" s="58"/>
      <c r="M83" s="58"/>
      <c r="N83" s="67"/>
      <c r="Q83" s="67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>
      <c r="A84" s="58"/>
      <c r="B84" s="7">
        <f t="shared" si="1"/>
        <v>80</v>
      </c>
      <c r="C84" s="52" t="s">
        <v>263</v>
      </c>
      <c r="D84" s="61" t="s">
        <v>4</v>
      </c>
      <c r="E84" s="7">
        <v>13.0</v>
      </c>
      <c r="F84" s="61" t="s">
        <v>194</v>
      </c>
      <c r="G84" s="58"/>
      <c r="H84" s="58"/>
      <c r="I84" s="58"/>
      <c r="J84" s="58"/>
      <c r="K84" s="58"/>
      <c r="L84" s="58"/>
      <c r="M84" s="58"/>
      <c r="N84" s="67"/>
      <c r="Q84" s="67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>
      <c r="A85" s="58"/>
      <c r="B85" s="7">
        <f t="shared" si="1"/>
        <v>81</v>
      </c>
      <c r="C85" s="52" t="s">
        <v>264</v>
      </c>
      <c r="D85" s="61" t="s">
        <v>4</v>
      </c>
      <c r="E85" s="7">
        <v>21.0</v>
      </c>
      <c r="F85" s="61" t="s">
        <v>194</v>
      </c>
      <c r="G85" s="58"/>
      <c r="H85" s="58"/>
      <c r="I85" s="58"/>
      <c r="J85" s="58"/>
      <c r="K85" s="58"/>
      <c r="L85" s="58"/>
      <c r="M85" s="58"/>
      <c r="N85" s="67"/>
      <c r="Q85" s="67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>
      <c r="A86" s="58"/>
      <c r="B86" s="7">
        <f t="shared" si="1"/>
        <v>82</v>
      </c>
      <c r="C86" s="52" t="s">
        <v>265</v>
      </c>
      <c r="D86" s="61" t="s">
        <v>4</v>
      </c>
      <c r="E86" s="7">
        <v>21.0</v>
      </c>
      <c r="F86" s="61" t="s">
        <v>194</v>
      </c>
      <c r="G86" s="58"/>
      <c r="H86" s="58"/>
      <c r="I86" s="58"/>
      <c r="J86" s="58"/>
      <c r="K86" s="58"/>
      <c r="L86" s="58"/>
      <c r="M86" s="58"/>
      <c r="N86" s="67"/>
      <c r="Q86" s="67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>
      <c r="A87" s="58"/>
      <c r="B87" s="7">
        <f t="shared" si="1"/>
        <v>83</v>
      </c>
      <c r="C87" s="52" t="s">
        <v>266</v>
      </c>
      <c r="D87" s="61" t="s">
        <v>4</v>
      </c>
      <c r="E87" s="7">
        <v>14.0</v>
      </c>
      <c r="F87" s="61" t="s">
        <v>194</v>
      </c>
      <c r="G87" s="58"/>
      <c r="H87" s="58"/>
      <c r="I87" s="58"/>
      <c r="J87" s="58"/>
      <c r="K87" s="58"/>
      <c r="L87" s="58"/>
      <c r="M87" s="58"/>
      <c r="N87" s="67"/>
      <c r="Q87" s="67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>
      <c r="A88" s="58"/>
      <c r="B88" s="7">
        <f t="shared" si="1"/>
        <v>84</v>
      </c>
      <c r="C88" s="52" t="s">
        <v>267</v>
      </c>
      <c r="D88" s="61" t="s">
        <v>4</v>
      </c>
      <c r="E88" s="7">
        <v>22.0</v>
      </c>
      <c r="F88" s="61" t="s">
        <v>194</v>
      </c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>
      <c r="A89" s="58"/>
      <c r="B89" s="7">
        <f t="shared" si="1"/>
        <v>85</v>
      </c>
      <c r="C89" s="52" t="s">
        <v>268</v>
      </c>
      <c r="D89" s="61" t="s">
        <v>6</v>
      </c>
      <c r="E89" s="7">
        <v>49.0</v>
      </c>
      <c r="F89" s="61" t="s">
        <v>194</v>
      </c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>
      <c r="A90" s="58"/>
      <c r="B90" s="7">
        <f t="shared" si="1"/>
        <v>86</v>
      </c>
      <c r="C90" s="52" t="s">
        <v>269</v>
      </c>
      <c r="D90" s="61" t="s">
        <v>4</v>
      </c>
      <c r="E90" s="7">
        <v>4.0</v>
      </c>
      <c r="F90" s="61" t="s">
        <v>194</v>
      </c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>
      <c r="A91" s="58"/>
      <c r="B91" s="7">
        <f t="shared" si="1"/>
        <v>87</v>
      </c>
      <c r="C91" s="52" t="s">
        <v>270</v>
      </c>
      <c r="D91" s="61" t="s">
        <v>4</v>
      </c>
      <c r="E91" s="7">
        <v>18.0</v>
      </c>
      <c r="F91" s="61" t="s">
        <v>194</v>
      </c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>
      <c r="A92" s="58"/>
      <c r="B92" s="7">
        <f t="shared" si="1"/>
        <v>88</v>
      </c>
      <c r="C92" s="52" t="s">
        <v>271</v>
      </c>
      <c r="D92" s="61" t="s">
        <v>6</v>
      </c>
      <c r="E92" s="7">
        <v>20.0</v>
      </c>
      <c r="F92" s="61" t="s">
        <v>194</v>
      </c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>
      <c r="A93" s="58"/>
      <c r="B93" s="7">
        <f t="shared" si="1"/>
        <v>89</v>
      </c>
      <c r="C93" s="52" t="s">
        <v>272</v>
      </c>
      <c r="D93" s="61" t="s">
        <v>5</v>
      </c>
      <c r="E93" s="7">
        <v>45.0</v>
      </c>
      <c r="F93" s="61" t="s">
        <v>194</v>
      </c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>
      <c r="A94" s="58"/>
      <c r="B94" s="7">
        <f t="shared" si="1"/>
        <v>90</v>
      </c>
      <c r="C94" s="52" t="s">
        <v>273</v>
      </c>
      <c r="D94" s="61" t="s">
        <v>5</v>
      </c>
      <c r="E94" s="7">
        <v>42.0</v>
      </c>
      <c r="F94" s="61" t="s">
        <v>194</v>
      </c>
      <c r="G94" s="58"/>
      <c r="H94" s="58"/>
      <c r="I94" s="58"/>
      <c r="J94" s="65"/>
      <c r="K94" s="66"/>
      <c r="L94" s="66"/>
      <c r="M94" s="65"/>
      <c r="N94" s="66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>
      <c r="A95" s="58"/>
      <c r="B95" s="7">
        <f t="shared" si="1"/>
        <v>91</v>
      </c>
      <c r="C95" s="52" t="s">
        <v>274</v>
      </c>
      <c r="D95" s="61" t="s">
        <v>5</v>
      </c>
      <c r="E95" s="7">
        <v>44.0</v>
      </c>
      <c r="F95" s="61" t="s">
        <v>194</v>
      </c>
      <c r="G95" s="58"/>
      <c r="H95" s="58"/>
      <c r="I95" s="58"/>
      <c r="J95" s="67"/>
      <c r="M95" s="67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>
      <c r="A96" s="58"/>
      <c r="B96" s="7">
        <f t="shared" si="1"/>
        <v>92</v>
      </c>
      <c r="C96" s="52" t="s">
        <v>275</v>
      </c>
      <c r="D96" s="61" t="s">
        <v>5</v>
      </c>
      <c r="E96" s="7">
        <v>41.0</v>
      </c>
      <c r="F96" s="61" t="s">
        <v>194</v>
      </c>
      <c r="G96" s="58"/>
      <c r="H96" s="58"/>
      <c r="I96" s="58"/>
      <c r="J96" s="67"/>
      <c r="M96" s="67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>
      <c r="A97" s="58"/>
      <c r="B97" s="7">
        <f t="shared" si="1"/>
        <v>93</v>
      </c>
      <c r="C97" s="52" t="s">
        <v>276</v>
      </c>
      <c r="D97" s="61" t="s">
        <v>5</v>
      </c>
      <c r="E97" s="7">
        <v>25.0</v>
      </c>
      <c r="F97" s="61" t="s">
        <v>194</v>
      </c>
      <c r="G97" s="58"/>
      <c r="H97" s="58"/>
      <c r="I97" s="58"/>
      <c r="J97" s="67"/>
      <c r="M97" s="67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>
      <c r="A98" s="58"/>
      <c r="B98" s="7">
        <f t="shared" si="1"/>
        <v>94</v>
      </c>
      <c r="C98" s="52" t="s">
        <v>277</v>
      </c>
      <c r="D98" s="61" t="s">
        <v>5</v>
      </c>
      <c r="E98" s="7">
        <v>35.0</v>
      </c>
      <c r="F98" s="61" t="s">
        <v>194</v>
      </c>
      <c r="G98" s="58"/>
      <c r="H98" s="58"/>
      <c r="I98" s="58"/>
      <c r="J98" s="67"/>
      <c r="M98" s="67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>
      <c r="A99" s="58"/>
      <c r="B99" s="7">
        <f t="shared" si="1"/>
        <v>95</v>
      </c>
      <c r="C99" s="52" t="s">
        <v>278</v>
      </c>
      <c r="D99" s="61" t="s">
        <v>5</v>
      </c>
      <c r="E99" s="7">
        <v>45.0</v>
      </c>
      <c r="F99" s="61" t="s">
        <v>194</v>
      </c>
      <c r="G99" s="58"/>
      <c r="H99" s="58"/>
      <c r="I99" s="58"/>
      <c r="J99" s="67"/>
      <c r="M99" s="67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>
      <c r="A100" s="58"/>
      <c r="B100" s="7">
        <f t="shared" si="1"/>
        <v>96</v>
      </c>
      <c r="C100" s="52" t="s">
        <v>279</v>
      </c>
      <c r="D100" s="61" t="s">
        <v>5</v>
      </c>
      <c r="E100" s="7">
        <v>47.0</v>
      </c>
      <c r="F100" s="61" t="s">
        <v>194</v>
      </c>
      <c r="G100" s="58"/>
      <c r="H100" s="58"/>
      <c r="I100" s="58"/>
      <c r="J100" s="67"/>
      <c r="M100" s="67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>
      <c r="A101" s="58"/>
      <c r="B101" s="7">
        <f t="shared" si="1"/>
        <v>97</v>
      </c>
      <c r="C101" s="52" t="s">
        <v>280</v>
      </c>
      <c r="D101" s="61" t="s">
        <v>5</v>
      </c>
      <c r="E101" s="7">
        <v>12.0</v>
      </c>
      <c r="F101" s="61" t="s">
        <v>194</v>
      </c>
      <c r="G101" s="58"/>
      <c r="H101" s="58"/>
      <c r="I101" s="58"/>
      <c r="J101" s="67"/>
      <c r="M101" s="67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>
      <c r="A102" s="58"/>
      <c r="B102" s="7">
        <f t="shared" si="1"/>
        <v>98</v>
      </c>
      <c r="C102" s="52" t="s">
        <v>281</v>
      </c>
      <c r="D102" s="61" t="s">
        <v>5</v>
      </c>
      <c r="E102" s="7">
        <v>11.0</v>
      </c>
      <c r="F102" s="61" t="s">
        <v>194</v>
      </c>
      <c r="G102" s="58"/>
      <c r="H102" s="58"/>
      <c r="I102" s="58"/>
      <c r="J102" s="67"/>
      <c r="M102" s="67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>
      <c r="A103" s="58"/>
      <c r="B103" s="7">
        <f t="shared" si="1"/>
        <v>99</v>
      </c>
      <c r="C103" s="52" t="s">
        <v>282</v>
      </c>
      <c r="D103" s="61" t="s">
        <v>5</v>
      </c>
      <c r="E103" s="7">
        <v>13.0</v>
      </c>
      <c r="F103" s="61" t="s">
        <v>194</v>
      </c>
      <c r="G103" s="58"/>
      <c r="H103" s="58"/>
      <c r="I103" s="58"/>
      <c r="J103" s="67"/>
      <c r="M103" s="67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>
      <c r="A104" s="58"/>
      <c r="B104" s="7">
        <f t="shared" si="1"/>
        <v>100</v>
      </c>
      <c r="C104" s="52" t="s">
        <v>283</v>
      </c>
      <c r="D104" s="61" t="s">
        <v>5</v>
      </c>
      <c r="E104" s="7">
        <v>9.0</v>
      </c>
      <c r="F104" s="61" t="s">
        <v>194</v>
      </c>
      <c r="G104" s="58"/>
      <c r="H104" s="58"/>
      <c r="I104" s="58"/>
      <c r="J104" s="67"/>
      <c r="M104" s="67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>
      <c r="A105" s="58"/>
      <c r="B105" s="7">
        <f t="shared" si="1"/>
        <v>101</v>
      </c>
      <c r="C105" s="52" t="s">
        <v>284</v>
      </c>
      <c r="D105" s="61" t="s">
        <v>5</v>
      </c>
      <c r="E105" s="7">
        <v>28.0</v>
      </c>
      <c r="F105" s="61" t="s">
        <v>194</v>
      </c>
      <c r="G105" s="58"/>
      <c r="H105" s="58"/>
      <c r="I105" s="58"/>
      <c r="J105" s="67"/>
      <c r="M105" s="67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>
      <c r="A106" s="58"/>
      <c r="B106" s="7">
        <f t="shared" si="1"/>
        <v>102</v>
      </c>
      <c r="C106" s="52" t="s">
        <v>81</v>
      </c>
      <c r="D106" s="61" t="s">
        <v>5</v>
      </c>
      <c r="E106" s="7">
        <v>28.0</v>
      </c>
      <c r="F106" s="61" t="s">
        <v>194</v>
      </c>
      <c r="G106" s="58"/>
      <c r="H106" s="58"/>
      <c r="I106" s="58"/>
      <c r="J106" s="67"/>
      <c r="M106" s="67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>
      <c r="A107" s="58"/>
      <c r="B107" s="7">
        <f t="shared" si="1"/>
        <v>103</v>
      </c>
      <c r="C107" s="52" t="s">
        <v>285</v>
      </c>
      <c r="D107" s="61" t="s">
        <v>5</v>
      </c>
      <c r="E107" s="7">
        <v>7.0</v>
      </c>
      <c r="F107" s="61" t="s">
        <v>194</v>
      </c>
      <c r="G107" s="58"/>
      <c r="H107" s="58"/>
      <c r="I107" s="58"/>
      <c r="J107" s="67"/>
      <c r="M107" s="67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>
      <c r="A108" s="58"/>
      <c r="B108" s="7">
        <f t="shared" si="1"/>
        <v>104</v>
      </c>
      <c r="C108" s="52" t="s">
        <v>286</v>
      </c>
      <c r="D108" s="61" t="s">
        <v>5</v>
      </c>
      <c r="E108" s="7">
        <v>8.0</v>
      </c>
      <c r="F108" s="61" t="s">
        <v>194</v>
      </c>
      <c r="G108" s="58"/>
      <c r="H108" s="58"/>
      <c r="I108" s="58"/>
      <c r="J108" s="67"/>
      <c r="M108" s="67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>
      <c r="A109" s="58"/>
      <c r="B109" s="7">
        <f t="shared" si="1"/>
        <v>105</v>
      </c>
      <c r="C109" s="52" t="s">
        <v>287</v>
      </c>
      <c r="D109" s="61" t="s">
        <v>5</v>
      </c>
      <c r="E109" s="7">
        <v>18.0</v>
      </c>
      <c r="F109" s="61" t="s">
        <v>194</v>
      </c>
      <c r="G109" s="58"/>
      <c r="H109" s="58"/>
      <c r="I109" s="58"/>
      <c r="J109" s="67"/>
      <c r="M109" s="67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>
      <c r="A110" s="58"/>
      <c r="B110" s="7">
        <f t="shared" si="1"/>
        <v>106</v>
      </c>
      <c r="C110" s="52" t="s">
        <v>288</v>
      </c>
      <c r="D110" s="61" t="s">
        <v>5</v>
      </c>
      <c r="E110" s="7">
        <v>10.0</v>
      </c>
      <c r="F110" s="61" t="s">
        <v>194</v>
      </c>
      <c r="G110" s="58"/>
      <c r="H110" s="58"/>
      <c r="I110" s="58"/>
      <c r="J110" s="67"/>
      <c r="M110" s="67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>
      <c r="A111" s="58"/>
      <c r="B111" s="7">
        <f t="shared" si="1"/>
        <v>107</v>
      </c>
      <c r="C111" s="52" t="s">
        <v>289</v>
      </c>
      <c r="D111" s="61" t="s">
        <v>5</v>
      </c>
      <c r="E111" s="7">
        <v>20.0</v>
      </c>
      <c r="F111" s="61" t="s">
        <v>194</v>
      </c>
      <c r="G111" s="58"/>
      <c r="H111" s="58"/>
      <c r="I111" s="58"/>
      <c r="J111" s="67"/>
      <c r="M111" s="67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>
      <c r="A112" s="58"/>
      <c r="B112" s="7">
        <f t="shared" si="1"/>
        <v>108</v>
      </c>
      <c r="C112" s="52" t="s">
        <v>290</v>
      </c>
      <c r="D112" s="61" t="s">
        <v>4</v>
      </c>
      <c r="E112" s="7">
        <v>19.0</v>
      </c>
      <c r="F112" s="61" t="s">
        <v>194</v>
      </c>
      <c r="G112" s="58"/>
      <c r="H112" s="58"/>
      <c r="I112" s="58"/>
      <c r="J112" s="67"/>
      <c r="M112" s="67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>
      <c r="A113" s="58"/>
      <c r="B113" s="7">
        <f t="shared" si="1"/>
        <v>109</v>
      </c>
      <c r="C113" s="52" t="s">
        <v>291</v>
      </c>
      <c r="D113" s="61" t="s">
        <v>292</v>
      </c>
      <c r="E113" s="7">
        <v>15.0</v>
      </c>
      <c r="F113" s="61" t="s">
        <v>194</v>
      </c>
      <c r="G113" s="58"/>
      <c r="H113" s="58"/>
      <c r="I113" s="58"/>
      <c r="J113" s="67"/>
      <c r="M113" s="67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>
      <c r="A114" s="58"/>
      <c r="B114" s="7">
        <f t="shared" si="1"/>
        <v>110</v>
      </c>
      <c r="C114" s="52" t="s">
        <v>293</v>
      </c>
      <c r="D114" s="61" t="s">
        <v>4</v>
      </c>
      <c r="E114" s="7">
        <v>18.0</v>
      </c>
      <c r="F114" s="61" t="s">
        <v>194</v>
      </c>
      <c r="G114" s="58"/>
      <c r="H114" s="58"/>
      <c r="I114" s="58"/>
      <c r="J114" s="67"/>
      <c r="M114" s="67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>
      <c r="A115" s="58"/>
      <c r="B115" s="7">
        <f t="shared" si="1"/>
        <v>111</v>
      </c>
      <c r="C115" s="52" t="s">
        <v>294</v>
      </c>
      <c r="D115" s="61" t="s">
        <v>4</v>
      </c>
      <c r="E115" s="7">
        <v>21.0</v>
      </c>
      <c r="F115" s="61" t="s">
        <v>194</v>
      </c>
      <c r="G115" s="58"/>
      <c r="H115" s="58"/>
      <c r="I115" s="58"/>
      <c r="J115" s="67"/>
      <c r="M115" s="67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>
      <c r="A116" s="58"/>
      <c r="B116" s="7">
        <f t="shared" si="1"/>
        <v>112</v>
      </c>
      <c r="C116" s="52" t="s">
        <v>295</v>
      </c>
      <c r="D116" s="61" t="s">
        <v>4</v>
      </c>
      <c r="E116" s="7">
        <v>23.9</v>
      </c>
      <c r="F116" s="61" t="s">
        <v>194</v>
      </c>
      <c r="G116" s="58"/>
      <c r="H116" s="58"/>
      <c r="I116" s="58"/>
      <c r="J116" s="67"/>
      <c r="M116" s="67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>
      <c r="A117" s="58"/>
      <c r="B117" s="7">
        <f t="shared" si="1"/>
        <v>113</v>
      </c>
      <c r="C117" s="52" t="s">
        <v>296</v>
      </c>
      <c r="D117" s="61" t="s">
        <v>4</v>
      </c>
      <c r="E117" s="7">
        <v>19.0</v>
      </c>
      <c r="F117" s="61" t="s">
        <v>194</v>
      </c>
      <c r="G117" s="58"/>
      <c r="H117" s="58"/>
      <c r="I117" s="58"/>
      <c r="J117" s="67"/>
      <c r="M117" s="67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>
      <c r="A118" s="58"/>
      <c r="B118" s="7">
        <f t="shared" si="1"/>
        <v>114</v>
      </c>
      <c r="C118" s="52" t="s">
        <v>297</v>
      </c>
      <c r="D118" s="61" t="s">
        <v>4</v>
      </c>
      <c r="E118" s="7">
        <v>22.0</v>
      </c>
      <c r="F118" s="61" t="s">
        <v>194</v>
      </c>
      <c r="G118" s="58"/>
      <c r="H118" s="58"/>
      <c r="I118" s="58"/>
      <c r="J118" s="67"/>
      <c r="M118" s="67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>
      <c r="A119" s="58"/>
      <c r="B119" s="7">
        <f t="shared" si="1"/>
        <v>115</v>
      </c>
      <c r="C119" s="52" t="s">
        <v>298</v>
      </c>
      <c r="D119" s="61" t="s">
        <v>4</v>
      </c>
      <c r="E119" s="7">
        <v>13.0</v>
      </c>
      <c r="F119" s="61" t="s">
        <v>194</v>
      </c>
      <c r="G119" s="58"/>
      <c r="H119" s="58"/>
      <c r="I119" s="58"/>
      <c r="J119" s="67"/>
      <c r="M119" s="67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>
      <c r="A120" s="58"/>
      <c r="B120" s="7">
        <f t="shared" si="1"/>
        <v>116</v>
      </c>
      <c r="C120" s="52" t="s">
        <v>299</v>
      </c>
      <c r="D120" s="61" t="s">
        <v>4</v>
      </c>
      <c r="E120" s="7">
        <v>22.0</v>
      </c>
      <c r="F120" s="61" t="s">
        <v>194</v>
      </c>
      <c r="G120" s="58"/>
      <c r="H120" s="58"/>
      <c r="I120" s="58"/>
      <c r="J120" s="67"/>
      <c r="M120" s="67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>
      <c r="A121" s="58"/>
      <c r="B121" s="7">
        <f t="shared" si="1"/>
        <v>117</v>
      </c>
      <c r="C121" s="52" t="s">
        <v>300</v>
      </c>
      <c r="D121" s="61" t="s">
        <v>4</v>
      </c>
      <c r="E121" s="7">
        <v>21.0</v>
      </c>
      <c r="F121" s="61" t="s">
        <v>194</v>
      </c>
      <c r="G121" s="58"/>
      <c r="H121" s="58"/>
      <c r="I121" s="58"/>
      <c r="J121" s="67"/>
      <c r="M121" s="67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>
      <c r="A122" s="58"/>
      <c r="B122" s="7">
        <f t="shared" si="1"/>
        <v>118</v>
      </c>
      <c r="C122" s="52" t="s">
        <v>301</v>
      </c>
      <c r="D122" s="61" t="s">
        <v>4</v>
      </c>
      <c r="E122" s="7">
        <v>26.0</v>
      </c>
      <c r="F122" s="61" t="s">
        <v>194</v>
      </c>
      <c r="G122" s="58"/>
      <c r="H122" s="58"/>
      <c r="I122" s="58"/>
      <c r="J122" s="67"/>
      <c r="M122" s="67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>
      <c r="A123" s="58"/>
      <c r="B123" s="7">
        <f t="shared" si="1"/>
        <v>119</v>
      </c>
      <c r="C123" s="52" t="s">
        <v>302</v>
      </c>
      <c r="D123" s="61" t="s">
        <v>4</v>
      </c>
      <c r="E123" s="7">
        <v>16.0</v>
      </c>
      <c r="F123" s="61" t="s">
        <v>194</v>
      </c>
      <c r="G123" s="58"/>
      <c r="H123" s="58"/>
      <c r="I123" s="58"/>
      <c r="J123" s="67"/>
      <c r="M123" s="67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>
      <c r="A124" s="58"/>
      <c r="B124" s="7">
        <f t="shared" si="1"/>
        <v>120</v>
      </c>
      <c r="C124" s="52" t="s">
        <v>303</v>
      </c>
      <c r="D124" s="61" t="s">
        <v>4</v>
      </c>
      <c r="E124" s="7">
        <v>14.0</v>
      </c>
      <c r="F124" s="61" t="s">
        <v>194</v>
      </c>
      <c r="G124" s="58"/>
      <c r="H124" s="58"/>
      <c r="I124" s="58"/>
      <c r="J124" s="67"/>
      <c r="M124" s="67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>
      <c r="A125" s="58"/>
      <c r="B125" s="7">
        <f t="shared" si="1"/>
        <v>121</v>
      </c>
      <c r="C125" s="52" t="s">
        <v>304</v>
      </c>
      <c r="D125" s="61" t="s">
        <v>4</v>
      </c>
      <c r="E125" s="7">
        <v>12.0</v>
      </c>
      <c r="F125" s="61" t="s">
        <v>194</v>
      </c>
      <c r="G125" s="58"/>
      <c r="H125" s="58"/>
      <c r="I125" s="58"/>
      <c r="J125" s="67"/>
      <c r="M125" s="67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>
      <c r="A126" s="58"/>
      <c r="B126" s="7">
        <f t="shared" si="1"/>
        <v>122</v>
      </c>
      <c r="C126" s="52" t="s">
        <v>305</v>
      </c>
      <c r="D126" s="61" t="s">
        <v>4</v>
      </c>
      <c r="E126" s="7">
        <v>17.0</v>
      </c>
      <c r="F126" s="61" t="s">
        <v>194</v>
      </c>
      <c r="G126" s="58"/>
      <c r="H126" s="58"/>
      <c r="I126" s="58"/>
      <c r="J126" s="67"/>
      <c r="M126" s="67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>
      <c r="A127" s="58"/>
      <c r="B127" s="7">
        <f t="shared" si="1"/>
        <v>123</v>
      </c>
      <c r="C127" s="52" t="s">
        <v>306</v>
      </c>
      <c r="D127" s="61" t="s">
        <v>4</v>
      </c>
      <c r="E127" s="7">
        <v>13.0</v>
      </c>
      <c r="F127" s="61" t="s">
        <v>194</v>
      </c>
      <c r="G127" s="58"/>
      <c r="H127" s="58"/>
      <c r="I127" s="58"/>
      <c r="J127" s="67"/>
      <c r="M127" s="67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>
      <c r="A128" s="58"/>
      <c r="B128" s="7">
        <f t="shared" si="1"/>
        <v>124</v>
      </c>
      <c r="C128" s="52" t="s">
        <v>307</v>
      </c>
      <c r="D128" s="61" t="s">
        <v>4</v>
      </c>
      <c r="E128" s="7">
        <v>18.0</v>
      </c>
      <c r="F128" s="61" t="s">
        <v>194</v>
      </c>
      <c r="G128" s="58"/>
      <c r="H128" s="58"/>
      <c r="I128" s="58"/>
      <c r="J128" s="67"/>
      <c r="M128" s="67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>
      <c r="A129" s="58"/>
      <c r="B129" s="7">
        <f t="shared" si="1"/>
        <v>125</v>
      </c>
      <c r="C129" s="52" t="s">
        <v>308</v>
      </c>
      <c r="D129" s="61" t="s">
        <v>5</v>
      </c>
      <c r="E129" s="7">
        <v>27.0</v>
      </c>
      <c r="F129" s="61" t="s">
        <v>194</v>
      </c>
      <c r="G129" s="58"/>
      <c r="H129" s="58"/>
      <c r="I129" s="58"/>
      <c r="J129" s="67"/>
      <c r="M129" s="67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>
      <c r="A130" s="58"/>
      <c r="B130" s="7">
        <f t="shared" si="1"/>
        <v>126</v>
      </c>
      <c r="C130" s="52" t="s">
        <v>309</v>
      </c>
      <c r="D130" s="61" t="s">
        <v>5</v>
      </c>
      <c r="E130" s="7">
        <v>7.0</v>
      </c>
      <c r="F130" s="61" t="s">
        <v>194</v>
      </c>
      <c r="G130" s="58"/>
      <c r="H130" s="58"/>
      <c r="I130" s="58"/>
      <c r="J130" s="67"/>
      <c r="M130" s="67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>
      <c r="A131" s="58"/>
      <c r="B131" s="7">
        <f t="shared" si="1"/>
        <v>127</v>
      </c>
      <c r="C131" s="52" t="s">
        <v>310</v>
      </c>
      <c r="D131" s="61" t="s">
        <v>5</v>
      </c>
      <c r="E131" s="7">
        <v>4.0</v>
      </c>
      <c r="F131" s="61" t="s">
        <v>194</v>
      </c>
      <c r="G131" s="58"/>
      <c r="H131" s="58"/>
      <c r="I131" s="58"/>
      <c r="J131" s="67"/>
      <c r="M131" s="67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>
      <c r="A132" s="58"/>
      <c r="B132" s="7">
        <f t="shared" si="1"/>
        <v>128</v>
      </c>
      <c r="C132" s="52" t="s">
        <v>311</v>
      </c>
      <c r="D132" s="61" t="s">
        <v>5</v>
      </c>
      <c r="E132" s="7">
        <v>4.0</v>
      </c>
      <c r="F132" s="61" t="s">
        <v>194</v>
      </c>
      <c r="G132" s="58"/>
      <c r="H132" s="58"/>
      <c r="I132" s="58"/>
      <c r="J132" s="67"/>
      <c r="M132" s="67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>
      <c r="A133" s="58"/>
      <c r="B133" s="7">
        <f t="shared" si="1"/>
        <v>129</v>
      </c>
      <c r="C133" s="52" t="s">
        <v>312</v>
      </c>
      <c r="D133" s="61" t="s">
        <v>5</v>
      </c>
      <c r="E133" s="7">
        <v>7.0</v>
      </c>
      <c r="F133" s="61" t="s">
        <v>194</v>
      </c>
      <c r="G133" s="58"/>
      <c r="H133" s="58"/>
      <c r="I133" s="58"/>
      <c r="J133" s="67"/>
      <c r="M133" s="67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>
      <c r="A134" s="58"/>
      <c r="B134" s="7">
        <f t="shared" si="1"/>
        <v>130</v>
      </c>
      <c r="C134" s="52" t="s">
        <v>313</v>
      </c>
      <c r="D134" s="61" t="s">
        <v>5</v>
      </c>
      <c r="E134" s="7">
        <v>4.0</v>
      </c>
      <c r="F134" s="61" t="s">
        <v>194</v>
      </c>
      <c r="G134" s="58"/>
      <c r="H134" s="58"/>
      <c r="I134" s="58"/>
      <c r="J134" s="67"/>
      <c r="M134" s="67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>
      <c r="A135" s="58"/>
      <c r="B135" s="7">
        <f t="shared" si="1"/>
        <v>131</v>
      </c>
      <c r="C135" s="52" t="s">
        <v>314</v>
      </c>
      <c r="D135" s="61" t="s">
        <v>5</v>
      </c>
      <c r="E135" s="7">
        <v>6.0</v>
      </c>
      <c r="F135" s="61" t="s">
        <v>194</v>
      </c>
      <c r="G135" s="58"/>
      <c r="H135" s="58"/>
      <c r="I135" s="58"/>
      <c r="J135" s="67"/>
      <c r="M135" s="67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>
      <c r="A136" s="58"/>
      <c r="B136" s="7">
        <f t="shared" si="1"/>
        <v>132</v>
      </c>
      <c r="C136" s="52" t="s">
        <v>315</v>
      </c>
      <c r="D136" s="61" t="s">
        <v>5</v>
      </c>
      <c r="E136" s="7">
        <v>27.0</v>
      </c>
      <c r="F136" s="61" t="s">
        <v>194</v>
      </c>
      <c r="G136" s="58"/>
      <c r="H136" s="58"/>
      <c r="I136" s="58"/>
      <c r="J136" s="67"/>
      <c r="M136" s="67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>
      <c r="A137" s="58"/>
      <c r="B137" s="7">
        <f t="shared" si="1"/>
        <v>133</v>
      </c>
      <c r="C137" s="52" t="s">
        <v>316</v>
      </c>
      <c r="D137" s="61" t="s">
        <v>5</v>
      </c>
      <c r="E137" s="7">
        <v>25.0</v>
      </c>
      <c r="F137" s="61" t="s">
        <v>194</v>
      </c>
      <c r="G137" s="58"/>
      <c r="H137" s="58"/>
      <c r="I137" s="58"/>
      <c r="J137" s="67"/>
      <c r="M137" s="67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>
      <c r="A138" s="58"/>
      <c r="B138" s="7">
        <f t="shared" si="1"/>
        <v>134</v>
      </c>
      <c r="C138" s="52" t="s">
        <v>317</v>
      </c>
      <c r="D138" s="61" t="s">
        <v>5</v>
      </c>
      <c r="E138" s="7">
        <v>19.0</v>
      </c>
      <c r="F138" s="61" t="s">
        <v>194</v>
      </c>
      <c r="G138" s="58"/>
      <c r="H138" s="58"/>
      <c r="I138" s="58"/>
      <c r="J138" s="67"/>
      <c r="M138" s="67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>
      <c r="A139" s="58"/>
      <c r="B139" s="7">
        <f t="shared" si="1"/>
        <v>135</v>
      </c>
      <c r="C139" s="52" t="s">
        <v>318</v>
      </c>
      <c r="D139" s="61" t="s">
        <v>5</v>
      </c>
      <c r="E139" s="7">
        <v>21.0</v>
      </c>
      <c r="F139" s="61" t="s">
        <v>194</v>
      </c>
      <c r="G139" s="58"/>
      <c r="H139" s="58"/>
      <c r="I139" s="58"/>
      <c r="J139" s="67"/>
      <c r="M139" s="67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>
      <c r="A140" s="58"/>
      <c r="B140" s="7">
        <f t="shared" si="1"/>
        <v>136</v>
      </c>
      <c r="C140" s="52" t="s">
        <v>319</v>
      </c>
      <c r="D140" s="61" t="s">
        <v>5</v>
      </c>
      <c r="E140" s="7">
        <v>3.0</v>
      </c>
      <c r="F140" s="61" t="s">
        <v>194</v>
      </c>
      <c r="G140" s="58"/>
      <c r="H140" s="58"/>
      <c r="I140" s="58"/>
      <c r="J140" s="67"/>
      <c r="M140" s="67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>
      <c r="A141" s="58"/>
      <c r="B141" s="7">
        <f t="shared" si="1"/>
        <v>137</v>
      </c>
      <c r="C141" s="52" t="s">
        <v>320</v>
      </c>
      <c r="D141" s="61" t="s">
        <v>5</v>
      </c>
      <c r="E141" s="7">
        <v>2.0</v>
      </c>
      <c r="F141" s="61" t="s">
        <v>194</v>
      </c>
      <c r="G141" s="58"/>
      <c r="H141" s="58"/>
      <c r="I141" s="58"/>
      <c r="J141" s="67"/>
      <c r="M141" s="67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>
      <c r="A142" s="58"/>
      <c r="B142" s="7">
        <f t="shared" si="1"/>
        <v>138</v>
      </c>
      <c r="C142" s="52" t="s">
        <v>321</v>
      </c>
      <c r="D142" s="61" t="s">
        <v>5</v>
      </c>
      <c r="E142" s="7">
        <v>4.0</v>
      </c>
      <c r="F142" s="61" t="s">
        <v>194</v>
      </c>
      <c r="G142" s="58"/>
      <c r="H142" s="58"/>
      <c r="I142" s="58"/>
      <c r="J142" s="67"/>
      <c r="M142" s="67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>
      <c r="A143" s="58"/>
      <c r="B143" s="7">
        <f t="shared" si="1"/>
        <v>139</v>
      </c>
      <c r="C143" s="52" t="s">
        <v>322</v>
      </c>
      <c r="D143" s="61" t="s">
        <v>5</v>
      </c>
      <c r="E143" s="7">
        <v>5.0</v>
      </c>
      <c r="F143" s="61" t="s">
        <v>194</v>
      </c>
      <c r="G143" s="58"/>
      <c r="H143" s="58"/>
      <c r="I143" s="58"/>
      <c r="J143" s="67"/>
      <c r="M143" s="67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>
      <c r="A144" s="58"/>
      <c r="B144" s="7">
        <f t="shared" si="1"/>
        <v>140</v>
      </c>
      <c r="C144" s="52" t="s">
        <v>323</v>
      </c>
      <c r="D144" s="61" t="s">
        <v>5</v>
      </c>
      <c r="E144" s="7">
        <v>3.0</v>
      </c>
      <c r="F144" s="61" t="s">
        <v>194</v>
      </c>
      <c r="G144" s="58"/>
      <c r="H144" s="58"/>
      <c r="I144" s="58"/>
      <c r="J144" s="67"/>
      <c r="M144" s="67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>
      <c r="A145" s="58"/>
      <c r="B145" s="7">
        <f t="shared" si="1"/>
        <v>141</v>
      </c>
      <c r="C145" s="52" t="s">
        <v>324</v>
      </c>
      <c r="D145" s="61" t="s">
        <v>5</v>
      </c>
      <c r="E145" s="7">
        <v>3.0</v>
      </c>
      <c r="F145" s="61" t="s">
        <v>194</v>
      </c>
      <c r="G145" s="58"/>
      <c r="H145" s="58"/>
      <c r="I145" s="58"/>
      <c r="J145" s="67"/>
      <c r="M145" s="67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>
      <c r="A146" s="58"/>
      <c r="B146" s="7">
        <f t="shared" si="1"/>
        <v>142</v>
      </c>
      <c r="C146" s="52" t="s">
        <v>325</v>
      </c>
      <c r="D146" s="61" t="s">
        <v>5</v>
      </c>
      <c r="E146" s="7">
        <v>3.0</v>
      </c>
      <c r="F146" s="61" t="s">
        <v>194</v>
      </c>
      <c r="G146" s="58"/>
      <c r="H146" s="58"/>
      <c r="I146" s="58"/>
      <c r="J146" s="67"/>
      <c r="M146" s="67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>
      <c r="A147" s="58"/>
      <c r="B147" s="7">
        <f t="shared" si="1"/>
        <v>143</v>
      </c>
      <c r="C147" s="52" t="s">
        <v>326</v>
      </c>
      <c r="D147" s="61" t="s">
        <v>5</v>
      </c>
      <c r="E147" s="7">
        <v>3.0</v>
      </c>
      <c r="F147" s="61" t="s">
        <v>194</v>
      </c>
      <c r="G147" s="58"/>
      <c r="H147" s="58"/>
      <c r="I147" s="58"/>
      <c r="J147" s="67"/>
      <c r="M147" s="67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>
      <c r="A148" s="58"/>
      <c r="B148" s="7">
        <f t="shared" si="1"/>
        <v>144</v>
      </c>
      <c r="C148" s="52" t="s">
        <v>327</v>
      </c>
      <c r="D148" s="61" t="s">
        <v>5</v>
      </c>
      <c r="E148" s="7">
        <v>2.0</v>
      </c>
      <c r="F148" s="61" t="s">
        <v>194</v>
      </c>
      <c r="G148" s="58"/>
      <c r="H148" s="58"/>
      <c r="I148" s="58"/>
      <c r="J148" s="67"/>
      <c r="M148" s="67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>
      <c r="A149" s="58"/>
      <c r="B149" s="7">
        <f t="shared" si="1"/>
        <v>145</v>
      </c>
      <c r="C149" s="52" t="s">
        <v>328</v>
      </c>
      <c r="D149" s="61" t="s">
        <v>5</v>
      </c>
      <c r="E149" s="7">
        <v>9.0</v>
      </c>
      <c r="F149" s="61" t="s">
        <v>194</v>
      </c>
      <c r="G149" s="58"/>
      <c r="H149" s="58"/>
      <c r="I149" s="58"/>
      <c r="J149" s="67"/>
      <c r="M149" s="67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>
      <c r="A150" s="58"/>
      <c r="B150" s="7">
        <f t="shared" si="1"/>
        <v>146</v>
      </c>
      <c r="C150" s="52" t="s">
        <v>329</v>
      </c>
      <c r="D150" s="61" t="s">
        <v>5</v>
      </c>
      <c r="E150" s="7">
        <v>33.0</v>
      </c>
      <c r="F150" s="61" t="s">
        <v>194</v>
      </c>
      <c r="G150" s="58"/>
      <c r="H150" s="58"/>
      <c r="I150" s="58"/>
      <c r="J150" s="67"/>
      <c r="M150" s="67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>
      <c r="A151" s="58"/>
      <c r="B151" s="7">
        <f t="shared" si="1"/>
        <v>147</v>
      </c>
      <c r="C151" s="52" t="s">
        <v>330</v>
      </c>
      <c r="D151" s="61" t="s">
        <v>5</v>
      </c>
      <c r="E151" s="7">
        <v>18.0</v>
      </c>
      <c r="F151" s="61" t="s">
        <v>194</v>
      </c>
      <c r="G151" s="58"/>
      <c r="H151" s="58"/>
      <c r="I151" s="58"/>
      <c r="J151" s="67"/>
      <c r="M151" s="67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>
      <c r="A152" s="58"/>
      <c r="B152" s="7">
        <f t="shared" si="1"/>
        <v>148</v>
      </c>
      <c r="C152" s="52" t="s">
        <v>331</v>
      </c>
      <c r="D152" s="61" t="s">
        <v>5</v>
      </c>
      <c r="E152" s="7">
        <v>25.0</v>
      </c>
      <c r="F152" s="61" t="s">
        <v>194</v>
      </c>
      <c r="G152" s="58"/>
      <c r="H152" s="58"/>
      <c r="I152" s="58"/>
      <c r="J152" s="67"/>
      <c r="M152" s="67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>
      <c r="A153" s="58"/>
      <c r="B153" s="7">
        <f t="shared" si="1"/>
        <v>149</v>
      </c>
      <c r="C153" s="52" t="s">
        <v>332</v>
      </c>
      <c r="D153" s="61" t="s">
        <v>5</v>
      </c>
      <c r="E153" s="7">
        <v>6.0</v>
      </c>
      <c r="F153" s="61" t="s">
        <v>194</v>
      </c>
      <c r="G153" s="58"/>
      <c r="H153" s="58"/>
      <c r="I153" s="58"/>
      <c r="J153" s="67"/>
      <c r="M153" s="67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>
      <c r="A154" s="58"/>
      <c r="B154" s="7">
        <f t="shared" si="1"/>
        <v>150</v>
      </c>
      <c r="C154" s="52" t="s">
        <v>333</v>
      </c>
      <c r="D154" s="61" t="s">
        <v>5</v>
      </c>
      <c r="E154" s="7">
        <v>9.0</v>
      </c>
      <c r="F154" s="61" t="s">
        <v>194</v>
      </c>
      <c r="G154" s="58"/>
      <c r="H154" s="58"/>
      <c r="I154" s="58"/>
      <c r="J154" s="67"/>
      <c r="M154" s="67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>
      <c r="A155" s="58"/>
      <c r="B155" s="7">
        <f t="shared" si="1"/>
        <v>151</v>
      </c>
      <c r="C155" s="52" t="s">
        <v>334</v>
      </c>
      <c r="D155" s="61" t="s">
        <v>5</v>
      </c>
      <c r="E155" s="7">
        <v>4.0</v>
      </c>
      <c r="F155" s="61" t="s">
        <v>194</v>
      </c>
      <c r="G155" s="58"/>
      <c r="H155" s="58"/>
      <c r="I155" s="58"/>
      <c r="J155" s="67"/>
      <c r="M155" s="67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>
      <c r="A156" s="58"/>
      <c r="B156" s="7">
        <f t="shared" si="1"/>
        <v>152</v>
      </c>
      <c r="C156" s="52" t="s">
        <v>335</v>
      </c>
      <c r="D156" s="61" t="s">
        <v>5</v>
      </c>
      <c r="E156" s="7">
        <v>13.0</v>
      </c>
      <c r="F156" s="61" t="s">
        <v>194</v>
      </c>
      <c r="G156" s="58"/>
      <c r="H156" s="58"/>
      <c r="I156" s="58"/>
      <c r="J156" s="67"/>
      <c r="M156" s="67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  <row r="157">
      <c r="A157" s="58"/>
      <c r="B157" s="7">
        <f t="shared" si="1"/>
        <v>153</v>
      </c>
      <c r="C157" s="52" t="s">
        <v>336</v>
      </c>
      <c r="D157" s="61" t="s">
        <v>5</v>
      </c>
      <c r="E157" s="7">
        <v>14.0</v>
      </c>
      <c r="F157" s="61" t="s">
        <v>194</v>
      </c>
      <c r="G157" s="58"/>
      <c r="H157" s="58"/>
      <c r="I157" s="58"/>
      <c r="J157" s="67"/>
      <c r="M157" s="67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</row>
    <row r="158">
      <c r="A158" s="58"/>
      <c r="B158" s="7">
        <f t="shared" si="1"/>
        <v>154</v>
      </c>
      <c r="C158" s="52" t="s">
        <v>337</v>
      </c>
      <c r="D158" s="61" t="s">
        <v>5</v>
      </c>
      <c r="E158" s="7">
        <v>11.0</v>
      </c>
      <c r="F158" s="61" t="s">
        <v>194</v>
      </c>
      <c r="G158" s="58"/>
      <c r="H158" s="58"/>
      <c r="I158" s="58"/>
      <c r="J158" s="67"/>
      <c r="M158" s="67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</row>
    <row r="159">
      <c r="A159" s="58"/>
      <c r="B159" s="7">
        <f t="shared" si="1"/>
        <v>155</v>
      </c>
      <c r="C159" s="52" t="s">
        <v>338</v>
      </c>
      <c r="D159" s="61" t="s">
        <v>5</v>
      </c>
      <c r="E159" s="7">
        <v>3.0</v>
      </c>
      <c r="F159" s="61" t="s">
        <v>194</v>
      </c>
      <c r="G159" s="58"/>
      <c r="H159" s="58"/>
      <c r="I159" s="58"/>
      <c r="J159" s="67"/>
      <c r="M159" s="67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</row>
    <row r="160">
      <c r="A160" s="58"/>
      <c r="B160" s="7">
        <f t="shared" si="1"/>
        <v>156</v>
      </c>
      <c r="C160" s="52" t="s">
        <v>339</v>
      </c>
      <c r="D160" s="61" t="s">
        <v>5</v>
      </c>
      <c r="E160" s="7">
        <v>23.0</v>
      </c>
      <c r="F160" s="61" t="s">
        <v>194</v>
      </c>
      <c r="G160" s="58"/>
      <c r="H160" s="58"/>
      <c r="I160" s="58"/>
      <c r="J160" s="67"/>
      <c r="M160" s="67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</row>
    <row r="161">
      <c r="A161" s="58"/>
      <c r="B161" s="7">
        <f t="shared" si="1"/>
        <v>157</v>
      </c>
      <c r="C161" s="52" t="s">
        <v>340</v>
      </c>
      <c r="D161" s="61" t="s">
        <v>5</v>
      </c>
      <c r="E161" s="7">
        <v>12.0</v>
      </c>
      <c r="F161" s="61" t="s">
        <v>194</v>
      </c>
      <c r="G161" s="58"/>
      <c r="H161" s="58"/>
      <c r="I161" s="58"/>
      <c r="J161" s="67"/>
      <c r="M161" s="67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</row>
    <row r="162">
      <c r="A162" s="58"/>
      <c r="B162" s="7">
        <f t="shared" si="1"/>
        <v>158</v>
      </c>
      <c r="C162" s="52" t="s">
        <v>341</v>
      </c>
      <c r="D162" s="61" t="s">
        <v>5</v>
      </c>
      <c r="E162" s="7">
        <v>12.0</v>
      </c>
      <c r="F162" s="61" t="s">
        <v>194</v>
      </c>
      <c r="G162" s="58"/>
      <c r="H162" s="58"/>
      <c r="I162" s="58"/>
      <c r="J162" s="67"/>
      <c r="M162" s="67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</row>
    <row r="163">
      <c r="A163" s="58"/>
      <c r="B163" s="7">
        <f t="shared" si="1"/>
        <v>159</v>
      </c>
      <c r="C163" s="52" t="s">
        <v>342</v>
      </c>
      <c r="D163" s="61" t="s">
        <v>5</v>
      </c>
      <c r="E163" s="7">
        <v>10.0</v>
      </c>
      <c r="F163" s="61" t="s">
        <v>194</v>
      </c>
      <c r="G163" s="58"/>
      <c r="H163" s="58"/>
      <c r="I163" s="58"/>
      <c r="J163" s="67"/>
      <c r="M163" s="67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</row>
    <row r="164">
      <c r="A164" s="58"/>
      <c r="B164" s="7">
        <f t="shared" si="1"/>
        <v>160</v>
      </c>
      <c r="C164" s="52" t="s">
        <v>343</v>
      </c>
      <c r="D164" s="61" t="s">
        <v>5</v>
      </c>
      <c r="E164" s="7">
        <v>17.0</v>
      </c>
      <c r="F164" s="61" t="s">
        <v>194</v>
      </c>
      <c r="G164" s="58"/>
      <c r="H164" s="58"/>
      <c r="I164" s="58"/>
      <c r="J164" s="67"/>
      <c r="M164" s="67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</row>
    <row r="165">
      <c r="A165" s="58"/>
      <c r="B165" s="7">
        <f t="shared" si="1"/>
        <v>161</v>
      </c>
      <c r="C165" s="52" t="s">
        <v>344</v>
      </c>
      <c r="D165" s="61" t="s">
        <v>5</v>
      </c>
      <c r="E165" s="7">
        <v>15.0</v>
      </c>
      <c r="F165" s="61" t="s">
        <v>194</v>
      </c>
      <c r="G165" s="58"/>
      <c r="H165" s="58"/>
      <c r="I165" s="58"/>
      <c r="J165" s="67"/>
      <c r="M165" s="67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</row>
    <row r="166">
      <c r="A166" s="58"/>
      <c r="B166" s="7">
        <f t="shared" si="1"/>
        <v>162</v>
      </c>
      <c r="C166" s="52" t="s">
        <v>345</v>
      </c>
      <c r="D166" s="61" t="s">
        <v>5</v>
      </c>
      <c r="E166" s="7">
        <v>11.0</v>
      </c>
      <c r="F166" s="61" t="s">
        <v>194</v>
      </c>
      <c r="G166" s="58"/>
      <c r="H166" s="58"/>
      <c r="I166" s="58"/>
      <c r="J166" s="67"/>
      <c r="M166" s="67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</row>
    <row r="167">
      <c r="A167" s="58"/>
      <c r="B167" s="7">
        <f t="shared" si="1"/>
        <v>163</v>
      </c>
      <c r="C167" s="52" t="s">
        <v>346</v>
      </c>
      <c r="D167" s="61" t="s">
        <v>5</v>
      </c>
      <c r="E167" s="7">
        <v>16.0</v>
      </c>
      <c r="F167" s="61" t="s">
        <v>194</v>
      </c>
      <c r="G167" s="58"/>
      <c r="H167" s="58"/>
      <c r="I167" s="58"/>
      <c r="J167" s="67"/>
      <c r="M167" s="67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</row>
    <row r="168">
      <c r="A168" s="58"/>
      <c r="B168" s="7">
        <f t="shared" si="1"/>
        <v>164</v>
      </c>
      <c r="C168" s="52" t="s">
        <v>347</v>
      </c>
      <c r="D168" s="61" t="s">
        <v>5</v>
      </c>
      <c r="E168" s="7">
        <v>8.0</v>
      </c>
      <c r="F168" s="61" t="s">
        <v>194</v>
      </c>
      <c r="G168" s="58"/>
      <c r="H168" s="58"/>
      <c r="I168" s="58"/>
      <c r="J168" s="67"/>
      <c r="M168" s="67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</row>
    <row r="169">
      <c r="A169" s="58"/>
      <c r="B169" s="7">
        <f t="shared" si="1"/>
        <v>165</v>
      </c>
      <c r="C169" s="52" t="s">
        <v>348</v>
      </c>
      <c r="D169" s="61" t="s">
        <v>5</v>
      </c>
      <c r="E169" s="7">
        <v>14.0</v>
      </c>
      <c r="F169" s="61" t="s">
        <v>194</v>
      </c>
      <c r="G169" s="58"/>
      <c r="H169" s="58"/>
      <c r="I169" s="58"/>
      <c r="J169" s="67"/>
      <c r="M169" s="67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</row>
    <row r="170">
      <c r="A170" s="58"/>
      <c r="B170" s="7">
        <f t="shared" si="1"/>
        <v>166</v>
      </c>
      <c r="C170" s="52" t="s">
        <v>349</v>
      </c>
      <c r="D170" s="61" t="s">
        <v>5</v>
      </c>
      <c r="E170" s="7">
        <v>12.0</v>
      </c>
      <c r="F170" s="61" t="s">
        <v>194</v>
      </c>
      <c r="G170" s="58"/>
      <c r="H170" s="58"/>
      <c r="I170" s="58"/>
      <c r="J170" s="67"/>
      <c r="M170" s="67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</row>
    <row r="171">
      <c r="A171" s="58"/>
      <c r="B171" s="7">
        <f t="shared" si="1"/>
        <v>167</v>
      </c>
      <c r="C171" s="52" t="s">
        <v>350</v>
      </c>
      <c r="D171" s="61" t="s">
        <v>5</v>
      </c>
      <c r="E171" s="7">
        <v>15.0</v>
      </c>
      <c r="F171" s="61" t="s">
        <v>194</v>
      </c>
      <c r="G171" s="58"/>
      <c r="H171" s="58"/>
      <c r="I171" s="58"/>
      <c r="J171" s="67"/>
      <c r="M171" s="67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</row>
    <row r="172">
      <c r="A172" s="58"/>
      <c r="B172" s="7">
        <f t="shared" si="1"/>
        <v>168</v>
      </c>
      <c r="C172" s="52" t="s">
        <v>351</v>
      </c>
      <c r="D172" s="61" t="s">
        <v>5</v>
      </c>
      <c r="E172" s="7">
        <v>20.0</v>
      </c>
      <c r="F172" s="61" t="s">
        <v>194</v>
      </c>
      <c r="G172" s="58"/>
      <c r="H172" s="58"/>
      <c r="I172" s="58"/>
      <c r="J172" s="67"/>
      <c r="M172" s="67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</row>
    <row r="173">
      <c r="A173" s="58"/>
      <c r="B173" s="7">
        <f t="shared" si="1"/>
        <v>169</v>
      </c>
      <c r="C173" s="52" t="s">
        <v>352</v>
      </c>
      <c r="D173" s="61" t="s">
        <v>5</v>
      </c>
      <c r="E173" s="7">
        <v>70.0</v>
      </c>
      <c r="F173" s="61" t="s">
        <v>194</v>
      </c>
      <c r="G173" s="58"/>
      <c r="H173" s="58"/>
      <c r="I173" s="58"/>
      <c r="J173" s="67"/>
      <c r="M173" s="67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</row>
    <row r="174">
      <c r="A174" s="58"/>
      <c r="B174" s="7">
        <f t="shared" si="1"/>
        <v>170</v>
      </c>
      <c r="C174" s="52" t="s">
        <v>353</v>
      </c>
      <c r="D174" s="61" t="s">
        <v>5</v>
      </c>
      <c r="E174" s="7">
        <v>17.0</v>
      </c>
      <c r="F174" s="61" t="s">
        <v>194</v>
      </c>
      <c r="G174" s="58"/>
      <c r="H174" s="58"/>
      <c r="I174" s="58"/>
      <c r="J174" s="67"/>
      <c r="M174" s="67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</row>
    <row r="175">
      <c r="A175" s="58"/>
      <c r="B175" s="7">
        <f t="shared" si="1"/>
        <v>171</v>
      </c>
      <c r="C175" s="52" t="s">
        <v>354</v>
      </c>
      <c r="D175" s="61" t="s">
        <v>5</v>
      </c>
      <c r="E175" s="7">
        <v>79.0</v>
      </c>
      <c r="F175" s="61" t="s">
        <v>194</v>
      </c>
      <c r="G175" s="58"/>
      <c r="H175" s="58"/>
      <c r="I175" s="58"/>
      <c r="J175" s="67"/>
      <c r="M175" s="67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</row>
    <row r="176">
      <c r="A176" s="58"/>
      <c r="B176" s="7">
        <f t="shared" si="1"/>
        <v>172</v>
      </c>
      <c r="C176" s="52" t="s">
        <v>355</v>
      </c>
      <c r="D176" s="61" t="s">
        <v>5</v>
      </c>
      <c r="E176" s="7">
        <v>20.0</v>
      </c>
      <c r="F176" s="61" t="s">
        <v>194</v>
      </c>
      <c r="G176" s="58"/>
      <c r="H176" s="58"/>
      <c r="I176" s="58"/>
      <c r="J176" s="67"/>
      <c r="M176" s="67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</row>
    <row r="177">
      <c r="A177" s="58"/>
      <c r="B177" s="7">
        <f t="shared" si="1"/>
        <v>173</v>
      </c>
      <c r="C177" s="52" t="s">
        <v>356</v>
      </c>
      <c r="D177" s="61" t="s">
        <v>5</v>
      </c>
      <c r="E177" s="7">
        <v>18.0</v>
      </c>
      <c r="F177" s="61" t="s">
        <v>194</v>
      </c>
      <c r="G177" s="58"/>
      <c r="H177" s="58"/>
      <c r="I177" s="58"/>
      <c r="J177" s="67"/>
      <c r="M177" s="67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</row>
    <row r="178">
      <c r="A178" s="58"/>
      <c r="B178" s="7">
        <f t="shared" si="1"/>
        <v>174</v>
      </c>
      <c r="C178" s="52" t="s">
        <v>357</v>
      </c>
      <c r="D178" s="61" t="s">
        <v>5</v>
      </c>
      <c r="E178" s="7">
        <v>17.0</v>
      </c>
      <c r="F178" s="61" t="s">
        <v>194</v>
      </c>
      <c r="G178" s="58"/>
      <c r="H178" s="58"/>
      <c r="I178" s="58"/>
      <c r="J178" s="67"/>
      <c r="M178" s="67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</row>
    <row r="179">
      <c r="A179" s="58"/>
      <c r="B179" s="7">
        <f t="shared" si="1"/>
        <v>175</v>
      </c>
      <c r="C179" s="52" t="s">
        <v>358</v>
      </c>
      <c r="D179" s="61" t="s">
        <v>5</v>
      </c>
      <c r="E179" s="7">
        <v>16.0</v>
      </c>
      <c r="F179" s="61" t="s">
        <v>194</v>
      </c>
      <c r="G179" s="58"/>
      <c r="H179" s="58"/>
      <c r="I179" s="58"/>
      <c r="J179" s="67"/>
      <c r="M179" s="67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</row>
    <row r="180">
      <c r="A180" s="58"/>
      <c r="B180" s="7">
        <f t="shared" si="1"/>
        <v>176</v>
      </c>
      <c r="C180" s="52" t="s">
        <v>359</v>
      </c>
      <c r="D180" s="61" t="s">
        <v>5</v>
      </c>
      <c r="E180" s="7">
        <v>27.0</v>
      </c>
      <c r="F180" s="61" t="s">
        <v>194</v>
      </c>
      <c r="G180" s="58"/>
      <c r="H180" s="58"/>
      <c r="I180" s="58"/>
      <c r="J180" s="67"/>
      <c r="M180" s="67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</row>
    <row r="181">
      <c r="A181" s="58"/>
      <c r="B181" s="7">
        <f t="shared" si="1"/>
        <v>177</v>
      </c>
      <c r="C181" s="52" t="s">
        <v>360</v>
      </c>
      <c r="D181" s="61" t="s">
        <v>6</v>
      </c>
      <c r="E181" s="7">
        <v>100.0</v>
      </c>
      <c r="F181" s="61" t="s">
        <v>194</v>
      </c>
      <c r="G181" s="58"/>
      <c r="H181" s="58"/>
      <c r="I181" s="58"/>
      <c r="J181" s="67"/>
      <c r="M181" s="67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</row>
    <row r="182">
      <c r="A182" s="58"/>
      <c r="B182" s="7">
        <f t="shared" si="1"/>
        <v>178</v>
      </c>
      <c r="C182" s="52" t="s">
        <v>361</v>
      </c>
      <c r="D182" s="61" t="s">
        <v>5</v>
      </c>
      <c r="E182" s="7">
        <v>58.0</v>
      </c>
      <c r="F182" s="61" t="s">
        <v>194</v>
      </c>
      <c r="G182" s="58"/>
      <c r="H182" s="58"/>
      <c r="I182" s="58"/>
      <c r="J182" s="67"/>
      <c r="M182" s="67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</row>
    <row r="183">
      <c r="A183" s="58"/>
      <c r="B183" s="7">
        <f t="shared" si="1"/>
        <v>179</v>
      </c>
      <c r="C183" s="52" t="s">
        <v>362</v>
      </c>
      <c r="D183" s="61" t="s">
        <v>363</v>
      </c>
      <c r="E183" s="7">
        <v>46.0</v>
      </c>
      <c r="F183" s="61" t="s">
        <v>194</v>
      </c>
      <c r="G183" s="58"/>
      <c r="H183" s="58"/>
      <c r="I183" s="58"/>
      <c r="J183" s="67"/>
      <c r="M183" s="67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</row>
    <row r="184">
      <c r="A184" s="58"/>
      <c r="B184" s="7">
        <f t="shared" si="1"/>
        <v>180</v>
      </c>
      <c r="C184" s="52" t="s">
        <v>364</v>
      </c>
      <c r="D184" s="61" t="s">
        <v>5</v>
      </c>
      <c r="E184" s="7">
        <v>55.0</v>
      </c>
      <c r="F184" s="61" t="s">
        <v>194</v>
      </c>
      <c r="G184" s="58"/>
      <c r="H184" s="58"/>
      <c r="I184" s="58"/>
      <c r="J184" s="67"/>
      <c r="M184" s="67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</row>
    <row r="185">
      <c r="A185" s="58"/>
      <c r="B185" s="7">
        <f t="shared" si="1"/>
        <v>181</v>
      </c>
      <c r="C185" s="52" t="s">
        <v>365</v>
      </c>
      <c r="D185" s="61" t="s">
        <v>5</v>
      </c>
      <c r="E185" s="7">
        <v>23.0</v>
      </c>
      <c r="F185" s="61" t="s">
        <v>194</v>
      </c>
      <c r="G185" s="58"/>
      <c r="H185" s="58"/>
      <c r="I185" s="58"/>
      <c r="J185" s="67"/>
      <c r="M185" s="67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</row>
    <row r="186">
      <c r="A186" s="58"/>
      <c r="B186" s="7">
        <f t="shared" si="1"/>
        <v>182</v>
      </c>
      <c r="C186" s="52" t="s">
        <v>366</v>
      </c>
      <c r="D186" s="61" t="s">
        <v>5</v>
      </c>
      <c r="E186" s="7">
        <v>25.0</v>
      </c>
      <c r="F186" s="61" t="s">
        <v>194</v>
      </c>
      <c r="G186" s="58"/>
      <c r="H186" s="58"/>
      <c r="I186" s="58"/>
      <c r="J186" s="67"/>
      <c r="M186" s="67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</row>
    <row r="187">
      <c r="A187" s="58"/>
      <c r="B187" s="7">
        <f t="shared" si="1"/>
        <v>183</v>
      </c>
      <c r="C187" s="52" t="s">
        <v>367</v>
      </c>
      <c r="D187" s="61" t="s">
        <v>4</v>
      </c>
      <c r="E187" s="7">
        <v>26.0</v>
      </c>
      <c r="F187" s="61" t="s">
        <v>194</v>
      </c>
      <c r="G187" s="58"/>
      <c r="H187" s="58"/>
      <c r="I187" s="58"/>
      <c r="J187" s="67"/>
      <c r="M187" s="67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</row>
    <row r="188">
      <c r="A188" s="58"/>
      <c r="B188" s="7">
        <f t="shared" si="1"/>
        <v>184</v>
      </c>
      <c r="C188" s="52" t="s">
        <v>368</v>
      </c>
      <c r="D188" s="61" t="s">
        <v>6</v>
      </c>
      <c r="E188" s="7">
        <v>22.0</v>
      </c>
      <c r="F188" s="61" t="s">
        <v>194</v>
      </c>
      <c r="G188" s="58"/>
      <c r="H188" s="58"/>
      <c r="I188" s="58"/>
      <c r="J188" s="67"/>
      <c r="M188" s="67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</row>
    <row r="189">
      <c r="A189" s="58"/>
      <c r="B189" s="7">
        <f t="shared" si="1"/>
        <v>185</v>
      </c>
      <c r="C189" s="52" t="s">
        <v>369</v>
      </c>
      <c r="D189" s="61" t="s">
        <v>4</v>
      </c>
      <c r="E189" s="7">
        <v>10.0</v>
      </c>
      <c r="F189" s="61" t="s">
        <v>194</v>
      </c>
      <c r="G189" s="58"/>
      <c r="H189" s="58"/>
      <c r="I189" s="58"/>
      <c r="J189" s="67"/>
      <c r="M189" s="67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</row>
    <row r="190">
      <c r="A190" s="58"/>
      <c r="B190" s="7">
        <f t="shared" si="1"/>
        <v>186</v>
      </c>
      <c r="C190" s="52" t="s">
        <v>370</v>
      </c>
      <c r="D190" s="61" t="s">
        <v>4</v>
      </c>
      <c r="E190" s="7">
        <v>11.0</v>
      </c>
      <c r="F190" s="61" t="s">
        <v>194</v>
      </c>
      <c r="G190" s="58"/>
      <c r="H190" s="58"/>
      <c r="I190" s="58"/>
      <c r="J190" s="67"/>
      <c r="M190" s="67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</row>
    <row r="191">
      <c r="A191" s="58"/>
      <c r="B191" s="7">
        <f t="shared" si="1"/>
        <v>187</v>
      </c>
      <c r="C191" s="52" t="s">
        <v>371</v>
      </c>
      <c r="D191" s="61" t="s">
        <v>4</v>
      </c>
      <c r="E191" s="7">
        <v>1.0</v>
      </c>
      <c r="F191" s="61" t="s">
        <v>194</v>
      </c>
      <c r="G191" s="58"/>
      <c r="H191" s="58"/>
      <c r="I191" s="58"/>
      <c r="J191" s="67"/>
      <c r="M191" s="67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</row>
    <row r="192">
      <c r="A192" s="58"/>
      <c r="B192" s="7">
        <f t="shared" si="1"/>
        <v>188</v>
      </c>
      <c r="C192" s="52" t="s">
        <v>372</v>
      </c>
      <c r="D192" s="61" t="s">
        <v>5</v>
      </c>
      <c r="E192" s="7">
        <v>6.0</v>
      </c>
      <c r="F192" s="61" t="s">
        <v>194</v>
      </c>
      <c r="G192" s="58"/>
      <c r="H192" s="58"/>
      <c r="I192" s="58"/>
      <c r="J192" s="67"/>
      <c r="M192" s="67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</row>
    <row r="193">
      <c r="A193" s="58"/>
      <c r="B193" s="7">
        <f t="shared" si="1"/>
        <v>189</v>
      </c>
      <c r="C193" s="52" t="s">
        <v>373</v>
      </c>
      <c r="D193" s="61" t="s">
        <v>4</v>
      </c>
      <c r="E193" s="7">
        <v>29.0</v>
      </c>
      <c r="F193" s="61" t="s">
        <v>194</v>
      </c>
      <c r="G193" s="58"/>
      <c r="H193" s="58"/>
      <c r="I193" s="67"/>
      <c r="J193" s="65"/>
      <c r="K193" s="66"/>
      <c r="L193" s="66"/>
      <c r="M193" s="65"/>
      <c r="N193" s="66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>
      <c r="A194" s="58"/>
      <c r="B194" s="7">
        <f t="shared" si="1"/>
        <v>190</v>
      </c>
      <c r="C194" s="52" t="s">
        <v>374</v>
      </c>
      <c r="D194" s="61" t="s">
        <v>4</v>
      </c>
      <c r="E194" s="7">
        <v>30.0</v>
      </c>
      <c r="F194" s="61" t="s">
        <v>194</v>
      </c>
      <c r="G194" s="58"/>
      <c r="H194" s="58"/>
      <c r="I194" s="67"/>
      <c r="J194" s="67"/>
      <c r="M194" s="67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>
      <c r="A195" s="58"/>
      <c r="B195" s="7">
        <f t="shared" si="1"/>
        <v>191</v>
      </c>
      <c r="C195" s="52" t="s">
        <v>375</v>
      </c>
      <c r="D195" s="61" t="s">
        <v>4</v>
      </c>
      <c r="E195" s="7">
        <v>21.0</v>
      </c>
      <c r="F195" s="61" t="s">
        <v>194</v>
      </c>
      <c r="G195" s="58"/>
      <c r="H195" s="58"/>
      <c r="I195" s="58"/>
      <c r="J195" s="67"/>
      <c r="M195" s="67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>
      <c r="A196" s="58"/>
      <c r="B196" s="7">
        <f t="shared" si="1"/>
        <v>192</v>
      </c>
      <c r="C196" s="52" t="s">
        <v>376</v>
      </c>
      <c r="D196" s="61" t="s">
        <v>4</v>
      </c>
      <c r="E196" s="7">
        <v>24.0</v>
      </c>
      <c r="F196" s="61" t="s">
        <v>194</v>
      </c>
      <c r="G196" s="58"/>
      <c r="H196" s="58"/>
      <c r="I196" s="58"/>
      <c r="J196" s="67"/>
      <c r="M196" s="67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>
      <c r="A197" s="58"/>
      <c r="B197" s="7">
        <f t="shared" si="1"/>
        <v>193</v>
      </c>
      <c r="C197" s="52" t="s">
        <v>377</v>
      </c>
      <c r="D197" s="61" t="s">
        <v>4</v>
      </c>
      <c r="E197" s="7">
        <v>25.0</v>
      </c>
      <c r="F197" s="61" t="s">
        <v>194</v>
      </c>
      <c r="G197" s="58"/>
      <c r="H197" s="58"/>
      <c r="I197" s="58"/>
      <c r="J197" s="67"/>
      <c r="M197" s="67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>
      <c r="A198" s="58"/>
      <c r="B198" s="7">
        <f t="shared" si="1"/>
        <v>194</v>
      </c>
      <c r="C198" s="52" t="s">
        <v>378</v>
      </c>
      <c r="D198" s="61" t="s">
        <v>4</v>
      </c>
      <c r="E198" s="7">
        <v>25.0</v>
      </c>
      <c r="F198" s="61" t="s">
        <v>194</v>
      </c>
      <c r="G198" s="58"/>
      <c r="H198" s="58"/>
      <c r="I198" s="58"/>
      <c r="J198" s="67"/>
      <c r="M198" s="67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>
      <c r="A199" s="58"/>
      <c r="B199" s="7">
        <f t="shared" si="1"/>
        <v>195</v>
      </c>
      <c r="C199" s="52" t="s">
        <v>379</v>
      </c>
      <c r="D199" s="61" t="s">
        <v>4</v>
      </c>
      <c r="E199" s="7">
        <v>22.0</v>
      </c>
      <c r="F199" s="61" t="s">
        <v>194</v>
      </c>
      <c r="G199" s="58"/>
      <c r="H199" s="58"/>
      <c r="I199" s="58"/>
      <c r="J199" s="67"/>
      <c r="M199" s="67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>
      <c r="A200" s="58"/>
      <c r="B200" s="7">
        <f t="shared" si="1"/>
        <v>196</v>
      </c>
      <c r="C200" s="52" t="s">
        <v>380</v>
      </c>
      <c r="D200" s="61" t="s">
        <v>4</v>
      </c>
      <c r="E200" s="7">
        <v>12.0</v>
      </c>
      <c r="F200" s="61" t="s">
        <v>194</v>
      </c>
      <c r="G200" s="58"/>
      <c r="H200" s="58"/>
      <c r="I200" s="58"/>
      <c r="J200" s="67"/>
      <c r="M200" s="67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>
      <c r="A201" s="58"/>
      <c r="B201" s="7">
        <f t="shared" si="1"/>
        <v>197</v>
      </c>
      <c r="C201" s="52" t="s">
        <v>381</v>
      </c>
      <c r="D201" s="61" t="s">
        <v>4</v>
      </c>
      <c r="E201" s="7">
        <v>20.0</v>
      </c>
      <c r="F201" s="61" t="s">
        <v>194</v>
      </c>
      <c r="G201" s="58"/>
      <c r="H201" s="58"/>
      <c r="I201" s="58"/>
      <c r="J201" s="67"/>
      <c r="M201" s="67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>
      <c r="A202" s="58"/>
      <c r="B202" s="7">
        <f t="shared" si="1"/>
        <v>198</v>
      </c>
      <c r="C202" s="52" t="s">
        <v>382</v>
      </c>
      <c r="D202" s="61" t="s">
        <v>4</v>
      </c>
      <c r="E202" s="7">
        <v>17.0</v>
      </c>
      <c r="F202" s="61" t="s">
        <v>194</v>
      </c>
      <c r="G202" s="58"/>
      <c r="H202" s="58"/>
      <c r="I202" s="58"/>
      <c r="J202" s="67"/>
      <c r="M202" s="67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>
      <c r="A203" s="58"/>
      <c r="B203" s="7">
        <f t="shared" si="1"/>
        <v>199</v>
      </c>
      <c r="C203" s="52" t="s">
        <v>383</v>
      </c>
      <c r="D203" s="61" t="s">
        <v>4</v>
      </c>
      <c r="E203" s="7">
        <v>18.0</v>
      </c>
      <c r="F203" s="61" t="s">
        <v>194</v>
      </c>
      <c r="G203" s="58"/>
      <c r="H203" s="58"/>
      <c r="I203" s="58"/>
      <c r="J203" s="67"/>
      <c r="M203" s="67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>
      <c r="A204" s="58"/>
      <c r="B204" s="7">
        <f t="shared" si="1"/>
        <v>200</v>
      </c>
      <c r="C204" s="52" t="s">
        <v>384</v>
      </c>
      <c r="D204" s="61" t="s">
        <v>4</v>
      </c>
      <c r="E204" s="7">
        <v>18.0</v>
      </c>
      <c r="F204" s="61" t="s">
        <v>194</v>
      </c>
      <c r="G204" s="58"/>
      <c r="H204" s="58"/>
      <c r="I204" s="58"/>
      <c r="J204" s="67"/>
      <c r="M204" s="67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>
      <c r="A205" s="58"/>
      <c r="B205" s="7">
        <f t="shared" si="1"/>
        <v>201</v>
      </c>
      <c r="C205" s="52" t="s">
        <v>385</v>
      </c>
      <c r="D205" s="61" t="s">
        <v>4</v>
      </c>
      <c r="E205" s="7">
        <v>16.0</v>
      </c>
      <c r="F205" s="61" t="s">
        <v>194</v>
      </c>
      <c r="G205" s="58"/>
      <c r="H205" s="58"/>
      <c r="I205" s="58"/>
      <c r="J205" s="67"/>
      <c r="M205" s="67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>
      <c r="A206" s="58"/>
      <c r="B206" s="7">
        <f t="shared" si="1"/>
        <v>202</v>
      </c>
      <c r="C206" s="52" t="s">
        <v>386</v>
      </c>
      <c r="D206" s="61" t="s">
        <v>4</v>
      </c>
      <c r="E206" s="7">
        <v>17.0</v>
      </c>
      <c r="F206" s="61" t="s">
        <v>194</v>
      </c>
      <c r="G206" s="58"/>
      <c r="H206" s="58"/>
      <c r="I206" s="58"/>
      <c r="J206" s="67"/>
      <c r="M206" s="67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>
      <c r="A207" s="58"/>
      <c r="B207" s="7">
        <f t="shared" si="1"/>
        <v>203</v>
      </c>
      <c r="C207" s="52" t="s">
        <v>387</v>
      </c>
      <c r="D207" s="61" t="s">
        <v>4</v>
      </c>
      <c r="E207" s="7">
        <v>20.0</v>
      </c>
      <c r="F207" s="61" t="s">
        <v>194</v>
      </c>
      <c r="G207" s="58"/>
      <c r="H207" s="58"/>
      <c r="I207" s="58"/>
      <c r="J207" s="67"/>
      <c r="M207" s="67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>
      <c r="A208" s="58"/>
      <c r="B208" s="7">
        <f t="shared" si="1"/>
        <v>204</v>
      </c>
      <c r="C208" s="52" t="s">
        <v>388</v>
      </c>
      <c r="D208" s="61" t="s">
        <v>4</v>
      </c>
      <c r="E208" s="7">
        <v>19.0</v>
      </c>
      <c r="F208" s="61" t="s">
        <v>194</v>
      </c>
      <c r="G208" s="58"/>
      <c r="H208" s="58"/>
      <c r="I208" s="58"/>
      <c r="J208" s="67"/>
      <c r="M208" s="67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>
      <c r="A209" s="58"/>
      <c r="B209" s="7">
        <f t="shared" si="1"/>
        <v>205</v>
      </c>
      <c r="C209" s="52" t="s">
        <v>389</v>
      </c>
      <c r="D209" s="61" t="s">
        <v>4</v>
      </c>
      <c r="E209" s="7">
        <v>18.0</v>
      </c>
      <c r="F209" s="61" t="s">
        <v>194</v>
      </c>
      <c r="G209" s="58"/>
      <c r="H209" s="58"/>
      <c r="I209" s="58"/>
      <c r="J209" s="67"/>
      <c r="M209" s="67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>
      <c r="A210" s="58"/>
      <c r="B210" s="7">
        <f t="shared" si="1"/>
        <v>206</v>
      </c>
      <c r="C210" s="52" t="s">
        <v>390</v>
      </c>
      <c r="D210" s="61" t="s">
        <v>4</v>
      </c>
      <c r="E210" s="7">
        <v>19.0</v>
      </c>
      <c r="F210" s="61" t="s">
        <v>194</v>
      </c>
      <c r="G210" s="58"/>
      <c r="H210" s="58"/>
      <c r="I210" s="58"/>
      <c r="J210" s="67"/>
      <c r="M210" s="67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>
      <c r="A211" s="58"/>
      <c r="B211" s="7">
        <f t="shared" si="1"/>
        <v>207</v>
      </c>
      <c r="C211" s="52" t="s">
        <v>391</v>
      </c>
      <c r="D211" s="61" t="s">
        <v>4</v>
      </c>
      <c r="E211" s="7">
        <v>45.0</v>
      </c>
      <c r="F211" s="61" t="s">
        <v>194</v>
      </c>
      <c r="G211" s="58"/>
      <c r="H211" s="58"/>
      <c r="I211" s="58"/>
      <c r="J211" s="67"/>
      <c r="M211" s="67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>
      <c r="A212" s="58"/>
      <c r="B212" s="7">
        <f t="shared" si="1"/>
        <v>208</v>
      </c>
      <c r="C212" s="52" t="s">
        <v>392</v>
      </c>
      <c r="D212" s="61" t="s">
        <v>4</v>
      </c>
      <c r="E212" s="7">
        <v>43.0</v>
      </c>
      <c r="F212" s="61" t="s">
        <v>194</v>
      </c>
      <c r="G212" s="58"/>
      <c r="H212" s="58"/>
      <c r="I212" s="58"/>
      <c r="J212" s="67"/>
      <c r="M212" s="67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>
      <c r="A213" s="58"/>
      <c r="B213" s="7">
        <f t="shared" si="1"/>
        <v>209</v>
      </c>
      <c r="C213" s="52" t="s">
        <v>393</v>
      </c>
      <c r="D213" s="61" t="s">
        <v>4</v>
      </c>
      <c r="E213" s="7">
        <v>24.0</v>
      </c>
      <c r="F213" s="61" t="s">
        <v>194</v>
      </c>
      <c r="G213" s="58"/>
      <c r="H213" s="58"/>
      <c r="I213" s="58"/>
      <c r="J213" s="67"/>
      <c r="M213" s="67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>
      <c r="A214" s="58"/>
      <c r="B214" s="7">
        <f t="shared" si="1"/>
        <v>210</v>
      </c>
      <c r="C214" s="52" t="s">
        <v>394</v>
      </c>
      <c r="D214" s="61" t="s">
        <v>4</v>
      </c>
      <c r="E214" s="7">
        <v>21.0</v>
      </c>
      <c r="F214" s="61" t="s">
        <v>194</v>
      </c>
      <c r="G214" s="58"/>
      <c r="H214" s="58"/>
      <c r="I214" s="58"/>
      <c r="J214" s="67"/>
      <c r="M214" s="67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>
      <c r="A215" s="58"/>
      <c r="B215" s="7">
        <f t="shared" si="1"/>
        <v>211</v>
      </c>
      <c r="C215" s="52" t="s">
        <v>395</v>
      </c>
      <c r="D215" s="61" t="s">
        <v>4</v>
      </c>
      <c r="E215" s="7">
        <v>21.0</v>
      </c>
      <c r="F215" s="61" t="s">
        <v>194</v>
      </c>
      <c r="G215" s="58"/>
      <c r="H215" s="58"/>
      <c r="I215" s="58"/>
      <c r="J215" s="67"/>
      <c r="M215" s="67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>
      <c r="A216" s="58"/>
      <c r="B216" s="7">
        <f t="shared" si="1"/>
        <v>212</v>
      </c>
      <c r="C216" s="52" t="s">
        <v>396</v>
      </c>
      <c r="D216" s="61" t="s">
        <v>4</v>
      </c>
      <c r="E216" s="7">
        <v>63.0</v>
      </c>
      <c r="F216" s="61" t="s">
        <v>194</v>
      </c>
      <c r="G216" s="58"/>
      <c r="H216" s="58"/>
      <c r="I216" s="58"/>
      <c r="J216" s="67"/>
      <c r="M216" s="67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>
      <c r="A217" s="58"/>
      <c r="B217" s="7">
        <f t="shared" si="1"/>
        <v>213</v>
      </c>
      <c r="C217" s="52" t="s">
        <v>397</v>
      </c>
      <c r="D217" s="61" t="s">
        <v>4</v>
      </c>
      <c r="E217" s="7">
        <v>60.0</v>
      </c>
      <c r="F217" s="61" t="s">
        <v>194</v>
      </c>
      <c r="G217" s="58"/>
      <c r="H217" s="58"/>
      <c r="I217" s="58"/>
      <c r="J217" s="67"/>
      <c r="M217" s="67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>
      <c r="A218" s="58"/>
      <c r="B218" s="7">
        <f t="shared" si="1"/>
        <v>214</v>
      </c>
      <c r="C218" s="52" t="s">
        <v>398</v>
      </c>
      <c r="D218" s="61" t="s">
        <v>4</v>
      </c>
      <c r="E218" s="7">
        <v>21.0</v>
      </c>
      <c r="F218" s="61" t="s">
        <v>194</v>
      </c>
      <c r="G218" s="58"/>
      <c r="H218" s="58"/>
      <c r="I218" s="58"/>
      <c r="J218" s="67"/>
      <c r="M218" s="67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>
      <c r="A219" s="58"/>
      <c r="B219" s="7">
        <f t="shared" si="1"/>
        <v>215</v>
      </c>
      <c r="C219" s="52" t="s">
        <v>399</v>
      </c>
      <c r="D219" s="61" t="s">
        <v>4</v>
      </c>
      <c r="E219" s="7">
        <v>20.0</v>
      </c>
      <c r="F219" s="61" t="s">
        <v>194</v>
      </c>
      <c r="G219" s="58"/>
      <c r="H219" s="58"/>
      <c r="I219" s="58"/>
      <c r="J219" s="67"/>
      <c r="M219" s="67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>
      <c r="A220" s="58"/>
      <c r="B220" s="7">
        <f t="shared" si="1"/>
        <v>216</v>
      </c>
      <c r="C220" s="52" t="s">
        <v>400</v>
      </c>
      <c r="D220" s="61" t="s">
        <v>4</v>
      </c>
      <c r="E220" s="7">
        <v>19.0</v>
      </c>
      <c r="F220" s="61" t="s">
        <v>194</v>
      </c>
      <c r="G220" s="58"/>
      <c r="H220" s="58"/>
      <c r="I220" s="58"/>
      <c r="J220" s="67"/>
      <c r="M220" s="67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>
      <c r="A221" s="58"/>
      <c r="B221" s="7">
        <f t="shared" si="1"/>
        <v>217</v>
      </c>
      <c r="C221" s="52" t="s">
        <v>401</v>
      </c>
      <c r="D221" s="61" t="s">
        <v>4</v>
      </c>
      <c r="E221" s="7">
        <v>15.0</v>
      </c>
      <c r="F221" s="61" t="s">
        <v>194</v>
      </c>
      <c r="G221" s="58"/>
      <c r="H221" s="58"/>
      <c r="I221" s="58"/>
      <c r="J221" s="67"/>
      <c r="M221" s="67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>
      <c r="A222" s="58"/>
      <c r="B222" s="7">
        <f t="shared" si="1"/>
        <v>218</v>
      </c>
      <c r="C222" s="52" t="s">
        <v>402</v>
      </c>
      <c r="D222" s="61" t="s">
        <v>4</v>
      </c>
      <c r="E222" s="7">
        <v>17.0</v>
      </c>
      <c r="F222" s="61" t="s">
        <v>194</v>
      </c>
      <c r="G222" s="58"/>
      <c r="H222" s="58"/>
      <c r="I222" s="58"/>
      <c r="J222" s="67"/>
      <c r="M222" s="67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>
      <c r="A223" s="58"/>
      <c r="B223" s="7">
        <f t="shared" si="1"/>
        <v>219</v>
      </c>
      <c r="C223" s="52" t="s">
        <v>403</v>
      </c>
      <c r="D223" s="61" t="s">
        <v>4</v>
      </c>
      <c r="E223" s="7">
        <v>15.0</v>
      </c>
      <c r="F223" s="61" t="s">
        <v>194</v>
      </c>
      <c r="G223" s="58"/>
      <c r="H223" s="58"/>
      <c r="I223" s="58"/>
      <c r="J223" s="67"/>
      <c r="M223" s="67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>
      <c r="A224" s="58"/>
      <c r="B224" s="7">
        <f t="shared" si="1"/>
        <v>220</v>
      </c>
      <c r="C224" s="52" t="s">
        <v>404</v>
      </c>
      <c r="D224" s="61" t="s">
        <v>4</v>
      </c>
      <c r="E224" s="7">
        <v>16.0</v>
      </c>
      <c r="F224" s="61" t="s">
        <v>194</v>
      </c>
      <c r="G224" s="58"/>
      <c r="H224" s="58"/>
      <c r="I224" s="58"/>
      <c r="J224" s="67"/>
      <c r="M224" s="67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>
      <c r="A225" s="58"/>
      <c r="B225" s="7">
        <f t="shared" si="1"/>
        <v>221</v>
      </c>
      <c r="C225" s="52" t="s">
        <v>405</v>
      </c>
      <c r="D225" s="61" t="s">
        <v>4</v>
      </c>
      <c r="E225" s="7">
        <v>16.0</v>
      </c>
      <c r="F225" s="61" t="s">
        <v>194</v>
      </c>
      <c r="G225" s="58"/>
      <c r="H225" s="58"/>
      <c r="I225" s="58"/>
      <c r="J225" s="67"/>
      <c r="M225" s="67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>
      <c r="A226" s="58"/>
      <c r="B226" s="7">
        <f t="shared" si="1"/>
        <v>222</v>
      </c>
      <c r="C226" s="52" t="s">
        <v>406</v>
      </c>
      <c r="D226" s="61" t="s">
        <v>4</v>
      </c>
      <c r="E226" s="7">
        <v>14.0</v>
      </c>
      <c r="F226" s="61" t="s">
        <v>194</v>
      </c>
      <c r="G226" s="58"/>
      <c r="H226" s="58"/>
      <c r="I226" s="58"/>
      <c r="J226" s="67"/>
      <c r="M226" s="67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>
      <c r="A227" s="58"/>
      <c r="B227" s="7">
        <f t="shared" si="1"/>
        <v>223</v>
      </c>
      <c r="C227" s="52" t="s">
        <v>407</v>
      </c>
      <c r="D227" s="61" t="s">
        <v>4</v>
      </c>
      <c r="E227" s="7">
        <v>10.0</v>
      </c>
      <c r="F227" s="61" t="s">
        <v>194</v>
      </c>
      <c r="G227" s="58"/>
      <c r="H227" s="58"/>
      <c r="I227" s="58"/>
      <c r="J227" s="67"/>
      <c r="M227" s="67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>
      <c r="A228" s="58"/>
      <c r="B228" s="7">
        <f t="shared" si="1"/>
        <v>224</v>
      </c>
      <c r="C228" s="52" t="s">
        <v>408</v>
      </c>
      <c r="D228" s="61" t="s">
        <v>4</v>
      </c>
      <c r="E228" s="7">
        <v>5.0</v>
      </c>
      <c r="F228" s="61" t="s">
        <v>194</v>
      </c>
      <c r="G228" s="58"/>
      <c r="H228" s="58"/>
      <c r="I228" s="58"/>
      <c r="J228" s="67"/>
      <c r="M228" s="67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>
      <c r="A229" s="58"/>
      <c r="B229" s="7">
        <f t="shared" si="1"/>
        <v>225</v>
      </c>
      <c r="C229" s="52" t="s">
        <v>409</v>
      </c>
      <c r="D229" s="61" t="s">
        <v>4</v>
      </c>
      <c r="E229" s="7">
        <v>25.0</v>
      </c>
      <c r="F229" s="61" t="s">
        <v>194</v>
      </c>
      <c r="G229" s="58"/>
      <c r="H229" s="58"/>
      <c r="I229" s="58"/>
      <c r="J229" s="67"/>
      <c r="M229" s="67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>
      <c r="A230" s="58"/>
      <c r="B230" s="7">
        <f t="shared" si="1"/>
        <v>226</v>
      </c>
      <c r="C230" s="52" t="s">
        <v>410</v>
      </c>
      <c r="D230" s="61" t="s">
        <v>4</v>
      </c>
      <c r="E230" s="7">
        <v>19.0</v>
      </c>
      <c r="F230" s="61" t="s">
        <v>194</v>
      </c>
      <c r="G230" s="58"/>
      <c r="H230" s="58"/>
      <c r="I230" s="58"/>
      <c r="J230" s="67"/>
      <c r="M230" s="67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>
      <c r="A231" s="58"/>
      <c r="B231" s="7">
        <f t="shared" si="1"/>
        <v>227</v>
      </c>
      <c r="C231" s="52" t="s">
        <v>411</v>
      </c>
      <c r="D231" s="61" t="s">
        <v>4</v>
      </c>
      <c r="E231" s="7">
        <v>22.0</v>
      </c>
      <c r="F231" s="61" t="s">
        <v>194</v>
      </c>
      <c r="G231" s="58"/>
      <c r="H231" s="58"/>
      <c r="I231" s="58"/>
      <c r="J231" s="67"/>
      <c r="M231" s="67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>
      <c r="A232" s="58"/>
      <c r="B232" s="7">
        <f t="shared" si="1"/>
        <v>228</v>
      </c>
      <c r="C232" s="52" t="s">
        <v>412</v>
      </c>
      <c r="D232" s="61" t="s">
        <v>4</v>
      </c>
      <c r="E232" s="7">
        <v>21.0</v>
      </c>
      <c r="F232" s="61" t="s">
        <v>194</v>
      </c>
      <c r="G232" s="58"/>
      <c r="H232" s="58"/>
      <c r="I232" s="58"/>
      <c r="J232" s="67"/>
      <c r="M232" s="67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>
      <c r="A233" s="58"/>
      <c r="B233" s="7">
        <f t="shared" si="1"/>
        <v>229</v>
      </c>
      <c r="C233" s="52" t="s">
        <v>413</v>
      </c>
      <c r="D233" s="61" t="s">
        <v>4</v>
      </c>
      <c r="E233" s="7">
        <v>24.0</v>
      </c>
      <c r="F233" s="61" t="s">
        <v>194</v>
      </c>
      <c r="G233" s="58"/>
      <c r="H233" s="58"/>
      <c r="I233" s="58"/>
      <c r="J233" s="67"/>
      <c r="M233" s="67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>
      <c r="A234" s="58"/>
      <c r="B234" s="7">
        <f t="shared" si="1"/>
        <v>230</v>
      </c>
      <c r="C234" s="52" t="s">
        <v>414</v>
      </c>
      <c r="D234" s="61" t="s">
        <v>4</v>
      </c>
      <c r="E234" s="7">
        <v>22.0</v>
      </c>
      <c r="F234" s="61" t="s">
        <v>194</v>
      </c>
      <c r="G234" s="58"/>
      <c r="H234" s="58"/>
      <c r="I234" s="58"/>
      <c r="J234" s="67"/>
      <c r="M234" s="67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>
      <c r="A235" s="58"/>
      <c r="B235" s="7">
        <f t="shared" si="1"/>
        <v>231</v>
      </c>
      <c r="C235" s="52" t="s">
        <v>415</v>
      </c>
      <c r="D235" s="61" t="s">
        <v>4</v>
      </c>
      <c r="E235" s="7">
        <v>20.0</v>
      </c>
      <c r="F235" s="61" t="s">
        <v>194</v>
      </c>
      <c r="G235" s="58"/>
      <c r="H235" s="58"/>
      <c r="I235" s="58"/>
      <c r="J235" s="67"/>
      <c r="M235" s="67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>
      <c r="A236" s="58"/>
      <c r="B236" s="7">
        <f t="shared" si="1"/>
        <v>232</v>
      </c>
      <c r="C236" s="52" t="s">
        <v>416</v>
      </c>
      <c r="D236" s="61" t="s">
        <v>4</v>
      </c>
      <c r="E236" s="7">
        <v>24.0</v>
      </c>
      <c r="F236" s="61" t="s">
        <v>194</v>
      </c>
      <c r="G236" s="58"/>
      <c r="H236" s="58"/>
      <c r="I236" s="58"/>
      <c r="J236" s="67"/>
      <c r="M236" s="67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>
      <c r="A237" s="58"/>
      <c r="B237" s="7">
        <f t="shared" si="1"/>
        <v>233</v>
      </c>
      <c r="C237" s="52" t="s">
        <v>417</v>
      </c>
      <c r="D237" s="61" t="s">
        <v>4</v>
      </c>
      <c r="E237" s="7">
        <v>14.0</v>
      </c>
      <c r="F237" s="61" t="s">
        <v>194</v>
      </c>
      <c r="G237" s="58"/>
      <c r="H237" s="58"/>
      <c r="I237" s="58"/>
      <c r="J237" s="67"/>
      <c r="M237" s="67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>
      <c r="A238" s="58"/>
      <c r="B238" s="7">
        <f t="shared" si="1"/>
        <v>234</v>
      </c>
      <c r="C238" s="52" t="s">
        <v>418</v>
      </c>
      <c r="D238" s="61" t="s">
        <v>4</v>
      </c>
      <c r="E238" s="7">
        <v>14.0</v>
      </c>
      <c r="F238" s="61" t="s">
        <v>194</v>
      </c>
      <c r="G238" s="58"/>
      <c r="H238" s="58"/>
      <c r="I238" s="58"/>
      <c r="J238" s="67"/>
      <c r="M238" s="67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>
      <c r="A239" s="58"/>
      <c r="B239" s="7">
        <f t="shared" si="1"/>
        <v>235</v>
      </c>
      <c r="C239" s="52" t="s">
        <v>419</v>
      </c>
      <c r="D239" s="61" t="s">
        <v>4</v>
      </c>
      <c r="E239" s="7">
        <v>11.0</v>
      </c>
      <c r="F239" s="61" t="s">
        <v>194</v>
      </c>
      <c r="G239" s="58"/>
      <c r="H239" s="58"/>
      <c r="I239" s="58"/>
      <c r="J239" s="67"/>
      <c r="M239" s="67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>
      <c r="A240" s="58"/>
      <c r="B240" s="7">
        <f t="shared" si="1"/>
        <v>236</v>
      </c>
      <c r="C240" s="52" t="s">
        <v>420</v>
      </c>
      <c r="D240" s="61" t="s">
        <v>4</v>
      </c>
      <c r="E240" s="7">
        <v>12.0</v>
      </c>
      <c r="F240" s="61" t="s">
        <v>194</v>
      </c>
      <c r="G240" s="58"/>
      <c r="H240" s="58"/>
      <c r="I240" s="58"/>
      <c r="J240" s="67"/>
      <c r="M240" s="67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>
      <c r="A241" s="58"/>
      <c r="B241" s="7">
        <f t="shared" si="1"/>
        <v>237</v>
      </c>
      <c r="C241" s="52" t="s">
        <v>421</v>
      </c>
      <c r="D241" s="61" t="s">
        <v>4</v>
      </c>
      <c r="E241" s="7">
        <v>13.0</v>
      </c>
      <c r="F241" s="61" t="s">
        <v>194</v>
      </c>
      <c r="G241" s="58"/>
      <c r="H241" s="58"/>
      <c r="I241" s="58"/>
      <c r="J241" s="67"/>
      <c r="M241" s="67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>
      <c r="A242" s="58"/>
      <c r="B242" s="7">
        <f t="shared" si="1"/>
        <v>238</v>
      </c>
      <c r="C242" s="52" t="s">
        <v>422</v>
      </c>
      <c r="D242" s="61" t="s">
        <v>4</v>
      </c>
      <c r="E242" s="7">
        <v>25.0</v>
      </c>
      <c r="F242" s="61" t="s">
        <v>194</v>
      </c>
      <c r="G242" s="58"/>
      <c r="H242" s="58"/>
      <c r="I242" s="58"/>
      <c r="J242" s="67"/>
      <c r="M242" s="67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>
      <c r="A243" s="58"/>
      <c r="B243" s="7">
        <f t="shared" si="1"/>
        <v>239</v>
      </c>
      <c r="C243" s="52" t="s">
        <v>423</v>
      </c>
      <c r="D243" s="61" t="s">
        <v>4</v>
      </c>
      <c r="E243" s="7">
        <v>21.0</v>
      </c>
      <c r="F243" s="61" t="s">
        <v>194</v>
      </c>
      <c r="G243" s="58"/>
      <c r="H243" s="58"/>
      <c r="I243" s="58"/>
      <c r="J243" s="67"/>
      <c r="M243" s="67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>
      <c r="A244" s="58"/>
      <c r="B244" s="7">
        <f t="shared" si="1"/>
        <v>240</v>
      </c>
      <c r="C244" s="52" t="s">
        <v>424</v>
      </c>
      <c r="D244" s="61" t="s">
        <v>4</v>
      </c>
      <c r="E244" s="7">
        <v>18.0</v>
      </c>
      <c r="F244" s="61" t="s">
        <v>194</v>
      </c>
      <c r="G244" s="58"/>
      <c r="H244" s="58"/>
      <c r="I244" s="58"/>
      <c r="J244" s="67"/>
      <c r="M244" s="67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>
      <c r="A245" s="58"/>
      <c r="B245" s="7">
        <f t="shared" si="1"/>
        <v>241</v>
      </c>
      <c r="C245" s="52" t="s">
        <v>425</v>
      </c>
      <c r="D245" s="61" t="s">
        <v>4</v>
      </c>
      <c r="E245" s="7">
        <v>21.0</v>
      </c>
      <c r="F245" s="61" t="s">
        <v>194</v>
      </c>
      <c r="G245" s="58"/>
      <c r="H245" s="58"/>
      <c r="I245" s="58"/>
      <c r="J245" s="67"/>
      <c r="M245" s="67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>
      <c r="A246" s="58"/>
      <c r="B246" s="7">
        <f t="shared" si="1"/>
        <v>242</v>
      </c>
      <c r="C246" s="52" t="s">
        <v>426</v>
      </c>
      <c r="D246" s="61" t="s">
        <v>4</v>
      </c>
      <c r="E246" s="7">
        <v>20.0</v>
      </c>
      <c r="F246" s="61" t="s">
        <v>194</v>
      </c>
      <c r="G246" s="58"/>
      <c r="H246" s="58"/>
      <c r="I246" s="58"/>
      <c r="J246" s="67"/>
      <c r="M246" s="67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>
      <c r="A247" s="58"/>
      <c r="B247" s="7">
        <f t="shared" si="1"/>
        <v>243</v>
      </c>
      <c r="C247" s="52" t="s">
        <v>427</v>
      </c>
      <c r="D247" s="61" t="s">
        <v>4</v>
      </c>
      <c r="E247" s="7">
        <v>20.0</v>
      </c>
      <c r="F247" s="61" t="s">
        <v>194</v>
      </c>
      <c r="G247" s="58"/>
      <c r="H247" s="58"/>
      <c r="I247" s="58"/>
      <c r="J247" s="67"/>
      <c r="M247" s="67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>
      <c r="A248" s="58"/>
      <c r="B248" s="7">
        <f t="shared" si="1"/>
        <v>244</v>
      </c>
      <c r="C248" s="52" t="s">
        <v>428</v>
      </c>
      <c r="D248" s="61" t="s">
        <v>4</v>
      </c>
      <c r="E248" s="7">
        <v>19.0</v>
      </c>
      <c r="F248" s="61" t="s">
        <v>194</v>
      </c>
      <c r="G248" s="58"/>
      <c r="H248" s="58"/>
      <c r="I248" s="58"/>
      <c r="J248" s="67"/>
      <c r="M248" s="67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>
      <c r="A249" s="58"/>
      <c r="B249" s="7">
        <f t="shared" si="1"/>
        <v>245</v>
      </c>
      <c r="C249" s="52" t="s">
        <v>429</v>
      </c>
      <c r="D249" s="61" t="s">
        <v>4</v>
      </c>
      <c r="E249" s="7">
        <v>11.0</v>
      </c>
      <c r="F249" s="61" t="s">
        <v>194</v>
      </c>
      <c r="G249" s="58"/>
      <c r="H249" s="58"/>
      <c r="I249" s="58"/>
      <c r="J249" s="67"/>
      <c r="M249" s="67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>
      <c r="A250" s="58"/>
      <c r="B250" s="7">
        <f t="shared" si="1"/>
        <v>246</v>
      </c>
      <c r="C250" s="52" t="s">
        <v>430</v>
      </c>
      <c r="D250" s="61" t="s">
        <v>4</v>
      </c>
      <c r="E250" s="7">
        <v>5.0</v>
      </c>
      <c r="F250" s="61" t="s">
        <v>194</v>
      </c>
      <c r="G250" s="58"/>
      <c r="H250" s="58"/>
      <c r="I250" s="58"/>
      <c r="J250" s="67"/>
      <c r="M250" s="67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>
      <c r="A251" s="58"/>
      <c r="B251" s="7">
        <f t="shared" si="1"/>
        <v>247</v>
      </c>
      <c r="C251" s="52" t="s">
        <v>431</v>
      </c>
      <c r="D251" s="61" t="s">
        <v>4</v>
      </c>
      <c r="E251" s="7">
        <v>8.0</v>
      </c>
      <c r="F251" s="61" t="s">
        <v>194</v>
      </c>
      <c r="G251" s="58"/>
      <c r="H251" s="58"/>
      <c r="I251" s="58"/>
      <c r="J251" s="67"/>
      <c r="M251" s="67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>
      <c r="A252" s="58"/>
      <c r="B252" s="7">
        <f t="shared" si="1"/>
        <v>248</v>
      </c>
      <c r="C252" s="52" t="s">
        <v>432</v>
      </c>
      <c r="D252" s="61" t="s">
        <v>4</v>
      </c>
      <c r="E252" s="7">
        <v>19.0</v>
      </c>
      <c r="F252" s="61" t="s">
        <v>194</v>
      </c>
      <c r="G252" s="58"/>
      <c r="H252" s="58"/>
      <c r="I252" s="58"/>
      <c r="J252" s="67"/>
      <c r="M252" s="67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>
      <c r="A253" s="58"/>
      <c r="B253" s="7">
        <f t="shared" si="1"/>
        <v>249</v>
      </c>
      <c r="C253" s="52" t="s">
        <v>433</v>
      </c>
      <c r="D253" s="61" t="s">
        <v>4</v>
      </c>
      <c r="E253" s="7">
        <v>36.0</v>
      </c>
      <c r="F253" s="61" t="s">
        <v>194</v>
      </c>
      <c r="G253" s="58"/>
      <c r="H253" s="58"/>
      <c r="I253" s="58"/>
      <c r="J253" s="67"/>
      <c r="M253" s="67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>
      <c r="A254" s="58"/>
      <c r="B254" s="7">
        <f t="shared" si="1"/>
        <v>250</v>
      </c>
      <c r="C254" s="52" t="s">
        <v>434</v>
      </c>
      <c r="D254" s="61" t="s">
        <v>4</v>
      </c>
      <c r="E254" s="7">
        <v>90.0</v>
      </c>
      <c r="F254" s="61" t="s">
        <v>194</v>
      </c>
      <c r="G254" s="58"/>
      <c r="H254" s="58"/>
      <c r="I254" s="58"/>
      <c r="J254" s="67"/>
      <c r="M254" s="67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>
      <c r="A255" s="58"/>
      <c r="B255" s="7">
        <f t="shared" si="1"/>
        <v>251</v>
      </c>
      <c r="C255" s="52" t="s">
        <v>435</v>
      </c>
      <c r="D255" s="61" t="s">
        <v>4</v>
      </c>
      <c r="E255" s="7">
        <v>80.0</v>
      </c>
      <c r="F255" s="61" t="s">
        <v>194</v>
      </c>
      <c r="G255" s="58"/>
      <c r="H255" s="58"/>
      <c r="I255" s="58"/>
      <c r="J255" s="67"/>
      <c r="M255" s="67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>
      <c r="A256" s="58"/>
      <c r="B256" s="7">
        <f t="shared" si="1"/>
        <v>252</v>
      </c>
      <c r="C256" s="52" t="s">
        <v>436</v>
      </c>
      <c r="D256" s="61" t="s">
        <v>4</v>
      </c>
      <c r="E256" s="7">
        <v>82.0</v>
      </c>
      <c r="F256" s="61" t="s">
        <v>194</v>
      </c>
      <c r="G256" s="58"/>
      <c r="H256" s="58"/>
      <c r="I256" s="58"/>
      <c r="J256" s="67"/>
      <c r="M256" s="67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>
      <c r="A257" s="58"/>
      <c r="B257" s="7">
        <f t="shared" si="1"/>
        <v>253</v>
      </c>
      <c r="C257" s="52" t="s">
        <v>437</v>
      </c>
      <c r="D257" s="61" t="s">
        <v>4</v>
      </c>
      <c r="E257" s="7">
        <v>34.0</v>
      </c>
      <c r="F257" s="61" t="s">
        <v>194</v>
      </c>
      <c r="G257" s="58"/>
      <c r="H257" s="58"/>
      <c r="I257" s="58"/>
      <c r="J257" s="67"/>
      <c r="M257" s="67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>
      <c r="A258" s="58"/>
      <c r="B258" s="7">
        <f t="shared" si="1"/>
        <v>254</v>
      </c>
      <c r="C258" s="52" t="s">
        <v>438</v>
      </c>
      <c r="D258" s="61" t="s">
        <v>4</v>
      </c>
      <c r="E258" s="7">
        <v>34.0</v>
      </c>
      <c r="F258" s="61" t="s">
        <v>194</v>
      </c>
      <c r="G258" s="58"/>
      <c r="H258" s="58"/>
      <c r="I258" s="58"/>
      <c r="J258" s="67"/>
      <c r="M258" s="67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>
      <c r="A259" s="58"/>
      <c r="B259" s="7">
        <f t="shared" si="1"/>
        <v>255</v>
      </c>
      <c r="C259" s="52" t="s">
        <v>439</v>
      </c>
      <c r="D259" s="61" t="s">
        <v>4</v>
      </c>
      <c r="E259" s="7">
        <v>35.0</v>
      </c>
      <c r="F259" s="61" t="s">
        <v>194</v>
      </c>
      <c r="G259" s="58"/>
      <c r="H259" s="58"/>
      <c r="I259" s="58"/>
      <c r="J259" s="67"/>
      <c r="M259" s="67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>
      <c r="A260" s="58"/>
      <c r="B260" s="7">
        <f t="shared" si="1"/>
        <v>256</v>
      </c>
      <c r="C260" s="52" t="s">
        <v>440</v>
      </c>
      <c r="D260" s="61" t="s">
        <v>4</v>
      </c>
      <c r="E260" s="7">
        <v>11.0</v>
      </c>
      <c r="F260" s="61" t="s">
        <v>194</v>
      </c>
      <c r="G260" s="58"/>
      <c r="H260" s="58"/>
      <c r="I260" s="58"/>
      <c r="J260" s="67"/>
      <c r="M260" s="67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</row>
    <row r="261">
      <c r="A261" s="58"/>
      <c r="B261" s="7">
        <f t="shared" si="1"/>
        <v>257</v>
      </c>
      <c r="C261" s="52" t="s">
        <v>441</v>
      </c>
      <c r="D261" s="61" t="s">
        <v>4</v>
      </c>
      <c r="E261" s="7">
        <v>30.0</v>
      </c>
      <c r="F261" s="61" t="s">
        <v>194</v>
      </c>
      <c r="G261" s="58"/>
      <c r="H261" s="58"/>
      <c r="I261" s="58"/>
      <c r="J261" s="67"/>
      <c r="M261" s="67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</row>
    <row r="262">
      <c r="A262" s="58"/>
      <c r="B262" s="7">
        <f t="shared" si="1"/>
        <v>258</v>
      </c>
      <c r="C262" s="52" t="s">
        <v>442</v>
      </c>
      <c r="D262" s="61" t="s">
        <v>4</v>
      </c>
      <c r="E262" s="7">
        <v>27.0</v>
      </c>
      <c r="F262" s="61" t="s">
        <v>194</v>
      </c>
      <c r="G262" s="58"/>
      <c r="H262" s="58"/>
      <c r="I262" s="58"/>
      <c r="J262" s="67"/>
      <c r="M262" s="67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</row>
    <row r="263">
      <c r="A263" s="58"/>
      <c r="B263" s="7">
        <f t="shared" si="1"/>
        <v>259</v>
      </c>
      <c r="C263" s="52" t="s">
        <v>443</v>
      </c>
      <c r="D263" s="61" t="s">
        <v>4</v>
      </c>
      <c r="E263" s="7">
        <v>25.0</v>
      </c>
      <c r="F263" s="61" t="s">
        <v>194</v>
      </c>
      <c r="G263" s="58"/>
      <c r="H263" s="58"/>
      <c r="I263" s="58"/>
      <c r="J263" s="67"/>
      <c r="M263" s="67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</row>
    <row r="264">
      <c r="A264" s="58"/>
      <c r="B264" s="7">
        <f t="shared" si="1"/>
        <v>260</v>
      </c>
      <c r="C264" s="52" t="s">
        <v>444</v>
      </c>
      <c r="D264" s="61" t="s">
        <v>4</v>
      </c>
      <c r="E264" s="7">
        <v>14.0</v>
      </c>
      <c r="F264" s="61" t="s">
        <v>194</v>
      </c>
      <c r="G264" s="58"/>
      <c r="H264" s="58"/>
      <c r="I264" s="58"/>
      <c r="J264" s="67"/>
      <c r="M264" s="67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</row>
    <row r="265">
      <c r="A265" s="58"/>
      <c r="B265" s="7">
        <f t="shared" si="1"/>
        <v>261</v>
      </c>
      <c r="C265" s="52" t="s">
        <v>445</v>
      </c>
      <c r="D265" s="61" t="s">
        <v>4</v>
      </c>
      <c r="E265" s="7">
        <v>21.0</v>
      </c>
      <c r="F265" s="61" t="s">
        <v>194</v>
      </c>
      <c r="G265" s="58"/>
      <c r="H265" s="58"/>
      <c r="I265" s="58"/>
      <c r="J265" s="67"/>
      <c r="M265" s="67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</row>
    <row r="266">
      <c r="A266" s="58"/>
      <c r="B266" s="7">
        <f t="shared" si="1"/>
        <v>262</v>
      </c>
      <c r="C266" s="52" t="s">
        <v>446</v>
      </c>
      <c r="D266" s="61" t="s">
        <v>4</v>
      </c>
      <c r="E266" s="7">
        <v>20.0</v>
      </c>
      <c r="F266" s="61" t="s">
        <v>194</v>
      </c>
      <c r="G266" s="58"/>
      <c r="H266" s="58"/>
      <c r="I266" s="58"/>
      <c r="J266" s="67"/>
      <c r="M266" s="67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</row>
    <row r="267">
      <c r="A267" s="58"/>
      <c r="B267" s="7">
        <f t="shared" si="1"/>
        <v>263</v>
      </c>
      <c r="C267" s="52" t="s">
        <v>447</v>
      </c>
      <c r="D267" s="61" t="s">
        <v>4</v>
      </c>
      <c r="E267" s="7">
        <v>5.0</v>
      </c>
      <c r="F267" s="61" t="s">
        <v>194</v>
      </c>
      <c r="G267" s="58"/>
      <c r="H267" s="58"/>
      <c r="I267" s="58"/>
      <c r="J267" s="67"/>
      <c r="M267" s="67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</row>
    <row r="268">
      <c r="A268" s="58"/>
      <c r="B268" s="7">
        <f t="shared" si="1"/>
        <v>264</v>
      </c>
      <c r="C268" s="52" t="s">
        <v>448</v>
      </c>
      <c r="D268" s="61" t="s">
        <v>4</v>
      </c>
      <c r="E268" s="7">
        <v>6.0</v>
      </c>
      <c r="F268" s="61" t="s">
        <v>194</v>
      </c>
      <c r="G268" s="58"/>
      <c r="H268" s="58"/>
      <c r="I268" s="58"/>
      <c r="J268" s="67"/>
      <c r="M268" s="67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</row>
    <row r="269">
      <c r="A269" s="58"/>
      <c r="B269" s="7">
        <f t="shared" si="1"/>
        <v>265</v>
      </c>
      <c r="C269" s="52" t="s">
        <v>449</v>
      </c>
      <c r="D269" s="61" t="s">
        <v>4</v>
      </c>
      <c r="E269" s="7">
        <v>4.0</v>
      </c>
      <c r="F269" s="61" t="s">
        <v>194</v>
      </c>
      <c r="G269" s="58"/>
      <c r="H269" s="58"/>
      <c r="I269" s="58"/>
      <c r="J269" s="67"/>
      <c r="M269" s="67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</row>
    <row r="270">
      <c r="A270" s="58"/>
      <c r="B270" s="7">
        <f t="shared" si="1"/>
        <v>266</v>
      </c>
      <c r="C270" s="52" t="s">
        <v>450</v>
      </c>
      <c r="D270" s="61" t="s">
        <v>4</v>
      </c>
      <c r="E270" s="7">
        <v>36.0</v>
      </c>
      <c r="F270" s="61" t="s">
        <v>194</v>
      </c>
      <c r="G270" s="58"/>
      <c r="H270" s="58"/>
      <c r="I270" s="58"/>
      <c r="J270" s="67"/>
      <c r="M270" s="67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</row>
    <row r="271">
      <c r="A271" s="58"/>
      <c r="B271" s="7">
        <f t="shared" si="1"/>
        <v>267</v>
      </c>
      <c r="C271" s="52" t="s">
        <v>451</v>
      </c>
      <c r="D271" s="61" t="s">
        <v>4</v>
      </c>
      <c r="E271" s="7">
        <v>24.0</v>
      </c>
      <c r="F271" s="61" t="s">
        <v>194</v>
      </c>
      <c r="G271" s="58"/>
      <c r="H271" s="58"/>
      <c r="I271" s="58"/>
      <c r="J271" s="67"/>
      <c r="M271" s="67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</row>
    <row r="272">
      <c r="A272" s="58"/>
      <c r="B272" s="7">
        <f t="shared" si="1"/>
        <v>268</v>
      </c>
      <c r="C272" s="52" t="s">
        <v>452</v>
      </c>
      <c r="D272" s="61" t="s">
        <v>4</v>
      </c>
      <c r="E272" s="7">
        <v>23.0</v>
      </c>
      <c r="F272" s="61" t="s">
        <v>194</v>
      </c>
      <c r="G272" s="58"/>
      <c r="H272" s="58"/>
      <c r="I272" s="58"/>
      <c r="J272" s="67"/>
      <c r="M272" s="67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</row>
    <row r="273">
      <c r="A273" s="58"/>
      <c r="B273" s="7">
        <f t="shared" si="1"/>
        <v>269</v>
      </c>
      <c r="C273" s="52" t="s">
        <v>453</v>
      </c>
      <c r="D273" s="61" t="s">
        <v>4</v>
      </c>
      <c r="E273" s="7">
        <v>23.0</v>
      </c>
      <c r="F273" s="61" t="s">
        <v>194</v>
      </c>
      <c r="G273" s="58"/>
      <c r="H273" s="58"/>
      <c r="I273" s="58"/>
      <c r="J273" s="67"/>
      <c r="M273" s="67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</row>
    <row r="274">
      <c r="A274" s="58"/>
      <c r="B274" s="7">
        <f t="shared" si="1"/>
        <v>270</v>
      </c>
      <c r="C274" s="52" t="s">
        <v>454</v>
      </c>
      <c r="D274" s="61" t="s">
        <v>4</v>
      </c>
      <c r="E274" s="7">
        <v>17.0</v>
      </c>
      <c r="F274" s="61" t="s">
        <v>194</v>
      </c>
      <c r="G274" s="58"/>
      <c r="H274" s="58"/>
      <c r="I274" s="58"/>
      <c r="J274" s="67"/>
      <c r="M274" s="67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</row>
    <row r="275">
      <c r="A275" s="58"/>
      <c r="B275" s="7">
        <f t="shared" si="1"/>
        <v>271</v>
      </c>
      <c r="C275" s="52" t="s">
        <v>455</v>
      </c>
      <c r="D275" s="61" t="s">
        <v>4</v>
      </c>
      <c r="E275" s="7">
        <v>20.0</v>
      </c>
      <c r="F275" s="61" t="s">
        <v>194</v>
      </c>
      <c r="G275" s="58"/>
      <c r="H275" s="58"/>
      <c r="I275" s="58"/>
      <c r="J275" s="67"/>
      <c r="M275" s="67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>
      <c r="A276" s="58"/>
      <c r="B276" s="7">
        <f t="shared" si="1"/>
        <v>272</v>
      </c>
      <c r="C276" s="52" t="s">
        <v>456</v>
      </c>
      <c r="D276" s="61" t="s">
        <v>4</v>
      </c>
      <c r="E276" s="7">
        <v>18.0</v>
      </c>
      <c r="F276" s="61" t="s">
        <v>194</v>
      </c>
      <c r="G276" s="58"/>
      <c r="H276" s="58"/>
      <c r="I276" s="58"/>
      <c r="J276" s="67"/>
      <c r="M276" s="67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</row>
    <row r="277">
      <c r="A277" s="58"/>
      <c r="B277" s="7">
        <f t="shared" si="1"/>
        <v>273</v>
      </c>
      <c r="C277" s="52" t="s">
        <v>457</v>
      </c>
      <c r="D277" s="61" t="s">
        <v>4</v>
      </c>
      <c r="E277" s="7">
        <v>4.0</v>
      </c>
      <c r="F277" s="61" t="s">
        <v>194</v>
      </c>
      <c r="G277" s="58"/>
      <c r="H277" s="58"/>
      <c r="I277" s="58"/>
      <c r="J277" s="67"/>
      <c r="M277" s="67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</row>
    <row r="278">
      <c r="A278" s="58"/>
      <c r="B278" s="7">
        <f t="shared" si="1"/>
        <v>274</v>
      </c>
      <c r="C278" s="52" t="s">
        <v>458</v>
      </c>
      <c r="D278" s="61" t="s">
        <v>4</v>
      </c>
      <c r="E278" s="7">
        <v>3.0</v>
      </c>
      <c r="F278" s="61" t="s">
        <v>194</v>
      </c>
      <c r="G278" s="58"/>
      <c r="H278" s="58"/>
      <c r="I278" s="58"/>
      <c r="J278" s="67"/>
      <c r="M278" s="67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</row>
    <row r="279">
      <c r="A279" s="58"/>
      <c r="B279" s="7">
        <f t="shared" si="1"/>
        <v>275</v>
      </c>
      <c r="C279" s="52" t="s">
        <v>459</v>
      </c>
      <c r="D279" s="61" t="s">
        <v>4</v>
      </c>
      <c r="E279" s="7">
        <v>9.0</v>
      </c>
      <c r="F279" s="61" t="s">
        <v>194</v>
      </c>
      <c r="G279" s="58"/>
      <c r="H279" s="58"/>
      <c r="I279" s="58"/>
      <c r="J279" s="67"/>
      <c r="M279" s="67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</row>
    <row r="280">
      <c r="A280" s="58"/>
      <c r="B280" s="7">
        <f t="shared" si="1"/>
        <v>276</v>
      </c>
      <c r="C280" s="52" t="s">
        <v>460</v>
      </c>
      <c r="D280" s="61" t="s">
        <v>4</v>
      </c>
      <c r="E280" s="7">
        <v>9.0</v>
      </c>
      <c r="F280" s="61" t="s">
        <v>194</v>
      </c>
      <c r="G280" s="58"/>
      <c r="H280" s="58"/>
      <c r="I280" s="58"/>
      <c r="J280" s="67"/>
      <c r="M280" s="67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</row>
    <row r="281">
      <c r="A281" s="58"/>
      <c r="B281" s="7">
        <f t="shared" si="1"/>
        <v>277</v>
      </c>
      <c r="C281" s="52" t="s">
        <v>461</v>
      </c>
      <c r="D281" s="61" t="s">
        <v>4</v>
      </c>
      <c r="E281" s="7">
        <v>9.0</v>
      </c>
      <c r="F281" s="61" t="s">
        <v>194</v>
      </c>
      <c r="G281" s="58"/>
      <c r="H281" s="58"/>
      <c r="I281" s="58"/>
      <c r="J281" s="67"/>
      <c r="M281" s="67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</row>
    <row r="282">
      <c r="A282" s="58"/>
      <c r="B282" s="7">
        <f t="shared" si="1"/>
        <v>278</v>
      </c>
      <c r="C282" s="52" t="s">
        <v>462</v>
      </c>
      <c r="D282" s="61" t="s">
        <v>4</v>
      </c>
      <c r="E282" s="7">
        <v>8.0</v>
      </c>
      <c r="F282" s="61" t="s">
        <v>194</v>
      </c>
      <c r="G282" s="58"/>
      <c r="H282" s="58"/>
      <c r="I282" s="58"/>
      <c r="J282" s="67"/>
      <c r="M282" s="67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</row>
    <row r="283">
      <c r="A283" s="58"/>
      <c r="B283" s="7">
        <f t="shared" si="1"/>
        <v>279</v>
      </c>
      <c r="C283" s="52" t="s">
        <v>463</v>
      </c>
      <c r="D283" s="61" t="s">
        <v>4</v>
      </c>
      <c r="E283" s="7">
        <v>8.0</v>
      </c>
      <c r="F283" s="61" t="s">
        <v>194</v>
      </c>
      <c r="G283" s="58"/>
      <c r="H283" s="58"/>
      <c r="I283" s="58"/>
      <c r="J283" s="67"/>
      <c r="M283" s="67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</row>
    <row r="284">
      <c r="A284" s="58"/>
      <c r="B284" s="7">
        <f t="shared" si="1"/>
        <v>280</v>
      </c>
      <c r="C284" s="52" t="s">
        <v>464</v>
      </c>
      <c r="D284" s="61" t="s">
        <v>4</v>
      </c>
      <c r="E284" s="7">
        <v>20.0</v>
      </c>
      <c r="F284" s="61" t="s">
        <v>194</v>
      </c>
      <c r="G284" s="58"/>
      <c r="H284" s="58"/>
      <c r="I284" s="58"/>
      <c r="J284" s="67"/>
      <c r="M284" s="67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</row>
    <row r="285">
      <c r="A285" s="58"/>
      <c r="B285" s="7">
        <f t="shared" si="1"/>
        <v>281</v>
      </c>
      <c r="C285" s="52" t="s">
        <v>465</v>
      </c>
      <c r="D285" s="61" t="s">
        <v>4</v>
      </c>
      <c r="E285" s="7">
        <v>25.0</v>
      </c>
      <c r="F285" s="61" t="s">
        <v>194</v>
      </c>
      <c r="G285" s="58"/>
      <c r="H285" s="58"/>
      <c r="I285" s="58"/>
      <c r="J285" s="67"/>
      <c r="M285" s="67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</row>
    <row r="286">
      <c r="A286" s="58"/>
      <c r="B286" s="7">
        <f t="shared" si="1"/>
        <v>282</v>
      </c>
      <c r="C286" s="52" t="s">
        <v>466</v>
      </c>
      <c r="D286" s="61" t="s">
        <v>4</v>
      </c>
      <c r="E286" s="7">
        <v>18.0</v>
      </c>
      <c r="F286" s="61" t="s">
        <v>194</v>
      </c>
      <c r="G286" s="58"/>
      <c r="H286" s="58"/>
      <c r="I286" s="58"/>
      <c r="J286" s="67"/>
      <c r="M286" s="67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</row>
    <row r="287">
      <c r="A287" s="58"/>
      <c r="B287" s="7">
        <f t="shared" si="1"/>
        <v>283</v>
      </c>
      <c r="C287" s="52" t="s">
        <v>467</v>
      </c>
      <c r="D287" s="61" t="s">
        <v>4</v>
      </c>
      <c r="E287" s="7">
        <v>80.0</v>
      </c>
      <c r="F287" s="61" t="s">
        <v>194</v>
      </c>
      <c r="G287" s="58"/>
      <c r="H287" s="58"/>
      <c r="I287" s="58"/>
      <c r="J287" s="67"/>
      <c r="M287" s="67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</row>
    <row r="288">
      <c r="A288" s="58"/>
      <c r="B288" s="7">
        <f t="shared" si="1"/>
        <v>284</v>
      </c>
      <c r="C288" s="52" t="s">
        <v>468</v>
      </c>
      <c r="D288" s="61" t="s">
        <v>4</v>
      </c>
      <c r="E288" s="7">
        <v>70.0</v>
      </c>
      <c r="F288" s="61" t="s">
        <v>194</v>
      </c>
      <c r="G288" s="58"/>
      <c r="H288" s="58"/>
      <c r="I288" s="58"/>
      <c r="J288" s="67"/>
      <c r="M288" s="67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</row>
    <row r="289">
      <c r="A289" s="58"/>
      <c r="B289" s="7">
        <f t="shared" si="1"/>
        <v>285</v>
      </c>
      <c r="C289" s="52" t="s">
        <v>469</v>
      </c>
      <c r="D289" s="61" t="s">
        <v>4</v>
      </c>
      <c r="E289" s="7">
        <v>75.0</v>
      </c>
      <c r="F289" s="61" t="s">
        <v>194</v>
      </c>
      <c r="G289" s="58"/>
      <c r="H289" s="58"/>
      <c r="I289" s="58"/>
      <c r="J289" s="67"/>
      <c r="M289" s="67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</row>
    <row r="290">
      <c r="A290" s="58"/>
      <c r="B290" s="7">
        <f t="shared" si="1"/>
        <v>286</v>
      </c>
      <c r="C290" s="52" t="s">
        <v>470</v>
      </c>
      <c r="D290" s="61" t="s">
        <v>4</v>
      </c>
      <c r="E290" s="7">
        <v>90.0</v>
      </c>
      <c r="F290" s="61" t="s">
        <v>194</v>
      </c>
      <c r="G290" s="58"/>
      <c r="H290" s="58"/>
      <c r="I290" s="58"/>
      <c r="J290" s="67"/>
      <c r="M290" s="67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</row>
    <row r="291">
      <c r="A291" s="58"/>
      <c r="B291" s="7">
        <f t="shared" si="1"/>
        <v>287</v>
      </c>
      <c r="C291" s="52" t="s">
        <v>471</v>
      </c>
      <c r="D291" s="61" t="s">
        <v>4</v>
      </c>
      <c r="E291" s="7">
        <v>80.0</v>
      </c>
      <c r="F291" s="61" t="s">
        <v>194</v>
      </c>
      <c r="G291" s="58"/>
      <c r="H291" s="58"/>
      <c r="I291" s="58"/>
      <c r="J291" s="67"/>
      <c r="M291" s="67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</row>
    <row r="292">
      <c r="A292" s="58"/>
      <c r="B292" s="7">
        <f t="shared" si="1"/>
        <v>288</v>
      </c>
      <c r="C292" s="52" t="s">
        <v>472</v>
      </c>
      <c r="D292" s="61" t="s">
        <v>5</v>
      </c>
      <c r="E292" s="7">
        <v>14.0</v>
      </c>
      <c r="F292" s="61" t="s">
        <v>194</v>
      </c>
      <c r="G292" s="58"/>
      <c r="H292" s="58"/>
      <c r="I292" s="58"/>
      <c r="J292" s="67"/>
      <c r="M292" s="67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</row>
    <row r="293">
      <c r="A293" s="58"/>
      <c r="B293" s="7">
        <f t="shared" si="1"/>
        <v>289</v>
      </c>
      <c r="C293" s="52" t="s">
        <v>473</v>
      </c>
      <c r="D293" s="61" t="s">
        <v>6</v>
      </c>
      <c r="E293" s="7">
        <v>2.0</v>
      </c>
      <c r="F293" s="61" t="s">
        <v>194</v>
      </c>
      <c r="G293" s="58"/>
      <c r="H293" s="58"/>
      <c r="I293" s="65"/>
      <c r="J293" s="66"/>
      <c r="K293" s="66"/>
      <c r="L293" s="65"/>
      <c r="M293" s="66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</row>
    <row r="294">
      <c r="A294" s="58"/>
      <c r="B294" s="7">
        <f t="shared" si="1"/>
        <v>290</v>
      </c>
      <c r="C294" s="52" t="s">
        <v>474</v>
      </c>
      <c r="D294" s="61" t="s">
        <v>5</v>
      </c>
      <c r="E294" s="7">
        <v>12.0</v>
      </c>
      <c r="F294" s="61" t="s">
        <v>194</v>
      </c>
      <c r="G294" s="58"/>
      <c r="H294" s="58"/>
      <c r="I294" s="65"/>
      <c r="J294" s="66"/>
      <c r="K294" s="66"/>
      <c r="L294" s="65"/>
      <c r="M294" s="66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</row>
    <row r="295">
      <c r="A295" s="58"/>
      <c r="B295" s="7">
        <f t="shared" si="1"/>
        <v>291</v>
      </c>
      <c r="C295" s="52" t="s">
        <v>475</v>
      </c>
      <c r="D295" s="61" t="s">
        <v>6</v>
      </c>
      <c r="E295" s="7">
        <v>2.0</v>
      </c>
      <c r="F295" s="61" t="s">
        <v>194</v>
      </c>
      <c r="G295" s="58"/>
      <c r="H295" s="58"/>
      <c r="I295" s="65"/>
      <c r="J295" s="66"/>
      <c r="K295" s="66"/>
      <c r="L295" s="65"/>
      <c r="M295" s="66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</row>
    <row r="296">
      <c r="A296" s="58"/>
      <c r="B296" s="7">
        <f t="shared" si="1"/>
        <v>292</v>
      </c>
      <c r="C296" s="52" t="s">
        <v>476</v>
      </c>
      <c r="D296" s="61" t="s">
        <v>6</v>
      </c>
      <c r="E296" s="7">
        <v>11.0</v>
      </c>
      <c r="F296" s="61" t="s">
        <v>194</v>
      </c>
      <c r="G296" s="58"/>
      <c r="H296" s="58"/>
      <c r="I296" s="67"/>
      <c r="L296" s="67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</row>
    <row r="297">
      <c r="A297" s="58"/>
      <c r="B297" s="7">
        <f t="shared" si="1"/>
        <v>293</v>
      </c>
      <c r="C297" s="52" t="s">
        <v>477</v>
      </c>
      <c r="D297" s="61" t="s">
        <v>6</v>
      </c>
      <c r="E297" s="7">
        <v>10.0</v>
      </c>
      <c r="F297" s="61" t="s">
        <v>194</v>
      </c>
      <c r="G297" s="58"/>
      <c r="H297" s="58"/>
      <c r="I297" s="67"/>
      <c r="L297" s="67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</row>
    <row r="298">
      <c r="A298" s="58"/>
      <c r="B298" s="7">
        <f t="shared" si="1"/>
        <v>294</v>
      </c>
      <c r="C298" s="52" t="s">
        <v>478</v>
      </c>
      <c r="D298" s="61" t="s">
        <v>6</v>
      </c>
      <c r="E298" s="7">
        <v>9.0</v>
      </c>
      <c r="F298" s="61" t="s">
        <v>194</v>
      </c>
      <c r="G298" s="58"/>
      <c r="H298" s="58"/>
      <c r="I298" s="67"/>
      <c r="L298" s="67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</row>
    <row r="299">
      <c r="A299" s="58"/>
      <c r="B299" s="7">
        <f t="shared" si="1"/>
        <v>295</v>
      </c>
      <c r="C299" s="52" t="s">
        <v>479</v>
      </c>
      <c r="D299" s="61" t="s">
        <v>6</v>
      </c>
      <c r="E299" s="7">
        <v>8.0</v>
      </c>
      <c r="F299" s="61" t="s">
        <v>194</v>
      </c>
      <c r="G299" s="58"/>
      <c r="H299" s="58"/>
      <c r="I299" s="67"/>
      <c r="L299" s="67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</row>
    <row r="300">
      <c r="A300" s="58"/>
      <c r="B300" s="7">
        <f t="shared" si="1"/>
        <v>296</v>
      </c>
      <c r="C300" s="52" t="s">
        <v>480</v>
      </c>
      <c r="D300" s="61" t="s">
        <v>6</v>
      </c>
      <c r="E300" s="7">
        <v>9.0</v>
      </c>
      <c r="F300" s="61" t="s">
        <v>194</v>
      </c>
      <c r="G300" s="58"/>
      <c r="H300" s="58"/>
      <c r="I300" s="67"/>
      <c r="L300" s="67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</row>
    <row r="301">
      <c r="A301" s="58"/>
      <c r="B301" s="7">
        <f t="shared" si="1"/>
        <v>297</v>
      </c>
      <c r="C301" s="52" t="s">
        <v>481</v>
      </c>
      <c r="D301" s="61" t="s">
        <v>6</v>
      </c>
      <c r="E301" s="7">
        <v>1.0</v>
      </c>
      <c r="F301" s="61" t="s">
        <v>194</v>
      </c>
      <c r="G301" s="58"/>
      <c r="H301" s="58"/>
      <c r="I301" s="67"/>
      <c r="L301" s="67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</row>
    <row r="302">
      <c r="A302" s="58"/>
      <c r="B302" s="7">
        <f t="shared" si="1"/>
        <v>298</v>
      </c>
      <c r="C302" s="52" t="s">
        <v>482</v>
      </c>
      <c r="D302" s="61" t="s">
        <v>6</v>
      </c>
      <c r="E302" s="7">
        <v>5.0</v>
      </c>
      <c r="F302" s="61" t="s">
        <v>194</v>
      </c>
      <c r="G302" s="58"/>
      <c r="H302" s="58"/>
      <c r="I302" s="67"/>
      <c r="L302" s="67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</row>
    <row r="303">
      <c r="A303" s="58"/>
      <c r="B303" s="7">
        <f t="shared" si="1"/>
        <v>299</v>
      </c>
      <c r="C303" s="52" t="s">
        <v>483</v>
      </c>
      <c r="D303" s="61" t="s">
        <v>6</v>
      </c>
      <c r="E303" s="7">
        <v>5.0</v>
      </c>
      <c r="F303" s="61" t="s">
        <v>194</v>
      </c>
      <c r="G303" s="58"/>
      <c r="H303" s="58"/>
      <c r="I303" s="67"/>
      <c r="L303" s="67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</row>
    <row r="304">
      <c r="A304" s="58"/>
      <c r="B304" s="7">
        <f t="shared" si="1"/>
        <v>300</v>
      </c>
      <c r="C304" s="52" t="s">
        <v>484</v>
      </c>
      <c r="D304" s="61" t="s">
        <v>6</v>
      </c>
      <c r="E304" s="7">
        <v>10.0</v>
      </c>
      <c r="F304" s="61" t="s">
        <v>194</v>
      </c>
      <c r="G304" s="58"/>
      <c r="H304" s="58"/>
      <c r="I304" s="67"/>
      <c r="L304" s="67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</row>
    <row r="305">
      <c r="A305" s="58"/>
      <c r="B305" s="7">
        <f t="shared" si="1"/>
        <v>301</v>
      </c>
      <c r="C305" s="52" t="s">
        <v>485</v>
      </c>
      <c r="D305" s="61" t="s">
        <v>6</v>
      </c>
      <c r="E305" s="7">
        <v>12.0</v>
      </c>
      <c r="F305" s="61" t="s">
        <v>194</v>
      </c>
      <c r="G305" s="58"/>
      <c r="H305" s="58"/>
      <c r="I305" s="67"/>
      <c r="L305" s="67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</row>
    <row r="306">
      <c r="A306" s="58"/>
      <c r="B306" s="7">
        <f t="shared" si="1"/>
        <v>302</v>
      </c>
      <c r="C306" s="52" t="s">
        <v>486</v>
      </c>
      <c r="D306" s="61" t="s">
        <v>6</v>
      </c>
      <c r="E306" s="7">
        <v>15.0</v>
      </c>
      <c r="F306" s="61" t="s">
        <v>194</v>
      </c>
      <c r="G306" s="58"/>
      <c r="H306" s="58"/>
      <c r="I306" s="67"/>
      <c r="L306" s="67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</row>
    <row r="307">
      <c r="A307" s="58"/>
      <c r="B307" s="7">
        <f t="shared" si="1"/>
        <v>303</v>
      </c>
      <c r="C307" s="52" t="s">
        <v>487</v>
      </c>
      <c r="D307" s="61" t="s">
        <v>6</v>
      </c>
      <c r="E307" s="7">
        <v>10.0</v>
      </c>
      <c r="F307" s="61" t="s">
        <v>194</v>
      </c>
      <c r="G307" s="58"/>
      <c r="H307" s="58"/>
      <c r="I307" s="67"/>
      <c r="L307" s="67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</row>
    <row r="308">
      <c r="A308" s="58"/>
      <c r="B308" s="7">
        <f t="shared" si="1"/>
        <v>304</v>
      </c>
      <c r="C308" s="52" t="s">
        <v>488</v>
      </c>
      <c r="D308" s="61" t="s">
        <v>6</v>
      </c>
      <c r="E308" s="7">
        <v>11.0</v>
      </c>
      <c r="F308" s="61" t="s">
        <v>194</v>
      </c>
      <c r="G308" s="58"/>
      <c r="H308" s="58"/>
      <c r="I308" s="67"/>
      <c r="L308" s="67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</row>
    <row r="309">
      <c r="A309" s="58"/>
      <c r="B309" s="7">
        <f t="shared" si="1"/>
        <v>305</v>
      </c>
      <c r="C309" s="52" t="s">
        <v>489</v>
      </c>
      <c r="D309" s="61" t="s">
        <v>6</v>
      </c>
      <c r="E309" s="7">
        <v>11.0</v>
      </c>
      <c r="F309" s="61" t="s">
        <v>194</v>
      </c>
      <c r="G309" s="58"/>
      <c r="H309" s="58"/>
      <c r="I309" s="67"/>
      <c r="L309" s="67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</row>
    <row r="310">
      <c r="A310" s="58"/>
      <c r="B310" s="7">
        <f t="shared" si="1"/>
        <v>306</v>
      </c>
      <c r="C310" s="52" t="s">
        <v>490</v>
      </c>
      <c r="D310" s="61" t="s">
        <v>6</v>
      </c>
      <c r="E310" s="7">
        <v>10.0</v>
      </c>
      <c r="F310" s="61" t="s">
        <v>194</v>
      </c>
      <c r="G310" s="58"/>
      <c r="H310" s="58"/>
      <c r="I310" s="67"/>
      <c r="L310" s="67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</row>
    <row r="311">
      <c r="A311" s="58"/>
      <c r="B311" s="7">
        <f t="shared" si="1"/>
        <v>307</v>
      </c>
      <c r="C311" s="52" t="s">
        <v>491</v>
      </c>
      <c r="D311" s="61" t="s">
        <v>6</v>
      </c>
      <c r="E311" s="7">
        <v>10.0</v>
      </c>
      <c r="F311" s="61" t="s">
        <v>194</v>
      </c>
      <c r="G311" s="58"/>
      <c r="H311" s="58"/>
      <c r="I311" s="67"/>
      <c r="L311" s="67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</row>
    <row r="312">
      <c r="A312" s="58"/>
      <c r="B312" s="7">
        <f t="shared" si="1"/>
        <v>308</v>
      </c>
      <c r="C312" s="52" t="s">
        <v>492</v>
      </c>
      <c r="D312" s="61" t="s">
        <v>6</v>
      </c>
      <c r="E312" s="7">
        <v>12.0</v>
      </c>
      <c r="F312" s="61" t="s">
        <v>194</v>
      </c>
      <c r="G312" s="58"/>
      <c r="H312" s="58"/>
      <c r="I312" s="67"/>
      <c r="L312" s="67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</row>
    <row r="313">
      <c r="A313" s="58"/>
      <c r="B313" s="7">
        <f t="shared" si="1"/>
        <v>309</v>
      </c>
      <c r="C313" s="52" t="s">
        <v>493</v>
      </c>
      <c r="D313" s="61" t="s">
        <v>6</v>
      </c>
      <c r="E313" s="7">
        <v>12.0</v>
      </c>
      <c r="F313" s="61" t="s">
        <v>194</v>
      </c>
      <c r="G313" s="58"/>
      <c r="H313" s="58"/>
      <c r="I313" s="67"/>
      <c r="L313" s="67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</row>
    <row r="314">
      <c r="A314" s="58"/>
      <c r="B314" s="7">
        <f t="shared" si="1"/>
        <v>310</v>
      </c>
      <c r="C314" s="52" t="s">
        <v>494</v>
      </c>
      <c r="D314" s="61" t="s">
        <v>6</v>
      </c>
      <c r="E314" s="7">
        <v>11.0</v>
      </c>
      <c r="F314" s="61" t="s">
        <v>194</v>
      </c>
      <c r="G314" s="58"/>
      <c r="H314" s="58"/>
      <c r="I314" s="67"/>
      <c r="L314" s="67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</row>
    <row r="315">
      <c r="A315" s="58"/>
      <c r="B315" s="7">
        <f t="shared" si="1"/>
        <v>311</v>
      </c>
      <c r="C315" s="52" t="s">
        <v>495</v>
      </c>
      <c r="D315" s="61" t="s">
        <v>6</v>
      </c>
      <c r="E315" s="7">
        <v>11.0</v>
      </c>
      <c r="F315" s="61" t="s">
        <v>194</v>
      </c>
      <c r="G315" s="58"/>
      <c r="H315" s="58"/>
      <c r="I315" s="67"/>
      <c r="L315" s="67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>
      <c r="A316" s="58"/>
      <c r="B316" s="7">
        <f t="shared" si="1"/>
        <v>312</v>
      </c>
      <c r="C316" s="52" t="s">
        <v>496</v>
      </c>
      <c r="D316" s="61" t="s">
        <v>6</v>
      </c>
      <c r="E316" s="7">
        <v>5.0</v>
      </c>
      <c r="F316" s="61" t="s">
        <v>194</v>
      </c>
      <c r="G316" s="58"/>
      <c r="H316" s="58"/>
      <c r="I316" s="67"/>
      <c r="L316" s="67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>
      <c r="A317" s="58"/>
      <c r="B317" s="7">
        <f t="shared" si="1"/>
        <v>313</v>
      </c>
      <c r="C317" s="52" t="s">
        <v>497</v>
      </c>
      <c r="D317" s="61" t="s">
        <v>6</v>
      </c>
      <c r="E317" s="7">
        <v>8.0</v>
      </c>
      <c r="F317" s="61" t="s">
        <v>194</v>
      </c>
      <c r="G317" s="58"/>
      <c r="H317" s="58"/>
      <c r="I317" s="67"/>
      <c r="L317" s="67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</row>
    <row r="318">
      <c r="A318" s="58"/>
      <c r="B318" s="7">
        <f t="shared" si="1"/>
        <v>314</v>
      </c>
      <c r="C318" s="52" t="s">
        <v>498</v>
      </c>
      <c r="D318" s="61" t="s">
        <v>6</v>
      </c>
      <c r="E318" s="7">
        <v>9.0</v>
      </c>
      <c r="F318" s="61" t="s">
        <v>194</v>
      </c>
      <c r="G318" s="58"/>
      <c r="H318" s="58"/>
      <c r="I318" s="67"/>
      <c r="L318" s="67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</row>
    <row r="319">
      <c r="A319" s="58"/>
      <c r="B319" s="7">
        <f t="shared" si="1"/>
        <v>315</v>
      </c>
      <c r="C319" s="52" t="s">
        <v>499</v>
      </c>
      <c r="D319" s="61" t="s">
        <v>6</v>
      </c>
      <c r="E319" s="7">
        <v>10.0</v>
      </c>
      <c r="F319" s="61" t="s">
        <v>194</v>
      </c>
      <c r="G319" s="58"/>
      <c r="H319" s="58"/>
      <c r="I319" s="67"/>
      <c r="L319" s="67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</row>
    <row r="320">
      <c r="A320" s="58"/>
      <c r="B320" s="7">
        <f t="shared" si="1"/>
        <v>316</v>
      </c>
      <c r="C320" s="52" t="s">
        <v>500</v>
      </c>
      <c r="D320" s="61" t="s">
        <v>6</v>
      </c>
      <c r="E320" s="7">
        <v>12.0</v>
      </c>
      <c r="F320" s="61" t="s">
        <v>194</v>
      </c>
      <c r="G320" s="58"/>
      <c r="H320" s="58"/>
      <c r="I320" s="67"/>
      <c r="L320" s="67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</row>
    <row r="321">
      <c r="A321" s="58"/>
      <c r="B321" s="7">
        <f t="shared" si="1"/>
        <v>317</v>
      </c>
      <c r="C321" s="52" t="s">
        <v>501</v>
      </c>
      <c r="D321" s="61" t="s">
        <v>6</v>
      </c>
      <c r="E321" s="7">
        <v>11.0</v>
      </c>
      <c r="F321" s="61" t="s">
        <v>194</v>
      </c>
      <c r="G321" s="58"/>
      <c r="H321" s="58"/>
      <c r="I321" s="67"/>
      <c r="L321" s="67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</row>
    <row r="322">
      <c r="A322" s="58"/>
      <c r="B322" s="7">
        <f t="shared" si="1"/>
        <v>318</v>
      </c>
      <c r="C322" s="52" t="s">
        <v>502</v>
      </c>
      <c r="D322" s="61" t="s">
        <v>6</v>
      </c>
      <c r="E322" s="7">
        <v>10.0</v>
      </c>
      <c r="F322" s="61" t="s">
        <v>194</v>
      </c>
      <c r="G322" s="58"/>
      <c r="H322" s="58"/>
      <c r="I322" s="67"/>
      <c r="L322" s="67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</row>
    <row r="323">
      <c r="A323" s="58"/>
      <c r="B323" s="7">
        <f t="shared" si="1"/>
        <v>319</v>
      </c>
      <c r="C323" s="52" t="s">
        <v>503</v>
      </c>
      <c r="D323" s="61" t="s">
        <v>6</v>
      </c>
      <c r="E323" s="7">
        <v>12.0</v>
      </c>
      <c r="F323" s="61" t="s">
        <v>194</v>
      </c>
      <c r="G323" s="58"/>
      <c r="H323" s="58"/>
      <c r="I323" s="67"/>
      <c r="L323" s="67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</row>
    <row r="324">
      <c r="A324" s="58"/>
      <c r="B324" s="7">
        <f t="shared" si="1"/>
        <v>320</v>
      </c>
      <c r="C324" s="52" t="s">
        <v>504</v>
      </c>
      <c r="D324" s="61" t="s">
        <v>6</v>
      </c>
      <c r="E324" s="7">
        <v>8.0</v>
      </c>
      <c r="F324" s="61" t="s">
        <v>194</v>
      </c>
      <c r="G324" s="58"/>
      <c r="H324" s="58"/>
      <c r="I324" s="67"/>
      <c r="L324" s="67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</row>
    <row r="325">
      <c r="A325" s="58"/>
      <c r="B325" s="7">
        <f t="shared" si="1"/>
        <v>321</v>
      </c>
      <c r="C325" s="52" t="s">
        <v>505</v>
      </c>
      <c r="D325" s="61" t="s">
        <v>6</v>
      </c>
      <c r="E325" s="7">
        <v>10.0</v>
      </c>
      <c r="F325" s="61" t="s">
        <v>194</v>
      </c>
      <c r="G325" s="58"/>
      <c r="H325" s="58"/>
      <c r="I325" s="67"/>
      <c r="L325" s="67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</row>
    <row r="326">
      <c r="A326" s="58"/>
      <c r="B326" s="7">
        <f t="shared" si="1"/>
        <v>322</v>
      </c>
      <c r="C326" s="52" t="s">
        <v>506</v>
      </c>
      <c r="D326" s="61" t="s">
        <v>6</v>
      </c>
      <c r="E326" s="7">
        <v>12.0</v>
      </c>
      <c r="F326" s="61" t="s">
        <v>194</v>
      </c>
      <c r="G326" s="58"/>
      <c r="H326" s="58"/>
      <c r="I326" s="67"/>
      <c r="L326" s="67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</row>
    <row r="327">
      <c r="A327" s="58"/>
      <c r="B327" s="7">
        <f t="shared" si="1"/>
        <v>323</v>
      </c>
      <c r="C327" s="52" t="s">
        <v>507</v>
      </c>
      <c r="D327" s="61" t="s">
        <v>6</v>
      </c>
      <c r="E327" s="7">
        <v>22.0</v>
      </c>
      <c r="F327" s="61" t="s">
        <v>194</v>
      </c>
      <c r="G327" s="58"/>
      <c r="H327" s="58"/>
      <c r="I327" s="67"/>
      <c r="L327" s="67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</row>
    <row r="328">
      <c r="A328" s="58"/>
      <c r="B328" s="7">
        <f t="shared" si="1"/>
        <v>324</v>
      </c>
      <c r="C328" s="52" t="s">
        <v>508</v>
      </c>
      <c r="D328" s="61" t="s">
        <v>6</v>
      </c>
      <c r="E328" s="7">
        <v>24.0</v>
      </c>
      <c r="F328" s="61" t="s">
        <v>194</v>
      </c>
      <c r="G328" s="58"/>
      <c r="H328" s="58"/>
      <c r="I328" s="67"/>
      <c r="L328" s="67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</row>
    <row r="329">
      <c r="A329" s="58"/>
      <c r="B329" s="7">
        <f t="shared" si="1"/>
        <v>325</v>
      </c>
      <c r="C329" s="52" t="s">
        <v>509</v>
      </c>
      <c r="D329" s="61" t="s">
        <v>6</v>
      </c>
      <c r="E329" s="7">
        <v>23.0</v>
      </c>
      <c r="F329" s="61" t="s">
        <v>194</v>
      </c>
      <c r="G329" s="58"/>
      <c r="H329" s="58"/>
      <c r="I329" s="67"/>
      <c r="L329" s="67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</row>
    <row r="330">
      <c r="A330" s="58"/>
      <c r="B330" s="7">
        <f t="shared" si="1"/>
        <v>326</v>
      </c>
      <c r="C330" s="52" t="s">
        <v>510</v>
      </c>
      <c r="D330" s="61" t="s">
        <v>6</v>
      </c>
      <c r="E330" s="7">
        <v>22.0</v>
      </c>
      <c r="F330" s="61" t="s">
        <v>194</v>
      </c>
      <c r="G330" s="58"/>
      <c r="H330" s="58"/>
      <c r="I330" s="67"/>
      <c r="L330" s="67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>
      <c r="A331" s="58"/>
      <c r="B331" s="7">
        <f t="shared" si="1"/>
        <v>327</v>
      </c>
      <c r="C331" s="52" t="s">
        <v>511</v>
      </c>
      <c r="D331" s="61" t="s">
        <v>6</v>
      </c>
      <c r="E331" s="7">
        <v>20.0</v>
      </c>
      <c r="F331" s="61" t="s">
        <v>194</v>
      </c>
      <c r="G331" s="58"/>
      <c r="H331" s="58"/>
      <c r="I331" s="67"/>
      <c r="L331" s="67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>
      <c r="A332" s="58"/>
      <c r="B332" s="7">
        <f t="shared" si="1"/>
        <v>328</v>
      </c>
      <c r="C332" s="52" t="s">
        <v>512</v>
      </c>
      <c r="D332" s="61" t="s">
        <v>6</v>
      </c>
      <c r="E332" s="7">
        <v>21.0</v>
      </c>
      <c r="F332" s="61" t="s">
        <v>194</v>
      </c>
      <c r="G332" s="58"/>
      <c r="H332" s="58"/>
      <c r="I332" s="67"/>
      <c r="L332" s="67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</row>
    <row r="333">
      <c r="A333" s="58"/>
      <c r="B333" s="7">
        <f t="shared" si="1"/>
        <v>329</v>
      </c>
      <c r="C333" s="52" t="s">
        <v>513</v>
      </c>
      <c r="D333" s="61" t="s">
        <v>6</v>
      </c>
      <c r="E333" s="7">
        <v>22.0</v>
      </c>
      <c r="F333" s="61" t="s">
        <v>194</v>
      </c>
      <c r="G333" s="58"/>
      <c r="H333" s="58"/>
      <c r="I333" s="67"/>
      <c r="L333" s="67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</row>
    <row r="334">
      <c r="A334" s="58"/>
      <c r="B334" s="7">
        <f t="shared" si="1"/>
        <v>330</v>
      </c>
      <c r="C334" s="52" t="s">
        <v>514</v>
      </c>
      <c r="D334" s="61" t="s">
        <v>6</v>
      </c>
      <c r="E334" s="7">
        <v>25.0</v>
      </c>
      <c r="F334" s="61" t="s">
        <v>194</v>
      </c>
      <c r="G334" s="58"/>
      <c r="H334" s="58"/>
      <c r="I334" s="67"/>
      <c r="L334" s="67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</row>
    <row r="335">
      <c r="A335" s="58"/>
      <c r="B335" s="7">
        <f t="shared" si="1"/>
        <v>331</v>
      </c>
      <c r="C335" s="52" t="s">
        <v>515</v>
      </c>
      <c r="D335" s="61" t="s">
        <v>5</v>
      </c>
      <c r="E335" s="7">
        <v>68.0</v>
      </c>
      <c r="F335" s="61" t="s">
        <v>194</v>
      </c>
      <c r="G335" s="58"/>
      <c r="H335" s="58"/>
      <c r="I335" s="67"/>
      <c r="L335" s="67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</row>
    <row r="336">
      <c r="A336" s="58"/>
      <c r="B336" s="7">
        <f t="shared" si="1"/>
        <v>332</v>
      </c>
      <c r="C336" s="52" t="s">
        <v>516</v>
      </c>
      <c r="D336" s="61" t="s">
        <v>5</v>
      </c>
      <c r="E336" s="7">
        <v>62.0</v>
      </c>
      <c r="F336" s="61" t="s">
        <v>194</v>
      </c>
      <c r="G336" s="58"/>
      <c r="H336" s="58"/>
      <c r="I336" s="67"/>
      <c r="L336" s="67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</row>
    <row r="337">
      <c r="A337" s="58"/>
      <c r="B337" s="7">
        <f t="shared" si="1"/>
        <v>333</v>
      </c>
      <c r="C337" s="52" t="s">
        <v>517</v>
      </c>
      <c r="D337" s="61" t="s">
        <v>5</v>
      </c>
      <c r="E337" s="7">
        <v>80.0</v>
      </c>
      <c r="F337" s="61" t="s">
        <v>194</v>
      </c>
      <c r="G337" s="58"/>
      <c r="H337" s="58"/>
      <c r="I337" s="67"/>
      <c r="L337" s="67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</row>
    <row r="338">
      <c r="A338" s="58"/>
      <c r="B338" s="7">
        <f t="shared" si="1"/>
        <v>334</v>
      </c>
      <c r="C338" s="52" t="s">
        <v>518</v>
      </c>
      <c r="D338" s="61" t="s">
        <v>5</v>
      </c>
      <c r="E338" s="7">
        <v>65.0</v>
      </c>
      <c r="F338" s="61" t="s">
        <v>194</v>
      </c>
      <c r="G338" s="58"/>
      <c r="H338" s="58"/>
      <c r="I338" s="67"/>
      <c r="L338" s="67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</row>
    <row r="339">
      <c r="A339" s="58"/>
      <c r="B339" s="7">
        <f t="shared" si="1"/>
        <v>335</v>
      </c>
      <c r="C339" s="52" t="s">
        <v>519</v>
      </c>
      <c r="D339" s="61" t="s">
        <v>5</v>
      </c>
      <c r="E339" s="7">
        <v>64.0</v>
      </c>
      <c r="F339" s="61" t="s">
        <v>194</v>
      </c>
      <c r="G339" s="58"/>
      <c r="H339" s="58"/>
      <c r="I339" s="67"/>
      <c r="L339" s="67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</row>
    <row r="340">
      <c r="A340" s="58"/>
      <c r="B340" s="7">
        <f t="shared" si="1"/>
        <v>336</v>
      </c>
      <c r="C340" s="52" t="s">
        <v>520</v>
      </c>
      <c r="D340" s="61" t="s">
        <v>5</v>
      </c>
      <c r="E340" s="7">
        <v>72.0</v>
      </c>
      <c r="F340" s="61" t="s">
        <v>194</v>
      </c>
      <c r="G340" s="58"/>
      <c r="H340" s="58"/>
      <c r="I340" s="67"/>
      <c r="L340" s="67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</row>
    <row r="341">
      <c r="A341" s="58"/>
      <c r="B341" s="7">
        <f t="shared" si="1"/>
        <v>337</v>
      </c>
      <c r="C341" s="52" t="s">
        <v>521</v>
      </c>
      <c r="D341" s="61" t="s">
        <v>5</v>
      </c>
      <c r="E341" s="7">
        <v>55.0</v>
      </c>
      <c r="F341" s="61" t="s">
        <v>194</v>
      </c>
      <c r="G341" s="58"/>
      <c r="H341" s="58"/>
      <c r="I341" s="67"/>
      <c r="L341" s="67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</row>
    <row r="342">
      <c r="A342" s="58"/>
      <c r="B342" s="7">
        <f t="shared" si="1"/>
        <v>338</v>
      </c>
      <c r="C342" s="52" t="s">
        <v>522</v>
      </c>
      <c r="D342" s="61" t="s">
        <v>5</v>
      </c>
      <c r="E342" s="7">
        <v>60.0</v>
      </c>
      <c r="F342" s="61" t="s">
        <v>194</v>
      </c>
      <c r="G342" s="58"/>
      <c r="H342" s="58"/>
      <c r="I342" s="67"/>
      <c r="L342" s="67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</row>
    <row r="343">
      <c r="A343" s="58"/>
      <c r="B343" s="7">
        <f t="shared" si="1"/>
        <v>339</v>
      </c>
      <c r="C343" s="52" t="s">
        <v>523</v>
      </c>
      <c r="D343" s="61" t="s">
        <v>5</v>
      </c>
      <c r="E343" s="7">
        <v>58.0</v>
      </c>
      <c r="F343" s="61" t="s">
        <v>194</v>
      </c>
      <c r="G343" s="58"/>
      <c r="H343" s="58"/>
      <c r="I343" s="67"/>
      <c r="L343" s="67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</row>
    <row r="344">
      <c r="A344" s="58"/>
      <c r="B344" s="7">
        <f t="shared" si="1"/>
        <v>340</v>
      </c>
      <c r="C344" s="52" t="s">
        <v>524</v>
      </c>
      <c r="D344" s="61" t="s">
        <v>5</v>
      </c>
      <c r="E344" s="7">
        <v>50.0</v>
      </c>
      <c r="F344" s="61" t="s">
        <v>194</v>
      </c>
      <c r="G344" s="58"/>
      <c r="H344" s="58"/>
      <c r="I344" s="67"/>
      <c r="L344" s="67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</row>
    <row r="345">
      <c r="A345" s="58"/>
      <c r="B345" s="7">
        <f t="shared" si="1"/>
        <v>341</v>
      </c>
      <c r="C345" s="52" t="s">
        <v>525</v>
      </c>
      <c r="D345" s="61" t="s">
        <v>5</v>
      </c>
      <c r="E345" s="7">
        <v>40.0</v>
      </c>
      <c r="F345" s="61" t="s">
        <v>194</v>
      </c>
      <c r="G345" s="58"/>
      <c r="H345" s="58"/>
      <c r="I345" s="67"/>
      <c r="L345" s="67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</row>
    <row r="346">
      <c r="A346" s="58"/>
      <c r="B346" s="7">
        <f t="shared" si="1"/>
        <v>342</v>
      </c>
      <c r="C346" s="52" t="s">
        <v>526</v>
      </c>
      <c r="D346" s="61" t="s">
        <v>5</v>
      </c>
      <c r="E346" s="7">
        <v>45.0</v>
      </c>
      <c r="F346" s="61" t="s">
        <v>194</v>
      </c>
      <c r="G346" s="58"/>
      <c r="H346" s="58"/>
      <c r="I346" s="67"/>
      <c r="L346" s="67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>
      <c r="A347" s="58"/>
      <c r="B347" s="7">
        <f t="shared" si="1"/>
        <v>343</v>
      </c>
      <c r="C347" s="52" t="s">
        <v>527</v>
      </c>
      <c r="D347" s="61" t="s">
        <v>5</v>
      </c>
      <c r="E347" s="7">
        <v>46.0</v>
      </c>
      <c r="F347" s="61" t="s">
        <v>194</v>
      </c>
      <c r="G347" s="58"/>
      <c r="H347" s="58"/>
      <c r="I347" s="67"/>
      <c r="L347" s="67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</row>
    <row r="348">
      <c r="A348" s="58"/>
      <c r="B348" s="7">
        <f t="shared" si="1"/>
        <v>344</v>
      </c>
      <c r="C348" s="52" t="s">
        <v>528</v>
      </c>
      <c r="D348" s="61" t="s">
        <v>6</v>
      </c>
      <c r="E348" s="7">
        <v>55.0</v>
      </c>
      <c r="F348" s="61" t="s">
        <v>194</v>
      </c>
      <c r="G348" s="58"/>
      <c r="H348" s="58"/>
      <c r="I348" s="67"/>
      <c r="L348" s="67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</row>
    <row r="349">
      <c r="A349" s="58"/>
      <c r="B349" s="7">
        <f t="shared" si="1"/>
        <v>345</v>
      </c>
      <c r="C349" s="52" t="s">
        <v>529</v>
      </c>
      <c r="D349" s="61" t="s">
        <v>6</v>
      </c>
      <c r="E349" s="7">
        <v>49.0</v>
      </c>
      <c r="F349" s="61" t="s">
        <v>194</v>
      </c>
      <c r="G349" s="58"/>
      <c r="H349" s="58"/>
      <c r="I349" s="67"/>
      <c r="L349" s="67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</row>
    <row r="350">
      <c r="A350" s="58"/>
      <c r="B350" s="7">
        <f t="shared" si="1"/>
        <v>346</v>
      </c>
      <c r="C350" s="52" t="s">
        <v>530</v>
      </c>
      <c r="D350" s="61" t="s">
        <v>6</v>
      </c>
      <c r="E350" s="7">
        <v>46.0</v>
      </c>
      <c r="F350" s="61" t="s">
        <v>194</v>
      </c>
      <c r="G350" s="58"/>
      <c r="H350" s="58"/>
      <c r="I350" s="67"/>
      <c r="L350" s="67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</row>
    <row r="351">
      <c r="A351" s="58"/>
      <c r="B351" s="7">
        <f t="shared" si="1"/>
        <v>347</v>
      </c>
      <c r="C351" s="52" t="s">
        <v>531</v>
      </c>
      <c r="D351" s="61" t="s">
        <v>6</v>
      </c>
      <c r="E351" s="7">
        <v>47.0</v>
      </c>
      <c r="F351" s="61" t="s">
        <v>194</v>
      </c>
      <c r="G351" s="58"/>
      <c r="H351" s="58"/>
      <c r="I351" s="67"/>
      <c r="L351" s="67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</row>
    <row r="352">
      <c r="A352" s="58"/>
      <c r="B352" s="7">
        <f t="shared" si="1"/>
        <v>348</v>
      </c>
      <c r="C352" s="52" t="s">
        <v>532</v>
      </c>
      <c r="D352" s="61" t="s">
        <v>6</v>
      </c>
      <c r="E352" s="7">
        <v>70.0</v>
      </c>
      <c r="F352" s="61" t="s">
        <v>194</v>
      </c>
      <c r="G352" s="58"/>
      <c r="H352" s="58"/>
      <c r="I352" s="67"/>
      <c r="L352" s="67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</row>
    <row r="353">
      <c r="A353" s="58"/>
      <c r="B353" s="7">
        <f t="shared" si="1"/>
        <v>349</v>
      </c>
      <c r="C353" s="52" t="s">
        <v>533</v>
      </c>
      <c r="D353" s="61" t="s">
        <v>6</v>
      </c>
      <c r="E353" s="7">
        <v>77.0</v>
      </c>
      <c r="F353" s="61" t="s">
        <v>194</v>
      </c>
      <c r="G353" s="58"/>
      <c r="H353" s="58"/>
      <c r="I353" s="67"/>
      <c r="L353" s="67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</row>
    <row r="354">
      <c r="A354" s="58"/>
      <c r="B354" s="7">
        <f t="shared" si="1"/>
        <v>350</v>
      </c>
      <c r="C354" s="52" t="s">
        <v>534</v>
      </c>
      <c r="D354" s="61" t="s">
        <v>6</v>
      </c>
      <c r="E354" s="7">
        <v>65.0</v>
      </c>
      <c r="F354" s="61" t="s">
        <v>194</v>
      </c>
      <c r="G354" s="58"/>
      <c r="H354" s="58"/>
      <c r="I354" s="67"/>
      <c r="L354" s="67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</row>
    <row r="355">
      <c r="A355" s="58"/>
      <c r="B355" s="7">
        <f t="shared" si="1"/>
        <v>351</v>
      </c>
      <c r="C355" s="52" t="s">
        <v>535</v>
      </c>
      <c r="D355" s="61" t="s">
        <v>6</v>
      </c>
      <c r="E355" s="7">
        <v>81.0</v>
      </c>
      <c r="F355" s="61" t="s">
        <v>194</v>
      </c>
      <c r="G355" s="58"/>
      <c r="H355" s="58"/>
      <c r="I355" s="67"/>
      <c r="L355" s="67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</row>
    <row r="356">
      <c r="A356" s="58"/>
      <c r="B356" s="7">
        <f t="shared" si="1"/>
        <v>352</v>
      </c>
      <c r="C356" s="52" t="s">
        <v>536</v>
      </c>
      <c r="D356" s="61" t="s">
        <v>6</v>
      </c>
      <c r="E356" s="7">
        <v>90.0</v>
      </c>
      <c r="F356" s="61" t="s">
        <v>194</v>
      </c>
      <c r="G356" s="58"/>
      <c r="H356" s="58"/>
      <c r="I356" s="67"/>
      <c r="L356" s="67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</row>
    <row r="357">
      <c r="A357" s="58"/>
      <c r="B357" s="7">
        <f t="shared" si="1"/>
        <v>353</v>
      </c>
      <c r="C357" s="52" t="s">
        <v>537</v>
      </c>
      <c r="D357" s="61" t="s">
        <v>6</v>
      </c>
      <c r="E357" s="7">
        <v>70.0</v>
      </c>
      <c r="F357" s="61" t="s">
        <v>194</v>
      </c>
      <c r="G357" s="58"/>
      <c r="H357" s="58"/>
      <c r="I357" s="67"/>
      <c r="L357" s="67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</row>
    <row r="358">
      <c r="A358" s="58"/>
      <c r="B358" s="7">
        <f t="shared" si="1"/>
        <v>354</v>
      </c>
      <c r="C358" s="52" t="s">
        <v>538</v>
      </c>
      <c r="D358" s="61" t="s">
        <v>6</v>
      </c>
      <c r="E358" s="7">
        <v>60.0</v>
      </c>
      <c r="F358" s="61" t="s">
        <v>194</v>
      </c>
      <c r="G358" s="58"/>
      <c r="H358" s="58"/>
      <c r="I358" s="67"/>
      <c r="L358" s="67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</row>
    <row r="359">
      <c r="A359" s="58"/>
      <c r="B359" s="7">
        <f t="shared" si="1"/>
        <v>355</v>
      </c>
      <c r="C359" s="52" t="s">
        <v>539</v>
      </c>
      <c r="D359" s="61" t="s">
        <v>6</v>
      </c>
      <c r="E359" s="7">
        <v>53.0</v>
      </c>
      <c r="F359" s="61" t="s">
        <v>194</v>
      </c>
      <c r="G359" s="58"/>
      <c r="H359" s="58"/>
      <c r="I359" s="67"/>
      <c r="L359" s="67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</row>
    <row r="360">
      <c r="A360" s="58"/>
      <c r="B360" s="7">
        <f t="shared" si="1"/>
        <v>356</v>
      </c>
      <c r="C360" s="52" t="s">
        <v>540</v>
      </c>
      <c r="D360" s="61" t="s">
        <v>6</v>
      </c>
      <c r="E360" s="7">
        <v>60.0</v>
      </c>
      <c r="F360" s="61" t="s">
        <v>194</v>
      </c>
      <c r="G360" s="58"/>
      <c r="H360" s="58"/>
      <c r="I360" s="67"/>
      <c r="L360" s="67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>
      <c r="A361" s="58"/>
      <c r="B361" s="7">
        <f t="shared" si="1"/>
        <v>357</v>
      </c>
      <c r="C361" s="52" t="s">
        <v>541</v>
      </c>
      <c r="D361" s="61" t="s">
        <v>6</v>
      </c>
      <c r="E361" s="7">
        <v>45.0</v>
      </c>
      <c r="F361" s="61" t="s">
        <v>194</v>
      </c>
      <c r="G361" s="58"/>
      <c r="H361" s="58"/>
      <c r="I361" s="67"/>
      <c r="L361" s="67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>
      <c r="A362" s="58"/>
      <c r="B362" s="7">
        <f t="shared" si="1"/>
        <v>358</v>
      </c>
      <c r="C362" s="52" t="s">
        <v>542</v>
      </c>
      <c r="D362" s="61" t="s">
        <v>6</v>
      </c>
      <c r="E362" s="7">
        <v>78.0</v>
      </c>
      <c r="F362" s="61" t="s">
        <v>194</v>
      </c>
      <c r="G362" s="58"/>
      <c r="H362" s="58"/>
      <c r="I362" s="67"/>
      <c r="L362" s="67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</row>
    <row r="363">
      <c r="A363" s="58"/>
      <c r="B363" s="7">
        <f t="shared" si="1"/>
        <v>359</v>
      </c>
      <c r="C363" s="52" t="s">
        <v>543</v>
      </c>
      <c r="D363" s="61" t="s">
        <v>6</v>
      </c>
      <c r="E363" s="7">
        <v>55.0</v>
      </c>
      <c r="F363" s="61" t="s">
        <v>194</v>
      </c>
      <c r="G363" s="58"/>
      <c r="H363" s="58"/>
      <c r="I363" s="67"/>
      <c r="L363" s="67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</row>
    <row r="364">
      <c r="A364" s="58"/>
      <c r="B364" s="7">
        <f t="shared" si="1"/>
        <v>360</v>
      </c>
      <c r="C364" s="52" t="s">
        <v>544</v>
      </c>
      <c r="D364" s="61" t="s">
        <v>6</v>
      </c>
      <c r="E364" s="7">
        <v>50.0</v>
      </c>
      <c r="F364" s="61" t="s">
        <v>194</v>
      </c>
      <c r="G364" s="58"/>
      <c r="H364" s="58"/>
      <c r="I364" s="67"/>
      <c r="L364" s="67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</row>
    <row r="365">
      <c r="A365" s="58"/>
      <c r="B365" s="7">
        <f t="shared" si="1"/>
        <v>361</v>
      </c>
      <c r="C365" s="52" t="s">
        <v>545</v>
      </c>
      <c r="D365" s="61" t="s">
        <v>6</v>
      </c>
      <c r="E365" s="7">
        <v>50.0</v>
      </c>
      <c r="F365" s="61" t="s">
        <v>194</v>
      </c>
      <c r="G365" s="58"/>
      <c r="H365" s="58"/>
      <c r="I365" s="67"/>
      <c r="L365" s="67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</row>
    <row r="366">
      <c r="A366" s="58"/>
      <c r="B366" s="7">
        <f t="shared" si="1"/>
        <v>362</v>
      </c>
      <c r="C366" s="52" t="s">
        <v>546</v>
      </c>
      <c r="D366" s="61" t="s">
        <v>6</v>
      </c>
      <c r="E366" s="7">
        <v>55.0</v>
      </c>
      <c r="F366" s="61" t="s">
        <v>194</v>
      </c>
      <c r="G366" s="58"/>
      <c r="H366" s="58"/>
      <c r="I366" s="67"/>
      <c r="L366" s="67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</row>
    <row r="367">
      <c r="A367" s="58"/>
      <c r="B367" s="7">
        <f t="shared" si="1"/>
        <v>363</v>
      </c>
      <c r="C367" s="52" t="s">
        <v>547</v>
      </c>
      <c r="D367" s="61" t="s">
        <v>6</v>
      </c>
      <c r="E367" s="7">
        <v>55.0</v>
      </c>
      <c r="F367" s="61" t="s">
        <v>194</v>
      </c>
      <c r="G367" s="58"/>
      <c r="H367" s="58"/>
      <c r="I367" s="67"/>
      <c r="L367" s="67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</row>
    <row r="368">
      <c r="A368" s="58"/>
      <c r="B368" s="7">
        <f t="shared" si="1"/>
        <v>364</v>
      </c>
      <c r="C368" s="52" t="s">
        <v>548</v>
      </c>
      <c r="D368" s="61" t="s">
        <v>6</v>
      </c>
      <c r="E368" s="7">
        <v>55.0</v>
      </c>
      <c r="F368" s="61" t="s">
        <v>194</v>
      </c>
      <c r="G368" s="58"/>
      <c r="H368" s="58"/>
      <c r="I368" s="67"/>
      <c r="L368" s="67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</row>
    <row r="369">
      <c r="A369" s="58"/>
      <c r="B369" s="7">
        <f t="shared" si="1"/>
        <v>365</v>
      </c>
      <c r="C369" s="52" t="s">
        <v>549</v>
      </c>
      <c r="D369" s="61" t="s">
        <v>6</v>
      </c>
      <c r="E369" s="7">
        <v>45.0</v>
      </c>
      <c r="F369" s="61" t="s">
        <v>194</v>
      </c>
      <c r="G369" s="58"/>
      <c r="H369" s="58"/>
      <c r="I369" s="67"/>
      <c r="L369" s="67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</row>
    <row r="370">
      <c r="A370" s="58"/>
      <c r="B370" s="7">
        <f t="shared" si="1"/>
        <v>366</v>
      </c>
      <c r="C370" s="52" t="s">
        <v>550</v>
      </c>
      <c r="D370" s="61" t="s">
        <v>6</v>
      </c>
      <c r="E370" s="7">
        <v>50.0</v>
      </c>
      <c r="F370" s="61" t="s">
        <v>194</v>
      </c>
      <c r="G370" s="58"/>
      <c r="H370" s="58"/>
      <c r="I370" s="67"/>
      <c r="L370" s="67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</row>
    <row r="371">
      <c r="A371" s="58"/>
      <c r="B371" s="7">
        <f t="shared" si="1"/>
        <v>367</v>
      </c>
      <c r="C371" s="52" t="s">
        <v>551</v>
      </c>
      <c r="D371" s="61" t="s">
        <v>6</v>
      </c>
      <c r="E371" s="7">
        <v>57.0</v>
      </c>
      <c r="F371" s="61" t="s">
        <v>194</v>
      </c>
      <c r="G371" s="58"/>
      <c r="H371" s="58"/>
      <c r="I371" s="67"/>
      <c r="L371" s="67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</row>
    <row r="372">
      <c r="A372" s="58"/>
      <c r="B372" s="7">
        <f t="shared" si="1"/>
        <v>368</v>
      </c>
      <c r="C372" s="52" t="s">
        <v>552</v>
      </c>
      <c r="D372" s="61" t="s">
        <v>6</v>
      </c>
      <c r="E372" s="7">
        <v>65.0</v>
      </c>
      <c r="F372" s="61" t="s">
        <v>194</v>
      </c>
      <c r="G372" s="58"/>
      <c r="H372" s="58"/>
      <c r="I372" s="67"/>
      <c r="L372" s="67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</row>
    <row r="373">
      <c r="A373" s="58"/>
      <c r="B373" s="7">
        <f t="shared" si="1"/>
        <v>369</v>
      </c>
      <c r="C373" s="52" t="s">
        <v>553</v>
      </c>
      <c r="D373" s="61" t="s">
        <v>5</v>
      </c>
      <c r="E373" s="7">
        <v>24.0</v>
      </c>
      <c r="F373" s="61" t="s">
        <v>194</v>
      </c>
      <c r="G373" s="58"/>
      <c r="H373" s="58"/>
      <c r="I373" s="67"/>
      <c r="L373" s="67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</row>
    <row r="374">
      <c r="A374" s="58"/>
      <c r="B374" s="7">
        <f t="shared" si="1"/>
        <v>370</v>
      </c>
      <c r="C374" s="52" t="s">
        <v>554</v>
      </c>
      <c r="D374" s="61" t="s">
        <v>5</v>
      </c>
      <c r="E374" s="7">
        <v>30.0</v>
      </c>
      <c r="F374" s="61" t="s">
        <v>194</v>
      </c>
      <c r="G374" s="58"/>
      <c r="H374" s="58"/>
      <c r="I374" s="67"/>
      <c r="L374" s="67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</row>
    <row r="375">
      <c r="A375" s="58"/>
      <c r="B375" s="7">
        <f t="shared" si="1"/>
        <v>371</v>
      </c>
      <c r="C375" s="52" t="s">
        <v>555</v>
      </c>
      <c r="D375" s="61" t="s">
        <v>5</v>
      </c>
      <c r="E375" s="7">
        <v>28.0</v>
      </c>
      <c r="F375" s="61" t="s">
        <v>194</v>
      </c>
      <c r="G375" s="58"/>
      <c r="H375" s="58"/>
      <c r="I375" s="67"/>
      <c r="L375" s="67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>
      <c r="A376" s="58"/>
      <c r="B376" s="7">
        <f t="shared" si="1"/>
        <v>372</v>
      </c>
      <c r="C376" s="52" t="s">
        <v>556</v>
      </c>
      <c r="D376" s="61" t="s">
        <v>5</v>
      </c>
      <c r="E376" s="7">
        <v>25.0</v>
      </c>
      <c r="F376" s="61" t="s">
        <v>194</v>
      </c>
      <c r="G376" s="58"/>
      <c r="H376" s="58"/>
      <c r="I376" s="67"/>
      <c r="L376" s="67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>
      <c r="A377" s="58"/>
      <c r="B377" s="7">
        <f t="shared" si="1"/>
        <v>373</v>
      </c>
      <c r="C377" s="52" t="s">
        <v>557</v>
      </c>
      <c r="D377" s="61" t="s">
        <v>5</v>
      </c>
      <c r="E377" s="7">
        <v>32.0</v>
      </c>
      <c r="F377" s="61" t="s">
        <v>194</v>
      </c>
      <c r="G377" s="58"/>
      <c r="H377" s="58"/>
      <c r="I377" s="67"/>
      <c r="L377" s="67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</row>
    <row r="378">
      <c r="A378" s="58"/>
      <c r="B378" s="7">
        <f t="shared" si="1"/>
        <v>374</v>
      </c>
      <c r="C378" s="52" t="s">
        <v>558</v>
      </c>
      <c r="D378" s="61" t="s">
        <v>5</v>
      </c>
      <c r="E378" s="7">
        <v>40.0</v>
      </c>
      <c r="F378" s="61" t="s">
        <v>194</v>
      </c>
      <c r="G378" s="58"/>
      <c r="H378" s="58"/>
      <c r="I378" s="67"/>
      <c r="L378" s="67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</row>
    <row r="379">
      <c r="A379" s="58"/>
      <c r="B379" s="7">
        <f t="shared" si="1"/>
        <v>375</v>
      </c>
      <c r="C379" s="52" t="s">
        <v>559</v>
      </c>
      <c r="D379" s="61" t="s">
        <v>5</v>
      </c>
      <c r="E379" s="7">
        <v>78.0</v>
      </c>
      <c r="F379" s="61" t="s">
        <v>194</v>
      </c>
      <c r="G379" s="58"/>
      <c r="H379" s="58"/>
      <c r="I379" s="67"/>
      <c r="L379" s="67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</row>
    <row r="380">
      <c r="A380" s="58"/>
      <c r="B380" s="7">
        <f t="shared" si="1"/>
        <v>376</v>
      </c>
      <c r="C380" s="52" t="s">
        <v>560</v>
      </c>
      <c r="D380" s="61" t="s">
        <v>5</v>
      </c>
      <c r="E380" s="7">
        <v>70.0</v>
      </c>
      <c r="F380" s="61" t="s">
        <v>194</v>
      </c>
      <c r="G380" s="58"/>
      <c r="H380" s="58"/>
      <c r="I380" s="67"/>
      <c r="L380" s="67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</row>
    <row r="381">
      <c r="A381" s="58"/>
      <c r="B381" s="7">
        <f t="shared" si="1"/>
        <v>377</v>
      </c>
      <c r="C381" s="52" t="s">
        <v>561</v>
      </c>
      <c r="D381" s="61" t="s">
        <v>5</v>
      </c>
      <c r="E381" s="7">
        <v>42.0</v>
      </c>
      <c r="F381" s="61" t="s">
        <v>194</v>
      </c>
      <c r="G381" s="58"/>
      <c r="H381" s="58"/>
      <c r="I381" s="67"/>
      <c r="L381" s="67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</row>
    <row r="382">
      <c r="A382" s="58"/>
      <c r="B382" s="7">
        <f t="shared" si="1"/>
        <v>378</v>
      </c>
      <c r="C382" s="52" t="s">
        <v>562</v>
      </c>
      <c r="D382" s="61" t="s">
        <v>5</v>
      </c>
      <c r="E382" s="7">
        <v>45.0</v>
      </c>
      <c r="F382" s="61" t="s">
        <v>194</v>
      </c>
      <c r="G382" s="58"/>
      <c r="H382" s="58"/>
      <c r="I382" s="67"/>
      <c r="L382" s="67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</row>
    <row r="383">
      <c r="A383" s="58"/>
      <c r="B383" s="7">
        <f t="shared" si="1"/>
        <v>379</v>
      </c>
      <c r="C383" s="52" t="s">
        <v>563</v>
      </c>
      <c r="D383" s="61" t="s">
        <v>5</v>
      </c>
      <c r="E383" s="7">
        <v>44.0</v>
      </c>
      <c r="F383" s="61" t="s">
        <v>194</v>
      </c>
      <c r="G383" s="58"/>
      <c r="H383" s="58"/>
      <c r="I383" s="67"/>
      <c r="L383" s="67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</row>
    <row r="384">
      <c r="A384" s="58"/>
      <c r="B384" s="7">
        <f t="shared" si="1"/>
        <v>380</v>
      </c>
      <c r="C384" s="52" t="s">
        <v>564</v>
      </c>
      <c r="D384" s="61" t="s">
        <v>5</v>
      </c>
      <c r="E384" s="7">
        <v>42.0</v>
      </c>
      <c r="F384" s="61" t="s">
        <v>194</v>
      </c>
      <c r="G384" s="58"/>
      <c r="H384" s="58"/>
      <c r="I384" s="67"/>
      <c r="L384" s="67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</row>
    <row r="385">
      <c r="A385" s="58"/>
      <c r="B385" s="7">
        <f t="shared" si="1"/>
        <v>381</v>
      </c>
      <c r="C385" s="52" t="s">
        <v>565</v>
      </c>
      <c r="D385" s="61" t="s">
        <v>5</v>
      </c>
      <c r="E385" s="7">
        <v>40.0</v>
      </c>
      <c r="F385" s="61" t="s">
        <v>194</v>
      </c>
      <c r="G385" s="58"/>
      <c r="H385" s="58"/>
      <c r="I385" s="67"/>
      <c r="L385" s="67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</row>
    <row r="386">
      <c r="A386" s="58"/>
      <c r="B386" s="7">
        <f t="shared" si="1"/>
        <v>382</v>
      </c>
      <c r="C386" s="52" t="s">
        <v>566</v>
      </c>
      <c r="D386" s="61" t="s">
        <v>5</v>
      </c>
      <c r="E386" s="7">
        <v>40.0</v>
      </c>
      <c r="F386" s="61" t="s">
        <v>194</v>
      </c>
      <c r="G386" s="58"/>
      <c r="H386" s="58"/>
      <c r="I386" s="67"/>
      <c r="L386" s="67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</row>
    <row r="387">
      <c r="A387" s="58"/>
      <c r="B387" s="7">
        <f t="shared" si="1"/>
        <v>383</v>
      </c>
      <c r="C387" s="52" t="s">
        <v>567</v>
      </c>
      <c r="D387" s="61" t="s">
        <v>5</v>
      </c>
      <c r="E387" s="7">
        <v>40.0</v>
      </c>
      <c r="F387" s="61" t="s">
        <v>194</v>
      </c>
      <c r="G387" s="58"/>
      <c r="H387" s="58"/>
      <c r="I387" s="67"/>
      <c r="L387" s="67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</row>
    <row r="388">
      <c r="A388" s="58"/>
      <c r="B388" s="7">
        <f t="shared" si="1"/>
        <v>384</v>
      </c>
      <c r="C388" s="52" t="s">
        <v>568</v>
      </c>
      <c r="D388" s="61" t="s">
        <v>5</v>
      </c>
      <c r="E388" s="7">
        <v>36.0</v>
      </c>
      <c r="F388" s="61" t="s">
        <v>194</v>
      </c>
      <c r="G388" s="58"/>
      <c r="H388" s="58"/>
      <c r="I388" s="67"/>
      <c r="L388" s="67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</row>
    <row r="389">
      <c r="A389" s="58"/>
      <c r="B389" s="7">
        <f t="shared" si="1"/>
        <v>385</v>
      </c>
      <c r="C389" s="52" t="s">
        <v>569</v>
      </c>
      <c r="D389" s="61" t="s">
        <v>5</v>
      </c>
      <c r="E389" s="7">
        <v>25.0</v>
      </c>
      <c r="F389" s="61" t="s">
        <v>194</v>
      </c>
      <c r="G389" s="58"/>
      <c r="H389" s="58"/>
      <c r="I389" s="67"/>
      <c r="L389" s="67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</row>
    <row r="390">
      <c r="A390" s="58"/>
      <c r="B390" s="7">
        <f t="shared" si="1"/>
        <v>386</v>
      </c>
      <c r="C390" s="52" t="s">
        <v>570</v>
      </c>
      <c r="D390" s="61" t="s">
        <v>5</v>
      </c>
      <c r="E390" s="7">
        <v>24.0</v>
      </c>
      <c r="F390" s="61" t="s">
        <v>194</v>
      </c>
      <c r="G390" s="58"/>
      <c r="H390" s="58"/>
      <c r="I390" s="67"/>
      <c r="L390" s="67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>
      <c r="A391" s="58"/>
      <c r="B391" s="7">
        <f t="shared" si="1"/>
        <v>387</v>
      </c>
      <c r="C391" s="52" t="s">
        <v>571</v>
      </c>
      <c r="D391" s="61" t="s">
        <v>5</v>
      </c>
      <c r="E391" s="7">
        <v>30.0</v>
      </c>
      <c r="F391" s="61" t="s">
        <v>194</v>
      </c>
      <c r="G391" s="58"/>
      <c r="H391" s="58"/>
      <c r="I391" s="67"/>
      <c r="L391" s="67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>
      <c r="A392" s="58"/>
      <c r="B392" s="7">
        <f t="shared" si="1"/>
        <v>388</v>
      </c>
      <c r="C392" s="52" t="s">
        <v>572</v>
      </c>
      <c r="D392" s="61" t="s">
        <v>5</v>
      </c>
      <c r="E392" s="7">
        <v>28.0</v>
      </c>
      <c r="F392" s="61" t="s">
        <v>194</v>
      </c>
      <c r="G392" s="58"/>
      <c r="H392" s="58"/>
      <c r="I392" s="67"/>
      <c r="L392" s="67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</row>
    <row r="393">
      <c r="A393" s="58"/>
      <c r="B393" s="7">
        <f t="shared" si="1"/>
        <v>389</v>
      </c>
      <c r="C393" s="52" t="s">
        <v>573</v>
      </c>
      <c r="D393" s="61" t="s">
        <v>5</v>
      </c>
      <c r="E393" s="7">
        <v>28.0</v>
      </c>
      <c r="F393" s="61" t="s">
        <v>194</v>
      </c>
      <c r="G393" s="58"/>
      <c r="H393" s="59"/>
      <c r="I393" s="67"/>
      <c r="L393" s="67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</row>
    <row r="394">
      <c r="A394" s="58"/>
      <c r="B394" s="7">
        <f t="shared" si="1"/>
        <v>390</v>
      </c>
      <c r="C394" s="61" t="s">
        <v>574</v>
      </c>
      <c r="D394" s="61" t="s">
        <v>6</v>
      </c>
      <c r="E394" s="6">
        <v>12.0</v>
      </c>
      <c r="F394" s="61" t="s">
        <v>194</v>
      </c>
      <c r="G394" s="58"/>
      <c r="H394" s="58"/>
      <c r="I394" s="67"/>
      <c r="L394" s="67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</row>
    <row r="395">
      <c r="A395" s="58"/>
      <c r="B395" s="7">
        <f t="shared" si="1"/>
        <v>391</v>
      </c>
      <c r="C395" s="68" t="s">
        <v>575</v>
      </c>
      <c r="D395" s="69" t="s">
        <v>5</v>
      </c>
      <c r="E395" s="7">
        <v>45.0</v>
      </c>
      <c r="F395" s="70" t="s">
        <v>194</v>
      </c>
      <c r="G395" s="58"/>
      <c r="H395" s="58"/>
      <c r="I395" s="67"/>
      <c r="L395" s="67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</row>
    <row r="396">
      <c r="A396" s="58"/>
      <c r="B396" s="7">
        <f t="shared" si="1"/>
        <v>392</v>
      </c>
      <c r="C396" s="61" t="s">
        <v>576</v>
      </c>
      <c r="D396" s="69" t="s">
        <v>4</v>
      </c>
      <c r="E396" s="6">
        <v>2.6</v>
      </c>
      <c r="F396" s="68" t="s">
        <v>577</v>
      </c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</row>
    <row r="397">
      <c r="A397" s="58"/>
      <c r="B397" s="42"/>
      <c r="C397" s="58"/>
      <c r="D397" s="58"/>
      <c r="E397" s="42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</row>
    <row r="398">
      <c r="A398" s="58"/>
      <c r="B398" s="42"/>
      <c r="C398" s="58"/>
      <c r="D398" s="58"/>
      <c r="E398" s="42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</row>
    <row r="399">
      <c r="A399" s="58"/>
      <c r="B399" s="42"/>
      <c r="C399" s="58"/>
      <c r="D399" s="58"/>
      <c r="E399" s="42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</row>
    <row r="400">
      <c r="A400" s="58"/>
      <c r="B400" s="42"/>
      <c r="C400" s="58"/>
      <c r="D400" s="58"/>
      <c r="E400" s="42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</row>
    <row r="401">
      <c r="A401" s="58"/>
      <c r="B401" s="42"/>
      <c r="C401" s="58"/>
      <c r="D401" s="58"/>
      <c r="E401" s="42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</row>
    <row r="402">
      <c r="A402" s="58"/>
      <c r="B402" s="42"/>
      <c r="C402" s="58"/>
      <c r="D402" s="58"/>
      <c r="E402" s="42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</row>
    <row r="403">
      <c r="A403" s="58"/>
      <c r="B403" s="42"/>
      <c r="C403" s="58"/>
      <c r="D403" s="58"/>
      <c r="E403" s="42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</row>
    <row r="404">
      <c r="A404" s="58"/>
      <c r="B404" s="42"/>
      <c r="C404" s="58"/>
      <c r="D404" s="58"/>
      <c r="E404" s="42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</row>
    <row r="405">
      <c r="A405" s="58"/>
      <c r="B405" s="42"/>
      <c r="C405" s="58"/>
      <c r="D405" s="58"/>
      <c r="E405" s="42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>
      <c r="A406" s="58"/>
      <c r="B406" s="42"/>
      <c r="C406" s="58"/>
      <c r="D406" s="58"/>
      <c r="E406" s="42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>
      <c r="A407" s="58"/>
      <c r="B407" s="42"/>
      <c r="C407" s="58"/>
      <c r="D407" s="58"/>
      <c r="E407" s="42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>
      <c r="A408" s="58"/>
      <c r="B408" s="42"/>
      <c r="C408" s="58"/>
      <c r="D408" s="58"/>
      <c r="E408" s="42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>
      <c r="A409" s="58"/>
      <c r="B409" s="42"/>
      <c r="C409" s="58"/>
      <c r="D409" s="58"/>
      <c r="E409" s="42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>
      <c r="A410" s="58"/>
      <c r="B410" s="42"/>
      <c r="C410" s="58"/>
      <c r="D410" s="58"/>
      <c r="E410" s="42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>
      <c r="A411" s="58"/>
      <c r="B411" s="42"/>
      <c r="C411" s="58"/>
      <c r="D411" s="58"/>
      <c r="E411" s="42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>
      <c r="A412" s="58"/>
      <c r="B412" s="42"/>
      <c r="C412" s="58"/>
      <c r="D412" s="58"/>
      <c r="E412" s="42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>
      <c r="A413" s="58"/>
      <c r="B413" s="42"/>
      <c r="C413" s="58"/>
      <c r="D413" s="58"/>
      <c r="E413" s="42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>
      <c r="A414" s="58"/>
      <c r="B414" s="42"/>
      <c r="C414" s="58"/>
      <c r="D414" s="58"/>
      <c r="E414" s="42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>
      <c r="A415" s="58"/>
      <c r="B415" s="42"/>
      <c r="C415" s="58"/>
      <c r="D415" s="58"/>
      <c r="E415" s="42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>
      <c r="A416" s="58"/>
      <c r="B416" s="42"/>
      <c r="C416" s="58"/>
      <c r="D416" s="58"/>
      <c r="E416" s="42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>
      <c r="A417" s="58"/>
      <c r="B417" s="42"/>
      <c r="C417" s="58"/>
      <c r="D417" s="58"/>
      <c r="E417" s="42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>
      <c r="A418" s="58"/>
      <c r="B418" s="42"/>
      <c r="C418" s="58"/>
      <c r="D418" s="58"/>
      <c r="E418" s="42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>
      <c r="A419" s="58"/>
      <c r="B419" s="42"/>
      <c r="C419" s="58"/>
      <c r="D419" s="58"/>
      <c r="E419" s="42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>
      <c r="A420" s="58"/>
      <c r="B420" s="42"/>
      <c r="C420" s="58"/>
      <c r="D420" s="58"/>
      <c r="E420" s="42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>
      <c r="A421" s="58"/>
      <c r="B421" s="42"/>
      <c r="C421" s="58"/>
      <c r="D421" s="58"/>
      <c r="E421" s="42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>
      <c r="A422" s="58"/>
      <c r="B422" s="42"/>
      <c r="C422" s="58"/>
      <c r="D422" s="58"/>
      <c r="E422" s="42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>
      <c r="A423" s="58"/>
      <c r="B423" s="42"/>
      <c r="C423" s="58"/>
      <c r="D423" s="58"/>
      <c r="E423" s="42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>
      <c r="A424" s="58"/>
      <c r="B424" s="42"/>
      <c r="C424" s="58"/>
      <c r="D424" s="58"/>
      <c r="E424" s="42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>
      <c r="A425" s="58"/>
      <c r="B425" s="42"/>
      <c r="C425" s="58"/>
      <c r="D425" s="58"/>
      <c r="E425" s="42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>
      <c r="A426" s="58"/>
      <c r="B426" s="42"/>
      <c r="C426" s="58"/>
      <c r="D426" s="58"/>
      <c r="E426" s="42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>
      <c r="A427" s="58"/>
      <c r="B427" s="42"/>
      <c r="C427" s="58"/>
      <c r="D427" s="58"/>
      <c r="E427" s="42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>
      <c r="A428" s="58"/>
      <c r="B428" s="42"/>
      <c r="C428" s="58"/>
      <c r="D428" s="58"/>
      <c r="E428" s="42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>
      <c r="A429" s="58"/>
      <c r="B429" s="42"/>
      <c r="C429" s="58"/>
      <c r="D429" s="58"/>
      <c r="E429" s="42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>
      <c r="A430" s="58"/>
      <c r="B430" s="42"/>
      <c r="C430" s="58"/>
      <c r="D430" s="58"/>
      <c r="E430" s="42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>
      <c r="A431" s="58"/>
      <c r="B431" s="42"/>
      <c r="C431" s="58"/>
      <c r="D431" s="58"/>
      <c r="E431" s="42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>
      <c r="A432" s="58"/>
      <c r="B432" s="42"/>
      <c r="C432" s="58"/>
      <c r="D432" s="58"/>
      <c r="E432" s="42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>
      <c r="A433" s="58"/>
      <c r="B433" s="42"/>
      <c r="C433" s="58"/>
      <c r="D433" s="58"/>
      <c r="E433" s="42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>
      <c r="A434" s="58"/>
      <c r="B434" s="42"/>
      <c r="C434" s="58"/>
      <c r="D434" s="58"/>
      <c r="E434" s="42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>
      <c r="A435" s="58"/>
      <c r="B435" s="42"/>
      <c r="C435" s="58"/>
      <c r="D435" s="58"/>
      <c r="E435" s="42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>
      <c r="A436" s="58"/>
      <c r="B436" s="42"/>
      <c r="C436" s="58"/>
      <c r="D436" s="58"/>
      <c r="E436" s="42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>
      <c r="A437" s="58"/>
      <c r="B437" s="42"/>
      <c r="C437" s="58"/>
      <c r="D437" s="58"/>
      <c r="E437" s="42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>
      <c r="A438" s="58"/>
      <c r="B438" s="42"/>
      <c r="C438" s="58"/>
      <c r="D438" s="58"/>
      <c r="E438" s="42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>
      <c r="A439" s="58"/>
      <c r="B439" s="42"/>
      <c r="C439" s="58"/>
      <c r="D439" s="58"/>
      <c r="E439" s="42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>
      <c r="A440" s="58"/>
      <c r="B440" s="42"/>
      <c r="C440" s="58"/>
      <c r="D440" s="58"/>
      <c r="E440" s="42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>
      <c r="A441" s="58"/>
      <c r="B441" s="42"/>
      <c r="C441" s="58"/>
      <c r="D441" s="58"/>
      <c r="E441" s="42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>
      <c r="A442" s="58"/>
      <c r="B442" s="42"/>
      <c r="C442" s="58"/>
      <c r="D442" s="58"/>
      <c r="E442" s="42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>
      <c r="A443" s="58"/>
      <c r="B443" s="42"/>
      <c r="C443" s="58"/>
      <c r="D443" s="58"/>
      <c r="E443" s="42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>
      <c r="A444" s="58"/>
      <c r="B444" s="42"/>
      <c r="C444" s="58"/>
      <c r="D444" s="58"/>
      <c r="E444" s="42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>
      <c r="A445" s="58"/>
      <c r="B445" s="42"/>
      <c r="C445" s="58"/>
      <c r="D445" s="58"/>
      <c r="E445" s="42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>
      <c r="A446" s="58"/>
      <c r="B446" s="42"/>
      <c r="C446" s="58"/>
      <c r="D446" s="58"/>
      <c r="E446" s="42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>
      <c r="A447" s="58"/>
      <c r="B447" s="42"/>
      <c r="C447" s="58"/>
      <c r="D447" s="58"/>
      <c r="E447" s="42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>
      <c r="A448" s="58"/>
      <c r="B448" s="42"/>
      <c r="C448" s="58"/>
      <c r="D448" s="58"/>
      <c r="E448" s="42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>
      <c r="A449" s="58"/>
      <c r="B449" s="42"/>
      <c r="C449" s="58"/>
      <c r="D449" s="58"/>
      <c r="E449" s="42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>
      <c r="A450" s="58"/>
      <c r="B450" s="42"/>
      <c r="C450" s="58"/>
      <c r="D450" s="58"/>
      <c r="E450" s="42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>
      <c r="A451" s="58"/>
      <c r="B451" s="42"/>
      <c r="C451" s="58"/>
      <c r="D451" s="58"/>
      <c r="E451" s="42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>
      <c r="A452" s="58"/>
      <c r="B452" s="42"/>
      <c r="C452" s="58"/>
      <c r="D452" s="58"/>
      <c r="E452" s="42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>
      <c r="A453" s="58"/>
      <c r="B453" s="42"/>
      <c r="C453" s="58"/>
      <c r="D453" s="58"/>
      <c r="E453" s="42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>
      <c r="A454" s="58"/>
      <c r="B454" s="42"/>
      <c r="C454" s="58"/>
      <c r="D454" s="58"/>
      <c r="E454" s="42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>
      <c r="A455" s="58"/>
      <c r="B455" s="42"/>
      <c r="C455" s="58"/>
      <c r="D455" s="58"/>
      <c r="E455" s="42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>
      <c r="A456" s="58"/>
      <c r="B456" s="42"/>
      <c r="C456" s="58"/>
      <c r="D456" s="58"/>
      <c r="E456" s="42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>
      <c r="A457" s="58"/>
      <c r="B457" s="42"/>
      <c r="C457" s="58"/>
      <c r="D457" s="58"/>
      <c r="E457" s="42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>
      <c r="A458" s="58"/>
      <c r="B458" s="42"/>
      <c r="C458" s="58"/>
      <c r="D458" s="58"/>
      <c r="E458" s="42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>
      <c r="A459" s="58"/>
      <c r="B459" s="42"/>
      <c r="C459" s="58"/>
      <c r="D459" s="58"/>
      <c r="E459" s="42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>
      <c r="A460" s="58"/>
      <c r="B460" s="42"/>
      <c r="C460" s="58"/>
      <c r="D460" s="58"/>
      <c r="E460" s="42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>
      <c r="A461" s="58"/>
      <c r="B461" s="42"/>
      <c r="C461" s="58"/>
      <c r="D461" s="58"/>
      <c r="E461" s="42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>
      <c r="A462" s="58"/>
      <c r="B462" s="42"/>
      <c r="C462" s="58"/>
      <c r="D462" s="58"/>
      <c r="E462" s="42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>
      <c r="A463" s="58"/>
      <c r="B463" s="42"/>
      <c r="C463" s="58"/>
      <c r="D463" s="58"/>
      <c r="E463" s="42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>
      <c r="A464" s="58"/>
      <c r="B464" s="42"/>
      <c r="C464" s="58"/>
      <c r="D464" s="58"/>
      <c r="E464" s="42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>
      <c r="A465" s="58"/>
      <c r="B465" s="42"/>
      <c r="C465" s="58"/>
      <c r="D465" s="58"/>
      <c r="E465" s="42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>
      <c r="A466" s="58"/>
      <c r="B466" s="42"/>
      <c r="C466" s="58"/>
      <c r="D466" s="58"/>
      <c r="E466" s="42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>
      <c r="A467" s="58"/>
      <c r="B467" s="42"/>
      <c r="C467" s="58"/>
      <c r="D467" s="58"/>
      <c r="E467" s="42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>
      <c r="A468" s="58"/>
      <c r="B468" s="42"/>
      <c r="C468" s="58"/>
      <c r="D468" s="58"/>
      <c r="E468" s="42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>
      <c r="A469" s="58"/>
      <c r="B469" s="42"/>
      <c r="C469" s="58"/>
      <c r="D469" s="58"/>
      <c r="E469" s="42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>
      <c r="A470" s="58"/>
      <c r="B470" s="42"/>
      <c r="C470" s="58"/>
      <c r="D470" s="58"/>
      <c r="E470" s="42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>
      <c r="A471" s="58"/>
      <c r="B471" s="42"/>
      <c r="C471" s="58"/>
      <c r="D471" s="58"/>
      <c r="E471" s="42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>
      <c r="A472" s="58"/>
      <c r="B472" s="42"/>
      <c r="C472" s="58"/>
      <c r="D472" s="58"/>
      <c r="E472" s="42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>
      <c r="A473" s="58"/>
      <c r="B473" s="42"/>
      <c r="C473" s="58"/>
      <c r="D473" s="58"/>
      <c r="E473" s="42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>
      <c r="A474" s="58"/>
      <c r="B474" s="42"/>
      <c r="C474" s="58"/>
      <c r="D474" s="58"/>
      <c r="E474" s="42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>
      <c r="A475" s="58"/>
      <c r="B475" s="42"/>
      <c r="C475" s="58"/>
      <c r="D475" s="58"/>
      <c r="E475" s="42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>
      <c r="A476" s="58"/>
      <c r="B476" s="42"/>
      <c r="C476" s="58"/>
      <c r="D476" s="58"/>
      <c r="E476" s="42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>
      <c r="A477" s="58"/>
      <c r="B477" s="42"/>
      <c r="C477" s="58"/>
      <c r="D477" s="58"/>
      <c r="E477" s="42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>
      <c r="A478" s="58"/>
      <c r="B478" s="42"/>
      <c r="C478" s="58"/>
      <c r="D478" s="58"/>
      <c r="E478" s="42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>
      <c r="A479" s="58"/>
      <c r="B479" s="42"/>
      <c r="C479" s="58"/>
      <c r="D479" s="58"/>
      <c r="E479" s="42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>
      <c r="A480" s="58"/>
      <c r="B480" s="42"/>
      <c r="C480" s="58"/>
      <c r="D480" s="58"/>
      <c r="E480" s="42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>
      <c r="A481" s="58"/>
      <c r="B481" s="42"/>
      <c r="C481" s="58"/>
      <c r="D481" s="58"/>
      <c r="E481" s="42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>
      <c r="A482" s="58"/>
      <c r="B482" s="42"/>
      <c r="C482" s="58"/>
      <c r="D482" s="58"/>
      <c r="E482" s="42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>
      <c r="A483" s="58"/>
      <c r="B483" s="42"/>
      <c r="C483" s="58"/>
      <c r="D483" s="58"/>
      <c r="E483" s="42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>
      <c r="A484" s="58"/>
      <c r="B484" s="42"/>
      <c r="C484" s="58"/>
      <c r="D484" s="58"/>
      <c r="E484" s="42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>
      <c r="A485" s="58"/>
      <c r="B485" s="42"/>
      <c r="C485" s="58"/>
      <c r="D485" s="58"/>
      <c r="E485" s="42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>
      <c r="A486" s="58"/>
      <c r="B486" s="42"/>
      <c r="C486" s="58"/>
      <c r="D486" s="58"/>
      <c r="E486" s="42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>
      <c r="A487" s="58"/>
      <c r="B487" s="42"/>
      <c r="C487" s="58"/>
      <c r="D487" s="58"/>
      <c r="E487" s="42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>
      <c r="A488" s="58"/>
      <c r="B488" s="42"/>
      <c r="C488" s="58"/>
      <c r="D488" s="58"/>
      <c r="E488" s="42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>
      <c r="A489" s="58"/>
      <c r="B489" s="42"/>
      <c r="C489" s="58"/>
      <c r="D489" s="58"/>
      <c r="E489" s="42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>
      <c r="A490" s="58"/>
      <c r="B490" s="42"/>
      <c r="C490" s="58"/>
      <c r="D490" s="58"/>
      <c r="E490" s="42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>
      <c r="A491" s="58"/>
      <c r="B491" s="42"/>
      <c r="C491" s="58"/>
      <c r="D491" s="58"/>
      <c r="E491" s="42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>
      <c r="A492" s="58"/>
      <c r="B492" s="42"/>
      <c r="C492" s="58"/>
      <c r="D492" s="58"/>
      <c r="E492" s="42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>
      <c r="A493" s="58"/>
      <c r="B493" s="42"/>
      <c r="C493" s="58"/>
      <c r="D493" s="58"/>
      <c r="E493" s="42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>
      <c r="A494" s="58"/>
      <c r="B494" s="42"/>
      <c r="C494" s="58"/>
      <c r="D494" s="58"/>
      <c r="E494" s="42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>
      <c r="A495" s="58"/>
      <c r="B495" s="42"/>
      <c r="C495" s="58"/>
      <c r="D495" s="58"/>
      <c r="E495" s="42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>
      <c r="A496" s="58"/>
      <c r="B496" s="42"/>
      <c r="C496" s="58"/>
      <c r="D496" s="58"/>
      <c r="E496" s="42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>
      <c r="A497" s="58"/>
      <c r="B497" s="42"/>
      <c r="C497" s="58"/>
      <c r="D497" s="58"/>
      <c r="E497" s="42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>
      <c r="A498" s="58"/>
      <c r="B498" s="42"/>
      <c r="C498" s="58"/>
      <c r="D498" s="58"/>
      <c r="E498" s="42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>
      <c r="A499" s="58"/>
      <c r="B499" s="42"/>
      <c r="C499" s="58"/>
      <c r="D499" s="58"/>
      <c r="E499" s="42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>
      <c r="A500" s="58"/>
      <c r="B500" s="42"/>
      <c r="C500" s="58"/>
      <c r="D500" s="58"/>
      <c r="E500" s="42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>
      <c r="A501" s="58"/>
      <c r="B501" s="42"/>
      <c r="C501" s="58"/>
      <c r="D501" s="58"/>
      <c r="E501" s="42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>
      <c r="A502" s="58"/>
      <c r="B502" s="42"/>
      <c r="C502" s="58"/>
      <c r="D502" s="58"/>
      <c r="E502" s="42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>
      <c r="A503" s="58"/>
      <c r="B503" s="42"/>
      <c r="C503" s="58"/>
      <c r="D503" s="58"/>
      <c r="E503" s="42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>
      <c r="A504" s="58"/>
      <c r="B504" s="42"/>
      <c r="C504" s="58"/>
      <c r="D504" s="58"/>
      <c r="E504" s="42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>
      <c r="A505" s="58"/>
      <c r="B505" s="42"/>
      <c r="C505" s="58"/>
      <c r="D505" s="58"/>
      <c r="E505" s="42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>
      <c r="A506" s="58"/>
      <c r="B506" s="42"/>
      <c r="C506" s="58"/>
      <c r="D506" s="58"/>
      <c r="E506" s="42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>
      <c r="A507" s="58"/>
      <c r="B507" s="42"/>
      <c r="C507" s="58"/>
      <c r="D507" s="58"/>
      <c r="E507" s="42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>
      <c r="A508" s="58"/>
      <c r="B508" s="42"/>
      <c r="C508" s="58"/>
      <c r="D508" s="58"/>
      <c r="E508" s="42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>
      <c r="A509" s="58"/>
      <c r="B509" s="42"/>
      <c r="C509" s="58"/>
      <c r="D509" s="58"/>
      <c r="E509" s="42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>
      <c r="A510" s="58"/>
      <c r="B510" s="42"/>
      <c r="C510" s="58"/>
      <c r="D510" s="58"/>
      <c r="E510" s="42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>
      <c r="A511" s="58"/>
      <c r="B511" s="42"/>
      <c r="C511" s="58"/>
      <c r="D511" s="58"/>
      <c r="E511" s="42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>
      <c r="A512" s="58"/>
      <c r="B512" s="42"/>
      <c r="C512" s="58"/>
      <c r="D512" s="58"/>
      <c r="E512" s="42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>
      <c r="A513" s="58"/>
      <c r="B513" s="42"/>
      <c r="C513" s="58"/>
      <c r="D513" s="58"/>
      <c r="E513" s="42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>
      <c r="A514" s="58"/>
      <c r="B514" s="42"/>
      <c r="C514" s="58"/>
      <c r="D514" s="58"/>
      <c r="E514" s="42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>
      <c r="A515" s="58"/>
      <c r="B515" s="42"/>
      <c r="C515" s="58"/>
      <c r="D515" s="58"/>
      <c r="E515" s="42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>
      <c r="A516" s="58"/>
      <c r="B516" s="42"/>
      <c r="C516" s="58"/>
      <c r="D516" s="58"/>
      <c r="E516" s="42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>
      <c r="A517" s="58"/>
      <c r="B517" s="42"/>
      <c r="C517" s="58"/>
      <c r="D517" s="58"/>
      <c r="E517" s="42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>
      <c r="A518" s="58"/>
      <c r="B518" s="42"/>
      <c r="C518" s="58"/>
      <c r="D518" s="58"/>
      <c r="E518" s="42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>
      <c r="A519" s="58"/>
      <c r="B519" s="42"/>
      <c r="C519" s="58"/>
      <c r="D519" s="58"/>
      <c r="E519" s="42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>
      <c r="A520" s="58"/>
      <c r="B520" s="42"/>
      <c r="C520" s="58"/>
      <c r="D520" s="58"/>
      <c r="E520" s="42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>
      <c r="A521" s="58"/>
      <c r="B521" s="42"/>
      <c r="C521" s="58"/>
      <c r="D521" s="58"/>
      <c r="E521" s="42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>
      <c r="A522" s="58"/>
      <c r="B522" s="42"/>
      <c r="C522" s="58"/>
      <c r="D522" s="58"/>
      <c r="E522" s="42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>
      <c r="A523" s="58"/>
      <c r="B523" s="42"/>
      <c r="C523" s="58"/>
      <c r="D523" s="58"/>
      <c r="E523" s="42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>
      <c r="A524" s="58"/>
      <c r="B524" s="42"/>
      <c r="C524" s="58"/>
      <c r="D524" s="58"/>
      <c r="E524" s="42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>
      <c r="A525" s="58"/>
      <c r="B525" s="42"/>
      <c r="C525" s="58"/>
      <c r="D525" s="58"/>
      <c r="E525" s="42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>
      <c r="A526" s="58"/>
      <c r="B526" s="42"/>
      <c r="C526" s="58"/>
      <c r="D526" s="58"/>
      <c r="E526" s="42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>
      <c r="A527" s="58"/>
      <c r="B527" s="42"/>
      <c r="C527" s="58"/>
      <c r="D527" s="58"/>
      <c r="E527" s="42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>
      <c r="A528" s="58"/>
      <c r="B528" s="42"/>
      <c r="C528" s="58"/>
      <c r="D528" s="58"/>
      <c r="E528" s="42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>
      <c r="A529" s="58"/>
      <c r="B529" s="42"/>
      <c r="C529" s="58"/>
      <c r="D529" s="58"/>
      <c r="E529" s="42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>
      <c r="A530" s="58"/>
      <c r="B530" s="42"/>
      <c r="C530" s="58"/>
      <c r="D530" s="58"/>
      <c r="E530" s="42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>
      <c r="A531" s="58"/>
      <c r="B531" s="42"/>
      <c r="C531" s="58"/>
      <c r="D531" s="58"/>
      <c r="E531" s="42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>
      <c r="A532" s="58"/>
      <c r="B532" s="42"/>
      <c r="C532" s="58"/>
      <c r="D532" s="58"/>
      <c r="E532" s="42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>
      <c r="A533" s="58"/>
      <c r="B533" s="42"/>
      <c r="C533" s="58"/>
      <c r="D533" s="58"/>
      <c r="E533" s="42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>
      <c r="A534" s="58"/>
      <c r="B534" s="42"/>
      <c r="C534" s="58"/>
      <c r="D534" s="58"/>
      <c r="E534" s="42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>
      <c r="A535" s="58"/>
      <c r="B535" s="42"/>
      <c r="C535" s="58"/>
      <c r="D535" s="58"/>
      <c r="E535" s="42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>
      <c r="A536" s="58"/>
      <c r="B536" s="42"/>
      <c r="C536" s="58"/>
      <c r="D536" s="58"/>
      <c r="E536" s="42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>
      <c r="A537" s="58"/>
      <c r="B537" s="42"/>
      <c r="C537" s="58"/>
      <c r="D537" s="58"/>
      <c r="E537" s="42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>
      <c r="A538" s="58"/>
      <c r="B538" s="42"/>
      <c r="C538" s="58"/>
      <c r="D538" s="58"/>
      <c r="E538" s="42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>
      <c r="A539" s="58"/>
      <c r="B539" s="42"/>
      <c r="C539" s="58"/>
      <c r="D539" s="58"/>
      <c r="E539" s="42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>
      <c r="A540" s="58"/>
      <c r="B540" s="42"/>
      <c r="C540" s="58"/>
      <c r="D540" s="58"/>
      <c r="E540" s="42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>
      <c r="A541" s="58"/>
      <c r="B541" s="42"/>
      <c r="C541" s="58"/>
      <c r="D541" s="58"/>
      <c r="E541" s="42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>
      <c r="A542" s="58"/>
      <c r="B542" s="42"/>
      <c r="C542" s="58"/>
      <c r="D542" s="58"/>
      <c r="E542" s="42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>
      <c r="A543" s="58"/>
      <c r="B543" s="42"/>
      <c r="C543" s="58"/>
      <c r="D543" s="58"/>
      <c r="E543" s="42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>
      <c r="A544" s="58"/>
      <c r="B544" s="42"/>
      <c r="C544" s="58"/>
      <c r="D544" s="58"/>
      <c r="E544" s="42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>
      <c r="A545" s="58"/>
      <c r="B545" s="42"/>
      <c r="C545" s="58"/>
      <c r="D545" s="58"/>
      <c r="E545" s="42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>
      <c r="A546" s="58"/>
      <c r="B546" s="42"/>
      <c r="C546" s="58"/>
      <c r="D546" s="58"/>
      <c r="E546" s="42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>
      <c r="A547" s="58"/>
      <c r="B547" s="42"/>
      <c r="C547" s="58"/>
      <c r="D547" s="58"/>
      <c r="E547" s="42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>
      <c r="A548" s="58"/>
      <c r="B548" s="42"/>
      <c r="C548" s="58"/>
      <c r="D548" s="58"/>
      <c r="E548" s="42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>
      <c r="A549" s="58"/>
      <c r="B549" s="42"/>
      <c r="C549" s="58"/>
      <c r="D549" s="58"/>
      <c r="E549" s="42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>
      <c r="A550" s="58"/>
      <c r="B550" s="42"/>
      <c r="C550" s="58"/>
      <c r="D550" s="58"/>
      <c r="E550" s="42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>
      <c r="A551" s="58"/>
      <c r="B551" s="42"/>
      <c r="C551" s="58"/>
      <c r="D551" s="58"/>
      <c r="E551" s="42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>
      <c r="A552" s="58"/>
      <c r="B552" s="42"/>
      <c r="C552" s="58"/>
      <c r="D552" s="58"/>
      <c r="E552" s="42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>
      <c r="A553" s="58"/>
      <c r="B553" s="42"/>
      <c r="C553" s="58"/>
      <c r="D553" s="58"/>
      <c r="E553" s="42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>
      <c r="A554" s="58"/>
      <c r="B554" s="42"/>
      <c r="C554" s="58"/>
      <c r="D554" s="58"/>
      <c r="E554" s="42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>
      <c r="A555" s="58"/>
      <c r="B555" s="42"/>
      <c r="C555" s="58"/>
      <c r="D555" s="58"/>
      <c r="E555" s="42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>
      <c r="A556" s="58"/>
      <c r="B556" s="42"/>
      <c r="C556" s="58"/>
      <c r="D556" s="58"/>
      <c r="E556" s="42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>
      <c r="A557" s="58"/>
      <c r="B557" s="42"/>
      <c r="C557" s="58"/>
      <c r="D557" s="58"/>
      <c r="E557" s="42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>
      <c r="A558" s="58"/>
      <c r="B558" s="42"/>
      <c r="C558" s="58"/>
      <c r="D558" s="58"/>
      <c r="E558" s="42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>
      <c r="A559" s="58"/>
      <c r="B559" s="42"/>
      <c r="C559" s="58"/>
      <c r="D559" s="58"/>
      <c r="E559" s="42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>
      <c r="A560" s="58"/>
      <c r="B560" s="42"/>
      <c r="C560" s="58"/>
      <c r="D560" s="58"/>
      <c r="E560" s="42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>
      <c r="A561" s="58"/>
      <c r="B561" s="42"/>
      <c r="C561" s="58"/>
      <c r="D561" s="58"/>
      <c r="E561" s="42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>
      <c r="A562" s="58"/>
      <c r="B562" s="42"/>
      <c r="C562" s="58"/>
      <c r="D562" s="58"/>
      <c r="E562" s="42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>
      <c r="A563" s="58"/>
      <c r="B563" s="42"/>
      <c r="C563" s="58"/>
      <c r="D563" s="58"/>
      <c r="E563" s="42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>
      <c r="A564" s="58"/>
      <c r="B564" s="42"/>
      <c r="C564" s="58"/>
      <c r="D564" s="58"/>
      <c r="E564" s="42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>
      <c r="A565" s="58"/>
      <c r="B565" s="42"/>
      <c r="C565" s="58"/>
      <c r="D565" s="58"/>
      <c r="E565" s="42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>
      <c r="A566" s="58"/>
      <c r="B566" s="42"/>
      <c r="C566" s="58"/>
      <c r="D566" s="58"/>
      <c r="E566" s="42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>
      <c r="A567" s="58"/>
      <c r="B567" s="42"/>
      <c r="C567" s="58"/>
      <c r="D567" s="58"/>
      <c r="E567" s="42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>
      <c r="A568" s="58"/>
      <c r="B568" s="42"/>
      <c r="C568" s="58"/>
      <c r="D568" s="58"/>
      <c r="E568" s="42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>
      <c r="A569" s="58"/>
      <c r="B569" s="42"/>
      <c r="C569" s="58"/>
      <c r="D569" s="58"/>
      <c r="E569" s="42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>
      <c r="A570" s="58"/>
      <c r="B570" s="42"/>
      <c r="C570" s="58"/>
      <c r="D570" s="58"/>
      <c r="E570" s="42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>
      <c r="A571" s="58"/>
      <c r="B571" s="42"/>
      <c r="C571" s="58"/>
      <c r="D571" s="58"/>
      <c r="E571" s="42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>
      <c r="A572" s="58"/>
      <c r="B572" s="42"/>
      <c r="C572" s="58"/>
      <c r="D572" s="58"/>
      <c r="E572" s="42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>
      <c r="A573" s="58"/>
      <c r="B573" s="42"/>
      <c r="C573" s="58"/>
      <c r="D573" s="58"/>
      <c r="E573" s="42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>
      <c r="A574" s="58"/>
      <c r="B574" s="42"/>
      <c r="C574" s="58"/>
      <c r="D574" s="58"/>
      <c r="E574" s="42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>
      <c r="A575" s="58"/>
      <c r="B575" s="42"/>
      <c r="C575" s="58"/>
      <c r="D575" s="58"/>
      <c r="E575" s="42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>
      <c r="A576" s="58"/>
      <c r="B576" s="42"/>
      <c r="C576" s="58"/>
      <c r="D576" s="58"/>
      <c r="E576" s="42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>
      <c r="A577" s="58"/>
      <c r="B577" s="42"/>
      <c r="C577" s="58"/>
      <c r="D577" s="58"/>
      <c r="E577" s="42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>
      <c r="A578" s="58"/>
      <c r="B578" s="42"/>
      <c r="C578" s="58"/>
      <c r="D578" s="58"/>
      <c r="E578" s="42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>
      <c r="A579" s="58"/>
      <c r="B579" s="42"/>
      <c r="C579" s="58"/>
      <c r="D579" s="58"/>
      <c r="E579" s="42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>
      <c r="A580" s="58"/>
      <c r="B580" s="42"/>
      <c r="C580" s="58"/>
      <c r="D580" s="58"/>
      <c r="E580" s="42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>
      <c r="A581" s="58"/>
      <c r="B581" s="42"/>
      <c r="C581" s="58"/>
      <c r="D581" s="58"/>
      <c r="E581" s="42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>
      <c r="A582" s="58"/>
      <c r="B582" s="42"/>
      <c r="C582" s="58"/>
      <c r="D582" s="58"/>
      <c r="E582" s="42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>
      <c r="A583" s="58"/>
      <c r="B583" s="42"/>
      <c r="C583" s="58"/>
      <c r="D583" s="58"/>
      <c r="E583" s="42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>
      <c r="A584" s="58"/>
      <c r="B584" s="42"/>
      <c r="C584" s="58"/>
      <c r="D584" s="58"/>
      <c r="E584" s="42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>
      <c r="A585" s="58"/>
      <c r="B585" s="42"/>
      <c r="C585" s="58"/>
      <c r="D585" s="58"/>
      <c r="E585" s="42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>
      <c r="A586" s="58"/>
      <c r="B586" s="42"/>
      <c r="C586" s="58"/>
      <c r="D586" s="58"/>
      <c r="E586" s="42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>
      <c r="A587" s="58"/>
      <c r="B587" s="42"/>
      <c r="C587" s="58"/>
      <c r="D587" s="58"/>
      <c r="E587" s="42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>
      <c r="A588" s="58"/>
      <c r="B588" s="42"/>
      <c r="C588" s="58"/>
      <c r="D588" s="58"/>
      <c r="E588" s="42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>
      <c r="A589" s="58"/>
      <c r="B589" s="42"/>
      <c r="C589" s="58"/>
      <c r="D589" s="58"/>
      <c r="E589" s="42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>
      <c r="A590" s="58"/>
      <c r="B590" s="42"/>
      <c r="C590" s="58"/>
      <c r="D590" s="58"/>
      <c r="E590" s="42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>
      <c r="A591" s="58"/>
      <c r="B591" s="42"/>
      <c r="C591" s="58"/>
      <c r="D591" s="58"/>
      <c r="E591" s="42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>
      <c r="A592" s="58"/>
      <c r="B592" s="42"/>
      <c r="C592" s="58"/>
      <c r="D592" s="58"/>
      <c r="E592" s="42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>
      <c r="A593" s="58"/>
      <c r="B593" s="42"/>
      <c r="C593" s="58"/>
      <c r="D593" s="58"/>
      <c r="E593" s="42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>
      <c r="A594" s="58"/>
      <c r="B594" s="42"/>
      <c r="C594" s="58"/>
      <c r="D594" s="58"/>
      <c r="E594" s="42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>
      <c r="A595" s="58"/>
      <c r="B595" s="42"/>
      <c r="C595" s="58"/>
      <c r="D595" s="58"/>
      <c r="E595" s="42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>
      <c r="A596" s="58"/>
      <c r="B596" s="42"/>
      <c r="C596" s="58"/>
      <c r="D596" s="58"/>
      <c r="E596" s="42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>
      <c r="A597" s="58"/>
      <c r="B597" s="42"/>
      <c r="C597" s="58"/>
      <c r="D597" s="58"/>
      <c r="E597" s="42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>
      <c r="A598" s="58"/>
      <c r="B598" s="42"/>
      <c r="C598" s="58"/>
      <c r="D598" s="58"/>
      <c r="E598" s="42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>
      <c r="A599" s="58"/>
      <c r="B599" s="42"/>
      <c r="C599" s="58"/>
      <c r="D599" s="58"/>
      <c r="E599" s="42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>
      <c r="A600" s="58"/>
      <c r="B600" s="42"/>
      <c r="C600" s="58"/>
      <c r="D600" s="58"/>
      <c r="E600" s="42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>
      <c r="A601" s="58"/>
      <c r="B601" s="42"/>
      <c r="C601" s="58"/>
      <c r="D601" s="58"/>
      <c r="E601" s="42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>
      <c r="A602" s="58"/>
      <c r="B602" s="42"/>
      <c r="C602" s="58"/>
      <c r="D602" s="58"/>
      <c r="E602" s="42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>
      <c r="A603" s="58"/>
      <c r="B603" s="42"/>
      <c r="C603" s="58"/>
      <c r="D603" s="58"/>
      <c r="E603" s="42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>
      <c r="A604" s="58"/>
      <c r="B604" s="42"/>
      <c r="C604" s="58"/>
      <c r="D604" s="58"/>
      <c r="E604" s="42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>
      <c r="A605" s="58"/>
      <c r="B605" s="42"/>
      <c r="C605" s="58"/>
      <c r="D605" s="58"/>
      <c r="E605" s="42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>
      <c r="A606" s="58"/>
      <c r="B606" s="42"/>
      <c r="C606" s="58"/>
      <c r="D606" s="58"/>
      <c r="E606" s="42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>
      <c r="A607" s="58"/>
      <c r="B607" s="42"/>
      <c r="C607" s="58"/>
      <c r="D607" s="58"/>
      <c r="E607" s="42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>
      <c r="A608" s="58"/>
      <c r="B608" s="42"/>
      <c r="C608" s="58"/>
      <c r="D608" s="58"/>
      <c r="E608" s="42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>
      <c r="A609" s="58"/>
      <c r="B609" s="42"/>
      <c r="C609" s="58"/>
      <c r="D609" s="58"/>
      <c r="E609" s="42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>
      <c r="A610" s="58"/>
      <c r="B610" s="42"/>
      <c r="C610" s="58"/>
      <c r="D610" s="58"/>
      <c r="E610" s="42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>
      <c r="A611" s="58"/>
      <c r="B611" s="42"/>
      <c r="C611" s="58"/>
      <c r="D611" s="58"/>
      <c r="E611" s="42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>
      <c r="A612" s="58"/>
      <c r="B612" s="42"/>
      <c r="C612" s="58"/>
      <c r="D612" s="58"/>
      <c r="E612" s="42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>
      <c r="A613" s="58"/>
      <c r="B613" s="42"/>
      <c r="C613" s="58"/>
      <c r="D613" s="58"/>
      <c r="E613" s="42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>
      <c r="A614" s="58"/>
      <c r="B614" s="42"/>
      <c r="C614" s="58"/>
      <c r="D614" s="58"/>
      <c r="E614" s="42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>
      <c r="A615" s="58"/>
      <c r="B615" s="42"/>
      <c r="C615" s="58"/>
      <c r="D615" s="58"/>
      <c r="E615" s="42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>
      <c r="A616" s="58"/>
      <c r="B616" s="42"/>
      <c r="C616" s="58"/>
      <c r="D616" s="58"/>
      <c r="E616" s="42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>
      <c r="A617" s="58"/>
      <c r="B617" s="42"/>
      <c r="C617" s="58"/>
      <c r="D617" s="58"/>
      <c r="E617" s="42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>
      <c r="A618" s="58"/>
      <c r="B618" s="42"/>
      <c r="C618" s="58"/>
      <c r="D618" s="58"/>
      <c r="E618" s="42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>
      <c r="A619" s="58"/>
      <c r="B619" s="42"/>
      <c r="C619" s="58"/>
      <c r="D619" s="58"/>
      <c r="E619" s="42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>
      <c r="A620" s="58"/>
      <c r="B620" s="42"/>
      <c r="C620" s="58"/>
      <c r="D620" s="58"/>
      <c r="E620" s="42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>
      <c r="A621" s="58"/>
      <c r="B621" s="42"/>
      <c r="C621" s="58"/>
      <c r="D621" s="58"/>
      <c r="E621" s="42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>
      <c r="A622" s="58"/>
      <c r="B622" s="42"/>
      <c r="C622" s="58"/>
      <c r="D622" s="58"/>
      <c r="E622" s="42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>
      <c r="A623" s="58"/>
      <c r="B623" s="42"/>
      <c r="C623" s="58"/>
      <c r="D623" s="58"/>
      <c r="E623" s="42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>
      <c r="A624" s="58"/>
      <c r="B624" s="42"/>
      <c r="C624" s="58"/>
      <c r="D624" s="58"/>
      <c r="E624" s="42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>
      <c r="A625" s="58"/>
      <c r="B625" s="42"/>
      <c r="C625" s="58"/>
      <c r="D625" s="58"/>
      <c r="E625" s="42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>
      <c r="A626" s="58"/>
      <c r="B626" s="42"/>
      <c r="C626" s="58"/>
      <c r="D626" s="58"/>
      <c r="E626" s="42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>
      <c r="A627" s="58"/>
      <c r="B627" s="42"/>
      <c r="C627" s="58"/>
      <c r="D627" s="58"/>
      <c r="E627" s="42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>
      <c r="A628" s="58"/>
      <c r="B628" s="42"/>
      <c r="C628" s="58"/>
      <c r="D628" s="58"/>
      <c r="E628" s="42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>
      <c r="A629" s="58"/>
      <c r="B629" s="42"/>
      <c r="C629" s="58"/>
      <c r="D629" s="58"/>
      <c r="E629" s="42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>
      <c r="A630" s="58"/>
      <c r="B630" s="42"/>
      <c r="C630" s="58"/>
      <c r="D630" s="58"/>
      <c r="E630" s="42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>
      <c r="A631" s="58"/>
      <c r="B631" s="42"/>
      <c r="C631" s="58"/>
      <c r="D631" s="58"/>
      <c r="E631" s="42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>
      <c r="A632" s="58"/>
      <c r="B632" s="42"/>
      <c r="C632" s="58"/>
      <c r="D632" s="58"/>
      <c r="E632" s="42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>
      <c r="A633" s="58"/>
      <c r="B633" s="42"/>
      <c r="C633" s="58"/>
      <c r="D633" s="58"/>
      <c r="E633" s="42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>
      <c r="A634" s="58"/>
      <c r="B634" s="42"/>
      <c r="C634" s="58"/>
      <c r="D634" s="58"/>
      <c r="E634" s="42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>
      <c r="A635" s="58"/>
      <c r="B635" s="42"/>
      <c r="C635" s="58"/>
      <c r="D635" s="58"/>
      <c r="E635" s="42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>
      <c r="A636" s="58"/>
      <c r="B636" s="42"/>
      <c r="C636" s="58"/>
      <c r="D636" s="58"/>
      <c r="E636" s="42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>
      <c r="A637" s="58"/>
      <c r="B637" s="42"/>
      <c r="C637" s="58"/>
      <c r="D637" s="58"/>
      <c r="E637" s="42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>
      <c r="A638" s="58"/>
      <c r="B638" s="42"/>
      <c r="C638" s="58"/>
      <c r="D638" s="58"/>
      <c r="E638" s="42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>
      <c r="A639" s="58"/>
      <c r="B639" s="42"/>
      <c r="C639" s="58"/>
      <c r="D639" s="58"/>
      <c r="E639" s="42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>
      <c r="A640" s="58"/>
      <c r="B640" s="42"/>
      <c r="C640" s="58"/>
      <c r="D640" s="58"/>
      <c r="E640" s="42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>
      <c r="A641" s="58"/>
      <c r="B641" s="42"/>
      <c r="C641" s="58"/>
      <c r="D641" s="58"/>
      <c r="E641" s="42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>
      <c r="A642" s="58"/>
      <c r="B642" s="42"/>
      <c r="C642" s="58"/>
      <c r="D642" s="58"/>
      <c r="E642" s="42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>
      <c r="A643" s="58"/>
      <c r="B643" s="42"/>
      <c r="C643" s="58"/>
      <c r="D643" s="58"/>
      <c r="E643" s="42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>
      <c r="A644" s="58"/>
      <c r="B644" s="42"/>
      <c r="C644" s="58"/>
      <c r="D644" s="58"/>
      <c r="E644" s="42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>
      <c r="A645" s="58"/>
      <c r="B645" s="42"/>
      <c r="C645" s="58"/>
      <c r="D645" s="58"/>
      <c r="E645" s="42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>
      <c r="A646" s="58"/>
      <c r="B646" s="42"/>
      <c r="C646" s="58"/>
      <c r="D646" s="58"/>
      <c r="E646" s="42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>
      <c r="A647" s="58"/>
      <c r="B647" s="42"/>
      <c r="C647" s="58"/>
      <c r="D647" s="58"/>
      <c r="E647" s="42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>
      <c r="A648" s="58"/>
      <c r="B648" s="42"/>
      <c r="C648" s="58"/>
      <c r="D648" s="58"/>
      <c r="E648" s="42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>
      <c r="A649" s="58"/>
      <c r="B649" s="42"/>
      <c r="C649" s="58"/>
      <c r="D649" s="58"/>
      <c r="E649" s="42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>
      <c r="A650" s="58"/>
      <c r="B650" s="42"/>
      <c r="C650" s="58"/>
      <c r="D650" s="58"/>
      <c r="E650" s="42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>
      <c r="A651" s="58"/>
      <c r="B651" s="42"/>
      <c r="C651" s="58"/>
      <c r="D651" s="58"/>
      <c r="E651" s="42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>
      <c r="A652" s="58"/>
      <c r="B652" s="42"/>
      <c r="C652" s="58"/>
      <c r="D652" s="58"/>
      <c r="E652" s="42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>
      <c r="A653" s="58"/>
      <c r="B653" s="42"/>
      <c r="C653" s="58"/>
      <c r="D653" s="58"/>
      <c r="E653" s="42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>
      <c r="A654" s="58"/>
      <c r="B654" s="42"/>
      <c r="C654" s="58"/>
      <c r="D654" s="58"/>
      <c r="E654" s="42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>
      <c r="A655" s="58"/>
      <c r="B655" s="42"/>
      <c r="C655" s="58"/>
      <c r="D655" s="58"/>
      <c r="E655" s="42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>
      <c r="A656" s="58"/>
      <c r="B656" s="42"/>
      <c r="C656" s="58"/>
      <c r="D656" s="58"/>
      <c r="E656" s="42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>
      <c r="A657" s="58"/>
      <c r="B657" s="42"/>
      <c r="C657" s="58"/>
      <c r="D657" s="58"/>
      <c r="E657" s="42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>
      <c r="A658" s="58"/>
      <c r="B658" s="42"/>
      <c r="C658" s="58"/>
      <c r="D658" s="58"/>
      <c r="E658" s="42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>
      <c r="A659" s="58"/>
      <c r="B659" s="42"/>
      <c r="C659" s="58"/>
      <c r="D659" s="58"/>
      <c r="E659" s="42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>
      <c r="A660" s="58"/>
      <c r="B660" s="42"/>
      <c r="C660" s="58"/>
      <c r="D660" s="58"/>
      <c r="E660" s="42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>
      <c r="A661" s="58"/>
      <c r="B661" s="42"/>
      <c r="C661" s="58"/>
      <c r="D661" s="58"/>
      <c r="E661" s="42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>
      <c r="A662" s="58"/>
      <c r="B662" s="42"/>
      <c r="C662" s="58"/>
      <c r="D662" s="58"/>
      <c r="E662" s="42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>
      <c r="A663" s="58"/>
      <c r="B663" s="42"/>
      <c r="C663" s="58"/>
      <c r="D663" s="58"/>
      <c r="E663" s="42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>
      <c r="A664" s="58"/>
      <c r="B664" s="42"/>
      <c r="C664" s="58"/>
      <c r="D664" s="58"/>
      <c r="E664" s="42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>
      <c r="A665" s="58"/>
      <c r="B665" s="42"/>
      <c r="C665" s="58"/>
      <c r="D665" s="58"/>
      <c r="E665" s="42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>
      <c r="A666" s="58"/>
      <c r="B666" s="42"/>
      <c r="C666" s="58"/>
      <c r="D666" s="58"/>
      <c r="E666" s="42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>
      <c r="A667" s="58"/>
      <c r="B667" s="42"/>
      <c r="C667" s="58"/>
      <c r="D667" s="58"/>
      <c r="E667" s="42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>
      <c r="A668" s="58"/>
      <c r="B668" s="42"/>
      <c r="C668" s="58"/>
      <c r="D668" s="58"/>
      <c r="E668" s="42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>
      <c r="A669" s="58"/>
      <c r="B669" s="42"/>
      <c r="C669" s="58"/>
      <c r="D669" s="58"/>
      <c r="E669" s="42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>
      <c r="A670" s="58"/>
      <c r="B670" s="42"/>
      <c r="C670" s="58"/>
      <c r="D670" s="58"/>
      <c r="E670" s="42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>
      <c r="A671" s="58"/>
      <c r="B671" s="42"/>
      <c r="C671" s="58"/>
      <c r="D671" s="58"/>
      <c r="E671" s="42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>
      <c r="A672" s="58"/>
      <c r="B672" s="42"/>
      <c r="C672" s="58"/>
      <c r="D672" s="58"/>
      <c r="E672" s="42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>
      <c r="A673" s="58"/>
      <c r="B673" s="42"/>
      <c r="C673" s="58"/>
      <c r="D673" s="58"/>
      <c r="E673" s="42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>
      <c r="A674" s="58"/>
      <c r="B674" s="42"/>
      <c r="C674" s="58"/>
      <c r="D674" s="58"/>
      <c r="E674" s="42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>
      <c r="A675" s="58"/>
      <c r="B675" s="42"/>
      <c r="C675" s="58"/>
      <c r="D675" s="58"/>
      <c r="E675" s="42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>
      <c r="A676" s="58"/>
      <c r="B676" s="42"/>
      <c r="C676" s="58"/>
      <c r="D676" s="58"/>
      <c r="E676" s="42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>
      <c r="A677" s="58"/>
      <c r="B677" s="42"/>
      <c r="C677" s="58"/>
      <c r="D677" s="58"/>
      <c r="E677" s="42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>
      <c r="A678" s="58"/>
      <c r="B678" s="42"/>
      <c r="C678" s="58"/>
      <c r="D678" s="58"/>
      <c r="E678" s="42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>
      <c r="A679" s="58"/>
      <c r="B679" s="42"/>
      <c r="C679" s="58"/>
      <c r="D679" s="58"/>
      <c r="E679" s="42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>
      <c r="A680" s="58"/>
      <c r="B680" s="42"/>
      <c r="C680" s="58"/>
      <c r="D680" s="58"/>
      <c r="E680" s="42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>
      <c r="A681" s="58"/>
      <c r="B681" s="42"/>
      <c r="C681" s="58"/>
      <c r="D681" s="58"/>
      <c r="E681" s="42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>
      <c r="A682" s="58"/>
      <c r="B682" s="42"/>
      <c r="C682" s="58"/>
      <c r="D682" s="58"/>
      <c r="E682" s="42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>
      <c r="A683" s="58"/>
      <c r="B683" s="42"/>
      <c r="C683" s="58"/>
      <c r="D683" s="58"/>
      <c r="E683" s="42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>
      <c r="A684" s="58"/>
      <c r="B684" s="42"/>
      <c r="C684" s="58"/>
      <c r="D684" s="58"/>
      <c r="E684" s="42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>
      <c r="A685" s="58"/>
      <c r="B685" s="42"/>
      <c r="C685" s="58"/>
      <c r="D685" s="58"/>
      <c r="E685" s="42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>
      <c r="A686" s="58"/>
      <c r="B686" s="42"/>
      <c r="C686" s="58"/>
      <c r="D686" s="58"/>
      <c r="E686" s="42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>
      <c r="A687" s="58"/>
      <c r="B687" s="42"/>
      <c r="C687" s="58"/>
      <c r="D687" s="58"/>
      <c r="E687" s="42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>
      <c r="A688" s="58"/>
      <c r="B688" s="42"/>
      <c r="C688" s="58"/>
      <c r="D688" s="58"/>
      <c r="E688" s="42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>
      <c r="A689" s="58"/>
      <c r="B689" s="42"/>
      <c r="C689" s="58"/>
      <c r="D689" s="58"/>
      <c r="E689" s="42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>
      <c r="A690" s="58"/>
      <c r="B690" s="42"/>
      <c r="C690" s="58"/>
      <c r="D690" s="58"/>
      <c r="E690" s="42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>
      <c r="A691" s="58"/>
      <c r="B691" s="42"/>
      <c r="C691" s="58"/>
      <c r="D691" s="58"/>
      <c r="E691" s="42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>
      <c r="A692" s="58"/>
      <c r="B692" s="42"/>
      <c r="C692" s="58"/>
      <c r="D692" s="58"/>
      <c r="E692" s="42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>
      <c r="A693" s="58"/>
      <c r="B693" s="42"/>
      <c r="C693" s="58"/>
      <c r="D693" s="58"/>
      <c r="E693" s="42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>
      <c r="A694" s="58"/>
      <c r="B694" s="42"/>
      <c r="C694" s="58"/>
      <c r="D694" s="58"/>
      <c r="E694" s="42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>
      <c r="A695" s="58"/>
      <c r="B695" s="42"/>
      <c r="C695" s="58"/>
      <c r="D695" s="58"/>
      <c r="E695" s="42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>
      <c r="A696" s="58"/>
      <c r="B696" s="42"/>
      <c r="C696" s="58"/>
      <c r="D696" s="58"/>
      <c r="E696" s="42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>
      <c r="A697" s="58"/>
      <c r="B697" s="42"/>
      <c r="C697" s="58"/>
      <c r="D697" s="58"/>
      <c r="E697" s="42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>
      <c r="A698" s="58"/>
      <c r="B698" s="42"/>
      <c r="C698" s="58"/>
      <c r="D698" s="58"/>
      <c r="E698" s="42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>
      <c r="A699" s="58"/>
      <c r="B699" s="42"/>
      <c r="C699" s="58"/>
      <c r="D699" s="58"/>
      <c r="E699" s="42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>
      <c r="A700" s="58"/>
      <c r="B700" s="42"/>
      <c r="C700" s="58"/>
      <c r="D700" s="58"/>
      <c r="E700" s="42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>
      <c r="A701" s="58"/>
      <c r="B701" s="42"/>
      <c r="C701" s="58"/>
      <c r="D701" s="58"/>
      <c r="E701" s="42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>
      <c r="A702" s="58"/>
      <c r="B702" s="42"/>
      <c r="C702" s="58"/>
      <c r="D702" s="58"/>
      <c r="E702" s="42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>
      <c r="A703" s="58"/>
      <c r="B703" s="42"/>
      <c r="C703" s="58"/>
      <c r="D703" s="58"/>
      <c r="E703" s="42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>
      <c r="A704" s="58"/>
      <c r="B704" s="42"/>
      <c r="C704" s="58"/>
      <c r="D704" s="58"/>
      <c r="E704" s="42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>
      <c r="A705" s="58"/>
      <c r="B705" s="42"/>
      <c r="C705" s="58"/>
      <c r="D705" s="58"/>
      <c r="E705" s="42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>
      <c r="A706" s="58"/>
      <c r="B706" s="42"/>
      <c r="C706" s="58"/>
      <c r="D706" s="58"/>
      <c r="E706" s="42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>
      <c r="A707" s="58"/>
      <c r="B707" s="42"/>
      <c r="C707" s="58"/>
      <c r="D707" s="58"/>
      <c r="E707" s="42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>
      <c r="A708" s="58"/>
      <c r="B708" s="42"/>
      <c r="C708" s="58"/>
      <c r="D708" s="58"/>
      <c r="E708" s="42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>
      <c r="A709" s="58"/>
      <c r="B709" s="42"/>
      <c r="C709" s="58"/>
      <c r="D709" s="58"/>
      <c r="E709" s="42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>
      <c r="A710" s="58"/>
      <c r="B710" s="42"/>
      <c r="C710" s="58"/>
      <c r="D710" s="58"/>
      <c r="E710" s="42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>
      <c r="A711" s="58"/>
      <c r="B711" s="42"/>
      <c r="C711" s="58"/>
      <c r="D711" s="58"/>
      <c r="E711" s="42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>
      <c r="A712" s="58"/>
      <c r="B712" s="42"/>
      <c r="C712" s="58"/>
      <c r="D712" s="58"/>
      <c r="E712" s="42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>
      <c r="A713" s="58"/>
      <c r="B713" s="42"/>
      <c r="C713" s="58"/>
      <c r="D713" s="58"/>
      <c r="E713" s="42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>
      <c r="A714" s="58"/>
      <c r="B714" s="42"/>
      <c r="C714" s="58"/>
      <c r="D714" s="58"/>
      <c r="E714" s="42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>
      <c r="A715" s="58"/>
      <c r="B715" s="42"/>
      <c r="C715" s="58"/>
      <c r="D715" s="58"/>
      <c r="E715" s="42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>
      <c r="A716" s="58"/>
      <c r="B716" s="42"/>
      <c r="C716" s="58"/>
      <c r="D716" s="58"/>
      <c r="E716" s="42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>
      <c r="A717" s="58"/>
      <c r="B717" s="42"/>
      <c r="C717" s="58"/>
      <c r="D717" s="58"/>
      <c r="E717" s="42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>
      <c r="A718" s="58"/>
      <c r="B718" s="42"/>
      <c r="C718" s="58"/>
      <c r="D718" s="58"/>
      <c r="E718" s="42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>
      <c r="A719" s="58"/>
      <c r="B719" s="42"/>
      <c r="C719" s="58"/>
      <c r="D719" s="58"/>
      <c r="E719" s="42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>
      <c r="A720" s="58"/>
      <c r="B720" s="42"/>
      <c r="C720" s="58"/>
      <c r="D720" s="58"/>
      <c r="E720" s="42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>
      <c r="A721" s="58"/>
      <c r="B721" s="42"/>
      <c r="C721" s="58"/>
      <c r="D721" s="58"/>
      <c r="E721" s="42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>
      <c r="A722" s="58"/>
      <c r="B722" s="42"/>
      <c r="C722" s="58"/>
      <c r="D722" s="58"/>
      <c r="E722" s="42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>
      <c r="A723" s="58"/>
      <c r="B723" s="42"/>
      <c r="C723" s="58"/>
      <c r="D723" s="58"/>
      <c r="E723" s="42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>
      <c r="A724" s="58"/>
      <c r="B724" s="42"/>
      <c r="C724" s="58"/>
      <c r="D724" s="58"/>
      <c r="E724" s="42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>
      <c r="A725" s="58"/>
      <c r="B725" s="42"/>
      <c r="C725" s="58"/>
      <c r="D725" s="58"/>
      <c r="E725" s="42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>
      <c r="A726" s="58"/>
      <c r="B726" s="42"/>
      <c r="C726" s="58"/>
      <c r="D726" s="58"/>
      <c r="E726" s="42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>
      <c r="A727" s="58"/>
      <c r="B727" s="42"/>
      <c r="C727" s="58"/>
      <c r="D727" s="58"/>
      <c r="E727" s="42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>
      <c r="A728" s="58"/>
      <c r="B728" s="42"/>
      <c r="C728" s="58"/>
      <c r="D728" s="58"/>
      <c r="E728" s="42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>
      <c r="A729" s="58"/>
      <c r="B729" s="42"/>
      <c r="C729" s="58"/>
      <c r="D729" s="58"/>
      <c r="E729" s="42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>
      <c r="A730" s="58"/>
      <c r="B730" s="42"/>
      <c r="C730" s="58"/>
      <c r="D730" s="58"/>
      <c r="E730" s="42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>
      <c r="A731" s="58"/>
      <c r="B731" s="42"/>
      <c r="C731" s="58"/>
      <c r="D731" s="58"/>
      <c r="E731" s="42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>
      <c r="A732" s="58"/>
      <c r="B732" s="42"/>
      <c r="C732" s="58"/>
      <c r="D732" s="58"/>
      <c r="E732" s="42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>
      <c r="A733" s="58"/>
      <c r="B733" s="42"/>
      <c r="C733" s="58"/>
      <c r="D733" s="58"/>
      <c r="E733" s="42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>
      <c r="A734" s="58"/>
      <c r="B734" s="42"/>
      <c r="C734" s="58"/>
      <c r="D734" s="58"/>
      <c r="E734" s="42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>
      <c r="A735" s="58"/>
      <c r="B735" s="42"/>
      <c r="C735" s="58"/>
      <c r="D735" s="58"/>
      <c r="E735" s="42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>
      <c r="A736" s="58"/>
      <c r="B736" s="42"/>
      <c r="C736" s="58"/>
      <c r="D736" s="58"/>
      <c r="E736" s="42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>
      <c r="A737" s="58"/>
      <c r="B737" s="42"/>
      <c r="C737" s="58"/>
      <c r="D737" s="58"/>
      <c r="E737" s="42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>
      <c r="A738" s="58"/>
      <c r="B738" s="42"/>
      <c r="C738" s="58"/>
      <c r="D738" s="58"/>
      <c r="E738" s="42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>
      <c r="A739" s="58"/>
      <c r="B739" s="42"/>
      <c r="C739" s="58"/>
      <c r="D739" s="58"/>
      <c r="E739" s="42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>
      <c r="A740" s="58"/>
      <c r="B740" s="42"/>
      <c r="C740" s="58"/>
      <c r="D740" s="58"/>
      <c r="E740" s="42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>
      <c r="A741" s="58"/>
      <c r="B741" s="42"/>
      <c r="C741" s="58"/>
      <c r="D741" s="58"/>
      <c r="E741" s="42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>
      <c r="A742" s="58"/>
      <c r="B742" s="42"/>
      <c r="C742" s="58"/>
      <c r="D742" s="58"/>
      <c r="E742" s="42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>
      <c r="A743" s="58"/>
      <c r="B743" s="42"/>
      <c r="C743" s="58"/>
      <c r="D743" s="58"/>
      <c r="E743" s="42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>
      <c r="A744" s="58"/>
      <c r="B744" s="42"/>
      <c r="C744" s="58"/>
      <c r="D744" s="58"/>
      <c r="E744" s="42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>
      <c r="A745" s="58"/>
      <c r="B745" s="42"/>
      <c r="C745" s="58"/>
      <c r="D745" s="58"/>
      <c r="E745" s="42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>
      <c r="A746" s="58"/>
      <c r="B746" s="42"/>
      <c r="C746" s="58"/>
      <c r="D746" s="58"/>
      <c r="E746" s="42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>
      <c r="A747" s="58"/>
      <c r="B747" s="42"/>
      <c r="C747" s="58"/>
      <c r="D747" s="58"/>
      <c r="E747" s="42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>
      <c r="A748" s="58"/>
      <c r="B748" s="42"/>
      <c r="C748" s="58"/>
      <c r="D748" s="58"/>
      <c r="E748" s="42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>
      <c r="A749" s="58"/>
      <c r="B749" s="42"/>
      <c r="C749" s="58"/>
      <c r="D749" s="58"/>
      <c r="E749" s="42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>
      <c r="A750" s="58"/>
      <c r="B750" s="42"/>
      <c r="C750" s="58"/>
      <c r="D750" s="58"/>
      <c r="E750" s="42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>
      <c r="A751" s="58"/>
      <c r="B751" s="42"/>
      <c r="C751" s="58"/>
      <c r="D751" s="58"/>
      <c r="E751" s="42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>
      <c r="A752" s="58"/>
      <c r="B752" s="42"/>
      <c r="C752" s="58"/>
      <c r="D752" s="58"/>
      <c r="E752" s="42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>
      <c r="A753" s="58"/>
      <c r="B753" s="42"/>
      <c r="C753" s="58"/>
      <c r="D753" s="58"/>
      <c r="E753" s="42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>
      <c r="A754" s="58"/>
      <c r="B754" s="42"/>
      <c r="C754" s="58"/>
      <c r="D754" s="58"/>
      <c r="E754" s="42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>
      <c r="A755" s="58"/>
      <c r="B755" s="42"/>
      <c r="C755" s="58"/>
      <c r="D755" s="58"/>
      <c r="E755" s="42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>
      <c r="A756" s="58"/>
      <c r="B756" s="42"/>
      <c r="C756" s="58"/>
      <c r="D756" s="58"/>
      <c r="E756" s="42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>
      <c r="A757" s="58"/>
      <c r="B757" s="42"/>
      <c r="C757" s="58"/>
      <c r="D757" s="58"/>
      <c r="E757" s="42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>
      <c r="A758" s="58"/>
      <c r="B758" s="42"/>
      <c r="C758" s="58"/>
      <c r="D758" s="58"/>
      <c r="E758" s="42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>
      <c r="A759" s="58"/>
      <c r="B759" s="42"/>
      <c r="C759" s="58"/>
      <c r="D759" s="58"/>
      <c r="E759" s="42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>
      <c r="A760" s="58"/>
      <c r="B760" s="42"/>
      <c r="C760" s="58"/>
      <c r="D760" s="58"/>
      <c r="E760" s="42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>
      <c r="A761" s="58"/>
      <c r="B761" s="42"/>
      <c r="C761" s="58"/>
      <c r="D761" s="58"/>
      <c r="E761" s="42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>
      <c r="A762" s="58"/>
      <c r="B762" s="42"/>
      <c r="C762" s="58"/>
      <c r="D762" s="58"/>
      <c r="E762" s="42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>
      <c r="A763" s="58"/>
      <c r="B763" s="42"/>
      <c r="C763" s="58"/>
      <c r="D763" s="58"/>
      <c r="E763" s="42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>
      <c r="A764" s="58"/>
      <c r="B764" s="42"/>
      <c r="C764" s="58"/>
      <c r="D764" s="58"/>
      <c r="E764" s="42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>
      <c r="A765" s="58"/>
      <c r="B765" s="42"/>
      <c r="C765" s="58"/>
      <c r="D765" s="58"/>
      <c r="E765" s="42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>
      <c r="A766" s="58"/>
      <c r="B766" s="42"/>
      <c r="C766" s="58"/>
      <c r="D766" s="58"/>
      <c r="E766" s="42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>
      <c r="A767" s="58"/>
      <c r="B767" s="42"/>
      <c r="C767" s="58"/>
      <c r="D767" s="58"/>
      <c r="E767" s="42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>
      <c r="A768" s="58"/>
      <c r="B768" s="42"/>
      <c r="C768" s="58"/>
      <c r="D768" s="58"/>
      <c r="E768" s="42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>
      <c r="A769" s="58"/>
      <c r="B769" s="42"/>
      <c r="C769" s="58"/>
      <c r="D769" s="58"/>
      <c r="E769" s="42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>
      <c r="A770" s="58"/>
      <c r="B770" s="42"/>
      <c r="C770" s="58"/>
      <c r="D770" s="58"/>
      <c r="E770" s="42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>
      <c r="A771" s="58"/>
      <c r="B771" s="42"/>
      <c r="C771" s="58"/>
      <c r="D771" s="58"/>
      <c r="E771" s="42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>
      <c r="A772" s="58"/>
      <c r="B772" s="42"/>
      <c r="C772" s="58"/>
      <c r="D772" s="58"/>
      <c r="E772" s="42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>
      <c r="A773" s="58"/>
      <c r="B773" s="42"/>
      <c r="C773" s="58"/>
      <c r="D773" s="58"/>
      <c r="E773" s="42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>
      <c r="A774" s="58"/>
      <c r="B774" s="42"/>
      <c r="C774" s="58"/>
      <c r="D774" s="58"/>
      <c r="E774" s="42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>
      <c r="A775" s="58"/>
      <c r="B775" s="42"/>
      <c r="C775" s="58"/>
      <c r="D775" s="58"/>
      <c r="E775" s="42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>
      <c r="A776" s="58"/>
      <c r="B776" s="42"/>
      <c r="C776" s="58"/>
      <c r="D776" s="58"/>
      <c r="E776" s="42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  <row r="777">
      <c r="A777" s="58"/>
      <c r="B777" s="42"/>
      <c r="C777" s="58"/>
      <c r="D777" s="58"/>
      <c r="E777" s="42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</row>
    <row r="778">
      <c r="A778" s="58"/>
      <c r="B778" s="42"/>
      <c r="C778" s="58"/>
      <c r="D778" s="58"/>
      <c r="E778" s="42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</row>
    <row r="779">
      <c r="A779" s="58"/>
      <c r="B779" s="42"/>
      <c r="C779" s="58"/>
      <c r="D779" s="58"/>
      <c r="E779" s="42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</row>
    <row r="780">
      <c r="A780" s="58"/>
      <c r="B780" s="42"/>
      <c r="C780" s="58"/>
      <c r="D780" s="58"/>
      <c r="E780" s="42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</row>
    <row r="781">
      <c r="A781" s="58"/>
      <c r="B781" s="42"/>
      <c r="C781" s="58"/>
      <c r="D781" s="58"/>
      <c r="E781" s="42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</row>
    <row r="782">
      <c r="A782" s="58"/>
      <c r="B782" s="42"/>
      <c r="C782" s="58"/>
      <c r="D782" s="58"/>
      <c r="E782" s="42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</row>
    <row r="783">
      <c r="A783" s="58"/>
      <c r="B783" s="42"/>
      <c r="C783" s="58"/>
      <c r="D783" s="58"/>
      <c r="E783" s="42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</row>
    <row r="784">
      <c r="A784" s="58"/>
      <c r="B784" s="42"/>
      <c r="C784" s="58"/>
      <c r="D784" s="58"/>
      <c r="E784" s="42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</row>
    <row r="785">
      <c r="A785" s="58"/>
      <c r="B785" s="42"/>
      <c r="C785" s="58"/>
      <c r="D785" s="58"/>
      <c r="E785" s="42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</row>
    <row r="786">
      <c r="A786" s="58"/>
      <c r="B786" s="42"/>
      <c r="C786" s="58"/>
      <c r="D786" s="58"/>
      <c r="E786" s="42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</row>
    <row r="787">
      <c r="A787" s="58"/>
      <c r="B787" s="42"/>
      <c r="C787" s="58"/>
      <c r="D787" s="58"/>
      <c r="E787" s="42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</row>
    <row r="788">
      <c r="A788" s="58"/>
      <c r="B788" s="42"/>
      <c r="C788" s="58"/>
      <c r="D788" s="58"/>
      <c r="E788" s="42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</row>
    <row r="789">
      <c r="A789" s="58"/>
      <c r="B789" s="42"/>
      <c r="C789" s="58"/>
      <c r="D789" s="58"/>
      <c r="E789" s="42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</row>
    <row r="790">
      <c r="A790" s="58"/>
      <c r="B790" s="42"/>
      <c r="C790" s="58"/>
      <c r="D790" s="58"/>
      <c r="E790" s="42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</row>
    <row r="791">
      <c r="A791" s="58"/>
      <c r="B791" s="42"/>
      <c r="C791" s="58"/>
      <c r="D791" s="58"/>
      <c r="E791" s="42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</row>
    <row r="792">
      <c r="A792" s="58"/>
      <c r="B792" s="42"/>
      <c r="C792" s="58"/>
      <c r="D792" s="58"/>
      <c r="E792" s="42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</row>
    <row r="793">
      <c r="A793" s="58"/>
      <c r="B793" s="42"/>
      <c r="C793" s="58"/>
      <c r="D793" s="58"/>
      <c r="E793" s="42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</row>
    <row r="794">
      <c r="A794" s="58"/>
      <c r="B794" s="42"/>
      <c r="C794" s="58"/>
      <c r="D794" s="58"/>
      <c r="E794" s="42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</row>
    <row r="795">
      <c r="A795" s="58"/>
      <c r="B795" s="42"/>
      <c r="C795" s="58"/>
      <c r="D795" s="58"/>
      <c r="E795" s="42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</row>
    <row r="796">
      <c r="A796" s="58"/>
      <c r="B796" s="42"/>
      <c r="C796" s="58"/>
      <c r="D796" s="58"/>
      <c r="E796" s="42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</row>
    <row r="797">
      <c r="A797" s="58"/>
      <c r="B797" s="42"/>
      <c r="C797" s="58"/>
      <c r="D797" s="58"/>
      <c r="E797" s="42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</row>
    <row r="798">
      <c r="A798" s="58"/>
      <c r="B798" s="42"/>
      <c r="C798" s="58"/>
      <c r="D798" s="58"/>
      <c r="E798" s="42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</row>
    <row r="799">
      <c r="A799" s="58"/>
      <c r="B799" s="42"/>
      <c r="C799" s="58"/>
      <c r="D799" s="58"/>
      <c r="E799" s="42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</row>
    <row r="800">
      <c r="A800" s="58"/>
      <c r="B800" s="42"/>
      <c r="C800" s="58"/>
      <c r="D800" s="58"/>
      <c r="E800" s="42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</row>
    <row r="801">
      <c r="A801" s="58"/>
      <c r="B801" s="42"/>
      <c r="C801" s="58"/>
      <c r="D801" s="58"/>
      <c r="E801" s="42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</row>
    <row r="802">
      <c r="A802" s="58"/>
      <c r="B802" s="42"/>
      <c r="C802" s="58"/>
      <c r="D802" s="58"/>
      <c r="E802" s="42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</row>
    <row r="803">
      <c r="A803" s="58"/>
      <c r="B803" s="42"/>
      <c r="C803" s="58"/>
      <c r="D803" s="58"/>
      <c r="E803" s="42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</row>
    <row r="804">
      <c r="A804" s="58"/>
      <c r="B804" s="42"/>
      <c r="C804" s="58"/>
      <c r="D804" s="58"/>
      <c r="E804" s="42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</row>
    <row r="805">
      <c r="A805" s="58"/>
      <c r="B805" s="42"/>
      <c r="C805" s="58"/>
      <c r="D805" s="58"/>
      <c r="E805" s="42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</row>
    <row r="806">
      <c r="A806" s="58"/>
      <c r="B806" s="42"/>
      <c r="C806" s="58"/>
      <c r="D806" s="58"/>
      <c r="E806" s="42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</row>
    <row r="807">
      <c r="A807" s="58"/>
      <c r="B807" s="42"/>
      <c r="C807" s="58"/>
      <c r="D807" s="58"/>
      <c r="E807" s="42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</row>
    <row r="808">
      <c r="A808" s="58"/>
      <c r="B808" s="42"/>
      <c r="C808" s="58"/>
      <c r="D808" s="58"/>
      <c r="E808" s="42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</row>
    <row r="809">
      <c r="A809" s="58"/>
      <c r="B809" s="42"/>
      <c r="C809" s="58"/>
      <c r="D809" s="58"/>
      <c r="E809" s="42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</row>
    <row r="810">
      <c r="A810" s="58"/>
      <c r="B810" s="42"/>
      <c r="C810" s="58"/>
      <c r="D810" s="58"/>
      <c r="E810" s="42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</row>
    <row r="811">
      <c r="A811" s="58"/>
      <c r="B811" s="42"/>
      <c r="C811" s="58"/>
      <c r="D811" s="58"/>
      <c r="E811" s="42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</row>
    <row r="812">
      <c r="A812" s="58"/>
      <c r="B812" s="42"/>
      <c r="C812" s="58"/>
      <c r="D812" s="58"/>
      <c r="E812" s="42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</row>
    <row r="813">
      <c r="A813" s="58"/>
      <c r="B813" s="42"/>
      <c r="C813" s="58"/>
      <c r="D813" s="58"/>
      <c r="E813" s="42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</row>
    <row r="814">
      <c r="A814" s="58"/>
      <c r="B814" s="42"/>
      <c r="C814" s="58"/>
      <c r="D814" s="58"/>
      <c r="E814" s="42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</row>
    <row r="815">
      <c r="A815" s="58"/>
      <c r="B815" s="42"/>
      <c r="C815" s="58"/>
      <c r="D815" s="58"/>
      <c r="E815" s="42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</row>
    <row r="816">
      <c r="A816" s="58"/>
      <c r="B816" s="42"/>
      <c r="C816" s="58"/>
      <c r="D816" s="58"/>
      <c r="E816" s="42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</row>
    <row r="817">
      <c r="A817" s="58"/>
      <c r="B817" s="42"/>
      <c r="C817" s="58"/>
      <c r="D817" s="58"/>
      <c r="E817" s="42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</row>
    <row r="818">
      <c r="A818" s="58"/>
      <c r="B818" s="42"/>
      <c r="C818" s="58"/>
      <c r="D818" s="58"/>
      <c r="E818" s="42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</row>
    <row r="819">
      <c r="A819" s="58"/>
      <c r="B819" s="42"/>
      <c r="C819" s="58"/>
      <c r="D819" s="58"/>
      <c r="E819" s="42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</row>
    <row r="820">
      <c r="A820" s="58"/>
      <c r="B820" s="42"/>
      <c r="C820" s="58"/>
      <c r="D820" s="58"/>
      <c r="E820" s="42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</row>
    <row r="821">
      <c r="A821" s="58"/>
      <c r="B821" s="42"/>
      <c r="C821" s="58"/>
      <c r="D821" s="58"/>
      <c r="E821" s="42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</row>
    <row r="822">
      <c r="A822" s="58"/>
      <c r="B822" s="42"/>
      <c r="C822" s="58"/>
      <c r="D822" s="58"/>
      <c r="E822" s="42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</row>
    <row r="823">
      <c r="A823" s="58"/>
      <c r="B823" s="42"/>
      <c r="C823" s="58"/>
      <c r="D823" s="58"/>
      <c r="E823" s="42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</row>
    <row r="824">
      <c r="A824" s="58"/>
      <c r="B824" s="42"/>
      <c r="C824" s="58"/>
      <c r="D824" s="58"/>
      <c r="E824" s="42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</row>
    <row r="825">
      <c r="A825" s="58"/>
      <c r="B825" s="42"/>
      <c r="C825" s="58"/>
      <c r="D825" s="58"/>
      <c r="E825" s="42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</row>
    <row r="826">
      <c r="A826" s="58"/>
      <c r="B826" s="42"/>
      <c r="C826" s="58"/>
      <c r="D826" s="58"/>
      <c r="E826" s="42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</row>
    <row r="827">
      <c r="A827" s="58"/>
      <c r="B827" s="42"/>
      <c r="C827" s="58"/>
      <c r="D827" s="58"/>
      <c r="E827" s="42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</row>
    <row r="828">
      <c r="A828" s="58"/>
      <c r="B828" s="42"/>
      <c r="C828" s="58"/>
      <c r="D828" s="58"/>
      <c r="E828" s="42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</row>
    <row r="829">
      <c r="A829" s="58"/>
      <c r="B829" s="42"/>
      <c r="C829" s="58"/>
      <c r="D829" s="58"/>
      <c r="E829" s="42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</row>
    <row r="830">
      <c r="A830" s="58"/>
      <c r="B830" s="42"/>
      <c r="C830" s="58"/>
      <c r="D830" s="58"/>
      <c r="E830" s="42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</row>
    <row r="831">
      <c r="A831" s="58"/>
      <c r="B831" s="42"/>
      <c r="C831" s="58"/>
      <c r="D831" s="58"/>
      <c r="E831" s="42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</row>
    <row r="832">
      <c r="A832" s="58"/>
      <c r="B832" s="42"/>
      <c r="C832" s="58"/>
      <c r="D832" s="58"/>
      <c r="E832" s="42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</row>
    <row r="833">
      <c r="A833" s="58"/>
      <c r="B833" s="42"/>
      <c r="C833" s="58"/>
      <c r="D833" s="58"/>
      <c r="E833" s="42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</row>
    <row r="834">
      <c r="A834" s="58"/>
      <c r="B834" s="42"/>
      <c r="C834" s="58"/>
      <c r="D834" s="58"/>
      <c r="E834" s="42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</row>
    <row r="835">
      <c r="A835" s="58"/>
      <c r="B835" s="42"/>
      <c r="C835" s="58"/>
      <c r="D835" s="58"/>
      <c r="E835" s="42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</row>
    <row r="836">
      <c r="A836" s="58"/>
      <c r="B836" s="42"/>
      <c r="C836" s="58"/>
      <c r="D836" s="58"/>
      <c r="E836" s="42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</row>
    <row r="837">
      <c r="A837" s="58"/>
      <c r="B837" s="42"/>
      <c r="C837" s="58"/>
      <c r="D837" s="58"/>
      <c r="E837" s="42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</row>
    <row r="838">
      <c r="A838" s="58"/>
      <c r="B838" s="42"/>
      <c r="C838" s="58"/>
      <c r="D838" s="58"/>
      <c r="E838" s="42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</row>
    <row r="839">
      <c r="A839" s="58"/>
      <c r="B839" s="42"/>
      <c r="C839" s="58"/>
      <c r="D839" s="58"/>
      <c r="E839" s="42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</row>
    <row r="840">
      <c r="A840" s="58"/>
      <c r="B840" s="42"/>
      <c r="C840" s="58"/>
      <c r="D840" s="58"/>
      <c r="E840" s="42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</row>
    <row r="841">
      <c r="A841" s="58"/>
      <c r="B841" s="42"/>
      <c r="C841" s="58"/>
      <c r="D841" s="58"/>
      <c r="E841" s="42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</row>
    <row r="842">
      <c r="A842" s="58"/>
      <c r="B842" s="42"/>
      <c r="C842" s="58"/>
      <c r="D842" s="58"/>
      <c r="E842" s="42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</row>
    <row r="843">
      <c r="A843" s="58"/>
      <c r="B843" s="42"/>
      <c r="C843" s="58"/>
      <c r="D843" s="58"/>
      <c r="E843" s="42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</row>
    <row r="844">
      <c r="A844" s="58"/>
      <c r="B844" s="42"/>
      <c r="C844" s="58"/>
      <c r="D844" s="58"/>
      <c r="E844" s="42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</row>
    <row r="845">
      <c r="A845" s="58"/>
      <c r="B845" s="42"/>
      <c r="C845" s="58"/>
      <c r="D845" s="58"/>
      <c r="E845" s="42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</row>
    <row r="846">
      <c r="A846" s="58"/>
      <c r="B846" s="42"/>
      <c r="C846" s="58"/>
      <c r="D846" s="58"/>
      <c r="E846" s="42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</row>
    <row r="847">
      <c r="A847" s="58"/>
      <c r="B847" s="42"/>
      <c r="C847" s="58"/>
      <c r="D847" s="58"/>
      <c r="E847" s="42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</row>
    <row r="848">
      <c r="A848" s="58"/>
      <c r="B848" s="42"/>
      <c r="C848" s="58"/>
      <c r="D848" s="58"/>
      <c r="E848" s="42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</row>
    <row r="849">
      <c r="A849" s="58"/>
      <c r="B849" s="42"/>
      <c r="C849" s="58"/>
      <c r="D849" s="58"/>
      <c r="E849" s="42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</row>
    <row r="850">
      <c r="A850" s="58"/>
      <c r="B850" s="42"/>
      <c r="C850" s="58"/>
      <c r="D850" s="58"/>
      <c r="E850" s="42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</row>
    <row r="851">
      <c r="A851" s="58"/>
      <c r="B851" s="42"/>
      <c r="C851" s="58"/>
      <c r="D851" s="58"/>
      <c r="E851" s="42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</row>
    <row r="852">
      <c r="A852" s="58"/>
      <c r="B852" s="42"/>
      <c r="C852" s="58"/>
      <c r="D852" s="58"/>
      <c r="E852" s="42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</row>
    <row r="853">
      <c r="A853" s="58"/>
      <c r="B853" s="42"/>
      <c r="C853" s="58"/>
      <c r="D853" s="58"/>
      <c r="E853" s="42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</row>
    <row r="854">
      <c r="A854" s="58"/>
      <c r="B854" s="42"/>
      <c r="C854" s="58"/>
      <c r="D854" s="58"/>
      <c r="E854" s="42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</row>
    <row r="855">
      <c r="A855" s="58"/>
      <c r="B855" s="42"/>
      <c r="C855" s="58"/>
      <c r="D855" s="58"/>
      <c r="E855" s="42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</row>
    <row r="856">
      <c r="A856" s="58"/>
      <c r="B856" s="42"/>
      <c r="C856" s="58"/>
      <c r="D856" s="58"/>
      <c r="E856" s="42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</row>
    <row r="857">
      <c r="A857" s="58"/>
      <c r="B857" s="42"/>
      <c r="C857" s="58"/>
      <c r="D857" s="58"/>
      <c r="E857" s="42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</row>
    <row r="858">
      <c r="A858" s="58"/>
      <c r="B858" s="42"/>
      <c r="C858" s="58"/>
      <c r="D858" s="58"/>
      <c r="E858" s="42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</row>
    <row r="859">
      <c r="A859" s="58"/>
      <c r="B859" s="42"/>
      <c r="C859" s="58"/>
      <c r="D859" s="58"/>
      <c r="E859" s="42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</row>
    <row r="860">
      <c r="A860" s="58"/>
      <c r="B860" s="42"/>
      <c r="C860" s="58"/>
      <c r="D860" s="58"/>
      <c r="E860" s="42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</row>
    <row r="861">
      <c r="A861" s="58"/>
      <c r="B861" s="42"/>
      <c r="C861" s="58"/>
      <c r="D861" s="58"/>
      <c r="E861" s="42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</row>
    <row r="862">
      <c r="A862" s="58"/>
      <c r="B862" s="42"/>
      <c r="C862" s="58"/>
      <c r="D862" s="58"/>
      <c r="E862" s="42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</row>
    <row r="863">
      <c r="A863" s="58"/>
      <c r="B863" s="42"/>
      <c r="C863" s="58"/>
      <c r="D863" s="58"/>
      <c r="E863" s="42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</row>
    <row r="864">
      <c r="A864" s="58"/>
      <c r="B864" s="42"/>
      <c r="C864" s="58"/>
      <c r="D864" s="58"/>
      <c r="E864" s="42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</row>
    <row r="865">
      <c r="A865" s="58"/>
      <c r="B865" s="42"/>
      <c r="C865" s="58"/>
      <c r="D865" s="58"/>
      <c r="E865" s="42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</row>
    <row r="866">
      <c r="A866" s="58"/>
      <c r="B866" s="42"/>
      <c r="C866" s="58"/>
      <c r="D866" s="58"/>
      <c r="E866" s="42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</row>
    <row r="867">
      <c r="A867" s="58"/>
      <c r="B867" s="42"/>
      <c r="C867" s="58"/>
      <c r="D867" s="58"/>
      <c r="E867" s="42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</row>
    <row r="868">
      <c r="A868" s="58"/>
      <c r="B868" s="42"/>
      <c r="C868" s="58"/>
      <c r="D868" s="58"/>
      <c r="E868" s="42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</row>
    <row r="869">
      <c r="A869" s="58"/>
      <c r="B869" s="42"/>
      <c r="C869" s="58"/>
      <c r="D869" s="58"/>
      <c r="E869" s="42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</row>
    <row r="870">
      <c r="A870" s="58"/>
      <c r="B870" s="42"/>
      <c r="C870" s="58"/>
      <c r="D870" s="58"/>
      <c r="E870" s="42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</row>
    <row r="871">
      <c r="A871" s="58"/>
      <c r="B871" s="42"/>
      <c r="C871" s="58"/>
      <c r="D871" s="58"/>
      <c r="E871" s="42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</row>
    <row r="872">
      <c r="A872" s="58"/>
      <c r="B872" s="42"/>
      <c r="C872" s="58"/>
      <c r="D872" s="58"/>
      <c r="E872" s="42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</row>
    <row r="873">
      <c r="A873" s="58"/>
      <c r="B873" s="42"/>
      <c r="C873" s="58"/>
      <c r="D873" s="58"/>
      <c r="E873" s="42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</row>
    <row r="874">
      <c r="A874" s="58"/>
      <c r="B874" s="42"/>
      <c r="C874" s="58"/>
      <c r="D874" s="58"/>
      <c r="E874" s="42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</row>
    <row r="875">
      <c r="A875" s="58"/>
      <c r="B875" s="42"/>
      <c r="C875" s="58"/>
      <c r="D875" s="58"/>
      <c r="E875" s="42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</row>
    <row r="876">
      <c r="A876" s="58"/>
      <c r="B876" s="42"/>
      <c r="C876" s="58"/>
      <c r="D876" s="58"/>
      <c r="E876" s="42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</row>
    <row r="877">
      <c r="A877" s="58"/>
      <c r="B877" s="42"/>
      <c r="C877" s="58"/>
      <c r="D877" s="58"/>
      <c r="E877" s="42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</row>
    <row r="878">
      <c r="A878" s="58"/>
      <c r="B878" s="42"/>
      <c r="C878" s="58"/>
      <c r="D878" s="58"/>
      <c r="E878" s="42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</row>
    <row r="879">
      <c r="A879" s="58"/>
      <c r="B879" s="42"/>
      <c r="C879" s="58"/>
      <c r="D879" s="58"/>
      <c r="E879" s="42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</row>
    <row r="880">
      <c r="A880" s="58"/>
      <c r="B880" s="42"/>
      <c r="C880" s="58"/>
      <c r="D880" s="58"/>
      <c r="E880" s="42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</row>
    <row r="881">
      <c r="A881" s="58"/>
      <c r="B881" s="42"/>
      <c r="C881" s="58"/>
      <c r="D881" s="58"/>
      <c r="E881" s="42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</row>
    <row r="882">
      <c r="A882" s="58"/>
      <c r="B882" s="42"/>
      <c r="C882" s="58"/>
      <c r="D882" s="58"/>
      <c r="E882" s="42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</row>
    <row r="883">
      <c r="A883" s="58"/>
      <c r="B883" s="42"/>
      <c r="C883" s="58"/>
      <c r="D883" s="58"/>
      <c r="E883" s="42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</row>
    <row r="884">
      <c r="A884" s="58"/>
      <c r="B884" s="42"/>
      <c r="C884" s="58"/>
      <c r="D884" s="58"/>
      <c r="E884" s="42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</row>
    <row r="885">
      <c r="A885" s="58"/>
      <c r="B885" s="42"/>
      <c r="C885" s="58"/>
      <c r="D885" s="58"/>
      <c r="E885" s="42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</row>
    <row r="886">
      <c r="A886" s="58"/>
      <c r="B886" s="42"/>
      <c r="C886" s="58"/>
      <c r="D886" s="58"/>
      <c r="E886" s="42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</row>
    <row r="887">
      <c r="A887" s="58"/>
      <c r="B887" s="42"/>
      <c r="C887" s="58"/>
      <c r="D887" s="58"/>
      <c r="E887" s="42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</row>
    <row r="888">
      <c r="A888" s="58"/>
      <c r="B888" s="42"/>
      <c r="C888" s="58"/>
      <c r="D888" s="58"/>
      <c r="E888" s="42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</row>
    <row r="889">
      <c r="A889" s="58"/>
      <c r="B889" s="42"/>
      <c r="C889" s="58"/>
      <c r="D889" s="58"/>
      <c r="E889" s="42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</row>
    <row r="890">
      <c r="A890" s="58"/>
      <c r="B890" s="42"/>
      <c r="C890" s="58"/>
      <c r="D890" s="58"/>
      <c r="E890" s="42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</row>
    <row r="891">
      <c r="A891" s="58"/>
      <c r="B891" s="42"/>
      <c r="C891" s="58"/>
      <c r="D891" s="58"/>
      <c r="E891" s="42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</row>
    <row r="892">
      <c r="A892" s="58"/>
      <c r="B892" s="42"/>
      <c r="C892" s="58"/>
      <c r="D892" s="58"/>
      <c r="E892" s="42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</row>
    <row r="893">
      <c r="A893" s="58"/>
      <c r="B893" s="42"/>
      <c r="C893" s="58"/>
      <c r="D893" s="58"/>
      <c r="E893" s="42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</row>
    <row r="894">
      <c r="A894" s="58"/>
      <c r="B894" s="42"/>
      <c r="C894" s="58"/>
      <c r="D894" s="58"/>
      <c r="E894" s="42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</row>
    <row r="895">
      <c r="A895" s="58"/>
      <c r="B895" s="42"/>
      <c r="C895" s="58"/>
      <c r="D895" s="58"/>
      <c r="E895" s="42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</row>
    <row r="896">
      <c r="A896" s="58"/>
      <c r="B896" s="42"/>
      <c r="C896" s="58"/>
      <c r="D896" s="58"/>
      <c r="E896" s="42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</row>
    <row r="897">
      <c r="A897" s="58"/>
      <c r="B897" s="42"/>
      <c r="C897" s="58"/>
      <c r="D897" s="58"/>
      <c r="E897" s="42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</row>
    <row r="898">
      <c r="A898" s="58"/>
      <c r="B898" s="42"/>
      <c r="C898" s="58"/>
      <c r="D898" s="58"/>
      <c r="E898" s="42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</row>
    <row r="899">
      <c r="A899" s="58"/>
      <c r="B899" s="42"/>
      <c r="C899" s="58"/>
      <c r="D899" s="58"/>
      <c r="E899" s="42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</row>
    <row r="900">
      <c r="A900" s="58"/>
      <c r="B900" s="42"/>
      <c r="C900" s="58"/>
      <c r="D900" s="58"/>
      <c r="E900" s="42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</row>
    <row r="901">
      <c r="A901" s="58"/>
      <c r="B901" s="42"/>
      <c r="C901" s="58"/>
      <c r="D901" s="58"/>
      <c r="E901" s="42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</row>
    <row r="902">
      <c r="A902" s="58"/>
      <c r="B902" s="42"/>
      <c r="C902" s="58"/>
      <c r="D902" s="58"/>
      <c r="E902" s="42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</row>
    <row r="903">
      <c r="A903" s="58"/>
      <c r="B903" s="42"/>
      <c r="C903" s="58"/>
      <c r="D903" s="58"/>
      <c r="E903" s="42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</row>
    <row r="904">
      <c r="A904" s="58"/>
      <c r="B904" s="42"/>
      <c r="C904" s="58"/>
      <c r="D904" s="58"/>
      <c r="E904" s="42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</row>
    <row r="905">
      <c r="A905" s="58"/>
      <c r="B905" s="42"/>
      <c r="C905" s="58"/>
      <c r="D905" s="58"/>
      <c r="E905" s="42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</row>
    <row r="906">
      <c r="A906" s="58"/>
      <c r="B906" s="42"/>
      <c r="C906" s="58"/>
      <c r="D906" s="58"/>
      <c r="E906" s="42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</row>
    <row r="907">
      <c r="A907" s="58"/>
      <c r="B907" s="42"/>
      <c r="C907" s="58"/>
      <c r="D907" s="58"/>
      <c r="E907" s="42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</row>
    <row r="908">
      <c r="A908" s="58"/>
      <c r="B908" s="42"/>
      <c r="C908" s="58"/>
      <c r="D908" s="58"/>
      <c r="E908" s="42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</row>
    <row r="909">
      <c r="A909" s="58"/>
      <c r="B909" s="42"/>
      <c r="C909" s="58"/>
      <c r="D909" s="58"/>
      <c r="E909" s="42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</row>
    <row r="910">
      <c r="A910" s="58"/>
      <c r="B910" s="42"/>
      <c r="C910" s="58"/>
      <c r="D910" s="58"/>
      <c r="E910" s="42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</row>
    <row r="911">
      <c r="A911" s="58"/>
      <c r="B911" s="42"/>
      <c r="C911" s="58"/>
      <c r="D911" s="58"/>
      <c r="E911" s="42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</row>
    <row r="912">
      <c r="A912" s="58"/>
      <c r="B912" s="42"/>
      <c r="C912" s="58"/>
      <c r="D912" s="58"/>
      <c r="E912" s="42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</row>
    <row r="913">
      <c r="A913" s="58"/>
      <c r="B913" s="42"/>
      <c r="C913" s="58"/>
      <c r="D913" s="58"/>
      <c r="E913" s="42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</row>
    <row r="914">
      <c r="A914" s="58"/>
      <c r="B914" s="42"/>
      <c r="C914" s="58"/>
      <c r="D914" s="58"/>
      <c r="E914" s="42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</row>
    <row r="915">
      <c r="A915" s="58"/>
      <c r="B915" s="42"/>
      <c r="C915" s="58"/>
      <c r="D915" s="58"/>
      <c r="E915" s="42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</row>
    <row r="916">
      <c r="A916" s="58"/>
      <c r="B916" s="42"/>
      <c r="C916" s="58"/>
      <c r="D916" s="58"/>
      <c r="E916" s="42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</row>
    <row r="917">
      <c r="A917" s="58"/>
      <c r="B917" s="42"/>
      <c r="C917" s="58"/>
      <c r="D917" s="58"/>
      <c r="E917" s="42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</row>
    <row r="918">
      <c r="A918" s="58"/>
      <c r="B918" s="42"/>
      <c r="C918" s="58"/>
      <c r="D918" s="58"/>
      <c r="E918" s="42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</row>
    <row r="919">
      <c r="A919" s="58"/>
      <c r="B919" s="42"/>
      <c r="C919" s="58"/>
      <c r="D919" s="58"/>
      <c r="E919" s="42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</row>
    <row r="920">
      <c r="A920" s="58"/>
      <c r="B920" s="42"/>
      <c r="C920" s="58"/>
      <c r="D920" s="58"/>
      <c r="E920" s="42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</row>
    <row r="921">
      <c r="A921" s="58"/>
      <c r="B921" s="42"/>
      <c r="C921" s="58"/>
      <c r="D921" s="58"/>
      <c r="E921" s="42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</row>
    <row r="922">
      <c r="A922" s="58"/>
      <c r="B922" s="42"/>
      <c r="C922" s="58"/>
      <c r="D922" s="58"/>
      <c r="E922" s="42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</row>
    <row r="923">
      <c r="A923" s="58"/>
      <c r="B923" s="42"/>
      <c r="C923" s="58"/>
      <c r="D923" s="58"/>
      <c r="E923" s="42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</row>
    <row r="924">
      <c r="A924" s="58"/>
      <c r="B924" s="42"/>
      <c r="C924" s="58"/>
      <c r="D924" s="58"/>
      <c r="E924" s="42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</row>
    <row r="925">
      <c r="A925" s="58"/>
      <c r="B925" s="42"/>
      <c r="C925" s="58"/>
      <c r="D925" s="58"/>
      <c r="E925" s="42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</row>
    <row r="926">
      <c r="A926" s="58"/>
      <c r="B926" s="42"/>
      <c r="C926" s="58"/>
      <c r="D926" s="58"/>
      <c r="E926" s="42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</row>
    <row r="927">
      <c r="A927" s="58"/>
      <c r="B927" s="42"/>
      <c r="C927" s="58"/>
      <c r="D927" s="58"/>
      <c r="E927" s="42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</row>
    <row r="928">
      <c r="A928" s="58"/>
      <c r="B928" s="42"/>
      <c r="C928" s="58"/>
      <c r="D928" s="58"/>
      <c r="E928" s="42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</row>
    <row r="929">
      <c r="A929" s="58"/>
      <c r="B929" s="42"/>
      <c r="C929" s="58"/>
      <c r="D929" s="58"/>
      <c r="E929" s="42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</row>
    <row r="930">
      <c r="A930" s="58"/>
      <c r="B930" s="42"/>
      <c r="C930" s="58"/>
      <c r="D930" s="58"/>
      <c r="E930" s="42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</row>
    <row r="931">
      <c r="A931" s="58"/>
      <c r="B931" s="42"/>
      <c r="C931" s="58"/>
      <c r="D931" s="58"/>
      <c r="E931" s="42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</row>
    <row r="932">
      <c r="A932" s="58"/>
      <c r="B932" s="42"/>
      <c r="C932" s="58"/>
      <c r="D932" s="58"/>
      <c r="E932" s="42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</row>
    <row r="933">
      <c r="A933" s="58"/>
      <c r="B933" s="42"/>
      <c r="C933" s="58"/>
      <c r="D933" s="58"/>
      <c r="E933" s="42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</row>
    <row r="934">
      <c r="A934" s="58"/>
      <c r="B934" s="42"/>
      <c r="C934" s="58"/>
      <c r="D934" s="58"/>
      <c r="E934" s="42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</row>
    <row r="935">
      <c r="A935" s="58"/>
      <c r="B935" s="42"/>
      <c r="C935" s="58"/>
      <c r="D935" s="58"/>
      <c r="E935" s="42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</row>
    <row r="936">
      <c r="A936" s="58"/>
      <c r="B936" s="42"/>
      <c r="C936" s="58"/>
      <c r="D936" s="58"/>
      <c r="E936" s="42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</row>
    <row r="937">
      <c r="A937" s="58"/>
      <c r="B937" s="42"/>
      <c r="C937" s="58"/>
      <c r="D937" s="58"/>
      <c r="E937" s="42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</row>
    <row r="938">
      <c r="A938" s="58"/>
      <c r="B938" s="42"/>
      <c r="C938" s="58"/>
      <c r="D938" s="58"/>
      <c r="E938" s="42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</row>
    <row r="939">
      <c r="A939" s="58"/>
      <c r="B939" s="42"/>
      <c r="C939" s="58"/>
      <c r="D939" s="58"/>
      <c r="E939" s="42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</row>
    <row r="940">
      <c r="A940" s="58"/>
      <c r="B940" s="42"/>
      <c r="C940" s="58"/>
      <c r="D940" s="58"/>
      <c r="E940" s="42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</row>
    <row r="941">
      <c r="A941" s="58"/>
      <c r="B941" s="42"/>
      <c r="C941" s="58"/>
      <c r="D941" s="58"/>
      <c r="E941" s="42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</row>
    <row r="942">
      <c r="A942" s="58"/>
      <c r="B942" s="42"/>
      <c r="C942" s="58"/>
      <c r="D942" s="58"/>
      <c r="E942" s="42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</row>
    <row r="943">
      <c r="A943" s="58"/>
      <c r="B943" s="42"/>
      <c r="C943" s="58"/>
      <c r="D943" s="58"/>
      <c r="E943" s="42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</row>
    <row r="944">
      <c r="A944" s="58"/>
      <c r="B944" s="42"/>
      <c r="C944" s="58"/>
      <c r="D944" s="58"/>
      <c r="E944" s="42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</row>
    <row r="945">
      <c r="A945" s="58"/>
      <c r="B945" s="42"/>
      <c r="C945" s="58"/>
      <c r="D945" s="58"/>
      <c r="E945" s="42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</row>
    <row r="946">
      <c r="A946" s="58"/>
      <c r="B946" s="42"/>
      <c r="C946" s="58"/>
      <c r="D946" s="58"/>
      <c r="E946" s="42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</row>
    <row r="947">
      <c r="A947" s="58"/>
      <c r="B947" s="42"/>
      <c r="C947" s="58"/>
      <c r="D947" s="58"/>
      <c r="E947" s="42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</row>
    <row r="948">
      <c r="A948" s="58"/>
      <c r="B948" s="42"/>
      <c r="C948" s="58"/>
      <c r="D948" s="58"/>
      <c r="E948" s="42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</row>
    <row r="949">
      <c r="A949" s="58"/>
      <c r="B949" s="42"/>
      <c r="C949" s="58"/>
      <c r="D949" s="58"/>
      <c r="E949" s="42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</row>
    <row r="950">
      <c r="A950" s="58"/>
      <c r="B950" s="42"/>
      <c r="C950" s="58"/>
      <c r="D950" s="58"/>
      <c r="E950" s="42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</row>
    <row r="951">
      <c r="A951" s="58"/>
      <c r="B951" s="42"/>
      <c r="C951" s="58"/>
      <c r="D951" s="58"/>
      <c r="E951" s="42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</row>
    <row r="952">
      <c r="A952" s="58"/>
      <c r="B952" s="42"/>
      <c r="C952" s="58"/>
      <c r="D952" s="58"/>
      <c r="E952" s="42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</row>
    <row r="953">
      <c r="A953" s="58"/>
      <c r="B953" s="42"/>
      <c r="C953" s="58"/>
      <c r="D953" s="58"/>
      <c r="E953" s="42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</row>
    <row r="954">
      <c r="A954" s="58"/>
      <c r="B954" s="42"/>
      <c r="C954" s="58"/>
      <c r="D954" s="58"/>
      <c r="E954" s="42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</row>
    <row r="955">
      <c r="A955" s="58"/>
      <c r="B955" s="42"/>
      <c r="C955" s="58"/>
      <c r="D955" s="58"/>
      <c r="E955" s="42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</row>
    <row r="956">
      <c r="A956" s="58"/>
      <c r="B956" s="42"/>
      <c r="C956" s="58"/>
      <c r="D956" s="58"/>
      <c r="E956" s="42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</row>
    <row r="957">
      <c r="A957" s="58"/>
      <c r="B957" s="42"/>
      <c r="C957" s="58"/>
      <c r="D957" s="58"/>
      <c r="E957" s="42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</row>
    <row r="958">
      <c r="A958" s="58"/>
      <c r="B958" s="42"/>
      <c r="C958" s="58"/>
      <c r="D958" s="58"/>
      <c r="E958" s="42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</row>
    <row r="959">
      <c r="A959" s="58"/>
      <c r="B959" s="42"/>
      <c r="C959" s="58"/>
      <c r="D959" s="58"/>
      <c r="E959" s="42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</row>
    <row r="960">
      <c r="A960" s="58"/>
      <c r="B960" s="42"/>
      <c r="C960" s="58"/>
      <c r="D960" s="58"/>
      <c r="E960" s="42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</row>
    <row r="961">
      <c r="A961" s="58"/>
      <c r="B961" s="42"/>
      <c r="C961" s="58"/>
      <c r="D961" s="58"/>
      <c r="E961" s="42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</row>
    <row r="962">
      <c r="A962" s="58"/>
      <c r="B962" s="42"/>
      <c r="C962" s="58"/>
      <c r="D962" s="58"/>
      <c r="E962" s="42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</row>
    <row r="963">
      <c r="A963" s="58"/>
      <c r="B963" s="42"/>
      <c r="C963" s="58"/>
      <c r="D963" s="58"/>
      <c r="E963" s="42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</row>
    <row r="964">
      <c r="A964" s="58"/>
      <c r="B964" s="42"/>
      <c r="C964" s="58"/>
      <c r="D964" s="58"/>
      <c r="E964" s="42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</row>
    <row r="965">
      <c r="A965" s="58"/>
      <c r="B965" s="42"/>
      <c r="C965" s="58"/>
      <c r="D965" s="58"/>
      <c r="E965" s="42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</row>
    <row r="966">
      <c r="A966" s="58"/>
      <c r="B966" s="42"/>
      <c r="C966" s="58"/>
      <c r="D966" s="58"/>
      <c r="E966" s="42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</row>
    <row r="967">
      <c r="A967" s="58"/>
      <c r="B967" s="42"/>
      <c r="C967" s="58"/>
      <c r="D967" s="58"/>
      <c r="E967" s="42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</row>
    <row r="968">
      <c r="A968" s="58"/>
      <c r="B968" s="42"/>
      <c r="C968" s="58"/>
      <c r="D968" s="58"/>
      <c r="E968" s="42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</row>
    <row r="969">
      <c r="A969" s="58"/>
      <c r="B969" s="42"/>
      <c r="C969" s="58"/>
      <c r="D969" s="58"/>
      <c r="E969" s="42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</row>
    <row r="970">
      <c r="A970" s="58"/>
      <c r="B970" s="42"/>
      <c r="C970" s="58"/>
      <c r="D970" s="58"/>
      <c r="E970" s="42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</row>
    <row r="971">
      <c r="A971" s="58"/>
      <c r="B971" s="42"/>
      <c r="C971" s="58"/>
      <c r="D971" s="58"/>
      <c r="E971" s="42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</row>
    <row r="972">
      <c r="A972" s="58"/>
      <c r="B972" s="42"/>
      <c r="C972" s="58"/>
      <c r="D972" s="58"/>
      <c r="E972" s="42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</row>
    <row r="973">
      <c r="A973" s="58"/>
      <c r="B973" s="42"/>
      <c r="C973" s="58"/>
      <c r="D973" s="58"/>
      <c r="E973" s="42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</row>
    <row r="974">
      <c r="A974" s="58"/>
      <c r="B974" s="42"/>
      <c r="C974" s="58"/>
      <c r="D974" s="58"/>
      <c r="E974" s="42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</row>
    <row r="975">
      <c r="A975" s="58"/>
      <c r="B975" s="42"/>
      <c r="C975" s="58"/>
      <c r="D975" s="58"/>
      <c r="E975" s="42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</row>
    <row r="976">
      <c r="A976" s="58"/>
      <c r="B976" s="42"/>
      <c r="C976" s="58"/>
      <c r="D976" s="58"/>
      <c r="E976" s="42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</row>
    <row r="977">
      <c r="A977" s="58"/>
      <c r="B977" s="42"/>
      <c r="C977" s="58"/>
      <c r="D977" s="58"/>
      <c r="E977" s="42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</row>
    <row r="978">
      <c r="A978" s="58"/>
      <c r="B978" s="42"/>
      <c r="C978" s="58"/>
      <c r="D978" s="58"/>
      <c r="E978" s="42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</row>
    <row r="979">
      <c r="A979" s="58"/>
      <c r="B979" s="42"/>
      <c r="C979" s="58"/>
      <c r="D979" s="58"/>
      <c r="E979" s="42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</row>
    <row r="980">
      <c r="A980" s="58"/>
      <c r="B980" s="42"/>
      <c r="C980" s="58"/>
      <c r="D980" s="58"/>
      <c r="E980" s="42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</row>
    <row r="981">
      <c r="A981" s="58"/>
      <c r="B981" s="42"/>
      <c r="C981" s="58"/>
      <c r="D981" s="58"/>
      <c r="E981" s="42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</row>
    <row r="982">
      <c r="A982" s="58"/>
      <c r="B982" s="42"/>
      <c r="C982" s="58"/>
      <c r="D982" s="58"/>
      <c r="E982" s="42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</row>
    <row r="983">
      <c r="A983" s="58"/>
      <c r="B983" s="42"/>
      <c r="C983" s="58"/>
      <c r="D983" s="58"/>
      <c r="E983" s="42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</row>
    <row r="984">
      <c r="A984" s="58"/>
      <c r="B984" s="42"/>
      <c r="C984" s="58"/>
      <c r="D984" s="58"/>
      <c r="E984" s="42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</row>
    <row r="985">
      <c r="A985" s="58"/>
      <c r="B985" s="42"/>
      <c r="C985" s="58"/>
      <c r="D985" s="58"/>
      <c r="E985" s="42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</row>
    <row r="986">
      <c r="A986" s="58"/>
      <c r="B986" s="42"/>
      <c r="C986" s="58"/>
      <c r="D986" s="58"/>
      <c r="E986" s="42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</row>
    <row r="987">
      <c r="A987" s="58"/>
      <c r="B987" s="42"/>
      <c r="C987" s="58"/>
      <c r="D987" s="58"/>
      <c r="E987" s="42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</row>
    <row r="988">
      <c r="A988" s="58"/>
      <c r="B988" s="42"/>
      <c r="C988" s="58"/>
      <c r="D988" s="58"/>
      <c r="E988" s="42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</row>
    <row r="989">
      <c r="A989" s="58"/>
      <c r="B989" s="42"/>
      <c r="C989" s="58"/>
      <c r="D989" s="58"/>
      <c r="E989" s="42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</row>
    <row r="990">
      <c r="A990" s="58"/>
      <c r="B990" s="42"/>
      <c r="C990" s="58"/>
      <c r="D990" s="58"/>
      <c r="E990" s="42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</row>
    <row r="991">
      <c r="A991" s="58"/>
      <c r="B991" s="42"/>
      <c r="C991" s="58"/>
      <c r="D991" s="58"/>
      <c r="E991" s="42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</row>
    <row r="992">
      <c r="A992" s="58"/>
      <c r="B992" s="42"/>
      <c r="C992" s="58"/>
      <c r="D992" s="58"/>
      <c r="E992" s="42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</row>
    <row r="993">
      <c r="A993" s="58"/>
      <c r="B993" s="42"/>
      <c r="C993" s="58"/>
      <c r="D993" s="58"/>
      <c r="E993" s="42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</row>
    <row r="994">
      <c r="A994" s="58"/>
      <c r="B994" s="42"/>
      <c r="C994" s="58"/>
      <c r="D994" s="58"/>
      <c r="E994" s="42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</row>
    <row r="995">
      <c r="A995" s="58"/>
      <c r="B995" s="42"/>
      <c r="C995" s="58"/>
      <c r="D995" s="58"/>
      <c r="E995" s="42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</row>
    <row r="996">
      <c r="A996" s="58"/>
      <c r="B996" s="42"/>
      <c r="C996" s="58"/>
      <c r="D996" s="58"/>
      <c r="E996" s="42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</row>
    <row r="997">
      <c r="A997" s="58"/>
      <c r="B997" s="42"/>
      <c r="C997" s="58"/>
      <c r="D997" s="58"/>
      <c r="E997" s="42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</row>
    <row r="998">
      <c r="A998" s="58"/>
      <c r="B998" s="42"/>
      <c r="C998" s="58"/>
      <c r="D998" s="58"/>
      <c r="E998" s="42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</row>
    <row r="999">
      <c r="A999" s="58"/>
      <c r="B999" s="42"/>
      <c r="C999" s="58"/>
      <c r="D999" s="58"/>
      <c r="E999" s="42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</row>
    <row r="1000">
      <c r="A1000" s="58"/>
      <c r="B1000" s="42"/>
      <c r="C1000" s="58"/>
      <c r="D1000" s="58"/>
      <c r="E1000" s="42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</row>
    <row r="1001">
      <c r="A1001" s="58"/>
      <c r="B1001" s="42"/>
      <c r="C1001" s="58"/>
      <c r="D1001" s="58"/>
      <c r="E1001" s="42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</row>
    <row r="1002">
      <c r="A1002" s="58"/>
      <c r="B1002" s="42"/>
      <c r="C1002" s="58"/>
      <c r="D1002" s="58"/>
      <c r="E1002" s="42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</row>
    <row r="1003">
      <c r="A1003" s="58"/>
      <c r="B1003" s="42"/>
      <c r="C1003" s="58"/>
      <c r="D1003" s="58"/>
      <c r="E1003" s="42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</row>
  </sheetData>
  <mergeCells count="1">
    <mergeCell ref="B2:D2"/>
  </mergeCells>
  <dataValidations>
    <dataValidation type="list" allowBlank="1" sqref="D5:D396">
      <formula1>"Protein,Carb,Fat"</formula1>
    </dataValidation>
    <dataValidation type="list" allowBlank="1" showErrorMessage="1" sqref="F5:F396">
      <formula1>"per100g,perItem"</formula1>
    </dataValidation>
  </dataValidations>
  <drawing r:id="rId1"/>
</worksheet>
</file>