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3" activeTab="4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  <sheet name="d2) p i niepewnosc tulej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F29" i="7" s="1"/>
  <c r="F26" i="7"/>
  <c r="F23" i="7"/>
  <c r="H3" i="7"/>
  <c r="H4" i="7" s="1"/>
  <c r="H5" i="7" s="1"/>
  <c r="H6" i="7" s="1"/>
  <c r="H2" i="7"/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E6" i="2" l="1"/>
  <c r="E7" i="2"/>
  <c r="E8" i="2"/>
  <c r="E9" i="2"/>
  <c r="E10" i="2"/>
  <c r="E11" i="2"/>
  <c r="E12" i="2"/>
  <c r="E5" i="2"/>
  <c r="E4" i="2"/>
  <c r="E3" i="2"/>
  <c r="E14" i="2" l="1"/>
  <c r="B13" i="2"/>
  <c r="H13" i="2"/>
  <c r="I7" i="2" s="1"/>
  <c r="F13" i="2"/>
  <c r="G10" i="2" s="1"/>
  <c r="D13" i="2"/>
  <c r="I6" i="2" l="1"/>
  <c r="I9" i="2"/>
  <c r="I8" i="2"/>
  <c r="I11" i="2"/>
  <c r="I10" i="2"/>
  <c r="I3" i="2"/>
  <c r="H14" i="2" s="1"/>
  <c r="I4" i="2"/>
  <c r="I12" i="2"/>
  <c r="I5" i="2"/>
  <c r="G7" i="2"/>
  <c r="G8" i="2"/>
  <c r="G3" i="2"/>
  <c r="G11" i="2"/>
  <c r="G4" i="2"/>
  <c r="G12" i="2"/>
  <c r="G5" i="2"/>
  <c r="G6" i="2"/>
  <c r="G9" i="2"/>
  <c r="H4" i="3"/>
  <c r="H5" i="3" s="1"/>
  <c r="H6" i="3" s="1"/>
  <c r="H7" i="3" s="1"/>
  <c r="H8" i="3" s="1"/>
  <c r="H2" i="3"/>
  <c r="H3" i="3" s="1"/>
  <c r="F14" i="2" l="1"/>
</calcChain>
</file>

<file path=xl/sharedStrings.xml><?xml version="1.0" encoding="utf-8"?>
<sst xmlns="http://schemas.openxmlformats.org/spreadsheetml/2006/main" count="133" uniqueCount="93">
  <si>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</si>
  <si>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</si>
  <si>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</si>
  <si>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</si>
  <si>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</si>
  <si>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</si>
  <si>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</si>
  <si>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</si>
  <si>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</si>
  <si>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</si>
  <si>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</si>
  <si>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</si>
  <si>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</si>
  <si>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</si>
  <si>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</si>
  <si>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</si>
  <si>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</si>
  <si>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</si>
  <si>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</si>
  <si>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</si>
  <si>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</si>
  <si>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</si>
  <si>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</si>
  <si>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</si>
  <si>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</si>
  <si>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</si>
  <si>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</si>
  <si>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</si>
  <si>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</si>
  <si>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</si>
  <si>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</si>
  <si>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</si>
  <si>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</si>
  <si>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</si>
  <si>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</si>
  <si>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</si>
  <si>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</si>
  <si>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</si>
  <si>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</si>
  <si>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</si>
  <si>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</si>
  <si>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</si>
  <si>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</si>
  <si>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</si>
  <si>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Tuleja Wysokosc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</si>
  <si>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</si>
  <si>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</si>
  <si>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</si>
  <si>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</si>
  <si>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</si>
  <si>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</si>
  <si>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</si>
  <si>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</si>
  <si>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</si>
  <si>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</si>
  <si>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</si>
  <si>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</si>
  <si>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</si>
  <si>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</si>
  <si>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</si>
  <si>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</si>
  <si>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</si>
  <si>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</si>
  <si>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</si>
  <si>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</si>
  <si>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</si>
  <si>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</si>
  <si>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</si>
  <si>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</si>
  <si>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</si>
  <si>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</si>
  <si>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</si>
  <si>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</si>
  <si>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</si>
  <si>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</si>
  <si>
    <t>Obliczenia</t>
  </si>
  <si>
    <t>m/V</t>
  </si>
  <si>
    <t>V^2</t>
  </si>
  <si>
    <t>V[mm3]</t>
  </si>
  <si>
    <r>
      <t>453.4854123</t>
    </r>
    <r>
      <rPr>
        <sz val="11"/>
        <color theme="1"/>
        <rFont val="Calibri"/>
        <family val="2"/>
        <charset val="238"/>
      </rPr>
      <t>π</t>
    </r>
  </si>
  <si>
    <t>m/v^2</t>
  </si>
  <si>
    <t>u(V)</t>
  </si>
  <si>
    <t>360π</t>
  </si>
  <si>
    <t>(m/v^2)*u(v)</t>
  </si>
  <si>
    <t>0.0144245764554981π</t>
  </si>
  <si>
    <t>u(m)</t>
  </si>
  <si>
    <t>((m/v^2)*u(v))^2</t>
  </si>
  <si>
    <t>Gestosc</t>
  </si>
  <si>
    <t>u(m)*(dp/dm)</t>
  </si>
  <si>
    <t>0.0058/453.4854123</t>
  </si>
  <si>
    <t>(0.0058/453.4854123)^2</t>
  </si>
  <si>
    <t>0.000208068 + 0.000000043292292624</t>
  </si>
  <si>
    <t>sqrt(0.000208068 + 0.000000043292292624)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</si>
</sst>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000000"/>
    <numFmt numFmtId="165" formatCode="0.000000"/>
    <numFmt numFmtId="166" formatCode="0.0000000000000000000"/>
    <numFmt numFmtId="167" formatCode="#,##0.0000000000000000000000"/>
    <numFmt numFmtId="168" formatCode="0.000000000000000000000000000"/>
    <numFmt numFmtId="169" formatCode="0.000000000000000000"/>
    <numFmt numFmtId="170" formatCode="0.0000000000000000000000000000"/>
    <numFmt numFmtId="171" formatCode="0.00000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22</xdr:row>
      <xdr:rowOff>0</xdr:rowOff>
    </xdr:from>
    <xdr:ext cx="65" cy="172227"/>
    <xdr:sp macro="" textlink="">
      <xdr:nvSpPr>
        <xdr:cNvPr id="47" name="TextBox 46"/>
        <xdr:cNvSpPr txBox="1"/>
      </xdr:nvSpPr>
      <xdr:spPr>
        <a:xfrm>
          <a:off x="9062357" y="39596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23</xdr:row>
      <xdr:rowOff>189752</xdr:rowOff>
    </xdr:from>
    <xdr:ext cx="65" cy="172227"/>
    <xdr:sp macro="" textlink="">
      <xdr:nvSpPr>
        <xdr:cNvPr id="48" name="TextBox 47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23</xdr:row>
      <xdr:rowOff>189752</xdr:rowOff>
    </xdr:from>
    <xdr:ext cx="65" cy="172227"/>
    <xdr:sp macro="" textlink="">
      <xdr:nvSpPr>
        <xdr:cNvPr id="49" name="TextBox 48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24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/>
            <xdr:cNvSpPr txBox="1"/>
          </xdr:nvSpPr>
          <xdr:spPr>
            <a:xfrm>
              <a:off x="91298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91298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"0.206</a:t>
              </a:r>
              <a:r>
                <a:rPr lang="en-US" i="0"/>
                <a:t>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29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/>
            <xdr:cNvSpPr txBox="1"/>
          </xdr:nvSpPr>
          <xdr:spPr>
            <a:xfrm>
              <a:off x="91266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91266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36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/>
            <xdr:cNvSpPr txBox="1"/>
          </xdr:nvSpPr>
          <xdr:spPr>
            <a:xfrm>
              <a:off x="91295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91295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"0.00000529</a:t>
              </a:r>
              <a:r>
                <a:rPr lang="en-US" i="0"/>
                <a:t> 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"0.00084629</a:t>
              </a:r>
              <a:r>
                <a:rPr lang="en-US" i="0"/>
                <a:t> 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"0.029091064</a:t>
              </a:r>
              <a:r>
                <a:rPr lang="en-US" i="0">
                  <a:latin typeface="Cambria Math" panose="02040503050406030204" pitchFamily="18" charset="0"/>
                </a:rPr>
                <a:t> 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l-GR" i="1">
                      <a:latin typeface="Cambria Math" panose="02040503050406030204" pitchFamily="18" charset="0"/>
                    </a:rPr>
                    <m:t>𝜋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  <m:r>
                    <a:rPr lang="el-G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i="0">
                  <a:latin typeface="Cambria Math" panose="02040503050406030204" pitchFamily="18" charset="0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r>
                <a:rPr lang="el-G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295817</xdr:colOff>
      <xdr:row>13</xdr:row>
      <xdr:rowOff>142874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54664</xdr:colOff>
      <xdr:row>8</xdr:row>
      <xdr:rowOff>36030</xdr:rowOff>
    </xdr:from>
    <xdr:ext cx="2639441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453.4854123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/>
                          <m:t> 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0.018170375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0.018170375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231913</xdr:colOff>
      <xdr:row>12</xdr:row>
      <xdr:rowOff>91109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529001</xdr:colOff>
      <xdr:row>12</xdr:row>
      <xdr:rowOff>150572</xdr:rowOff>
    </xdr:from>
    <xdr:ext cx="354193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205649.0192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0.0000400682679319391</m:t>
                  </m:r>
                  <m:r>
                    <m:rPr>
                      <m:nor/>
                    </m:rPr>
                    <a:rPr lang="en-US"/>
                    <m:t> 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205649.0192</a:t>
              </a:r>
              <a:r>
                <a:rPr lang="en-US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"0.0000400682679319391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pl-PL" b="0" i="0">
                  <a:latin typeface="Cambria Math" panose="02040503050406030204" pitchFamily="18" charset="0"/>
                </a:rPr>
                <a:t> 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15767</xdr:colOff>
      <xdr:row>14</xdr:row>
      <xdr:rowOff>68317</xdr:rowOff>
    </xdr:from>
    <xdr:ext cx="1646413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  <m:sup>
                      <m:r>
                        <a:rPr lang="pl-PL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381001</xdr:colOff>
      <xdr:row>15</xdr:row>
      <xdr:rowOff>157655</xdr:rowOff>
    </xdr:from>
    <xdr:ext cx="1344978" cy="400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390197</xdr:colOff>
      <xdr:row>19</xdr:row>
      <xdr:rowOff>22334</xdr:rowOff>
    </xdr:from>
    <xdr:ext cx="77611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68316</xdr:colOff>
      <xdr:row>19</xdr:row>
      <xdr:rowOff>35472</xdr:rowOff>
    </xdr:from>
    <xdr:ext cx="2530052" cy="438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0.0058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"453.4854123π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127156</xdr:colOff>
      <xdr:row>29</xdr:row>
      <xdr:rowOff>151556</xdr:rowOff>
    </xdr:from>
    <xdr:ext cx="7022224" cy="690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0.000208068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0.0000000001635796763629160000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0.000208111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"0.000208068"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"0.0000000001635796763629160000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"0.000208111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G12" sqref="A1:XFD1048576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2" t="s">
        <v>26</v>
      </c>
      <c r="B1" s="82"/>
      <c r="C1" s="82"/>
      <c r="D1" s="82"/>
      <c r="E1" s="82"/>
      <c r="F1" s="82"/>
      <c r="G1" s="82"/>
      <c r="H1" s="82"/>
      <c r="I1" s="2"/>
      <c r="J1" s="83"/>
      <c r="K1" s="83"/>
      <c r="L1" s="83"/>
      <c r="M1" s="83"/>
      <c r="N1" s="83"/>
      <c r="O1" s="83"/>
      <c r="P1" s="83"/>
      <c r="Q1" s="83"/>
    </row>
    <row r="2" spans="1:17" ht="15.75" thickBot="1" x14ac:dyDescent="0.3">
      <c r="A2" s="78" t="s">
        <v>5</v>
      </c>
      <c r="B2" s="79"/>
      <c r="C2" s="79"/>
      <c r="D2" s="80"/>
      <c r="E2" s="92" t="s">
        <v>6</v>
      </c>
      <c r="F2" s="92"/>
      <c r="G2" s="92"/>
      <c r="H2" s="92"/>
    </row>
    <row r="3" spans="1:17" ht="15.75" thickBot="1" x14ac:dyDescent="0.3">
      <c r="A3" s="15" t="s">
        <v>3</v>
      </c>
      <c r="B3" s="15" t="s">
        <v>2</v>
      </c>
      <c r="C3" s="78"/>
      <c r="D3" s="80"/>
      <c r="E3" s="15" t="s">
        <v>7</v>
      </c>
      <c r="F3" s="92" t="s">
        <v>8</v>
      </c>
      <c r="G3" s="92"/>
      <c r="H3" s="92"/>
      <c r="K3" s="1"/>
    </row>
    <row r="4" spans="1:17" x14ac:dyDescent="0.25">
      <c r="A4" s="24" t="s">
        <v>0</v>
      </c>
      <c r="B4" s="21">
        <v>0.72</v>
      </c>
      <c r="C4" s="84"/>
      <c r="D4" s="85"/>
      <c r="E4" s="3"/>
      <c r="F4" s="93" t="s">
        <v>9</v>
      </c>
      <c r="G4" s="94"/>
      <c r="H4" s="95"/>
    </row>
    <row r="5" spans="1:17" x14ac:dyDescent="0.25">
      <c r="A5" s="25" t="s">
        <v>1</v>
      </c>
      <c r="B5" s="22">
        <v>8.24</v>
      </c>
      <c r="C5" s="86"/>
      <c r="D5" s="87"/>
      <c r="E5" s="3"/>
      <c r="F5" s="96" t="s">
        <v>28</v>
      </c>
      <c r="G5" s="76"/>
      <c r="H5" s="77"/>
    </row>
    <row r="6" spans="1:17" ht="15.75" thickBot="1" x14ac:dyDescent="0.3">
      <c r="A6" s="26" t="s">
        <v>4</v>
      </c>
      <c r="B6" s="23"/>
      <c r="C6" s="88">
        <v>0.01</v>
      </c>
      <c r="D6" s="89"/>
      <c r="E6" s="7"/>
      <c r="F6" s="90"/>
      <c r="G6" s="82"/>
      <c r="H6" s="91"/>
    </row>
    <row r="7" spans="1:17" ht="15.75" thickBot="1" x14ac:dyDescent="0.3">
      <c r="A7" s="78" t="s">
        <v>22</v>
      </c>
      <c r="B7" s="79"/>
      <c r="C7" s="79"/>
      <c r="D7" s="80"/>
      <c r="E7" s="78"/>
      <c r="F7" s="79"/>
      <c r="G7" s="79"/>
      <c r="H7" s="80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8" t="s">
        <v>27</v>
      </c>
      <c r="B11" s="79"/>
      <c r="C11" s="79"/>
      <c r="D11" s="80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8" t="s">
        <v>21</v>
      </c>
      <c r="B13" s="79"/>
      <c r="C13" s="79"/>
      <c r="D13" s="80"/>
    </row>
    <row r="14" spans="1:17" x14ac:dyDescent="0.25">
      <c r="A14" s="75"/>
      <c r="B14" s="76"/>
      <c r="C14" s="76"/>
      <c r="D14" s="77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8" t="s">
        <v>24</v>
      </c>
      <c r="B18" s="79"/>
      <c r="C18" s="79"/>
      <c r="D18" s="80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81"/>
      <c r="B22" s="82"/>
      <c r="C22" s="8"/>
      <c r="D22" s="10"/>
    </row>
    <row r="23" spans="1:4" ht="15.75" thickBot="1" x14ac:dyDescent="0.3">
      <c r="A23" s="78" t="s">
        <v>23</v>
      </c>
      <c r="B23" s="79"/>
      <c r="C23" s="79"/>
      <c r="D23" s="80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8" t="s">
        <v>25</v>
      </c>
      <c r="B27" s="79"/>
      <c r="C27" s="79"/>
      <c r="D27" s="80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zoomScale="70" zoomScaleNormal="70" workbookViewId="0">
      <selection activeCell="E22" sqref="E22:F41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21.4257812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8" t="s">
        <v>0</v>
      </c>
      <c r="B1" s="80"/>
      <c r="C1" s="78" t="s">
        <v>15</v>
      </c>
      <c r="D1" s="79"/>
      <c r="E1" s="79"/>
      <c r="F1" s="80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8" t="s">
        <v>6</v>
      </c>
      <c r="B15" s="79"/>
      <c r="C15" s="79"/>
      <c r="D15" s="79"/>
      <c r="E15" s="79"/>
      <c r="F15" s="80"/>
    </row>
    <row r="16" spans="1:9" ht="15.75" thickBot="1" x14ac:dyDescent="0.3">
      <c r="A16" s="78" t="s">
        <v>7</v>
      </c>
      <c r="B16" s="79"/>
      <c r="C16" s="79"/>
      <c r="D16" s="80"/>
      <c r="E16" s="78" t="s">
        <v>8</v>
      </c>
      <c r="F16" s="80"/>
    </row>
    <row r="17" spans="1:12" x14ac:dyDescent="0.25">
      <c r="A17" s="101"/>
      <c r="B17" s="94"/>
      <c r="C17" s="94"/>
      <c r="D17" s="95"/>
      <c r="E17" s="101" t="s">
        <v>9</v>
      </c>
      <c r="F17" s="95"/>
    </row>
    <row r="18" spans="1:12" x14ac:dyDescent="0.25">
      <c r="A18" s="75"/>
      <c r="B18" s="76"/>
      <c r="C18" s="76"/>
      <c r="D18" s="77"/>
      <c r="E18" s="75" t="s">
        <v>16</v>
      </c>
      <c r="F18" s="77"/>
    </row>
    <row r="19" spans="1:12" x14ac:dyDescent="0.25">
      <c r="A19" s="104" t="s">
        <v>17</v>
      </c>
      <c r="B19" s="105"/>
      <c r="C19" s="105"/>
      <c r="D19" s="106"/>
      <c r="E19" s="75" t="s">
        <v>18</v>
      </c>
      <c r="F19" s="77"/>
    </row>
    <row r="20" spans="1:12" ht="15.75" thickBot="1" x14ac:dyDescent="0.3">
      <c r="A20" s="81"/>
      <c r="B20" s="82"/>
      <c r="C20" s="82"/>
      <c r="D20" s="91"/>
      <c r="E20" s="102" t="s">
        <v>19</v>
      </c>
      <c r="F20" s="103"/>
    </row>
    <row r="21" spans="1:12" ht="15.75" thickBot="1" x14ac:dyDescent="0.3">
      <c r="A21" s="78" t="s">
        <v>20</v>
      </c>
      <c r="B21" s="79"/>
      <c r="C21" s="79"/>
      <c r="D21" s="79"/>
      <c r="E21" s="79"/>
      <c r="F21" s="79"/>
      <c r="G21" s="92" t="s">
        <v>42</v>
      </c>
      <c r="H21" s="92"/>
      <c r="I21" s="92" t="s">
        <v>44</v>
      </c>
      <c r="J21" s="92"/>
    </row>
    <row r="22" spans="1:12" ht="15.75" thickBot="1" x14ac:dyDescent="0.3">
      <c r="A22" s="18" t="s">
        <v>0</v>
      </c>
      <c r="B22" s="18"/>
      <c r="C22" s="54"/>
      <c r="D22" s="55"/>
      <c r="E22" s="92" t="s">
        <v>41</v>
      </c>
      <c r="F22" s="92"/>
      <c r="G22" s="97" t="s">
        <v>27</v>
      </c>
      <c r="H22" s="98"/>
      <c r="I22" s="97" t="s">
        <v>27</v>
      </c>
      <c r="J22" s="98"/>
    </row>
    <row r="23" spans="1:12" ht="15.75" thickBot="1" x14ac:dyDescent="0.3">
      <c r="A23" s="78" t="s">
        <v>5</v>
      </c>
      <c r="B23" s="80"/>
      <c r="C23" s="78" t="s">
        <v>29</v>
      </c>
      <c r="D23" s="80"/>
      <c r="E23" s="27" t="s">
        <v>5</v>
      </c>
      <c r="F23" s="27" t="s">
        <v>29</v>
      </c>
      <c r="G23" s="39"/>
      <c r="H23" s="40"/>
      <c r="I23" s="39"/>
      <c r="J23" s="40"/>
      <c r="K23" s="92" t="s">
        <v>44</v>
      </c>
      <c r="L23" s="92"/>
    </row>
    <row r="24" spans="1:12" ht="15.75" thickBot="1" x14ac:dyDescent="0.3">
      <c r="A24" s="101"/>
      <c r="B24" s="95"/>
      <c r="C24" s="101">
        <v>0.05</v>
      </c>
      <c r="D24" s="95"/>
      <c r="E24" s="11"/>
      <c r="F24" s="5">
        <v>0.05</v>
      </c>
      <c r="G24" s="39"/>
      <c r="H24" s="40"/>
      <c r="I24" s="39"/>
      <c r="J24" s="40"/>
      <c r="K24" s="97" t="s">
        <v>27</v>
      </c>
      <c r="L24" s="98"/>
    </row>
    <row r="25" spans="1:12" ht="15.75" thickBot="1" x14ac:dyDescent="0.3">
      <c r="A25" s="75"/>
      <c r="B25" s="77"/>
      <c r="C25" s="75">
        <v>8.1669999999999998</v>
      </c>
      <c r="D25" s="77"/>
      <c r="E25" s="97" t="s">
        <v>27</v>
      </c>
      <c r="F25" s="98"/>
      <c r="G25" s="39"/>
      <c r="H25" s="40"/>
      <c r="I25" s="39"/>
      <c r="J25" s="40"/>
      <c r="K25" s="39"/>
      <c r="L25" s="40"/>
    </row>
    <row r="26" spans="1:12" ht="15.75" thickBot="1" x14ac:dyDescent="0.3">
      <c r="A26" s="81" t="s">
        <v>17</v>
      </c>
      <c r="B26" s="91"/>
      <c r="C26" s="81">
        <v>10</v>
      </c>
      <c r="D26" s="91"/>
      <c r="E26" s="39"/>
      <c r="F26" s="40"/>
      <c r="G26" s="30"/>
      <c r="H26" s="29"/>
      <c r="I26" s="30"/>
      <c r="J26" s="29"/>
      <c r="K26" s="39"/>
      <c r="L26" s="40"/>
    </row>
    <row r="27" spans="1:12" ht="15.75" thickBot="1" x14ac:dyDescent="0.3">
      <c r="A27" s="97" t="s">
        <v>27</v>
      </c>
      <c r="B27" s="98"/>
      <c r="C27" s="98"/>
      <c r="D27" s="110"/>
      <c r="E27" s="39"/>
      <c r="F27" s="40"/>
      <c r="G27" s="31" t="s">
        <v>24</v>
      </c>
      <c r="H27" s="53"/>
      <c r="I27" s="31" t="s">
        <v>24</v>
      </c>
      <c r="J27" s="53"/>
      <c r="K27" s="39"/>
      <c r="L27" s="40"/>
    </row>
    <row r="28" spans="1:12" x14ac:dyDescent="0.25">
      <c r="A28" s="39"/>
      <c r="B28" s="40"/>
      <c r="C28" s="40"/>
      <c r="D28" s="41"/>
      <c r="E28" s="39"/>
      <c r="F28" s="40"/>
      <c r="G28" s="45"/>
      <c r="H28" s="46"/>
      <c r="I28" s="45"/>
      <c r="J28" s="46"/>
      <c r="K28" s="30"/>
      <c r="L28" s="29"/>
    </row>
    <row r="29" spans="1:12" x14ac:dyDescent="0.25">
      <c r="A29" s="39"/>
      <c r="B29" s="40"/>
      <c r="C29" s="40"/>
      <c r="D29" s="41"/>
      <c r="E29" s="30"/>
      <c r="F29" s="29"/>
      <c r="G29" s="48"/>
      <c r="H29" s="49"/>
      <c r="I29" s="48"/>
      <c r="J29" s="49"/>
      <c r="K29" s="31" t="s">
        <v>24</v>
      </c>
      <c r="L29" s="53"/>
    </row>
    <row r="30" spans="1:12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I30" s="48"/>
      <c r="J30" s="49"/>
      <c r="K30" s="45"/>
      <c r="L30" s="46"/>
    </row>
    <row r="31" spans="1:12" x14ac:dyDescent="0.25">
      <c r="A31" s="30"/>
      <c r="B31" s="29"/>
      <c r="C31" s="29"/>
      <c r="D31" s="28"/>
      <c r="E31" s="45"/>
      <c r="F31" s="46"/>
      <c r="G31" s="48"/>
      <c r="H31" s="49"/>
      <c r="I31" s="48"/>
      <c r="J31" s="49"/>
      <c r="K31" s="48"/>
      <c r="L31" s="49"/>
    </row>
    <row r="32" spans="1:12" x14ac:dyDescent="0.25">
      <c r="A32" s="107" t="s">
        <v>24</v>
      </c>
      <c r="B32" s="108"/>
      <c r="C32" s="108"/>
      <c r="D32" s="109"/>
      <c r="E32" s="48"/>
      <c r="F32" s="49"/>
      <c r="G32" s="42"/>
      <c r="H32" s="43"/>
      <c r="I32" s="42"/>
      <c r="J32" s="43"/>
      <c r="K32" s="48"/>
      <c r="L32" s="49"/>
    </row>
    <row r="33" spans="1:12" ht="15.75" thickBot="1" x14ac:dyDescent="0.3">
      <c r="A33" s="45"/>
      <c r="B33" s="46"/>
      <c r="C33" s="46"/>
      <c r="D33" s="47"/>
      <c r="E33" s="48"/>
      <c r="F33" s="49"/>
      <c r="G33" s="51"/>
      <c r="H33" s="43"/>
      <c r="I33" s="51"/>
      <c r="J33" s="43"/>
      <c r="K33" s="48"/>
      <c r="L33" s="49"/>
    </row>
    <row r="34" spans="1:12" ht="15.75" thickBot="1" x14ac:dyDescent="0.3">
      <c r="A34" s="48"/>
      <c r="B34" s="49"/>
      <c r="C34" s="49"/>
      <c r="D34" s="50"/>
      <c r="E34" s="48"/>
      <c r="F34" s="49"/>
      <c r="G34" s="99" t="s">
        <v>46</v>
      </c>
      <c r="H34" s="100"/>
      <c r="I34" s="99" t="s">
        <v>45</v>
      </c>
      <c r="J34" s="100"/>
      <c r="K34" s="42"/>
      <c r="L34" s="43"/>
    </row>
    <row r="35" spans="1:12" ht="15.75" thickBot="1" x14ac:dyDescent="0.3">
      <c r="A35" s="48"/>
      <c r="B35" s="49"/>
      <c r="C35" s="49"/>
      <c r="D35" s="50"/>
      <c r="E35" s="42"/>
      <c r="F35" s="43"/>
      <c r="G35" s="37"/>
      <c r="H35" s="38"/>
      <c r="I35" s="37"/>
      <c r="J35" s="38"/>
      <c r="K35" s="51"/>
      <c r="L35" s="43"/>
    </row>
    <row r="36" spans="1:12" ht="15.75" thickBot="1" x14ac:dyDescent="0.3">
      <c r="A36" s="48"/>
      <c r="B36" s="49"/>
      <c r="C36" s="49"/>
      <c r="D36" s="50"/>
      <c r="E36" s="51"/>
      <c r="F36" s="43"/>
      <c r="G36" s="35"/>
      <c r="H36" s="32"/>
      <c r="I36" s="35"/>
      <c r="J36" s="32"/>
      <c r="K36" s="99" t="s">
        <v>45</v>
      </c>
      <c r="L36" s="100"/>
    </row>
    <row r="37" spans="1:12" ht="15.75" thickBot="1" x14ac:dyDescent="0.3">
      <c r="A37" s="42"/>
      <c r="B37" s="43"/>
      <c r="C37" s="43"/>
      <c r="D37" s="44"/>
      <c r="E37" s="99" t="s">
        <v>30</v>
      </c>
      <c r="F37" s="100"/>
      <c r="G37" s="35"/>
      <c r="H37" s="32"/>
      <c r="I37" s="35"/>
      <c r="J37" s="32"/>
      <c r="K37" s="37"/>
      <c r="L37" s="38"/>
    </row>
    <row r="38" spans="1:12" ht="15.75" thickBot="1" x14ac:dyDescent="0.3">
      <c r="A38" s="51"/>
      <c r="B38" s="43"/>
      <c r="C38" s="43"/>
      <c r="D38" s="52"/>
      <c r="E38" s="37"/>
      <c r="F38" s="38"/>
      <c r="G38" s="33"/>
      <c r="H38" s="34"/>
      <c r="I38" s="33"/>
      <c r="J38" s="34"/>
      <c r="K38" s="35"/>
      <c r="L38" s="32"/>
    </row>
    <row r="39" spans="1:12" ht="15.75" thickBot="1" x14ac:dyDescent="0.3">
      <c r="A39" s="99" t="s">
        <v>25</v>
      </c>
      <c r="B39" s="100"/>
      <c r="C39" s="100"/>
      <c r="D39" s="100"/>
      <c r="E39" s="35"/>
      <c r="F39" s="32"/>
      <c r="K39" s="35"/>
      <c r="L39" s="32"/>
    </row>
    <row r="40" spans="1:12" ht="15.75" thickBot="1" x14ac:dyDescent="0.3">
      <c r="A40" s="37"/>
      <c r="B40" s="38"/>
      <c r="C40" s="38"/>
      <c r="D40" s="38"/>
      <c r="E40" s="35"/>
      <c r="F40" s="32"/>
      <c r="K40" s="33"/>
      <c r="L40" s="34"/>
    </row>
    <row r="41" spans="1:12" ht="15.75" thickBot="1" x14ac:dyDescent="0.3">
      <c r="A41" s="35"/>
      <c r="B41" s="32"/>
      <c r="C41" s="32"/>
      <c r="D41" s="36"/>
      <c r="E41" s="33"/>
      <c r="F41" s="34"/>
    </row>
    <row r="42" spans="1:12" x14ac:dyDescent="0.25">
      <c r="A42" s="35"/>
      <c r="B42" s="32"/>
      <c r="C42" s="32"/>
      <c r="D42" s="36"/>
    </row>
    <row r="43" spans="1:12" ht="15.75" thickBot="1" x14ac:dyDescent="0.3">
      <c r="A43" s="33"/>
      <c r="B43" s="34"/>
      <c r="C43" s="34"/>
      <c r="D43" s="34"/>
    </row>
  </sheetData>
  <mergeCells count="37">
    <mergeCell ref="A24:B24"/>
    <mergeCell ref="A25:B25"/>
    <mergeCell ref="A26:B26"/>
    <mergeCell ref="C24:D24"/>
    <mergeCell ref="C25:D25"/>
    <mergeCell ref="C26:D26"/>
    <mergeCell ref="A39:D39"/>
    <mergeCell ref="E37:F37"/>
    <mergeCell ref="A32:D32"/>
    <mergeCell ref="E25:F25"/>
    <mergeCell ref="A27:D27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K23:L23"/>
    <mergeCell ref="K24:L24"/>
    <mergeCell ref="K36:L36"/>
    <mergeCell ref="G34:H34"/>
    <mergeCell ref="E17:F17"/>
    <mergeCell ref="E18:F18"/>
    <mergeCell ref="E19:F19"/>
    <mergeCell ref="E20:F20"/>
    <mergeCell ref="I21:J21"/>
    <mergeCell ref="I22:J22"/>
    <mergeCell ref="I34:J34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F10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11" t="s">
        <v>32</v>
      </c>
      <c r="B5" s="111"/>
      <c r="C5" s="111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12" t="s">
        <v>34</v>
      </c>
      <c r="B10" s="112"/>
      <c r="C10" s="112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13" zoomScaleNormal="100" workbookViewId="0">
      <selection activeCell="R14" sqref="N14:R23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14" t="s">
        <v>34</v>
      </c>
      <c r="I2" s="114"/>
      <c r="J2" s="114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50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51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52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53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47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48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49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13" t="s">
        <v>32</v>
      </c>
      <c r="C12" s="113"/>
      <c r="D12" s="113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50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54</v>
      </c>
      <c r="J17" s="65">
        <f>B5</f>
        <v>34.17</v>
      </c>
      <c r="K17" s="63"/>
      <c r="L17" s="63"/>
      <c r="N17" s="64"/>
      <c r="O17" s="64" t="s">
        <v>55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56</v>
      </c>
      <c r="J18" s="63">
        <f>B7-B6</f>
        <v>3.6430000000000007</v>
      </c>
      <c r="K18" s="63"/>
      <c r="L18" s="63"/>
      <c r="N18" s="64"/>
      <c r="O18" s="64" t="s">
        <v>52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57</v>
      </c>
      <c r="J19" s="63">
        <f>POWER(J18,2)</f>
        <v>13.271449000000006</v>
      </c>
      <c r="K19" s="63"/>
      <c r="L19" s="63"/>
      <c r="N19" s="64"/>
      <c r="O19" s="64" t="s">
        <v>53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58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59</v>
      </c>
      <c r="P25">
        <v>176.13135855960101</v>
      </c>
    </row>
    <row r="26" spans="1:18" x14ac:dyDescent="0.25">
      <c r="O26" t="s">
        <v>60</v>
      </c>
      <c r="P26">
        <v>61982.386157264402</v>
      </c>
    </row>
    <row r="27" spans="1:18" x14ac:dyDescent="0.25">
      <c r="O27" t="s">
        <v>61</v>
      </c>
      <c r="P27">
        <v>61982.386157264402</v>
      </c>
    </row>
    <row r="28" spans="1:18" x14ac:dyDescent="0.25">
      <c r="O28" t="s">
        <v>62</v>
      </c>
      <c r="P28">
        <f>P25+P26+P27</f>
        <v>124140.90367308841</v>
      </c>
    </row>
    <row r="29" spans="1:18" x14ac:dyDescent="0.25">
      <c r="O29" t="s">
        <v>63</v>
      </c>
      <c r="P29">
        <f>SQRT(124140.903673088)</f>
        <v>352.33635020117924</v>
      </c>
    </row>
    <row r="36" spans="7:14" x14ac:dyDescent="0.25">
      <c r="G36" s="83" t="s">
        <v>64</v>
      </c>
      <c r="H36" s="83"/>
      <c r="I36" s="83"/>
      <c r="J36" s="83"/>
      <c r="K36" s="83"/>
      <c r="L36" s="83"/>
      <c r="M36" s="83"/>
      <c r="N36" s="83"/>
    </row>
    <row r="37" spans="7:14" x14ac:dyDescent="0.25">
      <c r="G37" s="83"/>
      <c r="H37" s="83"/>
      <c r="I37" s="83"/>
      <c r="J37" s="83"/>
      <c r="K37" s="83"/>
      <c r="L37" s="83"/>
      <c r="M37" s="83"/>
      <c r="N37" s="83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6" zoomScaleNormal="100" workbookViewId="0">
      <selection activeCell="G10" sqref="G10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83" t="s">
        <v>31</v>
      </c>
      <c r="B1" s="83"/>
      <c r="C1" s="83"/>
      <c r="D1" s="83"/>
    </row>
    <row r="2" spans="1:6" x14ac:dyDescent="0.25">
      <c r="A2" t="s">
        <v>5</v>
      </c>
      <c r="B2" t="s">
        <v>67</v>
      </c>
    </row>
    <row r="3" spans="1:6" x14ac:dyDescent="0.25">
      <c r="A3" t="s">
        <v>2</v>
      </c>
      <c r="B3" s="1">
        <v>0.72</v>
      </c>
    </row>
    <row r="4" spans="1:6" x14ac:dyDescent="0.25">
      <c r="A4" t="s">
        <v>66</v>
      </c>
      <c r="B4" s="1" t="s">
        <v>65</v>
      </c>
    </row>
    <row r="5" spans="1:6" x14ac:dyDescent="0.25">
      <c r="A5" s="111" t="s">
        <v>68</v>
      </c>
      <c r="B5" s="111"/>
      <c r="C5" s="111"/>
      <c r="D5" s="111"/>
      <c r="E5" s="111"/>
      <c r="F5" s="111"/>
    </row>
    <row r="6" spans="1:6" x14ac:dyDescent="0.25">
      <c r="A6" s="56"/>
      <c r="B6" s="56"/>
      <c r="C6" s="56"/>
      <c r="D6" s="56"/>
      <c r="E6" s="56" t="s">
        <v>70</v>
      </c>
      <c r="F6" s="56"/>
    </row>
    <row r="7" spans="1:6" x14ac:dyDescent="0.25">
      <c r="A7" s="56"/>
      <c r="B7" s="56"/>
      <c r="C7" s="56"/>
      <c r="D7" s="56"/>
      <c r="E7" s="66" t="s">
        <v>69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83" t="s">
        <v>71</v>
      </c>
      <c r="B10" s="83"/>
      <c r="C10" s="83"/>
      <c r="D10" s="83"/>
      <c r="E10" s="83"/>
      <c r="F10" s="83"/>
    </row>
    <row r="17" spans="4:10" x14ac:dyDescent="0.25">
      <c r="E17" s="1" t="s">
        <v>72</v>
      </c>
    </row>
    <row r="18" spans="4:10" x14ac:dyDescent="0.25">
      <c r="D18">
        <v>8242.7623629156005</v>
      </c>
      <c r="F18" t="s">
        <v>73</v>
      </c>
      <c r="G18" s="6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6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69">
        <f>POWER(G23,2)</f>
        <v>4.0362225653179184E-8</v>
      </c>
      <c r="I24">
        <f>POWER(I23,2)</f>
        <v>3.3639999999999996E-5</v>
      </c>
      <c r="J24" s="70">
        <f>I24/I26</f>
        <v>4.0811561123425352E-9</v>
      </c>
    </row>
    <row r="25" spans="4:10" x14ac:dyDescent="0.25">
      <c r="I25">
        <v>90.789659999999998</v>
      </c>
      <c r="J25" s="7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83" t="s">
        <v>74</v>
      </c>
      <c r="C35" s="83"/>
      <c r="D35" s="83"/>
      <c r="E35" s="83"/>
      <c r="F35" s="83"/>
      <c r="G35" s="83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:B6"/>
    </sheetView>
  </sheetViews>
  <sheetFormatPr defaultRowHeight="15" x14ac:dyDescent="0.25"/>
  <cols>
    <col min="2" max="2" width="16.85546875" customWidth="1"/>
    <col min="3" max="3" width="15.140625" customWidth="1"/>
    <col min="5" max="5" width="41.28515625" customWidth="1"/>
    <col min="6" max="6" width="42.7109375" customWidth="1"/>
    <col min="7" max="7" width="14.42578125" customWidth="1"/>
    <col min="8" max="8" width="23.42578125" customWidth="1"/>
    <col min="9" max="9" width="21.140625" customWidth="1"/>
  </cols>
  <sheetData>
    <row r="1" spans="1:9" x14ac:dyDescent="0.25">
      <c r="A1" s="83" t="s">
        <v>15</v>
      </c>
      <c r="B1" s="83"/>
      <c r="C1" s="83"/>
      <c r="D1" s="83"/>
      <c r="G1" t="s">
        <v>75</v>
      </c>
    </row>
    <row r="2" spans="1:9" x14ac:dyDescent="0.25">
      <c r="A2" t="s">
        <v>5</v>
      </c>
      <c r="G2" t="s">
        <v>76</v>
      </c>
      <c r="H2">
        <f>B3/453.4854123</f>
        <v>1.8170375003262261E-2</v>
      </c>
    </row>
    <row r="3" spans="1:9" x14ac:dyDescent="0.25">
      <c r="A3" t="s">
        <v>2</v>
      </c>
      <c r="B3">
        <v>8.24</v>
      </c>
      <c r="G3" t="s">
        <v>77</v>
      </c>
      <c r="H3">
        <f>POWER(C4,2)</f>
        <v>205649.019168901</v>
      </c>
    </row>
    <row r="4" spans="1:9" x14ac:dyDescent="0.25">
      <c r="A4" t="s">
        <v>78</v>
      </c>
      <c r="B4" s="1" t="s">
        <v>79</v>
      </c>
      <c r="C4">
        <v>453.48541230000001</v>
      </c>
      <c r="G4" t="s">
        <v>80</v>
      </c>
      <c r="H4" s="68">
        <f>B3/H3</f>
        <v>4.0068267931939076E-5</v>
      </c>
    </row>
    <row r="5" spans="1:9" x14ac:dyDescent="0.25">
      <c r="A5" t="s">
        <v>81</v>
      </c>
      <c r="B5" s="1" t="s">
        <v>82</v>
      </c>
      <c r="C5">
        <v>360</v>
      </c>
      <c r="G5" t="s">
        <v>83</v>
      </c>
      <c r="H5">
        <f>H4*C5</f>
        <v>1.4424576455498068E-2</v>
      </c>
      <c r="I5" t="s">
        <v>84</v>
      </c>
    </row>
    <row r="6" spans="1:9" x14ac:dyDescent="0.25">
      <c r="A6" t="s">
        <v>85</v>
      </c>
      <c r="B6" s="1">
        <v>5.7999999999999996E-3</v>
      </c>
      <c r="G6" t="s">
        <v>86</v>
      </c>
      <c r="H6">
        <f>POWER(H5,2)</f>
        <v>2.080684059205092E-4</v>
      </c>
    </row>
    <row r="7" spans="1:9" x14ac:dyDescent="0.25">
      <c r="B7" s="1"/>
    </row>
    <row r="8" spans="1:9" x14ac:dyDescent="0.25">
      <c r="A8" s="111" t="s">
        <v>87</v>
      </c>
      <c r="B8" s="111"/>
      <c r="C8" s="111"/>
      <c r="D8" s="111"/>
    </row>
    <row r="9" spans="1:9" x14ac:dyDescent="0.25">
      <c r="A9" s="56"/>
      <c r="B9" s="56"/>
      <c r="C9" s="56"/>
      <c r="D9" s="56"/>
    </row>
    <row r="10" spans="1:9" x14ac:dyDescent="0.25">
      <c r="A10" s="56"/>
      <c r="B10" s="56"/>
      <c r="C10" s="56"/>
      <c r="D10" s="56"/>
    </row>
    <row r="12" spans="1:9" x14ac:dyDescent="0.25">
      <c r="A12" s="83" t="s">
        <v>71</v>
      </c>
      <c r="B12" s="83"/>
      <c r="C12" s="83"/>
      <c r="D12" s="83"/>
    </row>
    <row r="19" spans="5:6" x14ac:dyDescent="0.25">
      <c r="E19" t="s">
        <v>75</v>
      </c>
    </row>
    <row r="20" spans="5:6" x14ac:dyDescent="0.25">
      <c r="E20" s="115" t="s">
        <v>88</v>
      </c>
    </row>
    <row r="21" spans="5:6" x14ac:dyDescent="0.25">
      <c r="E21" s="115"/>
    </row>
    <row r="23" spans="5:6" x14ac:dyDescent="0.25">
      <c r="E23">
        <v>5.7999999999999996E-3</v>
      </c>
      <c r="F23" s="71">
        <f>E23/E24</f>
        <v>1.2789827065403046E-5</v>
      </c>
    </row>
    <row r="24" spans="5:6" x14ac:dyDescent="0.25">
      <c r="E24">
        <v>453.48541230000001</v>
      </c>
    </row>
    <row r="25" spans="5:6" x14ac:dyDescent="0.25">
      <c r="E25" t="s">
        <v>89</v>
      </c>
      <c r="F25" s="68">
        <v>1.2789827065403046E-5</v>
      </c>
    </row>
    <row r="26" spans="5:6" x14ac:dyDescent="0.25">
      <c r="E26" t="s">
        <v>90</v>
      </c>
      <c r="F26" s="72">
        <f>POWER(F25,2)</f>
        <v>1.6357967636291628E-10</v>
      </c>
    </row>
    <row r="28" spans="5:6" x14ac:dyDescent="0.25">
      <c r="E28" s="73" t="s">
        <v>91</v>
      </c>
      <c r="F28">
        <f>0.000208068 + 0.000000043292292624</f>
        <v>2.08111292292624E-4</v>
      </c>
    </row>
    <row r="29" spans="5:6" x14ac:dyDescent="0.25">
      <c r="E29" s="73" t="s">
        <v>92</v>
      </c>
      <c r="F29">
        <f>SQRT(F28)</f>
        <v>1.4426062951915328E-2</v>
      </c>
    </row>
    <row r="31" spans="5:6" x14ac:dyDescent="0.25">
      <c r="E31" s="74"/>
    </row>
    <row r="32" spans="5:6" x14ac:dyDescent="0.25">
      <c r="E32" s="74"/>
    </row>
    <row r="33" spans="5:5" x14ac:dyDescent="0.25">
      <c r="E33" s="73"/>
    </row>
    <row r="34" spans="5:5" x14ac:dyDescent="0.25">
      <c r="E34" s="73"/>
    </row>
  </sheetData>
  <mergeCells count="4">
    <mergeCell ref="A1:D1"/>
    <mergeCell ref="A8:D8"/>
    <mergeCell ref="A12:D12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  <vt:lpstr>d2) p i niepewnosc 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2016-04-27T12:48:58Z</cp:lastPrinted>
  <dcterms:created xsi:type="dcterms:W3CDTF">2016-04-23T14:46:22Z</dcterms:created>
  <dcterms:modified xsi:type="dcterms:W3CDTF">2016-04-27T18:58:48Z</dcterms:modified>
</cp:coreProperties>
</file>