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"/>
    </mc:Choice>
  </mc:AlternateContent>
  <bookViews>
    <workbookView xWindow="0" yWindow="0" windowWidth="20490" windowHeight="7620" firstSheet="3" activeTab="3"/>
  </bookViews>
  <sheets>
    <sheet name="V1" sheetId="3" r:id="rId1"/>
    <sheet name="V2" sheetId="4" r:id="rId2"/>
    <sheet name="V3_and_main" sheetId="1" r:id="rId3"/>
    <sheet name="V4_i_V5_Regresja_liniowa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E2" i="3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J38" i="1" l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V24" i="1"/>
  <c r="J23" i="1"/>
  <c r="J22" i="1"/>
  <c r="J21" i="1"/>
  <c r="J20" i="1"/>
  <c r="J19" i="1"/>
  <c r="J18" i="1"/>
  <c r="J17" i="1"/>
  <c r="J16" i="1"/>
  <c r="X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N16" i="1" l="1"/>
  <c r="O16" i="1"/>
  <c r="Q16" i="1" s="1"/>
  <c r="R16" i="1" s="1"/>
  <c r="N31" i="1"/>
  <c r="O31" i="1"/>
  <c r="Q31" i="1" s="1"/>
  <c r="R31" i="1" s="1"/>
  <c r="N10" i="1"/>
  <c r="O10" i="1"/>
  <c r="Q10" i="1" s="1"/>
  <c r="R10" i="1" s="1"/>
  <c r="N17" i="1"/>
  <c r="O17" i="1"/>
  <c r="Q17" i="1" s="1"/>
  <c r="R17" i="1" s="1"/>
  <c r="N24" i="1"/>
  <c r="O24" i="1"/>
  <c r="Q24" i="1" s="1"/>
  <c r="R24" i="1" s="1"/>
  <c r="N32" i="1"/>
  <c r="O32" i="1"/>
  <c r="Q32" i="1" s="1"/>
  <c r="R32" i="1" s="1"/>
  <c r="N30" i="1"/>
  <c r="O30" i="1"/>
  <c r="Q30" i="1" s="1"/>
  <c r="R30" i="1" s="1"/>
  <c r="N11" i="1"/>
  <c r="O11" i="1"/>
  <c r="Q11" i="1" s="1"/>
  <c r="R11" i="1" s="1"/>
  <c r="N18" i="1"/>
  <c r="O18" i="1"/>
  <c r="Q18" i="1" s="1"/>
  <c r="R18" i="1" s="1"/>
  <c r="N25" i="1"/>
  <c r="O25" i="1"/>
  <c r="Q25" i="1" s="1"/>
  <c r="R25" i="1" s="1"/>
  <c r="N33" i="1"/>
  <c r="O33" i="1"/>
  <c r="Q33" i="1" s="1"/>
  <c r="R33" i="1" s="1"/>
  <c r="N9" i="1"/>
  <c r="O9" i="1"/>
  <c r="Q9" i="1" s="1"/>
  <c r="R9" i="1" s="1"/>
  <c r="N19" i="1"/>
  <c r="O19" i="1"/>
  <c r="Q19" i="1" s="1"/>
  <c r="R19" i="1" s="1"/>
  <c r="N26" i="1"/>
  <c r="O26" i="1"/>
  <c r="Q26" i="1" s="1"/>
  <c r="R26" i="1" s="1"/>
  <c r="N34" i="1"/>
  <c r="O34" i="1"/>
  <c r="Q34" i="1" s="1"/>
  <c r="R34" i="1" s="1"/>
  <c r="N23" i="1"/>
  <c r="O23" i="1"/>
  <c r="Q23" i="1" s="1"/>
  <c r="R23" i="1" s="1"/>
  <c r="N4" i="1"/>
  <c r="O4" i="1"/>
  <c r="Q4" i="1" s="1"/>
  <c r="R4" i="1" s="1"/>
  <c r="N20" i="1"/>
  <c r="O20" i="1"/>
  <c r="Q20" i="1" s="1"/>
  <c r="R20" i="1" s="1"/>
  <c r="N35" i="1"/>
  <c r="O35" i="1"/>
  <c r="Q35" i="1" s="1"/>
  <c r="R35" i="1" s="1"/>
  <c r="N5" i="1"/>
  <c r="O5" i="1"/>
  <c r="Q5" i="1" s="1"/>
  <c r="R5" i="1" s="1"/>
  <c r="N8" i="1"/>
  <c r="O8" i="1"/>
  <c r="Q8" i="1" s="1"/>
  <c r="R8" i="1" s="1"/>
  <c r="N3" i="1"/>
  <c r="O3" i="1"/>
  <c r="Q3" i="1" s="1"/>
  <c r="R3" i="1" s="1"/>
  <c r="N12" i="1"/>
  <c r="O12" i="1"/>
  <c r="Q12" i="1" s="1"/>
  <c r="R12" i="1" s="1"/>
  <c r="N13" i="1"/>
  <c r="O13" i="1"/>
  <c r="Q13" i="1" s="1"/>
  <c r="R13" i="1" s="1"/>
  <c r="N27" i="1"/>
  <c r="O27" i="1"/>
  <c r="Q27" i="1" s="1"/>
  <c r="R27" i="1" s="1"/>
  <c r="N6" i="1"/>
  <c r="O6" i="1"/>
  <c r="Q6" i="1" s="1"/>
  <c r="R6" i="1" s="1"/>
  <c r="N14" i="1"/>
  <c r="O14" i="1"/>
  <c r="Q14" i="1" s="1"/>
  <c r="R14" i="1" s="1"/>
  <c r="N21" i="1"/>
  <c r="O21" i="1"/>
  <c r="Q21" i="1" s="1"/>
  <c r="R21" i="1" s="1"/>
  <c r="N28" i="1"/>
  <c r="O28" i="1"/>
  <c r="Q28" i="1" s="1"/>
  <c r="R28" i="1" s="1"/>
  <c r="N36" i="1"/>
  <c r="O36" i="1"/>
  <c r="Q36" i="1" s="1"/>
  <c r="R36" i="1" s="1"/>
  <c r="N7" i="1"/>
  <c r="O7" i="1"/>
  <c r="Q7" i="1" s="1"/>
  <c r="R7" i="1" s="1"/>
  <c r="N15" i="1"/>
  <c r="O15" i="1"/>
  <c r="Q15" i="1" s="1"/>
  <c r="R15" i="1" s="1"/>
  <c r="N22" i="1"/>
  <c r="O22" i="1"/>
  <c r="Q22" i="1" s="1"/>
  <c r="R22" i="1" s="1"/>
  <c r="N29" i="1"/>
  <c r="O29" i="1"/>
  <c r="Q29" i="1" s="1"/>
  <c r="R29" i="1" s="1"/>
  <c r="N37" i="1"/>
  <c r="O37" i="1"/>
  <c r="Q37" i="1" s="1"/>
  <c r="R37" i="1" s="1"/>
  <c r="N38" i="1"/>
  <c r="O38" i="1"/>
  <c r="Q38" i="1" s="1"/>
  <c r="R38" i="1" s="1"/>
  <c r="B38" i="1" l="1"/>
  <c r="P38" i="1"/>
  <c r="D38" i="1" s="1"/>
  <c r="B15" i="1"/>
  <c r="P15" i="1"/>
  <c r="D15" i="1" s="1"/>
  <c r="B21" i="1"/>
  <c r="P21" i="1"/>
  <c r="D21" i="1" s="1"/>
  <c r="B13" i="1"/>
  <c r="P13" i="1"/>
  <c r="D13" i="1" s="1"/>
  <c r="B5" i="1"/>
  <c r="P5" i="1"/>
  <c r="D5" i="1" s="1"/>
  <c r="B23" i="1"/>
  <c r="P23" i="1"/>
  <c r="D23" i="1" s="1"/>
  <c r="B9" i="1"/>
  <c r="P9" i="1"/>
  <c r="D9" i="1" s="1"/>
  <c r="B11" i="1"/>
  <c r="P11" i="1"/>
  <c r="D11" i="1" s="1"/>
  <c r="B17" i="1"/>
  <c r="P17" i="1"/>
  <c r="D17" i="1" s="1"/>
  <c r="B37" i="1"/>
  <c r="P37" i="1"/>
  <c r="D37" i="1" s="1"/>
  <c r="B7" i="1"/>
  <c r="P7" i="1"/>
  <c r="D7" i="1" s="1"/>
  <c r="B14" i="1"/>
  <c r="P14" i="1"/>
  <c r="D14" i="1" s="1"/>
  <c r="B12" i="1"/>
  <c r="P12" i="1"/>
  <c r="D12" i="1" s="1"/>
  <c r="B35" i="1"/>
  <c r="P35" i="1"/>
  <c r="D35" i="1" s="1"/>
  <c r="B34" i="1"/>
  <c r="P34" i="1"/>
  <c r="D34" i="1" s="1"/>
  <c r="B33" i="1"/>
  <c r="P33" i="1"/>
  <c r="D33" i="1" s="1"/>
  <c r="B30" i="1"/>
  <c r="P30" i="1"/>
  <c r="D30" i="1" s="1"/>
  <c r="B10" i="1"/>
  <c r="P10" i="1"/>
  <c r="D10" i="1" s="1"/>
  <c r="B29" i="1"/>
  <c r="P29" i="1"/>
  <c r="D29" i="1" s="1"/>
  <c r="B36" i="1"/>
  <c r="P36" i="1"/>
  <c r="D36" i="1" s="1"/>
  <c r="B6" i="1"/>
  <c r="P6" i="1"/>
  <c r="D6" i="1" s="1"/>
  <c r="B3" i="1"/>
  <c r="P3" i="1"/>
  <c r="D3" i="1" s="1"/>
  <c r="B20" i="1"/>
  <c r="P20" i="1"/>
  <c r="D20" i="1" s="1"/>
  <c r="B26" i="1"/>
  <c r="P26" i="1"/>
  <c r="D26" i="1" s="1"/>
  <c r="B25" i="1"/>
  <c r="P25" i="1"/>
  <c r="D25" i="1" s="1"/>
  <c r="B32" i="1"/>
  <c r="P32" i="1"/>
  <c r="D32" i="1" s="1"/>
  <c r="B31" i="1"/>
  <c r="P31" i="1"/>
  <c r="D31" i="1" s="1"/>
  <c r="B22" i="1"/>
  <c r="P22" i="1"/>
  <c r="D22" i="1" s="1"/>
  <c r="B28" i="1"/>
  <c r="P28" i="1"/>
  <c r="D28" i="1" s="1"/>
  <c r="B27" i="1"/>
  <c r="P27" i="1"/>
  <c r="D27" i="1" s="1"/>
  <c r="B8" i="1"/>
  <c r="P8" i="1"/>
  <c r="D8" i="1" s="1"/>
  <c r="B4" i="1"/>
  <c r="P4" i="1"/>
  <c r="D4" i="1" s="1"/>
  <c r="B19" i="1"/>
  <c r="P19" i="1"/>
  <c r="D19" i="1" s="1"/>
  <c r="B18" i="1"/>
  <c r="P18" i="1"/>
  <c r="D18" i="1" s="1"/>
  <c r="B24" i="1"/>
  <c r="P24" i="1"/>
  <c r="D24" i="1" s="1"/>
  <c r="B16" i="1"/>
  <c r="P16" i="1"/>
  <c r="D16" i="1" s="1"/>
</calcChain>
</file>

<file path=xl/sharedStrings.xml><?xml version="1.0" encoding="utf-8"?>
<sst xmlns="http://schemas.openxmlformats.org/spreadsheetml/2006/main" count="19" uniqueCount="14">
  <si>
    <t>Lp</t>
  </si>
  <si>
    <t>Zakres Voltomierza</t>
  </si>
  <si>
    <t>200mV DC</t>
  </si>
  <si>
    <t xml:space="preserve">Niepewnosc przyrzadu dla odczytu </t>
  </si>
  <si>
    <t>V.1</t>
  </si>
  <si>
    <t>stopni</t>
  </si>
  <si>
    <t>V.2</t>
  </si>
  <si>
    <t>V.3</t>
  </si>
  <si>
    <t>"+/-0.05"</t>
  </si>
  <si>
    <t>α[deg]</t>
  </si>
  <si>
    <t>α[rad]</t>
  </si>
  <si>
    <t>Wykres patrz poprzednia strona</t>
  </si>
  <si>
    <t>u(α)[rad]</t>
  </si>
  <si>
    <t>Wyznaczanie wartosc wspolczynnikow prostej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</si>
</sst>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/>
    </xf>
    <xf numFmtId="0" fontId="0" fillId="0" borderId="3" xfId="0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0" fontId="2" fillId="0" borderId="8" xfId="0" applyFont="1" applyBorder="1"/>
    <xf numFmtId="0" fontId="0" fillId="2" borderId="0" xfId="0" applyFill="1"/>
    <xf numFmtId="0" fontId="0" fillId="3" borderId="0" xfId="0" applyFill="1"/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Zależność</a:t>
            </a:r>
            <a:r>
              <a:rPr lang="pl-PL" sz="1200" baseline="0"/>
              <a:t> napięcia Halla od kąta odczytanego z podziałki hallotronu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200" b="0" i="0">
                <a:effectLst/>
              </a:rPr>
              <a:t>𝑈ℎ[𝑚𝑉]- oś pionowa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200" b="0" i="0" u="none" strike="noStrike" baseline="0">
                <a:effectLst/>
              </a:rPr>
              <a:t>   </a:t>
            </a:r>
            <a:r>
              <a:rPr lang="el-GR" sz="1200" b="0" i="0" u="none" strike="noStrike" baseline="0">
                <a:effectLst/>
              </a:rPr>
              <a:t>𝛼[</a:t>
            </a:r>
            <a:r>
              <a:rPr lang="en-US" sz="1200" b="0" i="0" u="none" strike="noStrike" baseline="0">
                <a:effectLst/>
              </a:rPr>
              <a:t>𝑟𝑎𝑑</a:t>
            </a:r>
            <a:r>
              <a:rPr lang="pl-PL" sz="1200" b="0" i="0" u="none" strike="noStrike" baseline="0">
                <a:effectLst/>
              </a:rPr>
              <a:t>]- oś pozioma</a:t>
            </a:r>
            <a:endParaRPr lang="en-US" sz="1200"/>
          </a:p>
        </c:rich>
      </c:tx>
      <c:layout>
        <c:manualLayout>
          <c:xMode val="edge"/>
          <c:yMode val="edge"/>
          <c:x val="0.3621263452009979"/>
          <c:y val="5.72692940871821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60299588783781E-2"/>
          <c:y val="5.1671220590160084E-2"/>
          <c:w val="0.96883970041121625"/>
          <c:h val="0.9311479911836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V3_and_main!$C$42:$C$77</c:f>
              <c:numCache>
                <c:formatCode>General</c:formatCode>
                <c:ptCount val="36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0.87266462599716477</c:v>
                </c:pt>
                <c:pt idx="6">
                  <c:v>1.0471975511965976</c:v>
                </c:pt>
                <c:pt idx="7">
                  <c:v>1.2217304763960306</c:v>
                </c:pt>
                <c:pt idx="8">
                  <c:v>1.3962634015954636</c:v>
                </c:pt>
                <c:pt idx="9">
                  <c:v>1.5707963267948966</c:v>
                </c:pt>
                <c:pt idx="10">
                  <c:v>1.7453292519943295</c:v>
                </c:pt>
                <c:pt idx="11">
                  <c:v>1.9198621771937625</c:v>
                </c:pt>
                <c:pt idx="12">
                  <c:v>2.0943951023931953</c:v>
                </c:pt>
                <c:pt idx="13">
                  <c:v>2.2689280275926285</c:v>
                </c:pt>
                <c:pt idx="14">
                  <c:v>2.4434609527920612</c:v>
                </c:pt>
                <c:pt idx="15">
                  <c:v>2.6179938779914944</c:v>
                </c:pt>
                <c:pt idx="16">
                  <c:v>2.7925268031909272</c:v>
                </c:pt>
                <c:pt idx="17">
                  <c:v>2.9670597283903604</c:v>
                </c:pt>
                <c:pt idx="18">
                  <c:v>3.1415926535897931</c:v>
                </c:pt>
                <c:pt idx="19">
                  <c:v>3.3161255787892263</c:v>
                </c:pt>
                <c:pt idx="20">
                  <c:v>3.4906585039886591</c:v>
                </c:pt>
                <c:pt idx="21">
                  <c:v>3.6651914291880923</c:v>
                </c:pt>
                <c:pt idx="22">
                  <c:v>3.839724354387525</c:v>
                </c:pt>
                <c:pt idx="23">
                  <c:v>4.0142572795869578</c:v>
                </c:pt>
                <c:pt idx="24">
                  <c:v>4.1887902047863905</c:v>
                </c:pt>
                <c:pt idx="25">
                  <c:v>4.3633231299858242</c:v>
                </c:pt>
                <c:pt idx="26">
                  <c:v>4.5378560551852569</c:v>
                </c:pt>
                <c:pt idx="27">
                  <c:v>4.7123889803846897</c:v>
                </c:pt>
                <c:pt idx="28">
                  <c:v>4.8869219055841224</c:v>
                </c:pt>
                <c:pt idx="29">
                  <c:v>5.0614548307835561</c:v>
                </c:pt>
                <c:pt idx="30">
                  <c:v>5.2359877559829888</c:v>
                </c:pt>
                <c:pt idx="31">
                  <c:v>5.4105206811824216</c:v>
                </c:pt>
                <c:pt idx="32">
                  <c:v>5.5850536063818543</c:v>
                </c:pt>
                <c:pt idx="33">
                  <c:v>5.7595865315812871</c:v>
                </c:pt>
                <c:pt idx="34">
                  <c:v>5.9341194567807207</c:v>
                </c:pt>
                <c:pt idx="35">
                  <c:v>6.1086523819801535</c:v>
                </c:pt>
              </c:numCache>
            </c:numRef>
          </c:cat>
          <c:val>
            <c:numRef>
              <c:f>V3_and_main!$D$42:$D$77</c:f>
              <c:numCache>
                <c:formatCode>General</c:formatCode>
                <c:ptCount val="36"/>
                <c:pt idx="0">
                  <c:v>23.77</c:v>
                </c:pt>
                <c:pt idx="1">
                  <c:v>53.24</c:v>
                </c:pt>
                <c:pt idx="2">
                  <c:v>81.62</c:v>
                </c:pt>
                <c:pt idx="3">
                  <c:v>108.74</c:v>
                </c:pt>
                <c:pt idx="4">
                  <c:v>132.88999999999999</c:v>
                </c:pt>
                <c:pt idx="5">
                  <c:v>152.19999999999999</c:v>
                </c:pt>
                <c:pt idx="6">
                  <c:v>168.38</c:v>
                </c:pt>
                <c:pt idx="7">
                  <c:v>178.47</c:v>
                </c:pt>
                <c:pt idx="8">
                  <c:v>182.28</c:v>
                </c:pt>
                <c:pt idx="9">
                  <c:v>180.39</c:v>
                </c:pt>
                <c:pt idx="10">
                  <c:v>173.37</c:v>
                </c:pt>
                <c:pt idx="11">
                  <c:v>161.49</c:v>
                </c:pt>
                <c:pt idx="12">
                  <c:v>144.5</c:v>
                </c:pt>
                <c:pt idx="13">
                  <c:v>122.1</c:v>
                </c:pt>
                <c:pt idx="14">
                  <c:v>96.79</c:v>
                </c:pt>
                <c:pt idx="15">
                  <c:v>67.8</c:v>
                </c:pt>
                <c:pt idx="16">
                  <c:v>43.36</c:v>
                </c:pt>
                <c:pt idx="17">
                  <c:v>10.67</c:v>
                </c:pt>
                <c:pt idx="18">
                  <c:v>-16.32</c:v>
                </c:pt>
                <c:pt idx="19">
                  <c:v>-48.61</c:v>
                </c:pt>
                <c:pt idx="20">
                  <c:v>-75.37</c:v>
                </c:pt>
                <c:pt idx="21">
                  <c:v>-101.37</c:v>
                </c:pt>
                <c:pt idx="22">
                  <c:v>-125.15</c:v>
                </c:pt>
                <c:pt idx="23">
                  <c:v>-142</c:v>
                </c:pt>
                <c:pt idx="24">
                  <c:v>-156.9</c:v>
                </c:pt>
                <c:pt idx="25">
                  <c:v>-166.38</c:v>
                </c:pt>
                <c:pt idx="26">
                  <c:v>-169.8</c:v>
                </c:pt>
                <c:pt idx="27">
                  <c:v>-167.83</c:v>
                </c:pt>
                <c:pt idx="28">
                  <c:v>-160.5</c:v>
                </c:pt>
                <c:pt idx="29">
                  <c:v>-148.11000000000001</c:v>
                </c:pt>
                <c:pt idx="30">
                  <c:v>-130.88</c:v>
                </c:pt>
                <c:pt idx="31">
                  <c:v>-110.54</c:v>
                </c:pt>
                <c:pt idx="32">
                  <c:v>-87.66</c:v>
                </c:pt>
                <c:pt idx="33">
                  <c:v>-59.77</c:v>
                </c:pt>
                <c:pt idx="34">
                  <c:v>-32.369999999999997</c:v>
                </c:pt>
                <c:pt idx="35">
                  <c:v>-5.85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D24-81E4-AB1C53A5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42767"/>
        <c:axId val="545029327"/>
      </c:barChart>
      <c:catAx>
        <c:axId val="5440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9327"/>
        <c:crosses val="autoZero"/>
        <c:auto val="1"/>
        <c:lblAlgn val="ctr"/>
        <c:lblOffset val="100"/>
        <c:noMultiLvlLbl val="0"/>
      </c:catAx>
      <c:valAx>
        <c:axId val="5450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27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V3_and_main!$C$2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V3_and_main!$B$3:$B$38</c:f>
              <c:numCache>
                <c:formatCode>General</c:formatCode>
                <c:ptCount val="36"/>
                <c:pt idx="0">
                  <c:v>-4.5732321116218597E-2</c:v>
                </c:pt>
                <c:pt idx="1">
                  <c:v>-0.13149769482937945</c:v>
                </c:pt>
                <c:pt idx="2">
                  <c:v>-0.21326757762619408</c:v>
                </c:pt>
                <c:pt idx="3">
                  <c:v>-0.28855743299543807</c:v>
                </c:pt>
                <c:pt idx="4">
                  <c:v>-0.35507961678022237</c:v>
                </c:pt>
                <c:pt idx="5">
                  <c:v>-0.41081288608809519</c:v>
                </c:pt>
                <c:pt idx="6">
                  <c:v>-0.45406381373353216</c:v>
                </c:pt>
                <c:pt idx="7">
                  <c:v>-0.48351824216605199</c:v>
                </c:pt>
                <c:pt idx="8">
                  <c:v>-0.49828121348239252</c:v>
                </c:pt>
                <c:pt idx="9">
                  <c:v>-0.4979041622695306</c:v>
                </c:pt>
                <c:pt idx="10">
                  <c:v>-0.48239854503777202</c:v>
                </c:pt>
                <c:pt idx="11">
                  <c:v>-0.45223549212048281</c:v>
                </c:pt>
                <c:pt idx="12">
                  <c:v>-0.40833149261731366</c:v>
                </c:pt>
                <c:pt idx="13">
                  <c:v>-0.35202054733667243</c:v>
                </c:pt>
                <c:pt idx="14">
                  <c:v>-0.28501363585619849</c:v>
                </c:pt>
                <c:pt idx="15">
                  <c:v>-0.20934672927409245</c:v>
                </c:pt>
                <c:pt idx="16">
                  <c:v>-0.12731892825754976</c:v>
                </c:pt>
                <c:pt idx="17">
                  <c:v>-4.1422606032387538E-2</c:v>
                </c:pt>
                <c:pt idx="18">
                  <c:v>4.5732321116218534E-2</c:v>
                </c:pt>
                <c:pt idx="19">
                  <c:v>0.13149769482937962</c:v>
                </c:pt>
                <c:pt idx="20">
                  <c:v>0.21326757762619403</c:v>
                </c:pt>
                <c:pt idx="21">
                  <c:v>0.28855743299543818</c:v>
                </c:pt>
                <c:pt idx="22">
                  <c:v>0.35507961678022232</c:v>
                </c:pt>
                <c:pt idx="23">
                  <c:v>0.41081288608809519</c:v>
                </c:pt>
                <c:pt idx="24">
                  <c:v>0.45406381373353211</c:v>
                </c:pt>
                <c:pt idx="25">
                  <c:v>0.48351824216605205</c:v>
                </c:pt>
                <c:pt idx="26">
                  <c:v>0.49828121348239252</c:v>
                </c:pt>
                <c:pt idx="27">
                  <c:v>0.4979041622695306</c:v>
                </c:pt>
                <c:pt idx="28">
                  <c:v>0.48239854503777208</c:v>
                </c:pt>
                <c:pt idx="29">
                  <c:v>0.45223549212048275</c:v>
                </c:pt>
                <c:pt idx="30">
                  <c:v>0.40833149261731361</c:v>
                </c:pt>
                <c:pt idx="31">
                  <c:v>0.35202054733667248</c:v>
                </c:pt>
                <c:pt idx="32">
                  <c:v>0.28501363585619854</c:v>
                </c:pt>
                <c:pt idx="33">
                  <c:v>0.20934672927409273</c:v>
                </c:pt>
                <c:pt idx="34">
                  <c:v>0.12731892825754962</c:v>
                </c:pt>
                <c:pt idx="35">
                  <c:v>4.14226060323876E-2</c:v>
                </c:pt>
              </c:numCache>
            </c:numRef>
          </c:xVal>
          <c:yVal>
            <c:numRef>
              <c:f>V3_and_main!$C$3:$C$38</c:f>
              <c:numCache>
                <c:formatCode>General</c:formatCode>
                <c:ptCount val="36"/>
                <c:pt idx="0">
                  <c:v>2.04</c:v>
                </c:pt>
                <c:pt idx="1">
                  <c:v>2</c:v>
                </c:pt>
                <c:pt idx="2">
                  <c:v>1.9</c:v>
                </c:pt>
                <c:pt idx="3">
                  <c:v>1.7</c:v>
                </c:pt>
                <c:pt idx="4">
                  <c:v>1.5</c:v>
                </c:pt>
                <c:pt idx="5">
                  <c:v>1.3</c:v>
                </c:pt>
                <c:pt idx="6">
                  <c:v>0.97</c:v>
                </c:pt>
                <c:pt idx="7">
                  <c:v>0.71</c:v>
                </c:pt>
                <c:pt idx="8">
                  <c:v>0.23</c:v>
                </c:pt>
                <c:pt idx="9">
                  <c:v>0.54</c:v>
                </c:pt>
                <c:pt idx="10">
                  <c:v>0.73</c:v>
                </c:pt>
                <c:pt idx="11">
                  <c:v>0.99</c:v>
                </c:pt>
                <c:pt idx="12">
                  <c:v>1.3</c:v>
                </c:pt>
                <c:pt idx="13">
                  <c:v>1.5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2.04</c:v>
                </c:pt>
                <c:pt idx="18">
                  <c:v>2.04</c:v>
                </c:pt>
                <c:pt idx="19">
                  <c:v>2</c:v>
                </c:pt>
                <c:pt idx="20">
                  <c:v>1.86</c:v>
                </c:pt>
                <c:pt idx="21">
                  <c:v>1.7</c:v>
                </c:pt>
                <c:pt idx="22">
                  <c:v>1.5</c:v>
                </c:pt>
                <c:pt idx="23">
                  <c:v>1.3</c:v>
                </c:pt>
                <c:pt idx="24">
                  <c:v>0.97</c:v>
                </c:pt>
                <c:pt idx="25">
                  <c:v>0.71</c:v>
                </c:pt>
                <c:pt idx="26">
                  <c:v>0.53</c:v>
                </c:pt>
                <c:pt idx="27">
                  <c:v>0.54</c:v>
                </c:pt>
                <c:pt idx="28">
                  <c:v>0.73</c:v>
                </c:pt>
                <c:pt idx="29">
                  <c:v>0.99</c:v>
                </c:pt>
                <c:pt idx="30">
                  <c:v>1.25</c:v>
                </c:pt>
                <c:pt idx="31">
                  <c:v>1.5</c:v>
                </c:pt>
                <c:pt idx="32">
                  <c:v>1.8</c:v>
                </c:pt>
                <c:pt idx="33">
                  <c:v>1.9</c:v>
                </c:pt>
                <c:pt idx="34">
                  <c:v>2</c:v>
                </c:pt>
                <c:pt idx="35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3-4FD4-A415-44115D52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85919"/>
        <c:axId val="1601186751"/>
      </c:scatterChart>
      <c:valAx>
        <c:axId val="16011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Bn[T]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86751"/>
        <c:crosses val="autoZero"/>
        <c:crossBetween val="midCat"/>
      </c:valAx>
      <c:valAx>
        <c:axId val="1601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Uc(Bn)[T]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8591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588066</xdr:colOff>
      <xdr:row>1</xdr:row>
      <xdr:rowOff>0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twoCellAnchor editAs="oneCell">
    <xdr:from>
      <xdr:col>0</xdr:col>
      <xdr:colOff>9525</xdr:colOff>
      <xdr:row>3</xdr:row>
      <xdr:rowOff>38100</xdr:rowOff>
    </xdr:from>
    <xdr:to>
      <xdr:col>28</xdr:col>
      <xdr:colOff>187804</xdr:colOff>
      <xdr:row>49</xdr:row>
      <xdr:rowOff>157742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19125"/>
          <a:ext cx="17247079" cy="8882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94215</xdr:colOff>
      <xdr:row>6</xdr:row>
      <xdr:rowOff>86457</xdr:rowOff>
    </xdr:from>
    <xdr:ext cx="2395592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120099</xdr:colOff>
      <xdr:row>2</xdr:row>
      <xdr:rowOff>64191</xdr:rowOff>
    </xdr:from>
    <xdr:ext cx="1749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119077</xdr:colOff>
      <xdr:row>3</xdr:row>
      <xdr:rowOff>93147</xdr:rowOff>
    </xdr:from>
    <xdr:ext cx="2860114" cy="172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588066</xdr:colOff>
      <xdr:row>15</xdr:row>
      <xdr:rowOff>0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19</xdr:col>
      <xdr:colOff>94215</xdr:colOff>
      <xdr:row>24</xdr:row>
      <xdr:rowOff>86457</xdr:rowOff>
    </xdr:from>
    <xdr:ext cx="2395592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120099</xdr:colOff>
      <xdr:row>20</xdr:row>
      <xdr:rowOff>64191</xdr:rowOff>
    </xdr:from>
    <xdr:ext cx="1749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119077</xdr:colOff>
      <xdr:row>21</xdr:row>
      <xdr:rowOff>93147</xdr:rowOff>
    </xdr:from>
    <xdr:ext cx="2860114" cy="172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10251</xdr:colOff>
      <xdr:row>32</xdr:row>
      <xdr:rowOff>79874</xdr:rowOff>
    </xdr:from>
    <xdr:ext cx="1279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77547</xdr:colOff>
      <xdr:row>30</xdr:row>
      <xdr:rowOff>185737</xdr:rowOff>
    </xdr:from>
    <xdr:ext cx="1836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841928</xdr:colOff>
      <xdr:row>3</xdr:row>
      <xdr:rowOff>180975</xdr:rowOff>
    </xdr:from>
    <xdr:ext cx="1818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369291</xdr:colOff>
      <xdr:row>5</xdr:row>
      <xdr:rowOff>6569</xdr:rowOff>
    </xdr:from>
    <xdr:ext cx="489558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17195</xdr:colOff>
      <xdr:row>6</xdr:row>
      <xdr:rowOff>35472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</xdr:col>
      <xdr:colOff>44849</xdr:colOff>
      <xdr:row>1</xdr:row>
      <xdr:rowOff>7316</xdr:rowOff>
    </xdr:from>
    <xdr:ext cx="368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 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375203</xdr:colOff>
      <xdr:row>34</xdr:row>
      <xdr:rowOff>0</xdr:rowOff>
    </xdr:from>
    <xdr:ext cx="19800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𝑧𝑚𝑖𝑒𝑟𝑧𝑜𝑛𝑒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𝑤𝑦𝑘𝑟𝑒𝑠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 −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  𝑧𝑚𝑖𝑒𝑟𝑧𝑜𝑛𝑒 𝑧 𝑤𝑦𝑘𝑟𝑒𝑠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19</xdr:col>
      <xdr:colOff>66262</xdr:colOff>
      <xdr:row>35</xdr:row>
      <xdr:rowOff>82827</xdr:rowOff>
    </xdr:from>
    <xdr:ext cx="374373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145946</xdr:colOff>
      <xdr:row>30</xdr:row>
      <xdr:rowOff>12574</xdr:rowOff>
    </xdr:from>
    <xdr:ext cx="7374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 = 0.05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 = 0.05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195871</xdr:colOff>
      <xdr:row>32</xdr:row>
      <xdr:rowOff>51424</xdr:rowOff>
    </xdr:from>
    <xdr:ext cx="532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225524</xdr:colOff>
      <xdr:row>30</xdr:row>
      <xdr:rowOff>27214</xdr:rowOff>
    </xdr:from>
    <xdr:ext cx="5061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[T]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[T]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154769</xdr:colOff>
      <xdr:row>31</xdr:row>
      <xdr:rowOff>29279</xdr:rowOff>
    </xdr:from>
    <xdr:ext cx="5521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125114</xdr:colOff>
      <xdr:row>32</xdr:row>
      <xdr:rowOff>100411</xdr:rowOff>
    </xdr:from>
    <xdr:ext cx="1349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138439</xdr:colOff>
      <xdr:row>31</xdr:row>
      <xdr:rowOff>54428</xdr:rowOff>
    </xdr:from>
    <xdr:ext cx="1288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93852</xdr:colOff>
      <xdr:row>39</xdr:row>
      <xdr:rowOff>136693</xdr:rowOff>
    </xdr:from>
    <xdr:ext cx="3743739" cy="550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108304</xdr:colOff>
      <xdr:row>43</xdr:row>
      <xdr:rowOff>32904</xdr:rowOff>
    </xdr:from>
    <xdr:ext cx="3743739" cy="550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α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23763</xdr:colOff>
      <xdr:row>35</xdr:row>
      <xdr:rowOff>186558</xdr:rowOff>
    </xdr:from>
    <xdr:ext cx="13479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 𝐵_0  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4057</xdr:colOff>
      <xdr:row>37</xdr:row>
      <xdr:rowOff>68316</xdr:rowOff>
    </xdr:from>
    <xdr:ext cx="2291909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sin⁡〖(𝛼−𝛼_0)〗)/(𝑑𝐵_0 )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594635</xdr:colOff>
      <xdr:row>39</xdr:row>
      <xdr:rowOff>157655</xdr:rowOff>
    </xdr:from>
    <xdr:ext cx="2558714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sin⁡〖(𝛼−𝛼_0)〗)/𝑑𝛼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 cos⁡〖(𝛼−𝛼_0)〗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601204</xdr:colOff>
      <xdr:row>42</xdr:row>
      <xdr:rowOff>39414</xdr:rowOff>
    </xdr:from>
    <xdr:ext cx="2561342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sin⁡〖(𝛼−𝛼_0)〗)/(𝑑𝛼_0 )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〖〖−𝐵〗_0 cos〗⁡〖(𝛼−𝛼_0)〗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612500</xdr:colOff>
      <xdr:row>45</xdr:row>
      <xdr:rowOff>170037</xdr:rowOff>
    </xdr:from>
    <xdr:ext cx="7504043" cy="880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∗0.5)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(0.5∗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0.5∗</m:t>
                                </m:r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〖(sin⁡(𝛼−𝛼_0 )∗0.5)〗^2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〖(−〖0.5∗cos〗⁡(𝛼−𝛼_0 )∗2.886751345948129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215518</xdr:colOff>
      <xdr:row>0</xdr:row>
      <xdr:rowOff>190499</xdr:rowOff>
    </xdr:from>
    <xdr:ext cx="6279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711193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711193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387626</xdr:colOff>
      <xdr:row>1</xdr:row>
      <xdr:rowOff>6626</xdr:rowOff>
    </xdr:from>
    <xdr:ext cx="4424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898269" y="197126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𝑚𝐴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898269" y="197126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𝑠 [𝑚𝐴]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60346</xdr:colOff>
      <xdr:row>1</xdr:row>
      <xdr:rowOff>0</xdr:rowOff>
    </xdr:from>
    <xdr:ext cx="5302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𝑠)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7</xdr:col>
      <xdr:colOff>70168</xdr:colOff>
      <xdr:row>1</xdr:row>
      <xdr:rowOff>5443</xdr:rowOff>
    </xdr:from>
    <xdr:ext cx="67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850931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850931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116432</xdr:colOff>
      <xdr:row>0</xdr:row>
      <xdr:rowOff>50722</xdr:rowOff>
    </xdr:from>
    <xdr:ext cx="61638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2375107" y="50722"/>
              <a:ext cx="61638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A</m:t>
                        </m:r>
                        <m: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2375107" y="50722"/>
              <a:ext cx="61638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999161</xdr:colOff>
      <xdr:row>0</xdr:row>
      <xdr:rowOff>54428</xdr:rowOff>
    </xdr:from>
    <xdr:ext cx="875496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13257836" y="54428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  <m: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13257836" y="54428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〗_𝛼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658232</xdr:colOff>
      <xdr:row>0</xdr:row>
      <xdr:rowOff>176893</xdr:rowOff>
    </xdr:from>
    <xdr:ext cx="397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8002007" y="17689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8002007" y="17689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[𝑉]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982082</xdr:colOff>
      <xdr:row>40</xdr:row>
      <xdr:rowOff>5443</xdr:rowOff>
    </xdr:from>
    <xdr:ext cx="397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4204017" y="7675139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4204017" y="7675139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[𝑉]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466988</xdr:colOff>
      <xdr:row>57</xdr:row>
      <xdr:rowOff>51088</xdr:rowOff>
    </xdr:from>
    <xdr:to>
      <xdr:col>30</xdr:col>
      <xdr:colOff>522406</xdr:colOff>
      <xdr:row>103</xdr:row>
      <xdr:rowOff>158461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39</xdr:row>
      <xdr:rowOff>27214</xdr:rowOff>
    </xdr:from>
    <xdr:ext cx="1279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534590</xdr:colOff>
      <xdr:row>0</xdr:row>
      <xdr:rowOff>109537</xdr:rowOff>
    </xdr:from>
    <xdr:ext cx="7344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14707790" y="109537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14707790" y="109537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513841</xdr:colOff>
      <xdr:row>0</xdr:row>
      <xdr:rowOff>117645</xdr:rowOff>
    </xdr:from>
    <xdr:ext cx="753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16501187" y="117645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16501187" y="117645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cos⁡〖(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353572</xdr:colOff>
      <xdr:row>0</xdr:row>
      <xdr:rowOff>62566</xdr:rowOff>
    </xdr:from>
    <xdr:ext cx="1227708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7769668" y="62566"/>
              <a:ext cx="122770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7769668" y="62566"/>
              <a:ext cx="122770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〖(sin⁡(𝛼−𝛼_0 )∗0.5)〗^2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363193</xdr:colOff>
      <xdr:row>0</xdr:row>
      <xdr:rowOff>100219</xdr:rowOff>
    </xdr:from>
    <xdr:ext cx="268804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0213293" y="100219"/>
              <a:ext cx="268804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(0.5∗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∗2.886751345948129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0213293" y="100219"/>
              <a:ext cx="268804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261317</xdr:colOff>
      <xdr:row>0</xdr:row>
      <xdr:rowOff>74544</xdr:rowOff>
    </xdr:from>
    <xdr:ext cx="289694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3111792" y="74544"/>
              <a:ext cx="28969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2∗(0.5∗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∗2.886751345948129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3111792" y="74544"/>
              <a:ext cx="28969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428625</xdr:colOff>
      <xdr:row>1</xdr:row>
      <xdr:rowOff>9525</xdr:rowOff>
    </xdr:from>
    <xdr:ext cx="7743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2634029" y="200025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2634029" y="200025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0.97256</cdr:x>
      <cdr:y>0.5029</cdr:y>
    </cdr:from>
    <cdr:to>
      <cdr:x>0.99895</cdr:x>
      <cdr:y>0.52231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𝑟𝑎𝑑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</a:rPr>
                <a:t>𝛼[</a:t>
              </a:r>
              <a:r>
                <a:rPr lang="en-US" sz="1100" i="0">
                  <a:latin typeface="Cambria Math" panose="02040503050406030204" pitchFamily="18" charset="0"/>
                </a:rPr>
                <a:t>𝑟𝑎𝑑]</a:t>
              </a:r>
              <a:endParaRPr lang="en-US" sz="1100"/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435219</xdr:colOff>
      <xdr:row>1</xdr:row>
      <xdr:rowOff>143608</xdr:rowOff>
    </xdr:from>
    <xdr:ext cx="1163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35219" y="334108"/>
              <a:ext cx="1163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35219" y="334108"/>
              <a:ext cx="1163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𝐻=𝐵_𝑛∗𝑎_1+𝑎_0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242521</xdr:colOff>
      <xdr:row>3</xdr:row>
      <xdr:rowOff>172915</xdr:rowOff>
    </xdr:from>
    <xdr:ext cx="1726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42521" y="744415"/>
              <a:ext cx="172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42521" y="744415"/>
              <a:ext cx="172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226402</xdr:colOff>
      <xdr:row>2</xdr:row>
      <xdr:rowOff>178776</xdr:rowOff>
    </xdr:from>
    <xdr:ext cx="1758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26402" y="559776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26402" y="559776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58615</xdr:colOff>
      <xdr:row>4</xdr:row>
      <xdr:rowOff>7328</xdr:rowOff>
    </xdr:from>
    <xdr:ext cx="3749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883019" y="769328"/>
              <a:ext cx="3749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883019" y="769328"/>
              <a:ext cx="3749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2</xdr:row>
      <xdr:rowOff>189034</xdr:rowOff>
    </xdr:from>
    <xdr:ext cx="3774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881554" y="570034"/>
              <a:ext cx="377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881554" y="570034"/>
              <a:ext cx="377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5</xdr:row>
      <xdr:rowOff>0</xdr:rowOff>
    </xdr:from>
    <xdr:ext cx="5204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824404" y="952500"/>
              <a:ext cx="5204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824404" y="952500"/>
              <a:ext cx="5204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(𝑎_0)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3</xdr:col>
      <xdr:colOff>13188</xdr:colOff>
      <xdr:row>5</xdr:row>
      <xdr:rowOff>181708</xdr:rowOff>
    </xdr:from>
    <xdr:ext cx="5171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837592" y="1134208"/>
              <a:ext cx="517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837592" y="1134208"/>
              <a:ext cx="517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twoCellAnchor>
    <xdr:from>
      <xdr:col>1</xdr:col>
      <xdr:colOff>1</xdr:colOff>
      <xdr:row>8</xdr:row>
      <xdr:rowOff>0</xdr:rowOff>
    </xdr:from>
    <xdr:to>
      <xdr:col>10</xdr:col>
      <xdr:colOff>228601</xdr:colOff>
      <xdr:row>25</xdr:row>
      <xdr:rowOff>152399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55" zoomScaleNormal="55" workbookViewId="0">
      <selection activeCell="B8" sqref="B8"/>
    </sheetView>
  </sheetViews>
  <sheetFormatPr defaultRowHeight="15" x14ac:dyDescent="0.25"/>
  <sheetData>
    <row r="1" spans="1:7" x14ac:dyDescent="0.25">
      <c r="A1" s="5"/>
      <c r="B1" s="6"/>
      <c r="C1" s="6"/>
      <c r="D1" s="6"/>
      <c r="E1" s="6"/>
      <c r="F1" s="6"/>
      <c r="G1" s="7"/>
    </row>
    <row r="2" spans="1:7" x14ac:dyDescent="0.25">
      <c r="A2" s="8" t="s">
        <v>4</v>
      </c>
      <c r="B2" s="9"/>
      <c r="C2" s="9"/>
      <c r="D2" s="9">
        <v>3.05</v>
      </c>
      <c r="E2" s="9">
        <f>DEGREES(D2)</f>
        <v>174.75212751490108</v>
      </c>
      <c r="F2" s="9" t="s">
        <v>5</v>
      </c>
      <c r="G2" s="10"/>
    </row>
    <row r="3" spans="1:7" ht="15.75" thickBot="1" x14ac:dyDescent="0.3">
      <c r="A3" s="11"/>
      <c r="B3" s="12"/>
      <c r="C3" s="12"/>
      <c r="D3" s="12"/>
      <c r="E3" s="12"/>
      <c r="F3" s="12"/>
      <c r="G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2" sqref="D12"/>
    </sheetView>
  </sheetViews>
  <sheetFormatPr defaultRowHeight="15" x14ac:dyDescent="0.25"/>
  <sheetData>
    <row r="1" spans="1:5" x14ac:dyDescent="0.25">
      <c r="A1" s="5"/>
      <c r="B1" s="6"/>
      <c r="C1" s="6"/>
      <c r="D1" s="6"/>
      <c r="E1" s="7"/>
    </row>
    <row r="2" spans="1:5" x14ac:dyDescent="0.25">
      <c r="A2" s="8" t="s">
        <v>6</v>
      </c>
      <c r="B2" s="9"/>
      <c r="C2" s="9"/>
      <c r="D2" s="9"/>
      <c r="E2" s="10"/>
    </row>
    <row r="3" spans="1:5" x14ac:dyDescent="0.25">
      <c r="A3" s="8"/>
      <c r="B3" s="9"/>
      <c r="C3" s="9"/>
      <c r="D3" s="9"/>
      <c r="E3" s="10"/>
    </row>
    <row r="4" spans="1:5" x14ac:dyDescent="0.25">
      <c r="A4" s="8"/>
      <c r="B4" s="9"/>
      <c r="C4" s="14"/>
      <c r="D4" s="14"/>
      <c r="E4" s="15"/>
    </row>
    <row r="5" spans="1:5" x14ac:dyDescent="0.25">
      <c r="A5" s="8"/>
      <c r="B5" s="9"/>
      <c r="C5" s="9"/>
      <c r="D5" s="14"/>
      <c r="E5" s="10"/>
    </row>
    <row r="6" spans="1:5" x14ac:dyDescent="0.25">
      <c r="A6" s="8">
        <v>353</v>
      </c>
      <c r="B6" s="9">
        <v>-5.9341194570000004</v>
      </c>
      <c r="C6" s="9">
        <f>A6/B6</f>
        <v>-59.486500492266714</v>
      </c>
      <c r="D6" s="9"/>
      <c r="E6" s="10"/>
    </row>
    <row r="7" spans="1:5" x14ac:dyDescent="0.25">
      <c r="A7" s="8"/>
      <c r="B7" s="9"/>
      <c r="C7" s="9"/>
      <c r="D7" s="9"/>
      <c r="E7" s="10"/>
    </row>
    <row r="8" spans="1:5" x14ac:dyDescent="0.25">
      <c r="A8" s="8"/>
      <c r="B8" s="9"/>
      <c r="C8" s="9"/>
      <c r="D8" s="9"/>
      <c r="E8" s="10"/>
    </row>
    <row r="9" spans="1:5" ht="15.75" thickBot="1" x14ac:dyDescent="0.3">
      <c r="A9" s="21" t="s">
        <v>11</v>
      </c>
      <c r="B9" s="22"/>
      <c r="C9" s="22"/>
      <c r="D9" s="22"/>
      <c r="E9" s="23"/>
    </row>
  </sheetData>
  <mergeCells count="1">
    <mergeCell ref="A9:E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zoomScale="70" zoomScaleNormal="70" workbookViewId="0">
      <selection activeCell="C6" sqref="C6"/>
    </sheetView>
  </sheetViews>
  <sheetFormatPr defaultRowHeight="15" x14ac:dyDescent="0.25"/>
  <cols>
    <col min="2" max="2" width="24" customWidth="1"/>
    <col min="3" max="3" width="19.28515625" customWidth="1"/>
    <col min="4" max="4" width="15.140625" customWidth="1"/>
    <col min="5" max="5" width="20.42578125" customWidth="1"/>
    <col min="6" max="6" width="22.140625" customWidth="1"/>
    <col min="7" max="7" width="16.42578125" customWidth="1"/>
    <col min="8" max="8" width="15.140625" customWidth="1"/>
    <col min="9" max="9" width="18.42578125" customWidth="1"/>
    <col min="10" max="10" width="15" customWidth="1"/>
    <col min="11" max="11" width="14.7109375" customWidth="1"/>
    <col min="12" max="12" width="15" customWidth="1"/>
    <col min="13" max="13" width="13.7109375" customWidth="1"/>
    <col min="14" max="14" width="20.85546875" customWidth="1"/>
    <col min="15" max="15" width="21.42578125" customWidth="1"/>
    <col min="16" max="16" width="24.5703125" customWidth="1"/>
    <col min="17" max="17" width="46.140625" customWidth="1"/>
    <col min="18" max="18" width="47.85546875" customWidth="1"/>
    <col min="19" max="19" width="18.5703125" customWidth="1"/>
    <col min="20" max="20" width="16.42578125" customWidth="1"/>
  </cols>
  <sheetData>
    <row r="1" spans="1:26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6" ht="15.75" thickBot="1" x14ac:dyDescent="0.3">
      <c r="A2" s="18" t="s">
        <v>0</v>
      </c>
      <c r="B2" s="18"/>
      <c r="C2" s="18"/>
      <c r="D2" s="18"/>
      <c r="E2" s="18"/>
      <c r="F2" s="18"/>
      <c r="G2" s="19"/>
      <c r="H2" s="18"/>
      <c r="I2" s="20" t="s">
        <v>9</v>
      </c>
      <c r="J2" s="20" t="s">
        <v>10</v>
      </c>
      <c r="K2" s="20" t="s">
        <v>12</v>
      </c>
      <c r="L2" s="19"/>
      <c r="M2" s="18"/>
      <c r="N2" s="18"/>
      <c r="O2" s="18"/>
      <c r="P2" s="17"/>
      <c r="Q2" s="17"/>
      <c r="R2" s="17"/>
      <c r="S2" s="17"/>
      <c r="U2" t="s">
        <v>1</v>
      </c>
      <c r="V2" t="s">
        <v>2</v>
      </c>
    </row>
    <row r="3" spans="1:26" ht="15" customHeight="1" x14ac:dyDescent="0.25">
      <c r="A3" s="18">
        <v>1</v>
      </c>
      <c r="B3" s="18">
        <f t="shared" ref="B3:B38" si="0">0.5*N3</f>
        <v>-4.5732321116218597E-2</v>
      </c>
      <c r="C3" s="18">
        <v>2.04</v>
      </c>
      <c r="D3" s="18">
        <f>SQRT(P3+R3)</f>
        <v>2.033199619306977</v>
      </c>
      <c r="E3" s="18">
        <v>12</v>
      </c>
      <c r="F3" s="18"/>
      <c r="G3" s="18">
        <v>23.77</v>
      </c>
      <c r="H3" s="18"/>
      <c r="I3" s="18">
        <v>0</v>
      </c>
      <c r="J3" s="18">
        <f>RADIANS(I3)</f>
        <v>0</v>
      </c>
      <c r="K3" s="27">
        <v>2.8867513460000001</v>
      </c>
      <c r="L3" s="18"/>
      <c r="M3" s="18"/>
      <c r="N3" s="18">
        <f t="shared" ref="N3:N38" si="1">SIN(J3-3.05)</f>
        <v>-9.1464642232437193E-2</v>
      </c>
      <c r="O3" s="18">
        <f>COS(J3-3.05)</f>
        <v>-0.99580832453906121</v>
      </c>
      <c r="P3" s="17">
        <f>POWER(N3*0.5,2)</f>
        <v>2.0914451946769334E-3</v>
      </c>
      <c r="Q3" s="17">
        <f>POWER(O3*2.88675134594812*0.5,2)</f>
        <v>2.0659046233776799</v>
      </c>
      <c r="R3" s="17">
        <f t="shared" ref="R3:R8" si="2">2*Q3</f>
        <v>4.1318092467553598</v>
      </c>
      <c r="S3" s="17"/>
      <c r="U3" s="24" t="s">
        <v>3</v>
      </c>
      <c r="V3" s="26">
        <v>5</v>
      </c>
    </row>
    <row r="4" spans="1:26" x14ac:dyDescent="0.25">
      <c r="A4" s="18">
        <v>2</v>
      </c>
      <c r="B4" s="18">
        <f t="shared" si="0"/>
        <v>-0.13149769482937945</v>
      </c>
      <c r="C4" s="18">
        <v>2</v>
      </c>
      <c r="D4" s="18">
        <f>SQRT(P4+R4)</f>
        <v>1.9737690462635376</v>
      </c>
      <c r="E4" s="18">
        <v>12</v>
      </c>
      <c r="F4" s="18"/>
      <c r="G4" s="18">
        <v>53.24</v>
      </c>
      <c r="H4" s="18"/>
      <c r="I4" s="18">
        <v>10</v>
      </c>
      <c r="J4" s="18">
        <f>RADIANS(I4)</f>
        <v>0.17453292519943295</v>
      </c>
      <c r="K4" s="28"/>
      <c r="L4" s="18"/>
      <c r="M4" s="18"/>
      <c r="N4" s="18">
        <f t="shared" si="1"/>
        <v>-0.2629953896587589</v>
      </c>
      <c r="O4" s="18">
        <f>COS(J4-3.05)</f>
        <v>-0.96479709007554415</v>
      </c>
      <c r="P4" s="17">
        <f>POWER(N4*0.5,2)</f>
        <v>1.7291643745440607E-2</v>
      </c>
      <c r="Q4" s="17">
        <f>POWER(O4*2.88675134594812*0.5,2)</f>
        <v>1.9392363021213168</v>
      </c>
      <c r="R4" s="17">
        <f t="shared" si="2"/>
        <v>3.8784726042426336</v>
      </c>
      <c r="S4" s="17"/>
      <c r="U4" s="25"/>
      <c r="V4" s="26"/>
    </row>
    <row r="5" spans="1:26" x14ac:dyDescent="0.25">
      <c r="A5" s="18">
        <v>3</v>
      </c>
      <c r="B5" s="18">
        <f t="shared" si="0"/>
        <v>-0.21326757762619408</v>
      </c>
      <c r="C5" s="18">
        <v>1.9</v>
      </c>
      <c r="D5" s="18">
        <f>SQRT(P5+R5)</f>
        <v>1.8585205761278993</v>
      </c>
      <c r="E5" s="18">
        <v>12</v>
      </c>
      <c r="F5" s="18"/>
      <c r="G5" s="18">
        <v>81.62</v>
      </c>
      <c r="H5" s="18"/>
      <c r="I5" s="18">
        <v>20</v>
      </c>
      <c r="J5" s="18">
        <f>RADIANS(I5)</f>
        <v>0.3490658503988659</v>
      </c>
      <c r="K5" s="28"/>
      <c r="L5" s="18"/>
      <c r="M5" s="18"/>
      <c r="N5" s="18">
        <f t="shared" si="1"/>
        <v>-0.42653515525238817</v>
      </c>
      <c r="O5" s="18">
        <f>COS(J5-3.05)</f>
        <v>-0.90447098424096561</v>
      </c>
      <c r="P5" s="17">
        <f>POWER(N5*0.5,2)</f>
        <v>4.5483059666544721E-2</v>
      </c>
      <c r="Q5" s="17">
        <f>POWER(O5*2.88675134594812*0.5,2)</f>
        <v>1.7043078361121171</v>
      </c>
      <c r="R5" s="17">
        <f t="shared" si="2"/>
        <v>3.4086156722242342</v>
      </c>
      <c r="S5" s="17"/>
      <c r="U5" s="25"/>
      <c r="V5" s="26"/>
    </row>
    <row r="6" spans="1:26" ht="15.75" thickBot="1" x14ac:dyDescent="0.3">
      <c r="A6" s="18">
        <v>4</v>
      </c>
      <c r="B6" s="18">
        <f t="shared" si="0"/>
        <v>-0.28855743299543807</v>
      </c>
      <c r="C6" s="18">
        <v>1.7</v>
      </c>
      <c r="D6" s="18">
        <f t="shared" ref="D6:D38" si="3">SQRT(P6+R6)</f>
        <v>1.6917965371723303</v>
      </c>
      <c r="E6" s="18">
        <v>12</v>
      </c>
      <c r="F6" s="18"/>
      <c r="G6" s="18">
        <v>108.74</v>
      </c>
      <c r="H6" s="18"/>
      <c r="I6" s="18">
        <v>30</v>
      </c>
      <c r="J6" s="18">
        <f>RADIANS(I6)</f>
        <v>0.52359877559829882</v>
      </c>
      <c r="K6" s="28"/>
      <c r="L6" s="18"/>
      <c r="M6" s="18"/>
      <c r="N6" s="18">
        <f t="shared" si="1"/>
        <v>-0.57711486599087614</v>
      </c>
      <c r="O6" s="18">
        <f t="shared" ref="O6:O38" si="4">COS(J6-3.05)</f>
        <v>-0.81666298523462733</v>
      </c>
      <c r="P6" s="17">
        <f t="shared" ref="P6:P38" si="5">POWER(N6*0.5,2)</f>
        <v>8.3265392136916735E-2</v>
      </c>
      <c r="Q6" s="17">
        <f>POWER(O6*2.88675134594812*0.5,2)</f>
        <v>1.3894550655256857</v>
      </c>
      <c r="R6" s="17">
        <f t="shared" si="2"/>
        <v>2.7789101310513713</v>
      </c>
      <c r="S6" s="17"/>
      <c r="U6" s="2"/>
      <c r="V6" s="26"/>
    </row>
    <row r="7" spans="1:26" x14ac:dyDescent="0.25">
      <c r="A7" s="18">
        <v>5</v>
      </c>
      <c r="B7" s="18">
        <f t="shared" si="0"/>
        <v>-0.35507961678022237</v>
      </c>
      <c r="C7" s="18">
        <v>1.5</v>
      </c>
      <c r="D7" s="18">
        <f t="shared" si="3"/>
        <v>1.4803341841308282</v>
      </c>
      <c r="E7" s="18">
        <v>12</v>
      </c>
      <c r="F7" s="18"/>
      <c r="G7" s="18">
        <v>132.88999999999999</v>
      </c>
      <c r="H7" s="18"/>
      <c r="I7" s="18">
        <v>40</v>
      </c>
      <c r="J7" s="18">
        <f t="shared" ref="J7:J15" si="6">RADIANS(I7)</f>
        <v>0.69813170079773179</v>
      </c>
      <c r="K7" s="28"/>
      <c r="L7" s="18"/>
      <c r="M7" s="18"/>
      <c r="N7" s="18">
        <f t="shared" si="1"/>
        <v>-0.71015923356044475</v>
      </c>
      <c r="O7" s="18">
        <f t="shared" si="4"/>
        <v>-0.70404109467334486</v>
      </c>
      <c r="P7" s="17">
        <f t="shared" si="5"/>
        <v>0.12608153425278959</v>
      </c>
      <c r="Q7" s="17">
        <f t="shared" ref="Q7:Q38" si="7">POWER(O7*2.88675134594812*0.5,2)</f>
        <v>1.0326538812267474</v>
      </c>
      <c r="R7" s="17">
        <f t="shared" si="2"/>
        <v>2.0653077624534948</v>
      </c>
      <c r="S7" s="17"/>
      <c r="V7" s="26">
        <v>352.5</v>
      </c>
    </row>
    <row r="8" spans="1:26" x14ac:dyDescent="0.25">
      <c r="A8" s="18">
        <v>6</v>
      </c>
      <c r="B8" s="18">
        <f t="shared" si="0"/>
        <v>-0.41081288608809519</v>
      </c>
      <c r="C8" s="18">
        <v>1.3</v>
      </c>
      <c r="D8" s="18">
        <f t="shared" si="3"/>
        <v>1.2339557411466795</v>
      </c>
      <c r="E8" s="18">
        <v>12</v>
      </c>
      <c r="F8" s="18"/>
      <c r="G8" s="18">
        <v>152.19999999999999</v>
      </c>
      <c r="H8" s="18"/>
      <c r="I8" s="18">
        <v>50</v>
      </c>
      <c r="J8" s="18">
        <f t="shared" si="6"/>
        <v>0.87266462599716477</v>
      </c>
      <c r="K8" s="28"/>
      <c r="L8" s="18"/>
      <c r="M8" s="18"/>
      <c r="N8" s="18">
        <f t="shared" si="1"/>
        <v>-0.82162577217619037</v>
      </c>
      <c r="O8" s="18">
        <f t="shared" si="4"/>
        <v>-0.57002727171239698</v>
      </c>
      <c r="P8" s="17">
        <f t="shared" si="5"/>
        <v>0.16876722737603028</v>
      </c>
      <c r="Q8" s="17">
        <f t="shared" si="7"/>
        <v>0.6769397718664103</v>
      </c>
      <c r="R8" s="17">
        <f t="shared" si="2"/>
        <v>1.3538795437328206</v>
      </c>
      <c r="S8" s="17"/>
      <c r="V8" s="26"/>
      <c r="Z8" s="1"/>
    </row>
    <row r="9" spans="1:26" x14ac:dyDescent="0.25">
      <c r="A9" s="18">
        <v>7</v>
      </c>
      <c r="B9" s="18">
        <f t="shared" si="0"/>
        <v>-0.45406381373353216</v>
      </c>
      <c r="C9" s="18">
        <v>0.97</v>
      </c>
      <c r="D9" s="18">
        <f t="shared" si="3"/>
        <v>0.96778518513747291</v>
      </c>
      <c r="E9" s="18">
        <v>12</v>
      </c>
      <c r="F9" s="18"/>
      <c r="G9" s="18">
        <v>168.38</v>
      </c>
      <c r="H9" s="18"/>
      <c r="I9" s="18">
        <v>60</v>
      </c>
      <c r="J9" s="18">
        <f t="shared" si="6"/>
        <v>1.0471975511965976</v>
      </c>
      <c r="K9" s="28"/>
      <c r="L9" s="18"/>
      <c r="M9" s="18"/>
      <c r="N9" s="18">
        <f t="shared" si="1"/>
        <v>-0.90812762746706432</v>
      </c>
      <c r="O9" s="18">
        <f t="shared" si="4"/>
        <v>-0.41869345854818529</v>
      </c>
      <c r="P9" s="17">
        <f t="shared" si="5"/>
        <v>0.20617394694223978</v>
      </c>
      <c r="Q9" s="17">
        <f t="shared" si="7"/>
        <v>0.36521710881466651</v>
      </c>
      <c r="R9" s="17">
        <f t="shared" ref="R9:R38" si="8">2*Q9</f>
        <v>0.73043421762933303</v>
      </c>
      <c r="S9" s="17"/>
    </row>
    <row r="10" spans="1:26" x14ac:dyDescent="0.25">
      <c r="A10" s="18">
        <v>8</v>
      </c>
      <c r="B10" s="18">
        <f t="shared" si="0"/>
        <v>-0.48351824216605199</v>
      </c>
      <c r="C10" s="18">
        <v>0.71</v>
      </c>
      <c r="D10" s="18">
        <f t="shared" si="3"/>
        <v>0.70990026204498069</v>
      </c>
      <c r="E10" s="18">
        <v>12</v>
      </c>
      <c r="F10" s="18"/>
      <c r="G10" s="18">
        <v>178.47</v>
      </c>
      <c r="H10" s="18"/>
      <c r="I10" s="18">
        <v>70</v>
      </c>
      <c r="J10" s="18">
        <f t="shared" si="6"/>
        <v>1.2217304763960306</v>
      </c>
      <c r="K10" s="28"/>
      <c r="L10" s="18"/>
      <c r="M10" s="18"/>
      <c r="N10" s="18">
        <f t="shared" si="1"/>
        <v>-0.96703648433210398</v>
      </c>
      <c r="O10" s="18">
        <f t="shared" si="4"/>
        <v>-0.25463785651509946</v>
      </c>
      <c r="P10" s="17">
        <f t="shared" si="5"/>
        <v>0.23378989050734889</v>
      </c>
      <c r="Q10" s="17">
        <f t="shared" si="7"/>
        <v>0.13508424577209166</v>
      </c>
      <c r="R10" s="17">
        <f t="shared" si="8"/>
        <v>0.27016849154418332</v>
      </c>
      <c r="S10" s="17"/>
    </row>
    <row r="11" spans="1:26" x14ac:dyDescent="0.25">
      <c r="A11" s="18">
        <v>9</v>
      </c>
      <c r="B11" s="18">
        <f t="shared" si="0"/>
        <v>-0.49828121348239252</v>
      </c>
      <c r="C11" s="18">
        <v>0.23</v>
      </c>
      <c r="D11" s="18">
        <f t="shared" si="3"/>
        <v>0.52619518484246131</v>
      </c>
      <c r="E11" s="18">
        <v>12</v>
      </c>
      <c r="F11" s="18"/>
      <c r="G11" s="18">
        <v>182.28</v>
      </c>
      <c r="H11" s="18"/>
      <c r="I11" s="18">
        <v>80</v>
      </c>
      <c r="J11" s="18">
        <f t="shared" si="6"/>
        <v>1.3962634015954636</v>
      </c>
      <c r="K11" s="28"/>
      <c r="L11" s="18"/>
      <c r="M11" s="18"/>
      <c r="N11" s="18">
        <f t="shared" si="1"/>
        <v>-0.99656242696478503</v>
      </c>
      <c r="O11" s="18">
        <f t="shared" si="4"/>
        <v>-8.2845212064775228E-2</v>
      </c>
      <c r="P11" s="17">
        <f t="shared" si="5"/>
        <v>0.24828416770948564</v>
      </c>
      <c r="Q11" s="17">
        <f t="shared" si="7"/>
        <v>1.4298602420953203E-2</v>
      </c>
      <c r="R11" s="17">
        <f t="shared" si="8"/>
        <v>2.8597204841906407E-2</v>
      </c>
      <c r="S11" s="17"/>
    </row>
    <row r="12" spans="1:26" x14ac:dyDescent="0.25">
      <c r="A12" s="18">
        <v>10</v>
      </c>
      <c r="B12" s="18">
        <f t="shared" si="0"/>
        <v>-0.4979041622695306</v>
      </c>
      <c r="C12" s="18">
        <v>0.54</v>
      </c>
      <c r="D12" s="18">
        <f t="shared" si="3"/>
        <v>0.5317574397378988</v>
      </c>
      <c r="E12" s="18">
        <v>12</v>
      </c>
      <c r="F12" s="18"/>
      <c r="G12" s="18">
        <v>180.39</v>
      </c>
      <c r="H12" s="18"/>
      <c r="I12" s="18">
        <v>90</v>
      </c>
      <c r="J12" s="18">
        <f t="shared" si="6"/>
        <v>1.5707963267948966</v>
      </c>
      <c r="K12" s="28"/>
      <c r="L12" s="18"/>
      <c r="M12" s="18"/>
      <c r="N12" s="18">
        <f t="shared" si="1"/>
        <v>-0.99580832453906121</v>
      </c>
      <c r="O12" s="18">
        <f t="shared" si="4"/>
        <v>9.1464642232437138E-2</v>
      </c>
      <c r="P12" s="17">
        <f t="shared" si="5"/>
        <v>0.24790855480532306</v>
      </c>
      <c r="Q12" s="17">
        <f t="shared" si="7"/>
        <v>1.7428709955640984E-2</v>
      </c>
      <c r="R12" s="17">
        <f t="shared" si="8"/>
        <v>3.4857419911281967E-2</v>
      </c>
      <c r="S12" s="17"/>
    </row>
    <row r="13" spans="1:26" x14ac:dyDescent="0.25">
      <c r="A13" s="18">
        <v>11</v>
      </c>
      <c r="B13" s="18">
        <f t="shared" si="0"/>
        <v>-0.48239854503777202</v>
      </c>
      <c r="C13" s="18">
        <v>0.73</v>
      </c>
      <c r="D13" s="18">
        <f t="shared" si="3"/>
        <v>0.72173569863113196</v>
      </c>
      <c r="E13" s="18">
        <v>12</v>
      </c>
      <c r="F13" s="18"/>
      <c r="G13" s="18">
        <v>173.37</v>
      </c>
      <c r="H13" s="18"/>
      <c r="I13" s="18">
        <v>100</v>
      </c>
      <c r="J13" s="18">
        <f t="shared" si="6"/>
        <v>1.7453292519943295</v>
      </c>
      <c r="K13" s="28"/>
      <c r="L13" s="18"/>
      <c r="M13" s="18"/>
      <c r="N13" s="18">
        <f t="shared" si="1"/>
        <v>-0.96479709007554404</v>
      </c>
      <c r="O13" s="18">
        <f t="shared" si="4"/>
        <v>0.26299538965875907</v>
      </c>
      <c r="P13" s="17">
        <f t="shared" si="5"/>
        <v>0.23270835625455935</v>
      </c>
      <c r="Q13" s="17">
        <f t="shared" si="7"/>
        <v>0.1440970312120044</v>
      </c>
      <c r="R13" s="17">
        <f t="shared" si="8"/>
        <v>0.2881940624240088</v>
      </c>
      <c r="S13" s="17"/>
    </row>
    <row r="14" spans="1:26" ht="15.75" thickBot="1" x14ac:dyDescent="0.3">
      <c r="A14" s="18">
        <v>12</v>
      </c>
      <c r="B14" s="18">
        <f t="shared" si="0"/>
        <v>-0.45223549212048281</v>
      </c>
      <c r="C14" s="18">
        <v>0.99</v>
      </c>
      <c r="D14" s="18">
        <f t="shared" si="3"/>
        <v>0.98110546567423751</v>
      </c>
      <c r="E14" s="18">
        <v>12</v>
      </c>
      <c r="F14" s="18"/>
      <c r="G14" s="18">
        <v>161.49</v>
      </c>
      <c r="H14" s="18"/>
      <c r="I14" s="18">
        <v>110</v>
      </c>
      <c r="J14" s="18">
        <f t="shared" si="6"/>
        <v>1.9198621771937625</v>
      </c>
      <c r="K14" s="28"/>
      <c r="L14" s="18"/>
      <c r="M14" s="18"/>
      <c r="N14" s="18">
        <f t="shared" si="1"/>
        <v>-0.90447098424096561</v>
      </c>
      <c r="O14" s="18">
        <f t="shared" si="4"/>
        <v>0.42653515525238811</v>
      </c>
      <c r="P14" s="17">
        <f t="shared" si="5"/>
        <v>0.20451694033345527</v>
      </c>
      <c r="Q14" s="17">
        <f t="shared" si="7"/>
        <v>0.3790254972212036</v>
      </c>
      <c r="R14" s="17">
        <f t="shared" si="8"/>
        <v>0.7580509944424072</v>
      </c>
      <c r="S14" s="17"/>
    </row>
    <row r="15" spans="1:26" x14ac:dyDescent="0.25">
      <c r="A15" s="18">
        <v>13</v>
      </c>
      <c r="B15" s="18">
        <f t="shared" si="0"/>
        <v>-0.40833149261731366</v>
      </c>
      <c r="C15" s="18">
        <v>1.3</v>
      </c>
      <c r="D15" s="18">
        <f t="shared" si="3"/>
        <v>1.2467923417627946</v>
      </c>
      <c r="E15" s="18">
        <v>12</v>
      </c>
      <c r="F15" s="18"/>
      <c r="G15" s="18">
        <v>144.5</v>
      </c>
      <c r="H15" s="18"/>
      <c r="I15" s="18">
        <v>120</v>
      </c>
      <c r="J15" s="18">
        <f t="shared" si="6"/>
        <v>2.0943951023931953</v>
      </c>
      <c r="K15" s="28"/>
      <c r="L15" s="18"/>
      <c r="M15" s="18"/>
      <c r="N15" s="18">
        <f t="shared" si="1"/>
        <v>-0.81666298523462733</v>
      </c>
      <c r="O15" s="18">
        <f t="shared" si="4"/>
        <v>0.57711486599087602</v>
      </c>
      <c r="P15" s="17">
        <f t="shared" si="5"/>
        <v>0.16673460786308328</v>
      </c>
      <c r="Q15" s="17">
        <f t="shared" si="7"/>
        <v>0.69387826780763506</v>
      </c>
      <c r="R15" s="17">
        <f t="shared" si="8"/>
        <v>1.3877565356152701</v>
      </c>
      <c r="S15" s="17"/>
      <c r="T15" s="5"/>
      <c r="U15" s="6"/>
      <c r="V15" s="6"/>
      <c r="W15" s="6"/>
      <c r="X15" s="6"/>
      <c r="Y15" s="6"/>
      <c r="Z15" s="7"/>
    </row>
    <row r="16" spans="1:26" x14ac:dyDescent="0.25">
      <c r="A16" s="18">
        <v>14</v>
      </c>
      <c r="B16" s="18">
        <f t="shared" si="0"/>
        <v>-0.35202054733667243</v>
      </c>
      <c r="C16" s="18">
        <v>1.5</v>
      </c>
      <c r="D16" s="18">
        <f t="shared" si="3"/>
        <v>1.4917363607421912</v>
      </c>
      <c r="E16" s="18">
        <v>12</v>
      </c>
      <c r="F16" s="18"/>
      <c r="G16" s="18">
        <v>122.1</v>
      </c>
      <c r="H16" s="18"/>
      <c r="I16" s="18">
        <v>130</v>
      </c>
      <c r="J16" s="18">
        <f t="shared" ref="J16:J27" si="9">RADIANS(I16)</f>
        <v>2.2689280275926285</v>
      </c>
      <c r="K16" s="28"/>
      <c r="L16" s="18"/>
      <c r="M16" s="18"/>
      <c r="N16" s="18">
        <f t="shared" si="1"/>
        <v>-0.70404109467334486</v>
      </c>
      <c r="O16" s="18">
        <f t="shared" si="4"/>
        <v>0.71015923356044464</v>
      </c>
      <c r="P16" s="17">
        <f t="shared" si="5"/>
        <v>0.12391846574721044</v>
      </c>
      <c r="Q16" s="17">
        <f t="shared" si="7"/>
        <v>1.0506794521065732</v>
      </c>
      <c r="R16" s="17">
        <f t="shared" si="8"/>
        <v>2.1013589042131464</v>
      </c>
      <c r="S16" s="17"/>
      <c r="T16" s="8" t="s">
        <v>4</v>
      </c>
      <c r="U16" s="9"/>
      <c r="V16" s="9"/>
      <c r="W16" s="9">
        <v>3.05</v>
      </c>
      <c r="X16" s="9">
        <f>DEGREES(W16)</f>
        <v>174.75212751490108</v>
      </c>
      <c r="Y16" s="9" t="s">
        <v>5</v>
      </c>
      <c r="Z16" s="10"/>
    </row>
    <row r="17" spans="1:27" ht="15.75" thickBot="1" x14ac:dyDescent="0.3">
      <c r="A17" s="18">
        <v>15</v>
      </c>
      <c r="B17" s="18">
        <f t="shared" si="0"/>
        <v>-0.28501363585619849</v>
      </c>
      <c r="C17" s="18">
        <v>1.8</v>
      </c>
      <c r="D17" s="18">
        <f t="shared" si="3"/>
        <v>1.7011819113656808</v>
      </c>
      <c r="E17" s="18">
        <v>12</v>
      </c>
      <c r="F17" s="18"/>
      <c r="G17" s="18">
        <v>96.79</v>
      </c>
      <c r="H17" s="18"/>
      <c r="I17" s="18">
        <v>140</v>
      </c>
      <c r="J17" s="18">
        <f t="shared" si="9"/>
        <v>2.4434609527920612</v>
      </c>
      <c r="K17" s="28"/>
      <c r="L17" s="18"/>
      <c r="M17" s="18"/>
      <c r="N17" s="18">
        <f t="shared" si="1"/>
        <v>-0.57002727171239698</v>
      </c>
      <c r="O17" s="18">
        <f t="shared" si="4"/>
        <v>0.82162577217619037</v>
      </c>
      <c r="P17" s="17">
        <f t="shared" si="5"/>
        <v>8.1232772623969718E-2</v>
      </c>
      <c r="Q17" s="17">
        <f t="shared" si="7"/>
        <v>1.4063935614669107</v>
      </c>
      <c r="R17" s="17">
        <f t="shared" si="8"/>
        <v>2.8127871229338215</v>
      </c>
      <c r="S17" s="17"/>
      <c r="T17" s="11"/>
      <c r="U17" s="12"/>
      <c r="V17" s="12"/>
      <c r="W17" s="12"/>
      <c r="X17" s="12"/>
      <c r="Y17" s="12"/>
      <c r="Z17" s="13"/>
    </row>
    <row r="18" spans="1:27" ht="15.75" thickBot="1" x14ac:dyDescent="0.3">
      <c r="A18" s="18">
        <v>16</v>
      </c>
      <c r="B18" s="18">
        <f t="shared" si="0"/>
        <v>-0.20934672927409245</v>
      </c>
      <c r="C18" s="18">
        <v>1.9</v>
      </c>
      <c r="D18" s="18">
        <f t="shared" si="3"/>
        <v>1.8654914907592235</v>
      </c>
      <c r="E18" s="18">
        <v>12</v>
      </c>
      <c r="F18" s="18"/>
      <c r="G18" s="18">
        <v>67.8</v>
      </c>
      <c r="H18" s="18"/>
      <c r="I18" s="18">
        <v>150</v>
      </c>
      <c r="J18" s="18">
        <f t="shared" si="9"/>
        <v>2.6179938779914944</v>
      </c>
      <c r="K18" s="28"/>
      <c r="L18" s="18"/>
      <c r="M18" s="18"/>
      <c r="N18" s="18">
        <f t="shared" si="1"/>
        <v>-0.4186934585481849</v>
      </c>
      <c r="O18" s="18">
        <f t="shared" si="4"/>
        <v>0.90812762746706444</v>
      </c>
      <c r="P18" s="17">
        <f t="shared" si="5"/>
        <v>4.3826053057760155E-2</v>
      </c>
      <c r="Q18" s="17">
        <f t="shared" si="7"/>
        <v>1.718116224518655</v>
      </c>
      <c r="R18" s="17">
        <f t="shared" si="8"/>
        <v>3.43623244903731</v>
      </c>
      <c r="S18" s="17"/>
    </row>
    <row r="19" spans="1:27" x14ac:dyDescent="0.25">
      <c r="A19" s="18">
        <v>17</v>
      </c>
      <c r="B19" s="18">
        <f t="shared" si="0"/>
        <v>-0.12731892825754976</v>
      </c>
      <c r="C19" s="18">
        <v>2</v>
      </c>
      <c r="D19" s="18">
        <f t="shared" si="3"/>
        <v>1.97805669398405</v>
      </c>
      <c r="E19" s="18">
        <v>12</v>
      </c>
      <c r="F19" s="18"/>
      <c r="G19" s="18">
        <v>43.36</v>
      </c>
      <c r="H19" s="18"/>
      <c r="I19" s="18">
        <v>160</v>
      </c>
      <c r="J19" s="18">
        <f t="shared" si="9"/>
        <v>2.7925268031909272</v>
      </c>
      <c r="K19" s="28"/>
      <c r="L19" s="18"/>
      <c r="M19" s="18"/>
      <c r="N19" s="18">
        <f t="shared" si="1"/>
        <v>-0.25463785651509951</v>
      </c>
      <c r="O19" s="18">
        <f t="shared" si="4"/>
        <v>0.96703648433210398</v>
      </c>
      <c r="P19" s="17">
        <f t="shared" si="5"/>
        <v>1.6210109492651101E-2</v>
      </c>
      <c r="Q19" s="17">
        <f t="shared" si="7"/>
        <v>1.9482490875612295</v>
      </c>
      <c r="R19" s="17">
        <f t="shared" si="8"/>
        <v>3.896498175122459</v>
      </c>
      <c r="S19" s="17"/>
      <c r="T19" s="5"/>
      <c r="U19" s="6"/>
      <c r="V19" s="6"/>
      <c r="W19" s="6"/>
      <c r="X19" s="7"/>
    </row>
    <row r="20" spans="1:27" x14ac:dyDescent="0.25">
      <c r="A20" s="18">
        <v>18</v>
      </c>
      <c r="B20" s="18">
        <f t="shared" si="0"/>
        <v>-4.1422606032387538E-2</v>
      </c>
      <c r="C20" s="18">
        <v>2.04</v>
      </c>
      <c r="D20" s="18">
        <f t="shared" si="3"/>
        <v>2.0346462331607551</v>
      </c>
      <c r="E20" s="18">
        <v>12</v>
      </c>
      <c r="F20" s="18"/>
      <c r="G20" s="18">
        <v>10.67</v>
      </c>
      <c r="H20" s="18"/>
      <c r="I20" s="18">
        <v>170</v>
      </c>
      <c r="J20" s="18">
        <f t="shared" si="9"/>
        <v>2.9670597283903604</v>
      </c>
      <c r="K20" s="28"/>
      <c r="L20" s="18"/>
      <c r="M20" s="18"/>
      <c r="N20" s="18">
        <f t="shared" si="1"/>
        <v>-8.2845212064775076E-2</v>
      </c>
      <c r="O20" s="18">
        <f t="shared" si="4"/>
        <v>0.99656242696478503</v>
      </c>
      <c r="P20" s="17">
        <f t="shared" si="5"/>
        <v>1.7158322905143884E-3</v>
      </c>
      <c r="Q20" s="17">
        <f t="shared" si="7"/>
        <v>2.0690347309123678</v>
      </c>
      <c r="R20" s="17">
        <f t="shared" si="8"/>
        <v>4.1380694618247356</v>
      </c>
      <c r="S20" s="17"/>
      <c r="T20" s="8" t="s">
        <v>6</v>
      </c>
      <c r="U20" s="9"/>
      <c r="V20" s="9"/>
      <c r="W20" s="9"/>
      <c r="X20" s="10"/>
    </row>
    <row r="21" spans="1:27" x14ac:dyDescent="0.25">
      <c r="A21" s="18">
        <v>19</v>
      </c>
      <c r="B21" s="18">
        <f t="shared" si="0"/>
        <v>4.5732321116218534E-2</v>
      </c>
      <c r="C21" s="18">
        <v>2.04</v>
      </c>
      <c r="D21" s="18">
        <f t="shared" si="3"/>
        <v>2.033199619306977</v>
      </c>
      <c r="E21" s="18">
        <v>12</v>
      </c>
      <c r="F21" s="18"/>
      <c r="G21" s="18">
        <v>-16.32</v>
      </c>
      <c r="H21" s="18"/>
      <c r="I21" s="18">
        <v>180</v>
      </c>
      <c r="J21" s="18">
        <f t="shared" si="9"/>
        <v>3.1415926535897931</v>
      </c>
      <c r="K21" s="28"/>
      <c r="L21" s="18"/>
      <c r="M21" s="18"/>
      <c r="N21" s="18">
        <f t="shared" si="1"/>
        <v>9.1464642232437068E-2</v>
      </c>
      <c r="O21" s="18">
        <f t="shared" si="4"/>
        <v>0.99580832453906121</v>
      </c>
      <c r="P21" s="17">
        <f t="shared" si="5"/>
        <v>2.0914451946769277E-3</v>
      </c>
      <c r="Q21" s="17">
        <f t="shared" si="7"/>
        <v>2.0659046233776799</v>
      </c>
      <c r="R21" s="17">
        <f t="shared" si="8"/>
        <v>4.1318092467553598</v>
      </c>
      <c r="S21" s="17"/>
      <c r="T21" s="8"/>
      <c r="U21" s="9"/>
      <c r="V21" s="9"/>
      <c r="W21" s="9"/>
      <c r="X21" s="10"/>
    </row>
    <row r="22" spans="1:27" x14ac:dyDescent="0.25">
      <c r="A22" s="18">
        <v>20</v>
      </c>
      <c r="B22" s="18">
        <f t="shared" si="0"/>
        <v>0.13149769482937962</v>
      </c>
      <c r="C22" s="18">
        <v>2</v>
      </c>
      <c r="D22" s="18">
        <f t="shared" si="3"/>
        <v>1.9737690462635376</v>
      </c>
      <c r="E22" s="18">
        <v>12</v>
      </c>
      <c r="F22" s="18"/>
      <c r="G22" s="18">
        <v>-48.61</v>
      </c>
      <c r="H22" s="18"/>
      <c r="I22" s="18">
        <v>190</v>
      </c>
      <c r="J22" s="18">
        <f t="shared" si="9"/>
        <v>3.3161255787892263</v>
      </c>
      <c r="K22" s="28"/>
      <c r="L22" s="18"/>
      <c r="M22" s="18"/>
      <c r="N22" s="18">
        <f t="shared" si="1"/>
        <v>0.26299538965875924</v>
      </c>
      <c r="O22" s="18">
        <f t="shared" si="4"/>
        <v>0.96479709007554404</v>
      </c>
      <c r="P22" s="17">
        <f t="shared" si="5"/>
        <v>1.7291643745440653E-2</v>
      </c>
      <c r="Q22" s="17">
        <f t="shared" si="7"/>
        <v>1.9392363021213168</v>
      </c>
      <c r="R22" s="17">
        <f t="shared" si="8"/>
        <v>3.8784726042426336</v>
      </c>
      <c r="S22" s="17"/>
      <c r="T22" s="8"/>
      <c r="U22" s="9"/>
      <c r="V22" s="14"/>
      <c r="W22" s="14"/>
      <c r="X22" s="15"/>
    </row>
    <row r="23" spans="1:27" x14ac:dyDescent="0.25">
      <c r="A23" s="18">
        <v>21</v>
      </c>
      <c r="B23" s="18">
        <f t="shared" si="0"/>
        <v>0.21326757762619403</v>
      </c>
      <c r="C23" s="18">
        <v>1.86</v>
      </c>
      <c r="D23" s="18">
        <f t="shared" si="3"/>
        <v>1.8585205761278996</v>
      </c>
      <c r="E23" s="18">
        <v>12</v>
      </c>
      <c r="F23" s="18"/>
      <c r="G23" s="18">
        <v>-75.37</v>
      </c>
      <c r="H23" s="18"/>
      <c r="I23" s="18">
        <v>200</v>
      </c>
      <c r="J23" s="18">
        <f t="shared" si="9"/>
        <v>3.4906585039886591</v>
      </c>
      <c r="K23" s="28"/>
      <c r="L23" s="18"/>
      <c r="M23" s="18"/>
      <c r="N23" s="18">
        <f t="shared" si="1"/>
        <v>0.42653515525238805</v>
      </c>
      <c r="O23" s="18">
        <f t="shared" si="4"/>
        <v>0.90447098424096573</v>
      </c>
      <c r="P23" s="17">
        <f t="shared" si="5"/>
        <v>4.5483059666544694E-2</v>
      </c>
      <c r="Q23" s="17">
        <f t="shared" si="7"/>
        <v>1.7043078361121176</v>
      </c>
      <c r="R23" s="17">
        <f t="shared" si="8"/>
        <v>3.4086156722242351</v>
      </c>
      <c r="S23" s="17"/>
      <c r="T23" s="8"/>
      <c r="U23" s="9"/>
      <c r="V23" s="9"/>
      <c r="W23" s="14"/>
      <c r="X23" s="10"/>
    </row>
    <row r="24" spans="1:27" x14ac:dyDescent="0.25">
      <c r="A24" s="18">
        <v>22</v>
      </c>
      <c r="B24" s="18">
        <f t="shared" si="0"/>
        <v>0.28855743299543818</v>
      </c>
      <c r="C24" s="18">
        <v>1.7</v>
      </c>
      <c r="D24" s="18">
        <f t="shared" si="3"/>
        <v>1.6917965371723298</v>
      </c>
      <c r="E24" s="18">
        <v>12</v>
      </c>
      <c r="F24" s="18"/>
      <c r="G24" s="18">
        <v>-101.37</v>
      </c>
      <c r="H24" s="18"/>
      <c r="I24" s="18">
        <v>210</v>
      </c>
      <c r="J24" s="18">
        <f t="shared" si="9"/>
        <v>3.6651914291880923</v>
      </c>
      <c r="K24" s="28"/>
      <c r="L24" s="18"/>
      <c r="M24" s="18"/>
      <c r="N24" s="18">
        <f t="shared" si="1"/>
        <v>0.57711486599087636</v>
      </c>
      <c r="O24" s="18">
        <f t="shared" si="4"/>
        <v>0.8166629852346271</v>
      </c>
      <c r="P24" s="17">
        <f t="shared" si="5"/>
        <v>8.3265392136916791E-2</v>
      </c>
      <c r="Q24" s="17">
        <f t="shared" si="7"/>
        <v>1.389455065525685</v>
      </c>
      <c r="R24" s="17">
        <f t="shared" si="8"/>
        <v>2.77891013105137</v>
      </c>
      <c r="S24" s="17"/>
      <c r="T24" s="8">
        <v>353</v>
      </c>
      <c r="U24" s="9">
        <v>-5.9341194570000004</v>
      </c>
      <c r="V24" s="9">
        <f>T24/U24</f>
        <v>-59.486500492266714</v>
      </c>
      <c r="W24" s="9"/>
      <c r="X24" s="10"/>
    </row>
    <row r="25" spans="1:27" x14ac:dyDescent="0.25">
      <c r="A25" s="18">
        <v>23</v>
      </c>
      <c r="B25" s="18">
        <f t="shared" si="0"/>
        <v>0.35507961678022232</v>
      </c>
      <c r="C25" s="18">
        <v>1.5</v>
      </c>
      <c r="D25" s="18">
        <f t="shared" si="3"/>
        <v>1.4803341841308284</v>
      </c>
      <c r="E25" s="18">
        <v>12</v>
      </c>
      <c r="F25" s="18"/>
      <c r="G25" s="18">
        <v>-125.15</v>
      </c>
      <c r="H25" s="18"/>
      <c r="I25" s="18">
        <v>220</v>
      </c>
      <c r="J25" s="18">
        <f t="shared" si="9"/>
        <v>3.839724354387525</v>
      </c>
      <c r="K25" s="28"/>
      <c r="L25" s="18"/>
      <c r="M25" s="18"/>
      <c r="N25" s="18">
        <f t="shared" si="1"/>
        <v>0.71015923356044464</v>
      </c>
      <c r="O25" s="18">
        <f t="shared" si="4"/>
        <v>0.70404109467334497</v>
      </c>
      <c r="P25" s="17">
        <f t="shared" si="5"/>
        <v>0.12608153425278953</v>
      </c>
      <c r="Q25" s="17">
        <f t="shared" si="7"/>
        <v>1.0326538812267478</v>
      </c>
      <c r="R25" s="17">
        <f t="shared" si="8"/>
        <v>2.0653077624534957</v>
      </c>
      <c r="S25" s="17"/>
      <c r="T25" s="8"/>
      <c r="U25" s="9"/>
      <c r="V25" s="9"/>
      <c r="W25" s="9"/>
      <c r="X25" s="10"/>
    </row>
    <row r="26" spans="1:27" x14ac:dyDescent="0.25">
      <c r="A26" s="18">
        <v>24</v>
      </c>
      <c r="B26" s="18">
        <f t="shared" si="0"/>
        <v>0.41081288608809519</v>
      </c>
      <c r="C26" s="18">
        <v>1.3</v>
      </c>
      <c r="D26" s="18">
        <f t="shared" si="3"/>
        <v>1.2339557411466797</v>
      </c>
      <c r="E26" s="18">
        <v>12</v>
      </c>
      <c r="F26" s="18"/>
      <c r="G26" s="18">
        <v>-142</v>
      </c>
      <c r="H26" s="18"/>
      <c r="I26" s="18">
        <v>230</v>
      </c>
      <c r="J26" s="18">
        <f t="shared" si="9"/>
        <v>4.0142572795869578</v>
      </c>
      <c r="K26" s="28"/>
      <c r="L26" s="18"/>
      <c r="M26" s="18"/>
      <c r="N26" s="18">
        <f t="shared" si="1"/>
        <v>0.82162577217619037</v>
      </c>
      <c r="O26" s="18">
        <f t="shared" si="4"/>
        <v>0.57002727171239709</v>
      </c>
      <c r="P26" s="17">
        <f t="shared" si="5"/>
        <v>0.16876722737603028</v>
      </c>
      <c r="Q26" s="17">
        <f t="shared" si="7"/>
        <v>0.67693977186641052</v>
      </c>
      <c r="R26" s="17">
        <f t="shared" si="8"/>
        <v>1.353879543732821</v>
      </c>
      <c r="S26" s="17"/>
      <c r="T26" s="8"/>
      <c r="U26" s="9"/>
      <c r="V26" s="9"/>
      <c r="W26" s="9"/>
      <c r="X26" s="10"/>
    </row>
    <row r="27" spans="1:27" ht="15.75" thickBot="1" x14ac:dyDescent="0.3">
      <c r="A27" s="18">
        <v>25</v>
      </c>
      <c r="B27" s="18">
        <f t="shared" si="0"/>
        <v>0.45406381373353211</v>
      </c>
      <c r="C27" s="18">
        <v>0.97</v>
      </c>
      <c r="D27" s="18">
        <f t="shared" si="3"/>
        <v>0.96778518513747303</v>
      </c>
      <c r="E27" s="18">
        <v>12</v>
      </c>
      <c r="F27" s="18"/>
      <c r="G27" s="18">
        <v>-156.9</v>
      </c>
      <c r="H27" s="18"/>
      <c r="I27" s="18">
        <v>240</v>
      </c>
      <c r="J27" s="18">
        <f t="shared" si="9"/>
        <v>4.1887902047863905</v>
      </c>
      <c r="K27" s="28"/>
      <c r="L27" s="18"/>
      <c r="M27" s="18"/>
      <c r="N27" s="18">
        <f t="shared" si="1"/>
        <v>0.90812762746706421</v>
      </c>
      <c r="O27" s="18">
        <f t="shared" si="4"/>
        <v>0.4186934585481854</v>
      </c>
      <c r="P27" s="17">
        <f t="shared" si="5"/>
        <v>0.20617394694223973</v>
      </c>
      <c r="Q27" s="17">
        <f t="shared" si="7"/>
        <v>0.36521710881466662</v>
      </c>
      <c r="R27" s="17">
        <f t="shared" si="8"/>
        <v>0.73043421762933325</v>
      </c>
      <c r="S27" s="17"/>
      <c r="T27" s="11"/>
      <c r="U27" s="12"/>
      <c r="V27" s="12"/>
      <c r="W27" s="12"/>
      <c r="X27" s="13"/>
    </row>
    <row r="28" spans="1:27" x14ac:dyDescent="0.25">
      <c r="A28" s="18">
        <v>26</v>
      </c>
      <c r="B28" s="18">
        <f t="shared" si="0"/>
        <v>0.48351824216605205</v>
      </c>
      <c r="C28" s="18">
        <v>0.71</v>
      </c>
      <c r="D28" s="18">
        <f t="shared" si="3"/>
        <v>0.70990026204498025</v>
      </c>
      <c r="E28" s="18">
        <v>12</v>
      </c>
      <c r="F28" s="18"/>
      <c r="G28" s="18">
        <v>-166.38</v>
      </c>
      <c r="H28" s="18"/>
      <c r="I28" s="18">
        <v>250</v>
      </c>
      <c r="J28" s="18">
        <f t="shared" ref="J28:J36" si="10">RADIANS(I28)</f>
        <v>4.3633231299858242</v>
      </c>
      <c r="K28" s="28"/>
      <c r="L28" s="18"/>
      <c r="M28" s="18"/>
      <c r="N28" s="18">
        <f t="shared" si="1"/>
        <v>0.9670364843321041</v>
      </c>
      <c r="O28" s="18">
        <f t="shared" si="4"/>
        <v>0.25463785651509918</v>
      </c>
      <c r="P28" s="17">
        <f t="shared" si="5"/>
        <v>0.23378989050734894</v>
      </c>
      <c r="Q28" s="17">
        <f t="shared" si="7"/>
        <v>0.13508424577209135</v>
      </c>
      <c r="R28" s="17">
        <f t="shared" si="8"/>
        <v>0.27016849154418271</v>
      </c>
      <c r="S28" s="17"/>
    </row>
    <row r="29" spans="1:27" x14ac:dyDescent="0.25">
      <c r="A29" s="18">
        <v>27</v>
      </c>
      <c r="B29" s="18">
        <f t="shared" si="0"/>
        <v>0.49828121348239252</v>
      </c>
      <c r="C29" s="18">
        <v>0.53</v>
      </c>
      <c r="D29" s="18">
        <f t="shared" si="3"/>
        <v>0.52619518484246131</v>
      </c>
      <c r="E29" s="18">
        <v>12</v>
      </c>
      <c r="F29" s="18"/>
      <c r="G29" s="18">
        <v>-169.8</v>
      </c>
      <c r="H29" s="18"/>
      <c r="I29" s="18">
        <v>260</v>
      </c>
      <c r="J29" s="18">
        <f t="shared" si="10"/>
        <v>4.5378560551852569</v>
      </c>
      <c r="K29" s="28"/>
      <c r="L29" s="18"/>
      <c r="M29" s="18"/>
      <c r="N29" s="18">
        <f t="shared" si="1"/>
        <v>0.99656242696478503</v>
      </c>
      <c r="O29" s="18">
        <f t="shared" si="4"/>
        <v>8.2845212064775131E-2</v>
      </c>
      <c r="P29" s="17">
        <f t="shared" si="5"/>
        <v>0.24828416770948564</v>
      </c>
      <c r="Q29" s="17">
        <f t="shared" si="7"/>
        <v>1.429860242095317E-2</v>
      </c>
      <c r="R29" s="17">
        <f t="shared" si="8"/>
        <v>2.8597204841906341E-2</v>
      </c>
      <c r="S29" s="17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18">
        <v>28</v>
      </c>
      <c r="B30" s="18">
        <f t="shared" si="0"/>
        <v>0.4979041622695306</v>
      </c>
      <c r="C30" s="18">
        <v>0.54</v>
      </c>
      <c r="D30" s="18">
        <f t="shared" si="3"/>
        <v>0.53175743973789869</v>
      </c>
      <c r="E30" s="18">
        <v>12</v>
      </c>
      <c r="F30" s="18"/>
      <c r="G30" s="18">
        <v>-167.83</v>
      </c>
      <c r="H30" s="18"/>
      <c r="I30" s="18">
        <v>270</v>
      </c>
      <c r="J30" s="18">
        <f t="shared" si="10"/>
        <v>4.7123889803846897</v>
      </c>
      <c r="K30" s="28"/>
      <c r="L30" s="18"/>
      <c r="M30" s="18"/>
      <c r="N30" s="18">
        <f t="shared" si="1"/>
        <v>0.99580832453906121</v>
      </c>
      <c r="O30" s="18">
        <f t="shared" si="4"/>
        <v>-9.1464642232437013E-2</v>
      </c>
      <c r="P30" s="17">
        <f t="shared" si="5"/>
        <v>0.24790855480532306</v>
      </c>
      <c r="Q30" s="17">
        <f t="shared" si="7"/>
        <v>1.7428709955640938E-2</v>
      </c>
      <c r="R30" s="17">
        <f t="shared" si="8"/>
        <v>3.4857419911281877E-2</v>
      </c>
      <c r="S30" s="17"/>
      <c r="T30" s="16" t="s">
        <v>7</v>
      </c>
      <c r="U30" s="16"/>
      <c r="V30" s="16"/>
      <c r="W30" s="16"/>
      <c r="X30" s="16"/>
      <c r="Y30" s="16"/>
      <c r="Z30" s="16"/>
      <c r="AA30" s="16"/>
    </row>
    <row r="31" spans="1:27" x14ac:dyDescent="0.25">
      <c r="A31" s="18">
        <v>29</v>
      </c>
      <c r="B31" s="18">
        <f t="shared" si="0"/>
        <v>0.48239854503777208</v>
      </c>
      <c r="C31" s="18">
        <v>0.73</v>
      </c>
      <c r="D31" s="18">
        <f t="shared" si="3"/>
        <v>0.72173569863113152</v>
      </c>
      <c r="E31" s="18">
        <v>12</v>
      </c>
      <c r="F31" s="18"/>
      <c r="G31" s="18">
        <v>-160.5</v>
      </c>
      <c r="H31" s="18"/>
      <c r="I31" s="18">
        <v>280</v>
      </c>
      <c r="J31" s="18">
        <f t="shared" si="10"/>
        <v>4.8869219055841224</v>
      </c>
      <c r="K31" s="28"/>
      <c r="L31" s="18"/>
      <c r="M31" s="18"/>
      <c r="N31" s="18">
        <f t="shared" si="1"/>
        <v>0.96479709007554415</v>
      </c>
      <c r="O31" s="18">
        <f t="shared" si="4"/>
        <v>-0.26299538965875874</v>
      </c>
      <c r="P31" s="17">
        <f t="shared" si="5"/>
        <v>0.23270835625455941</v>
      </c>
      <c r="Q31" s="17">
        <f t="shared" si="7"/>
        <v>0.14409703121200401</v>
      </c>
      <c r="R31" s="17">
        <f t="shared" si="8"/>
        <v>0.28819406242400802</v>
      </c>
      <c r="S31" s="17"/>
      <c r="T31" s="16"/>
      <c r="U31" s="16"/>
      <c r="V31" s="16"/>
      <c r="W31" s="16"/>
      <c r="X31" s="16"/>
      <c r="Y31" s="4">
        <v>0.05</v>
      </c>
      <c r="Z31" s="16"/>
      <c r="AA31" s="16"/>
    </row>
    <row r="32" spans="1:27" x14ac:dyDescent="0.25">
      <c r="A32" s="18">
        <v>30</v>
      </c>
      <c r="B32" s="18">
        <f t="shared" si="0"/>
        <v>0.45223549212048275</v>
      </c>
      <c r="C32" s="18">
        <v>0.99</v>
      </c>
      <c r="D32" s="18">
        <f t="shared" si="3"/>
        <v>0.98110546567423818</v>
      </c>
      <c r="E32" s="18">
        <v>12</v>
      </c>
      <c r="F32" s="18"/>
      <c r="G32" s="18">
        <v>-148.11000000000001</v>
      </c>
      <c r="H32" s="18"/>
      <c r="I32" s="18">
        <v>290</v>
      </c>
      <c r="J32" s="18">
        <f t="shared" si="10"/>
        <v>5.0614548307835561</v>
      </c>
      <c r="K32" s="28"/>
      <c r="L32" s="18"/>
      <c r="M32" s="18"/>
      <c r="N32" s="18">
        <f t="shared" si="1"/>
        <v>0.9044709842409655</v>
      </c>
      <c r="O32" s="18">
        <f t="shared" si="4"/>
        <v>-0.42653515525238844</v>
      </c>
      <c r="P32" s="17">
        <f t="shared" si="5"/>
        <v>0.20451694033345522</v>
      </c>
      <c r="Q32" s="17">
        <f t="shared" si="7"/>
        <v>0.37902549722120427</v>
      </c>
      <c r="R32" s="17">
        <f t="shared" si="8"/>
        <v>0.75805099444240853</v>
      </c>
      <c r="S32" s="17"/>
      <c r="T32" s="16"/>
      <c r="U32" s="16">
        <v>0.5</v>
      </c>
      <c r="V32" s="16" t="s">
        <v>8</v>
      </c>
      <c r="W32" s="16"/>
      <c r="X32" s="16"/>
      <c r="Y32">
        <v>2.8867513459481202</v>
      </c>
      <c r="Z32" s="16"/>
      <c r="AA32" s="16"/>
    </row>
    <row r="33" spans="1:27" x14ac:dyDescent="0.25">
      <c r="A33" s="18">
        <v>31</v>
      </c>
      <c r="B33" s="18">
        <f t="shared" si="0"/>
        <v>0.40833149261731361</v>
      </c>
      <c r="C33" s="18">
        <v>1.25</v>
      </c>
      <c r="D33" s="18">
        <f t="shared" si="3"/>
        <v>1.2467923417627951</v>
      </c>
      <c r="E33" s="18">
        <v>12</v>
      </c>
      <c r="F33" s="18"/>
      <c r="G33" s="18">
        <v>-130.88</v>
      </c>
      <c r="H33" s="18"/>
      <c r="I33" s="18">
        <v>300</v>
      </c>
      <c r="J33" s="18">
        <f t="shared" si="10"/>
        <v>5.2359877559829888</v>
      </c>
      <c r="K33" s="28"/>
      <c r="L33" s="18"/>
      <c r="M33" s="18"/>
      <c r="N33" s="18">
        <f t="shared" si="1"/>
        <v>0.81666298523462721</v>
      </c>
      <c r="O33" s="18">
        <f t="shared" si="4"/>
        <v>-0.57711486599087636</v>
      </c>
      <c r="P33" s="17">
        <f t="shared" si="5"/>
        <v>0.16673460786308325</v>
      </c>
      <c r="Q33" s="17">
        <f t="shared" si="7"/>
        <v>0.69387826780763573</v>
      </c>
      <c r="R33" s="17">
        <f t="shared" si="8"/>
        <v>1.3877565356152715</v>
      </c>
      <c r="S33" s="17"/>
      <c r="T33" s="16"/>
      <c r="U33" s="16"/>
      <c r="V33" s="16"/>
      <c r="W33" s="16"/>
      <c r="X33" s="16"/>
      <c r="Y33">
        <v>2.8867513459481202</v>
      </c>
      <c r="Z33" s="16"/>
      <c r="AA33" s="16"/>
    </row>
    <row r="34" spans="1:27" x14ac:dyDescent="0.25">
      <c r="A34" s="18">
        <v>32</v>
      </c>
      <c r="B34" s="18">
        <f t="shared" si="0"/>
        <v>0.35202054733667248</v>
      </c>
      <c r="C34" s="18">
        <v>1.5</v>
      </c>
      <c r="D34" s="18">
        <f t="shared" si="3"/>
        <v>1.4917363607421912</v>
      </c>
      <c r="E34" s="18">
        <v>12</v>
      </c>
      <c r="F34" s="18"/>
      <c r="G34" s="18">
        <v>-110.54</v>
      </c>
      <c r="H34" s="18"/>
      <c r="I34" s="18">
        <v>310</v>
      </c>
      <c r="J34" s="18">
        <f t="shared" si="10"/>
        <v>5.4105206811824216</v>
      </c>
      <c r="K34" s="28"/>
      <c r="L34" s="18"/>
      <c r="M34" s="18"/>
      <c r="N34" s="18">
        <f t="shared" si="1"/>
        <v>0.70404109467334497</v>
      </c>
      <c r="O34" s="18">
        <f t="shared" si="4"/>
        <v>-0.71015923356044464</v>
      </c>
      <c r="P34" s="17">
        <f t="shared" si="5"/>
        <v>0.12391846574721048</v>
      </c>
      <c r="Q34" s="17">
        <f t="shared" si="7"/>
        <v>1.0506794521065732</v>
      </c>
      <c r="R34" s="17">
        <f t="shared" si="8"/>
        <v>2.1013589042131464</v>
      </c>
      <c r="S34" s="17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18">
        <v>33</v>
      </c>
      <c r="B35" s="18">
        <f t="shared" si="0"/>
        <v>0.28501363585619854</v>
      </c>
      <c r="C35" s="18">
        <v>1.8</v>
      </c>
      <c r="D35" s="18">
        <f t="shared" si="3"/>
        <v>1.7011819113656808</v>
      </c>
      <c r="E35" s="18">
        <v>12</v>
      </c>
      <c r="F35" s="18"/>
      <c r="G35" s="18">
        <v>-87.66</v>
      </c>
      <c r="H35" s="18"/>
      <c r="I35" s="18">
        <v>320</v>
      </c>
      <c r="J35" s="18">
        <f t="shared" si="10"/>
        <v>5.5850536063818543</v>
      </c>
      <c r="K35" s="28"/>
      <c r="L35" s="18"/>
      <c r="M35" s="18"/>
      <c r="N35" s="18">
        <f t="shared" si="1"/>
        <v>0.57002727171239709</v>
      </c>
      <c r="O35" s="18">
        <f t="shared" si="4"/>
        <v>-0.82162577217619037</v>
      </c>
      <c r="P35" s="17">
        <f t="shared" si="5"/>
        <v>8.1232772623969746E-2</v>
      </c>
      <c r="Q35" s="17">
        <f t="shared" si="7"/>
        <v>1.4063935614669107</v>
      </c>
      <c r="R35" s="17">
        <f t="shared" si="8"/>
        <v>2.8127871229338215</v>
      </c>
      <c r="S35" s="17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18">
        <v>34</v>
      </c>
      <c r="B36" s="18">
        <f t="shared" si="0"/>
        <v>0.20934672927409273</v>
      </c>
      <c r="C36" s="18">
        <v>1.9</v>
      </c>
      <c r="D36" s="18">
        <f t="shared" si="3"/>
        <v>1.865491490759223</v>
      </c>
      <c r="E36" s="18">
        <v>12</v>
      </c>
      <c r="F36" s="18"/>
      <c r="G36" s="18">
        <v>-59.77</v>
      </c>
      <c r="H36" s="18"/>
      <c r="I36" s="18">
        <v>330</v>
      </c>
      <c r="J36" s="18">
        <f t="shared" si="10"/>
        <v>5.7595865315812871</v>
      </c>
      <c r="K36" s="28"/>
      <c r="L36" s="18"/>
      <c r="M36" s="18"/>
      <c r="N36" s="18">
        <f t="shared" si="1"/>
        <v>0.41869345854818546</v>
      </c>
      <c r="O36" s="18">
        <f t="shared" si="4"/>
        <v>-0.90812762746706421</v>
      </c>
      <c r="P36" s="17">
        <f t="shared" si="5"/>
        <v>4.3826053057760272E-2</v>
      </c>
      <c r="Q36" s="17">
        <f t="shared" si="7"/>
        <v>1.7181162245186543</v>
      </c>
      <c r="R36" s="17">
        <f t="shared" si="8"/>
        <v>3.4362324490373086</v>
      </c>
      <c r="S36" s="17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18">
        <v>35</v>
      </c>
      <c r="B37" s="18">
        <f t="shared" si="0"/>
        <v>0.12731892825754962</v>
      </c>
      <c r="C37" s="18">
        <v>2</v>
      </c>
      <c r="D37" s="18">
        <f t="shared" si="3"/>
        <v>1.97805669398405</v>
      </c>
      <c r="E37" s="18">
        <v>12</v>
      </c>
      <c r="F37" s="18"/>
      <c r="G37" s="18">
        <v>-32.369999999999997</v>
      </c>
      <c r="H37" s="18"/>
      <c r="I37" s="18">
        <v>340</v>
      </c>
      <c r="J37" s="18">
        <f>RADIANS(I37)</f>
        <v>5.9341194567807207</v>
      </c>
      <c r="K37" s="28"/>
      <c r="L37" s="18"/>
      <c r="M37" s="18"/>
      <c r="N37" s="18">
        <f t="shared" si="1"/>
        <v>0.25463785651509924</v>
      </c>
      <c r="O37" s="18">
        <f t="shared" si="4"/>
        <v>-0.9670364843321041</v>
      </c>
      <c r="P37" s="17">
        <f t="shared" si="5"/>
        <v>1.6210109492651066E-2</v>
      </c>
      <c r="Q37" s="17">
        <f t="shared" si="7"/>
        <v>1.9482490875612295</v>
      </c>
      <c r="R37" s="17">
        <f t="shared" si="8"/>
        <v>3.896498175122459</v>
      </c>
      <c r="S37" s="17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18">
        <v>36</v>
      </c>
      <c r="B38" s="18">
        <f t="shared" si="0"/>
        <v>4.14226060323876E-2</v>
      </c>
      <c r="C38" s="18">
        <v>2.04</v>
      </c>
      <c r="D38" s="18">
        <f t="shared" si="3"/>
        <v>2.0346462331607551</v>
      </c>
      <c r="E38" s="18">
        <v>12</v>
      </c>
      <c r="F38" s="18"/>
      <c r="G38" s="18">
        <v>-5.85</v>
      </c>
      <c r="H38" s="18"/>
      <c r="I38" s="18">
        <v>350</v>
      </c>
      <c r="J38" s="18">
        <f>RADIANS(I38)</f>
        <v>6.1086523819801535</v>
      </c>
      <c r="K38" s="29"/>
      <c r="L38" s="18"/>
      <c r="M38" s="18"/>
      <c r="N38" s="18">
        <f t="shared" si="1"/>
        <v>8.2845212064775201E-2</v>
      </c>
      <c r="O38" s="18">
        <f t="shared" si="4"/>
        <v>-0.99656242696478503</v>
      </c>
      <c r="P38" s="17">
        <f t="shared" si="5"/>
        <v>1.7158322905143936E-3</v>
      </c>
      <c r="Q38" s="17">
        <f t="shared" si="7"/>
        <v>2.0690347309123678</v>
      </c>
      <c r="R38" s="17">
        <f t="shared" si="8"/>
        <v>4.1380694618247356</v>
      </c>
      <c r="S38" s="17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G39" s="17"/>
      <c r="H39" s="17"/>
      <c r="I39" s="17"/>
      <c r="J39" s="17"/>
      <c r="K39" s="17"/>
      <c r="M39" s="16"/>
      <c r="N39" s="16"/>
      <c r="O39" s="16"/>
      <c r="P39" s="16"/>
      <c r="Q39" s="16"/>
      <c r="R39" s="16"/>
      <c r="S39" s="16"/>
    </row>
    <row r="40" spans="1:27" x14ac:dyDescent="0.25">
      <c r="R40" s="16"/>
      <c r="S40" s="16"/>
      <c r="T40" s="16"/>
      <c r="U40" s="16"/>
      <c r="V40" s="16"/>
      <c r="W40" s="16"/>
      <c r="X40" s="16"/>
      <c r="Y40" s="16"/>
    </row>
    <row r="41" spans="1:27" x14ac:dyDescent="0.25">
      <c r="B41" s="1" t="s">
        <v>9</v>
      </c>
      <c r="C41" s="1" t="s">
        <v>10</v>
      </c>
      <c r="D41" s="3"/>
      <c r="R41" s="16"/>
      <c r="S41" s="16"/>
      <c r="T41" s="16"/>
      <c r="U41" s="16"/>
      <c r="V41" s="16"/>
      <c r="W41" s="16"/>
      <c r="X41" s="16"/>
      <c r="Y41" s="16"/>
    </row>
    <row r="42" spans="1:27" x14ac:dyDescent="0.25">
      <c r="B42">
        <v>0</v>
      </c>
      <c r="C42">
        <f>RADIANS(B42)</f>
        <v>0</v>
      </c>
      <c r="D42">
        <v>23.77</v>
      </c>
      <c r="R42" s="16"/>
      <c r="S42" s="16"/>
      <c r="T42" s="16"/>
      <c r="U42" s="16"/>
      <c r="V42" s="16"/>
      <c r="W42" s="16"/>
      <c r="X42" s="16"/>
      <c r="Y42" s="16"/>
    </row>
    <row r="43" spans="1:27" x14ac:dyDescent="0.25">
      <c r="B43">
        <v>10</v>
      </c>
      <c r="C43">
        <f>RADIANS(B43)</f>
        <v>0.17453292519943295</v>
      </c>
      <c r="D43">
        <v>53.24</v>
      </c>
      <c r="R43" s="16"/>
      <c r="S43" s="16"/>
      <c r="T43" s="16"/>
      <c r="U43" s="16"/>
      <c r="V43" s="16"/>
      <c r="W43" s="16"/>
      <c r="X43" s="16"/>
      <c r="Y43" s="16"/>
    </row>
    <row r="44" spans="1:27" x14ac:dyDescent="0.25">
      <c r="B44">
        <v>20</v>
      </c>
      <c r="C44">
        <f>RADIANS(B44)</f>
        <v>0.3490658503988659</v>
      </c>
      <c r="D44">
        <v>81.62</v>
      </c>
      <c r="R44" s="16"/>
      <c r="S44" s="16"/>
      <c r="T44" s="16"/>
      <c r="U44" s="16"/>
      <c r="V44" s="16"/>
      <c r="W44" s="16"/>
      <c r="X44" s="16"/>
      <c r="Y44" s="16"/>
    </row>
    <row r="45" spans="1:27" x14ac:dyDescent="0.25">
      <c r="B45">
        <v>30</v>
      </c>
      <c r="C45">
        <f>RADIANS(B45)</f>
        <v>0.52359877559829882</v>
      </c>
      <c r="D45">
        <v>108.74</v>
      </c>
      <c r="R45" s="16"/>
      <c r="S45" s="16"/>
      <c r="T45" s="16"/>
      <c r="U45" s="16"/>
      <c r="V45" s="16"/>
      <c r="W45" s="16"/>
      <c r="X45" s="16"/>
      <c r="Y45" s="16"/>
    </row>
    <row r="46" spans="1:27" x14ac:dyDescent="0.25">
      <c r="B46">
        <v>40</v>
      </c>
      <c r="C46">
        <f t="shared" ref="C46:C75" si="11">RADIANS(B46)</f>
        <v>0.69813170079773179</v>
      </c>
      <c r="D46">
        <v>132.88999999999999</v>
      </c>
      <c r="R46" s="16"/>
      <c r="S46" s="16"/>
      <c r="T46" s="16"/>
      <c r="U46" s="16"/>
      <c r="V46" s="16"/>
      <c r="W46" s="16"/>
      <c r="X46" s="16"/>
      <c r="Y46" s="16"/>
    </row>
    <row r="47" spans="1:27" x14ac:dyDescent="0.25">
      <c r="B47">
        <v>50</v>
      </c>
      <c r="C47">
        <f t="shared" si="11"/>
        <v>0.87266462599716477</v>
      </c>
      <c r="D47">
        <v>152.19999999999999</v>
      </c>
      <c r="R47" s="16"/>
      <c r="S47" s="16"/>
      <c r="T47" s="16"/>
      <c r="U47" s="16"/>
      <c r="V47" s="16"/>
      <c r="W47" s="16"/>
      <c r="X47" s="16"/>
      <c r="Y47" s="16"/>
    </row>
    <row r="48" spans="1:27" x14ac:dyDescent="0.25">
      <c r="B48">
        <v>60</v>
      </c>
      <c r="C48">
        <f t="shared" si="11"/>
        <v>1.0471975511965976</v>
      </c>
      <c r="D48">
        <v>168.38</v>
      </c>
      <c r="R48" s="16"/>
      <c r="S48" s="16"/>
      <c r="T48" s="16"/>
      <c r="U48" s="16"/>
      <c r="V48" s="16"/>
      <c r="W48" s="16"/>
      <c r="X48" s="16"/>
      <c r="Y48" s="16"/>
    </row>
    <row r="49" spans="2:25" x14ac:dyDescent="0.25">
      <c r="B49">
        <v>70</v>
      </c>
      <c r="C49">
        <f t="shared" si="11"/>
        <v>1.2217304763960306</v>
      </c>
      <c r="D49">
        <v>178.47</v>
      </c>
      <c r="R49" s="16"/>
      <c r="S49" s="16"/>
      <c r="T49" s="16"/>
      <c r="U49" s="16"/>
      <c r="V49" s="16"/>
      <c r="W49" s="16"/>
      <c r="X49" s="16"/>
      <c r="Y49" s="16"/>
    </row>
    <row r="50" spans="2:25" x14ac:dyDescent="0.25">
      <c r="B50">
        <v>80</v>
      </c>
      <c r="C50">
        <f t="shared" si="11"/>
        <v>1.3962634015954636</v>
      </c>
      <c r="D50">
        <v>182.28</v>
      </c>
      <c r="R50" s="16"/>
      <c r="S50" s="16"/>
      <c r="T50" s="16"/>
      <c r="U50" s="16"/>
      <c r="V50" s="16"/>
      <c r="W50" s="16"/>
      <c r="X50" s="16"/>
      <c r="Y50" s="16"/>
    </row>
    <row r="51" spans="2:25" x14ac:dyDescent="0.25">
      <c r="B51">
        <v>90</v>
      </c>
      <c r="C51">
        <f t="shared" si="11"/>
        <v>1.5707963267948966</v>
      </c>
      <c r="D51">
        <v>180.39</v>
      </c>
      <c r="R51" s="16"/>
      <c r="S51" s="16"/>
      <c r="T51" s="16"/>
      <c r="U51" s="16"/>
      <c r="V51" s="16"/>
      <c r="W51" s="16"/>
      <c r="X51" s="16"/>
      <c r="Y51" s="16"/>
    </row>
    <row r="52" spans="2:25" x14ac:dyDescent="0.25">
      <c r="B52">
        <v>100</v>
      </c>
      <c r="C52">
        <f t="shared" si="11"/>
        <v>1.7453292519943295</v>
      </c>
      <c r="D52">
        <v>173.37</v>
      </c>
      <c r="R52" s="16"/>
      <c r="S52" s="16"/>
      <c r="T52" s="16"/>
      <c r="U52" s="16"/>
      <c r="V52" s="16"/>
      <c r="W52" s="16"/>
      <c r="X52" s="16"/>
      <c r="Y52" s="16"/>
    </row>
    <row r="53" spans="2:25" x14ac:dyDescent="0.25">
      <c r="B53">
        <v>110</v>
      </c>
      <c r="C53">
        <f t="shared" si="11"/>
        <v>1.9198621771937625</v>
      </c>
      <c r="D53">
        <v>161.49</v>
      </c>
      <c r="R53" s="16"/>
      <c r="S53" s="16"/>
      <c r="T53" s="16"/>
      <c r="U53" s="16"/>
      <c r="V53" s="16"/>
      <c r="W53" s="16"/>
      <c r="X53" s="16"/>
      <c r="Y53" s="16"/>
    </row>
    <row r="54" spans="2:25" x14ac:dyDescent="0.25">
      <c r="B54">
        <v>120</v>
      </c>
      <c r="C54">
        <f t="shared" si="11"/>
        <v>2.0943951023931953</v>
      </c>
      <c r="D54">
        <v>144.5</v>
      </c>
      <c r="R54" s="16"/>
      <c r="S54" s="16"/>
      <c r="T54" s="16"/>
      <c r="U54" s="16"/>
      <c r="V54" s="16"/>
      <c r="W54" s="16"/>
      <c r="X54" s="16"/>
      <c r="Y54" s="16"/>
    </row>
    <row r="55" spans="2:25" x14ac:dyDescent="0.25">
      <c r="B55">
        <v>130</v>
      </c>
      <c r="C55">
        <f t="shared" si="11"/>
        <v>2.2689280275926285</v>
      </c>
      <c r="D55">
        <v>122.1</v>
      </c>
      <c r="H55" s="16"/>
      <c r="I55" s="16"/>
      <c r="J55" s="16"/>
      <c r="K55" s="16"/>
      <c r="L55" s="16"/>
      <c r="M55" s="16"/>
      <c r="N55" s="16"/>
      <c r="O55" s="16"/>
    </row>
    <row r="56" spans="2:25" x14ac:dyDescent="0.25">
      <c r="B56">
        <v>140</v>
      </c>
      <c r="C56">
        <f t="shared" si="11"/>
        <v>2.4434609527920612</v>
      </c>
      <c r="D56">
        <v>96.79</v>
      </c>
      <c r="L56" s="16"/>
    </row>
    <row r="57" spans="2:25" x14ac:dyDescent="0.25">
      <c r="B57">
        <v>150</v>
      </c>
      <c r="C57">
        <f t="shared" si="11"/>
        <v>2.6179938779914944</v>
      </c>
      <c r="D57">
        <v>67.8</v>
      </c>
    </row>
    <row r="58" spans="2:25" x14ac:dyDescent="0.25">
      <c r="B58">
        <v>160</v>
      </c>
      <c r="C58">
        <f t="shared" si="11"/>
        <v>2.7925268031909272</v>
      </c>
      <c r="D58">
        <v>43.36</v>
      </c>
    </row>
    <row r="59" spans="2:25" x14ac:dyDescent="0.25">
      <c r="B59">
        <v>170</v>
      </c>
      <c r="C59">
        <f t="shared" si="11"/>
        <v>2.9670597283903604</v>
      </c>
      <c r="D59">
        <v>10.67</v>
      </c>
    </row>
    <row r="60" spans="2:25" x14ac:dyDescent="0.25">
      <c r="B60">
        <v>180</v>
      </c>
      <c r="C60">
        <f t="shared" si="11"/>
        <v>3.1415926535897931</v>
      </c>
      <c r="D60">
        <v>-16.32</v>
      </c>
    </row>
    <row r="61" spans="2:25" x14ac:dyDescent="0.25">
      <c r="B61">
        <v>190</v>
      </c>
      <c r="C61">
        <f t="shared" si="11"/>
        <v>3.3161255787892263</v>
      </c>
      <c r="D61">
        <v>-48.61</v>
      </c>
    </row>
    <row r="62" spans="2:25" x14ac:dyDescent="0.25">
      <c r="B62">
        <v>200</v>
      </c>
      <c r="C62">
        <f t="shared" si="11"/>
        <v>3.4906585039886591</v>
      </c>
      <c r="D62">
        <v>-75.37</v>
      </c>
    </row>
    <row r="63" spans="2:25" x14ac:dyDescent="0.25">
      <c r="B63">
        <v>210</v>
      </c>
      <c r="C63">
        <f t="shared" si="11"/>
        <v>3.6651914291880923</v>
      </c>
      <c r="D63">
        <v>-101.37</v>
      </c>
    </row>
    <row r="64" spans="2:25" x14ac:dyDescent="0.25">
      <c r="B64">
        <v>220</v>
      </c>
      <c r="C64">
        <f t="shared" si="11"/>
        <v>3.839724354387525</v>
      </c>
      <c r="D64">
        <v>-125.15</v>
      </c>
    </row>
    <row r="65" spans="2:4" x14ac:dyDescent="0.25">
      <c r="B65">
        <v>230</v>
      </c>
      <c r="C65">
        <f t="shared" si="11"/>
        <v>4.0142572795869578</v>
      </c>
      <c r="D65">
        <v>-142</v>
      </c>
    </row>
    <row r="66" spans="2:4" x14ac:dyDescent="0.25">
      <c r="B66">
        <v>240</v>
      </c>
      <c r="C66">
        <f t="shared" si="11"/>
        <v>4.1887902047863905</v>
      </c>
      <c r="D66">
        <v>-156.9</v>
      </c>
    </row>
    <row r="67" spans="2:4" x14ac:dyDescent="0.25">
      <c r="B67">
        <v>250</v>
      </c>
      <c r="C67">
        <f t="shared" si="11"/>
        <v>4.3633231299858242</v>
      </c>
      <c r="D67">
        <v>-166.38</v>
      </c>
    </row>
    <row r="68" spans="2:4" x14ac:dyDescent="0.25">
      <c r="B68">
        <v>260</v>
      </c>
      <c r="C68">
        <f t="shared" si="11"/>
        <v>4.5378560551852569</v>
      </c>
      <c r="D68">
        <v>-169.8</v>
      </c>
    </row>
    <row r="69" spans="2:4" x14ac:dyDescent="0.25">
      <c r="B69">
        <v>270</v>
      </c>
      <c r="C69">
        <f t="shared" si="11"/>
        <v>4.7123889803846897</v>
      </c>
      <c r="D69">
        <v>-167.83</v>
      </c>
    </row>
    <row r="70" spans="2:4" x14ac:dyDescent="0.25">
      <c r="B70">
        <v>280</v>
      </c>
      <c r="C70">
        <f t="shared" si="11"/>
        <v>4.8869219055841224</v>
      </c>
      <c r="D70">
        <v>-160.5</v>
      </c>
    </row>
    <row r="71" spans="2:4" x14ac:dyDescent="0.25">
      <c r="B71">
        <v>290</v>
      </c>
      <c r="C71">
        <f t="shared" si="11"/>
        <v>5.0614548307835561</v>
      </c>
      <c r="D71">
        <v>-148.11000000000001</v>
      </c>
    </row>
    <row r="72" spans="2:4" x14ac:dyDescent="0.25">
      <c r="B72">
        <v>300</v>
      </c>
      <c r="C72">
        <f t="shared" si="11"/>
        <v>5.2359877559829888</v>
      </c>
      <c r="D72">
        <v>-130.88</v>
      </c>
    </row>
    <row r="73" spans="2:4" x14ac:dyDescent="0.25">
      <c r="B73">
        <v>310</v>
      </c>
      <c r="C73">
        <f t="shared" si="11"/>
        <v>5.4105206811824216</v>
      </c>
      <c r="D73">
        <v>-110.54</v>
      </c>
    </row>
    <row r="74" spans="2:4" x14ac:dyDescent="0.25">
      <c r="B74">
        <v>320</v>
      </c>
      <c r="C74">
        <f t="shared" si="11"/>
        <v>5.5850536063818543</v>
      </c>
      <c r="D74">
        <v>-87.66</v>
      </c>
    </row>
    <row r="75" spans="2:4" x14ac:dyDescent="0.25">
      <c r="B75">
        <v>330</v>
      </c>
      <c r="C75">
        <f t="shared" si="11"/>
        <v>5.7595865315812871</v>
      </c>
      <c r="D75">
        <v>-59.77</v>
      </c>
    </row>
    <row r="76" spans="2:4" x14ac:dyDescent="0.25">
      <c r="B76">
        <v>340</v>
      </c>
      <c r="C76">
        <f>RADIANS(B76)</f>
        <v>5.9341194567807207</v>
      </c>
      <c r="D76">
        <v>-32.369999999999997</v>
      </c>
    </row>
    <row r="77" spans="2:4" x14ac:dyDescent="0.25">
      <c r="B77">
        <v>350</v>
      </c>
      <c r="C77">
        <f>RADIANS(B77)</f>
        <v>6.1086523819801535</v>
      </c>
      <c r="D77">
        <v>-5.85</v>
      </c>
    </row>
  </sheetData>
  <mergeCells count="4">
    <mergeCell ref="U3:U5"/>
    <mergeCell ref="V3:V6"/>
    <mergeCell ref="V7:V8"/>
    <mergeCell ref="K3:K3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70" zoomScaleNormal="70" workbookViewId="0">
      <selection activeCell="F31" sqref="F31"/>
    </sheetView>
  </sheetViews>
  <sheetFormatPr defaultRowHeight="15" x14ac:dyDescent="0.25"/>
  <sheetData>
    <row r="1" spans="1:5" x14ac:dyDescent="0.25">
      <c r="A1" s="26" t="s">
        <v>13</v>
      </c>
      <c r="B1" s="26"/>
      <c r="C1" s="26"/>
      <c r="D1" s="26"/>
      <c r="E1" s="26"/>
    </row>
    <row r="4" spans="1:5" x14ac:dyDescent="0.25">
      <c r="B4" s="31">
        <v>1.403</v>
      </c>
      <c r="E4" s="32">
        <v>0.2656</v>
      </c>
    </row>
    <row r="5" spans="1:5" x14ac:dyDescent="0.25">
      <c r="B5" s="30">
        <v>2.6790000000000001E-2</v>
      </c>
      <c r="E5" s="30">
        <v>9.3890000000000001E-2</v>
      </c>
    </row>
    <row r="6" spans="1:5" x14ac:dyDescent="0.25">
      <c r="B6" s="30"/>
      <c r="E6" s="33">
        <v>0.27</v>
      </c>
    </row>
    <row r="7" spans="1:5" x14ac:dyDescent="0.25">
      <c r="E7" s="31">
        <v>9.4E-2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V3_and_main</vt:lpstr>
      <vt:lpstr>V4_i_V5_Regresja_liniowa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2016-05-02T12:38:57Z</cp:lastPrinted>
  <dcterms:created xsi:type="dcterms:W3CDTF">2016-05-02T11:58:53Z</dcterms:created>
  <dcterms:modified xsi:type="dcterms:W3CDTF">2016-05-02T18:33:10Z</dcterms:modified>
</cp:coreProperties>
</file>