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field\Desktop\"/>
    </mc:Choice>
  </mc:AlternateContent>
  <xr:revisionPtr revIDLastSave="0" documentId="13_ncr:1_{46C56716-0DBC-4C2F-8442-59126DD6F0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Stat" sheetId="9" r:id="rId2"/>
    <sheet name="Income Statement" sheetId="10" r:id="rId3"/>
    <sheet name="ADSK Forecast" sheetId="14" r:id="rId4"/>
    <sheet name="pivots" sheetId="13" r:id="rId5"/>
  </sheets>
  <definedNames>
    <definedName name="cogs_expense">Data!$F:$F</definedName>
    <definedName name="others_expense">Data!$I:$I</definedName>
    <definedName name="rd_expense">Data!$H:$H</definedName>
    <definedName name="revenue">Data!$E:$E</definedName>
    <definedName name="sector">Data!$J:$J</definedName>
    <definedName name="sga_expense">Data!$G:$G</definedName>
    <definedName name="sub_sector">Data!$K:$K</definedName>
    <definedName name="symbol">Data!$B:$B</definedName>
    <definedName name="ticker">#REF!</definedName>
    <definedName name="tickers">#REF!</definedName>
    <definedName name="years">Data!$C:$C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8" i="14" l="1" a="1"/>
  <c r="G18" i="14" s="1"/>
  <c r="G17" i="14" a="1"/>
  <c r="G17" i="14" s="1"/>
  <c r="G16" i="14" a="1"/>
  <c r="G16" i="14" s="1"/>
  <c r="F18" i="14" a="1"/>
  <c r="F18" i="14" s="1"/>
  <c r="F17" i="14" a="1"/>
  <c r="F17" i="14" s="1"/>
  <c r="F16" i="14" a="1"/>
  <c r="F16" i="14" s="1"/>
  <c r="F5" i="14" s="1"/>
  <c r="C10" i="14" a="1"/>
  <c r="C10" i="14" s="1"/>
  <c r="D10" i="14" a="1"/>
  <c r="D10" i="14" s="1"/>
  <c r="E10" i="14" a="1"/>
  <c r="E10" i="14" s="1"/>
  <c r="B10" i="14" a="1"/>
  <c r="B10" i="14" s="1"/>
  <c r="C9" i="14" a="1"/>
  <c r="C9" i="14" s="1"/>
  <c r="D9" i="14" a="1"/>
  <c r="D9" i="14" s="1"/>
  <c r="E9" i="14" a="1"/>
  <c r="E9" i="14" s="1"/>
  <c r="B9" i="14" a="1"/>
  <c r="B9" i="14" s="1"/>
  <c r="C8" i="14" a="1"/>
  <c r="C8" i="14" s="1"/>
  <c r="C11" i="14" s="1"/>
  <c r="D8" i="14" a="1"/>
  <c r="D8" i="14" s="1"/>
  <c r="D11" i="14" s="1"/>
  <c r="E8" i="14" a="1"/>
  <c r="E8" i="14" s="1"/>
  <c r="E11" i="14" s="1"/>
  <c r="B8" i="14" a="1"/>
  <c r="B8" i="14" s="1"/>
  <c r="B11" i="14" s="1"/>
  <c r="C6" i="14" a="1"/>
  <c r="C6" i="14" s="1"/>
  <c r="C17" i="14" s="1"/>
  <c r="D6" i="14" a="1"/>
  <c r="D6" i="14" s="1"/>
  <c r="D17" i="14" s="1"/>
  <c r="E6" i="14" a="1"/>
  <c r="E6" i="14" s="1"/>
  <c r="E17" i="14" s="1"/>
  <c r="B6" i="14" a="1"/>
  <c r="B6" i="14" s="1"/>
  <c r="B17" i="14" s="1"/>
  <c r="C5" i="14" a="1"/>
  <c r="C5" i="14" s="1"/>
  <c r="C16" i="14" s="1"/>
  <c r="D5" i="14" a="1"/>
  <c r="D5" i="14" s="1"/>
  <c r="D7" i="14" s="1"/>
  <c r="D12" i="14" s="1"/>
  <c r="D18" i="14" s="1"/>
  <c r="E5" i="14" a="1"/>
  <c r="E5" i="14" s="1"/>
  <c r="E16" i="14" s="1"/>
  <c r="B5" i="14" a="1"/>
  <c r="B5" i="14" s="1"/>
  <c r="B7" i="14" s="1"/>
  <c r="B12" i="14" s="1"/>
  <c r="B18" i="14" s="1"/>
  <c r="G5" i="14" l="1"/>
  <c r="F12" i="14"/>
  <c r="F7" i="14"/>
  <c r="C7" i="14"/>
  <c r="C12" i="14" s="1"/>
  <c r="C18" i="14" s="1"/>
  <c r="E7" i="14"/>
  <c r="E12" i="14" s="1"/>
  <c r="E18" i="14" s="1"/>
  <c r="D16" i="14"/>
  <c r="E11" i="10" a="1"/>
  <c r="E11" i="10" s="1"/>
  <c r="E10" i="10" a="1"/>
  <c r="E10" i="10" s="1"/>
  <c r="E9" i="10" a="1"/>
  <c r="E9" i="10" s="1"/>
  <c r="E7" i="10" a="1"/>
  <c r="E7" i="10" s="1"/>
  <c r="E6" i="10" a="1"/>
  <c r="E6" i="10" s="1"/>
  <c r="D7" i="10" a="1"/>
  <c r="D7" i="10" s="1"/>
  <c r="D9" i="10" a="1"/>
  <c r="D9" i="10" s="1"/>
  <c r="D11" i="10" a="1"/>
  <c r="D11" i="10" s="1"/>
  <c r="D10" i="10" a="1"/>
  <c r="D10" i="10" s="1"/>
  <c r="D6" i="10" a="1"/>
  <c r="D6" i="10" s="1"/>
  <c r="C11" i="10" a="1"/>
  <c r="C11" i="10" s="1"/>
  <c r="C10" i="10" a="1"/>
  <c r="C10" i="10" s="1"/>
  <c r="C9" i="10" a="1"/>
  <c r="C9" i="10" s="1"/>
  <c r="C7" i="10" a="1"/>
  <c r="C7" i="10" s="1"/>
  <c r="C6" i="10" a="1"/>
  <c r="C6" i="10" s="1"/>
  <c r="B11" i="10" a="1"/>
  <c r="B11" i="10" s="1"/>
  <c r="B10" i="10" a="1"/>
  <c r="B10" i="10" s="1"/>
  <c r="B9" i="10" a="1"/>
  <c r="B9" i="10" s="1"/>
  <c r="B7" i="10" a="1"/>
  <c r="B7" i="10" s="1"/>
  <c r="B6" i="10" a="1"/>
  <c r="B6" i="10" s="1"/>
  <c r="S30" i="9"/>
  <c r="S29" i="9"/>
  <c r="S13" i="9"/>
  <c r="S12" i="9"/>
  <c r="S28" i="9"/>
  <c r="S27" i="9"/>
  <c r="S26" i="9"/>
  <c r="S25" i="9"/>
  <c r="S24" i="9"/>
  <c r="S10" i="9"/>
  <c r="S8" i="9"/>
  <c r="S9" i="9"/>
  <c r="S11" i="9"/>
  <c r="S7" i="9"/>
  <c r="G12" i="14" l="1"/>
  <c r="G7" i="14"/>
  <c r="C12" i="10"/>
  <c r="E8" i="10"/>
  <c r="E12" i="10"/>
  <c r="E13" i="10" s="1"/>
  <c r="B8" i="10"/>
  <c r="B13" i="10" s="1"/>
  <c r="B12" i="10"/>
  <c r="C8" i="10"/>
  <c r="C13" i="10" s="1"/>
  <c r="D12" i="10"/>
  <c r="D8" i="10"/>
  <c r="D13" i="10" s="1"/>
</calcChain>
</file>

<file path=xl/sharedStrings.xml><?xml version="1.0" encoding="utf-8"?>
<sst xmlns="http://schemas.openxmlformats.org/spreadsheetml/2006/main" count="9565" uniqueCount="613">
  <si>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</si>
  <si>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</si>
  <si>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</si>
  <si>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</si>
  <si>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</si>
  <si>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</si>
  <si>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</si>
  <si>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</si>
  <si>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</si>
  <si>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</si>
  <si>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</si>
  <si>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</si>
  <si>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</si>
  <si>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</si>
  <si>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</si>
  <si>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</si>
  <si>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</si>
  <si>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</si>
  <si>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</si>
  <si>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</si>
  <si>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</si>
  <si>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</si>
  <si>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</si>
  <si>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</si>
  <si>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</si>
  <si>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</si>
  <si>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</si>
  <si>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</si>
  <si>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</si>
  <si>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</si>
  <si>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</si>
  <si>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</si>
  <si>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</si>
  <si>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</si>
  <si>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</si>
  <si>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</si>
  <si>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</si>
  <si>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</si>
  <si>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</si>
  <si>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</si>
  <si>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</si>
  <si>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</si>
  <si>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</si>
  <si>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</si>
  <si>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</si>
  <si>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</si>
  <si>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</si>
  <si>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</si>
  <si>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</si>
  <si>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</si>
  <si>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</si>
  <si>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</si>
  <si>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</si>
  <si>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</si>
  <si>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</si>
  <si>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</si>
  <si>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</si>
  <si>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</si>
  <si>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</si>
  <si>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</si>
  <si>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</si>
  <si>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</si>
  <si>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</si>
  <si>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</si>
  <si>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</si>
  <si>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</si>
  <si>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</si>
  <si>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</si>
  <si>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</si>
  <si>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</si>
  <si>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</si>
  <si>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</si>
  <si>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</si>
  <si>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</si>
  <si>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</si>
  <si>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</si>
  <si>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</si>
  <si>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</si>
  <si>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</si>
  <si>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</si>
  <si>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</si>
  <si>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</si>
  <si>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</si>
  <si>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</si>
  <si>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</si>
  <si>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</si>
  <si>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</si>
  <si>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</si>
  <si>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</si>
  <si>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</si>
  <si>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</si>
  <si>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</si>
  <si>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</si>
  <si>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</si>
  <si>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</si>
  <si>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</si>
  <si>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</si>
  <si>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</si>
  <si>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</si>
  <si>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</si>
  <si>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</si>
  <si>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</si>
  <si>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</si>
  <si>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</si>
  <si>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</si>
  <si>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</si>
  <si>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</si>
  <si>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</si>
  <si>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</si>
  <si>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</si>
  <si>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</si>
  <si>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</si>
  <si>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</si>
  <si>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</si>
  <si>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</si>
  <si>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</si>
  <si>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</si>
  <si>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</si>
  <si>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</si>
  <si>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</si>
  <si>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</si>
  <si>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</si>
  <si>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</si>
  <si>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</si>
  <si>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</si>
  <si>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</si>
  <si>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</si>
  <si>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</si>
  <si>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</si>
  <si>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</si>
  <si>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</si>
  <si>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</si>
  <si>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</si>
  <si>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</si>
  <si>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</si>
  <si>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</si>
  <si>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</si>
  <si>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</si>
  <si>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</si>
  <si>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</si>
  <si>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</si>
  <si>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</si>
  <si>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</si>
  <si>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</si>
  <si>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</si>
  <si>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</si>
  <si>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</si>
  <si>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</si>
  <si>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</si>
  <si>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</si>
  <si>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</si>
  <si>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</si>
  <si>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</si>
  <si>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</si>
  <si>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</si>
  <si>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</si>
  <si>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</si>
  <si>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</si>
  <si>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</si>
  <si>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</si>
  <si>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</si>
  <si>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</si>
  <si>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</si>
  <si>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</si>
  <si>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</si>
  <si>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</si>
  <si>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</si>
  <si>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</si>
  <si>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</si>
  <si>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</si>
  <si>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</si>
  <si>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</si>
  <si>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</si>
  <si>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</si>
  <si>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</si>
  <si>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</si>
  <si>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</si>
  <si>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</si>
  <si>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</si>
  <si>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</si>
  <si>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</si>
  <si>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</si>
  <si>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</si>
  <si>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</si>
  <si>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</si>
  <si>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</si>
  <si>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</si>
  <si>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</si>
  <si>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</si>
  <si>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</si>
  <si>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</si>
  <si>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</si>
  <si>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</si>
  <si>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</si>
  <si>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</si>
  <si>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</si>
  <si>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</si>
  <si>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</si>
  <si>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</si>
  <si>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</si>
  <si>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</si>
  <si>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</si>
  <si>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</si>
  <si>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</si>
  <si>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</si>
  <si>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</si>
  <si>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</si>
  <si>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</si>
  <si>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</si>
  <si>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</si>
  <si>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</si>
  <si>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</si>
  <si>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</si>
  <si>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</si>
  <si>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</si>
  <si>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</si>
  <si>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</si>
  <si>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</si>
  <si>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</si>
  <si>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</si>
  <si>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</si>
  <si>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</si>
  <si>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</si>
  <si>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</si>
  <si>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</si>
  <si>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</si>
  <si>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</si>
  <si>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</si>
  <si>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</si>
  <si>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</si>
  <si>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</si>
  <si>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</si>
  <si>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</si>
  <si>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</si>
  <si>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</si>
  <si>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</si>
  <si>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</si>
  <si>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</si>
  <si>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</si>
  <si>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</si>
  <si>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</si>
  <si>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</si>
  <si>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</si>
  <si>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</si>
  <si>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</si>
  <si>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</si>
  <si>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</si>
  <si>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</si>
  <si>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</si>
  <si>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</si>
  <si>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</si>
  <si>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</si>
  <si>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</si>
  <si>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</si>
  <si>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</si>
  <si>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</si>
  <si>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</si>
  <si>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</si>
  <si>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</si>
  <si>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</si>
  <si>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</si>
  <si>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</si>
  <si>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</si>
  <si>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</si>
  <si>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</si>
  <si>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</si>
  <si>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</si>
  <si>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</si>
  <si>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</si>
  <si>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</si>
  <si>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</si>
  <si>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</si>
  <si>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</si>
  <si>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</si>
  <si>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</si>
  <si>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</si>
  <si>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</si>
  <si>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</si>
  <si>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</si>
  <si>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</si>
  <si>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</si>
  <si>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</si>
  <si>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</si>
  <si>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</si>
  <si>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</si>
  <si>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</si>
  <si>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</si>
  <si>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</si>
  <si>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</si>
  <si>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</si>
  <si>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</si>
  <si>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</si>
  <si>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</si>
  <si>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</si>
  <si>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</si>
  <si>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</si>
  <si>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</si>
  <si>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</si>
  <si>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</si>
  <si>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</si>
  <si>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</si>
  <si>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</si>
  <si>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</si>
  <si>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</si>
  <si>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</si>
  <si>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</si>
  <si>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</si>
  <si>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</si>
  <si>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</si>
  <si>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</si>
  <si>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</si>
  <si>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</si>
  <si>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</si>
  <si>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</si>
  <si>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</si>
  <si>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</si>
  <si>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</si>
  <si>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</si>
  <si>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</si>
  <si>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</si>
  <si>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</si>
  <si>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</si>
  <si>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</si>
  <si>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</si>
  <si>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</si>
  <si>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</si>
  <si>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</si>
  <si>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</si>
  <si>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</si>
  <si>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</si>
  <si>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</si>
  <si>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</si>
  <si>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</si>
  <si>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</si>
  <si>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</si>
  <si>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</si>
  <si>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</si>
  <si>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</si>
  <si>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</si>
  <si>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</si>
  <si>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</si>
  <si>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</si>
  <si>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</si>
  <si>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</si>
  <si>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</si>
  <si>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</si>
  <si>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</si>
  <si>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</si>
  <si>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</si>
  <si>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</si>
  <si>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</si>
  <si>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</si>
  <si>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</si>
  <si>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</si>
  <si>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</si>
  <si>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</si>
  <si>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</si>
  <si>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</si>
  <si>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</si>
  <si>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</si>
  <si>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</si>
  <si>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</si>
  <si>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</si>
  <si>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</si>
  <si>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</si>
  <si>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</si>
  <si>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</si>
  <si>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</si>
  <si>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</si>
  <si>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</si>
  <si>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</si>
  <si>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</si>
  <si>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</si>
  <si>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</si>
  <si>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</si>
  <si>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</si>
  <si>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</si>
  <si>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</si>
  <si>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</si>
  <si>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</si>
  <si>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</si>
  <si>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</si>
  <si>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</si>
  <si>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</si>
  <si>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</si>
  <si>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</si>
  <si>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</si>
  <si>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</si>
  <si>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</si>
  <si>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</si>
  <si>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</si>
  <si>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</si>
  <si>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</si>
  <si>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</si>
  <si>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</si>
  <si>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</si>
  <si>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</si>
  <si>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</si>
  <si>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</si>
  <si>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</si>
  <si>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</si>
  <si>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</si>
  <si>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</si>
  <si>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</si>
  <si>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</si>
  <si>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</si>
  <si>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</si>
  <si>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</si>
  <si>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</si>
  <si>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</si>
  <si>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</si>
  <si>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</si>
  <si>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</si>
  <si>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</si>
  <si>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</si>
  <si>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</si>
  <si>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</si>
  <si>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</si>
  <si>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</si>
  <si>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</si>
  <si>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</si>
  <si>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</si>
  <si>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</si>
  <si>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</si>
  <si>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</si>
  <si>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</si>
  <si>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</si>
  <si>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</si>
  <si>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</si>
  <si>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</si>
  <si>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</si>
  <si>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</si>
  <si>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</si>
  <si>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</si>
  <si>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</si>
  <si>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</si>
  <si>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</si>
  <si>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</si>
  <si>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</si>
  <si>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</si>
  <si>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</si>
  <si>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</si>
  <si>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</si>
  <si>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</si>
  <si>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</si>
  <si>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</si>
  <si>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</si>
  <si>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</si>
  <si>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</si>
  <si>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</si>
  <si>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</si>
  <si>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</si>
  <si>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</si>
  <si>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</si>
  <si>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</si>
  <si>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</si>
  <si>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</si>
  <si>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</si>
  <si>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</si>
  <si>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</si>
  <si>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</si>
  <si>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</si>
  <si>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</si>
  <si>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</si>
  <si>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</si>
  <si>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</si>
  <si>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</si>
  <si>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</si>
  <si>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</si>
  <si>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</si>
  <si>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</si>
  <si>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</si>
  <si>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</si>
  <si>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</si>
  <si>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</si>
  <si>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</si>
  <si>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</si>
  <si>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</si>
  <si>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</si>
  <si>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</si>
  <si>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</si>
  <si>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</si>
  <si>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</si>
  <si>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</si>
  <si>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</si>
  <si>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</si>
  <si>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</si>
  <si>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</si>
  <si>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</si>
  <si>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</si>
  <si>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</si>
  <si>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</si>
  <si>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</si>
  <si>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</si>
  <si>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</si>
  <si>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</si>
  <si>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</si>
  <si>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</si>
  <si>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</si>
  <si>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</si>
  <si>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</si>
  <si>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</si>
  <si>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</si>
  <si>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</si>
  <si>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</si>
  <si>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</si>
  <si>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</si>
  <si>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</si>
  <si>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</si>
  <si>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</si>
  <si>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</si>
  <si>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</si>
  <si>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</si>
  <si>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</si>
  <si>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</si>
  <si>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</si>
  <si>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</si>
  <si>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</si>
  <si>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</si>
  <si>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</si>
  <si>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</si>
  <si>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</si>
  <si>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</si>
  <si>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</si>
  <si>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</si>
  <si>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</si>
  <si>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</si>
  <si>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</si>
  <si>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</si>
  <si>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</si>
  <si>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</si>
  <si>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</si>
  <si>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</si>
  <si>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</si>
  <si>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</si>
  <si>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</si>
  <si>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</si>
  <si>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</si>
  <si>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</si>
  <si>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</si>
  <si>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</si>
  <si>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</si>
  <si>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</si>
  <si>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</si>
  <si>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</si>
  <si>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</si>
  <si>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</si>
  <si>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</si>
  <si>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</si>
  <si>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</si>
  <si>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</si>
  <si>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</si>
  <si>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</si>
  <si>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</si>
  <si>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</si>
  <si>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</si>
  <si>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</si>
  <si>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</si>
  <si>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</si>
  <si>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</si>
  <si>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</si>
  <si>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</si>
  <si>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</si>
  <si>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</si>
  <si>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</si>
  <si>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</si>
  <si>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</si>
  <si>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</si>
  <si>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</si>
  <si>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</si>
  <si>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</si>
  <si>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</si>
  <si>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</si>
  <si>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</si>
  <si>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</si>
  <si>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</si>
  <si>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Healthcare</t>
  </si>
  <si>
    <t>Bin</t>
  </si>
  <si>
    <t>More</t>
  </si>
  <si>
    <t>Frequency</t>
  </si>
  <si>
    <t>Min</t>
  </si>
  <si>
    <t>Q1</t>
  </si>
  <si>
    <t>MED</t>
  </si>
  <si>
    <t>Q2</t>
  </si>
  <si>
    <t>MAX</t>
  </si>
  <si>
    <t>Range</t>
  </si>
  <si>
    <t>S</t>
  </si>
  <si>
    <t>Ticker symbol:</t>
  </si>
  <si>
    <t>Income Statement</t>
  </si>
  <si>
    <t>Revenue</t>
  </si>
  <si>
    <t>Gross Profit</t>
  </si>
  <si>
    <t>Historical</t>
  </si>
  <si>
    <t>Total Op Expense</t>
  </si>
  <si>
    <t>Operating Income</t>
  </si>
  <si>
    <t xml:space="preserve"> COGS</t>
  </si>
  <si>
    <t xml:space="preserve"> Sales, General and Admin.</t>
  </si>
  <si>
    <t xml:space="preserve"> Research and Development</t>
  </si>
  <si>
    <t xml:space="preserve"> Others</t>
  </si>
  <si>
    <t>Forecast</t>
  </si>
  <si>
    <t>Year 5</t>
  </si>
  <si>
    <t>Year 6</t>
  </si>
  <si>
    <t>Operating Statistics</t>
  </si>
  <si>
    <t>Gross margin</t>
  </si>
  <si>
    <t>Revenue growth (%)</t>
  </si>
  <si>
    <t>Operating margin</t>
  </si>
  <si>
    <t>Assumptions</t>
  </si>
  <si>
    <t>ADSK Forecast</t>
  </si>
  <si>
    <t>Scenarios</t>
  </si>
  <si>
    <t>Strong</t>
  </si>
  <si>
    <t>Base</t>
  </si>
  <si>
    <t>Weak</t>
  </si>
  <si>
    <t>Operating Scenarios</t>
  </si>
  <si>
    <t>Revenue growth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</si>
</sst>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&quot;$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1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NumberFormat="1"/>
    <xf numFmtId="164" fontId="0" fillId="0" borderId="0" xfId="0" applyNumberFormat="1"/>
    <xf numFmtId="0" fontId="16" fillId="0" borderId="0" xfId="0" applyFon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0" borderId="0" xfId="0" applyFont="1" applyFill="1" applyAlignment="1"/>
    <xf numFmtId="0" fontId="0" fillId="0" borderId="12" xfId="0" applyBorder="1"/>
    <xf numFmtId="0" fontId="0" fillId="0" borderId="12" xfId="0" applyBorder="1" applyAlignment="1">
      <alignment horizontal="center"/>
    </xf>
    <xf numFmtId="10" fontId="0" fillId="0" borderId="12" xfId="0" applyNumberFormat="1" applyBorder="1"/>
    <xf numFmtId="0" fontId="16" fillId="0" borderId="12" xfId="0" applyFont="1" applyBorder="1" applyAlignment="1">
      <alignment horizontal="center"/>
    </xf>
    <xf numFmtId="0" fontId="16" fillId="0" borderId="12" xfId="0" applyFont="1" applyBorder="1"/>
    <xf numFmtId="165" fontId="0" fillId="0" borderId="12" xfId="0" applyNumberFormat="1" applyBorder="1"/>
    <xf numFmtId="0" fontId="0" fillId="0" borderId="12" xfId="0" applyBorder="1" applyAlignment="1">
      <alignment horizontal="left"/>
    </xf>
    <xf numFmtId="165" fontId="21" fillId="0" borderId="12" xfId="0" applyNumberFormat="1" applyFont="1" applyBorder="1"/>
    <xf numFmtId="0" fontId="16" fillId="33" borderId="12" xfId="0" applyFont="1" applyFill="1" applyBorder="1" applyAlignment="1">
      <alignment horizontal="left"/>
    </xf>
    <xf numFmtId="164" fontId="19" fillId="0" borderId="12" xfId="0" applyNumberFormat="1" applyFont="1" applyBorder="1"/>
    <xf numFmtId="164" fontId="0" fillId="0" borderId="12" xfId="0" applyNumberFormat="1" applyBorder="1"/>
    <xf numFmtId="0" fontId="0" fillId="34" borderId="12" xfId="0" applyFill="1" applyBorder="1"/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6" fillId="0" borderId="18" xfId="0" applyFont="1" applyBorder="1"/>
    <xf numFmtId="0" fontId="16" fillId="33" borderId="15" xfId="0" applyFont="1" applyFill="1" applyBorder="1" applyAlignment="1"/>
    <xf numFmtId="0" fontId="16" fillId="33" borderId="16" xfId="0" applyFont="1" applyFill="1" applyBorder="1" applyAlignment="1"/>
    <xf numFmtId="0" fontId="16" fillId="33" borderId="17" xfId="0" applyFont="1" applyFill="1" applyBorder="1" applyAlignment="1"/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0" fontId="0" fillId="0" borderId="16" xfId="0" applyNumberFormat="1" applyBorder="1"/>
    <xf numFmtId="10" fontId="0" fillId="0" borderId="17" xfId="0" applyNumberFormat="1" applyBorder="1"/>
    <xf numFmtId="10" fontId="0" fillId="0" borderId="0" xfId="0" applyNumberFormat="1" applyBorder="1"/>
    <xf numFmtId="10" fontId="0" fillId="0" borderId="19" xfId="0" applyNumberFormat="1" applyBorder="1"/>
    <xf numFmtId="10" fontId="0" fillId="0" borderId="21" xfId="0" applyNumberFormat="1" applyBorder="1"/>
    <xf numFmtId="10" fontId="0" fillId="0" borderId="22" xfId="0" applyNumberFormat="1" applyBorder="1"/>
    <xf numFmtId="0" fontId="0" fillId="34" borderId="0" xfId="0" applyFill="1" applyBorder="1"/>
    <xf numFmtId="0" fontId="16" fillId="33" borderId="23" xfId="0" applyFont="1" applyFill="1" applyBorder="1" applyAlignment="1">
      <alignment horizontal="left"/>
    </xf>
    <xf numFmtId="0" fontId="16" fillId="33" borderId="24" xfId="0" applyFont="1" applyFill="1" applyBorder="1" applyAlignment="1">
      <alignment horizontal="left"/>
    </xf>
    <xf numFmtId="0" fontId="16" fillId="0" borderId="23" xfId="0" applyFont="1" applyBorder="1" applyAlignment="1">
      <alignment horizontal="center"/>
    </xf>
    <xf numFmtId="0" fontId="16" fillId="0" borderId="23" xfId="0" applyFont="1" applyBorder="1"/>
    <xf numFmtId="165" fontId="0" fillId="0" borderId="23" xfId="0" applyNumberFormat="1" applyBorder="1"/>
    <xf numFmtId="165" fontId="21" fillId="0" borderId="23" xfId="0" applyNumberFormat="1" applyFont="1" applyBorder="1"/>
    <xf numFmtId="0" fontId="16" fillId="33" borderId="16" xfId="0" applyFont="1" applyFill="1" applyBorder="1" applyAlignment="1">
      <alignment horizontal="left"/>
    </xf>
    <xf numFmtId="0" fontId="16" fillId="33" borderId="17" xfId="0" applyFont="1" applyFill="1" applyBorder="1" applyAlignment="1">
      <alignment horizontal="left"/>
    </xf>
    <xf numFmtId="0" fontId="16" fillId="0" borderId="25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164" fontId="20" fillId="0" borderId="27" xfId="0" applyNumberFormat="1" applyFont="1" applyFill="1" applyBorder="1"/>
    <xf numFmtId="0" fontId="20" fillId="0" borderId="28" xfId="0" applyFont="1" applyFill="1" applyBorder="1"/>
    <xf numFmtId="0" fontId="0" fillId="0" borderId="23" xfId="0" applyBorder="1" applyAlignment="1">
      <alignment horizontal="center"/>
    </xf>
    <xf numFmtId="10" fontId="0" fillId="0" borderId="23" xfId="0" applyNumberFormat="1" applyBorder="1"/>
    <xf numFmtId="0" fontId="16" fillId="33" borderId="31" xfId="0" applyFont="1" applyFill="1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10" fontId="0" fillId="0" borderId="27" xfId="0" applyNumberFormat="1" applyBorder="1"/>
    <xf numFmtId="10" fontId="0" fillId="0" borderId="28" xfId="0" applyNumberFormat="1" applyBorder="1"/>
    <xf numFmtId="10" fontId="0" fillId="0" borderId="29" xfId="0" applyNumberFormat="1" applyBorder="1"/>
    <xf numFmtId="10" fontId="0" fillId="0" borderId="30" xfId="0" applyNumberFormat="1" applyBorder="1"/>
    <xf numFmtId="165" fontId="21" fillId="0" borderId="27" xfId="0" applyNumberFormat="1" applyFont="1" applyBorder="1"/>
    <xf numFmtId="165" fontId="21" fillId="0" borderId="28" xfId="0" applyNumberFormat="1" applyFont="1" applyBorder="1"/>
    <xf numFmtId="165" fontId="21" fillId="0" borderId="29" xfId="0" applyNumberFormat="1" applyFont="1" applyBorder="1"/>
    <xf numFmtId="165" fontId="21" fillId="0" borderId="30" xfId="0" applyNumberFormat="1" applyFont="1" applyBorder="1"/>
    <xf numFmtId="165" fontId="0" fillId="35" borderId="32" xfId="0" applyNumberFormat="1" applyFill="1" applyBorder="1" applyAlignment="1">
      <alignment horizontal="center"/>
    </xf>
    <xf numFmtId="165" fontId="0" fillId="35" borderId="33" xfId="0" applyNumberFormat="1" applyFill="1" applyBorder="1" applyAlignment="1">
      <alignment horizontal="center"/>
    </xf>
    <xf numFmtId="165" fontId="19" fillId="35" borderId="34" xfId="0" applyNumberFormat="1" applyFont="1" applyFill="1" applyBorder="1" applyAlignment="1">
      <alignment horizontal="center"/>
    </xf>
    <xf numFmtId="165" fontId="19" fillId="35" borderId="35" xfId="0" applyNumberFormat="1" applyFont="1" applyFill="1" applyBorder="1" applyAlignment="1">
      <alignment horizontal="center"/>
    </xf>
    <xf numFmtId="165" fontId="19" fillId="35" borderId="13" xfId="0" applyNumberFormat="1" applyFont="1" applyFill="1" applyBorder="1" applyAlignment="1">
      <alignment horizontal="center"/>
    </xf>
    <xf numFmtId="165" fontId="19" fillId="35" borderId="14" xfId="0" applyNumberFormat="1" applyFont="1" applyFill="1" applyBorder="1" applyAlignment="1">
      <alignment horizontal="center"/>
    </xf>
    <xf numFmtId="165" fontId="19" fillId="35" borderId="36" xfId="0" applyNumberFormat="1" applyFont="1" applyFill="1" applyBorder="1" applyAlignment="1">
      <alignment horizontal="center"/>
    </xf>
    <xf numFmtId="165" fontId="19" fillId="35" borderId="37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Healthcare Sales,</a:t>
            </a:r>
            <a:r>
              <a:rPr lang="en-US" baseline="0"/>
              <a:t> </a:t>
            </a:r>
            <a:r>
              <a:rPr lang="en-US"/>
              <a:t>General,</a:t>
            </a:r>
            <a:r>
              <a:rPr lang="en-US" baseline="0"/>
              <a:t> and </a:t>
            </a:r>
            <a:r>
              <a:rPr lang="en-US"/>
              <a:t>Admin. Expense (4 YRS)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Stat!$G$7:$G$16</c:f>
              <c:strCache>
                <c:ptCount val="10"/>
                <c:pt idx="0">
                  <c:v>10000000000</c:v>
                </c:pt>
                <c:pt idx="1">
                  <c:v>20000000000</c:v>
                </c:pt>
                <c:pt idx="2">
                  <c:v>30000000000</c:v>
                </c:pt>
                <c:pt idx="3">
                  <c:v>40000000000</c:v>
                </c:pt>
                <c:pt idx="4">
                  <c:v>50000000000</c:v>
                </c:pt>
                <c:pt idx="5">
                  <c:v>60000000000</c:v>
                </c:pt>
                <c:pt idx="6">
                  <c:v>70000000000</c:v>
                </c:pt>
                <c:pt idx="7">
                  <c:v>80000000000</c:v>
                </c:pt>
                <c:pt idx="8">
                  <c:v>90000000000</c:v>
                </c:pt>
                <c:pt idx="9">
                  <c:v>More</c:v>
                </c:pt>
              </c:strCache>
            </c:strRef>
          </c:cat>
          <c:val>
            <c:numRef>
              <c:f>Stat!$H$7:$H$16</c:f>
              <c:numCache>
                <c:formatCode>General</c:formatCode>
                <c:ptCount val="10"/>
                <c:pt idx="0">
                  <c:v>32</c:v>
                </c:pt>
                <c:pt idx="1">
                  <c:v>7</c:v>
                </c:pt>
                <c:pt idx="2">
                  <c:v>5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31-4347-8297-FFBF1E170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5639136"/>
        <c:axId val="575638480"/>
      </c:barChart>
      <c:catAx>
        <c:axId val="57563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Expense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5638480"/>
        <c:crosses val="autoZero"/>
        <c:auto val="1"/>
        <c:lblAlgn val="ctr"/>
        <c:lblOffset val="100"/>
        <c:noMultiLvlLbl val="0"/>
      </c:catAx>
      <c:valAx>
        <c:axId val="5756384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5639136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IT</a:t>
            </a:r>
            <a:r>
              <a:rPr lang="en-US" baseline="0"/>
              <a:t> Sales, General, and Admin. Expense </a:t>
            </a:r>
          </a:p>
          <a:p>
            <a:pPr>
              <a:defRPr/>
            </a:pPr>
            <a:r>
              <a:rPr lang="en-US" baseline="0"/>
              <a:t>(4 YRS)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Stat!$G$24:$G$33</c:f>
              <c:strCache>
                <c:ptCount val="10"/>
                <c:pt idx="0">
                  <c:v>10000000000</c:v>
                </c:pt>
                <c:pt idx="1">
                  <c:v>20000000000</c:v>
                </c:pt>
                <c:pt idx="2">
                  <c:v>30000000000</c:v>
                </c:pt>
                <c:pt idx="3">
                  <c:v>40000000000</c:v>
                </c:pt>
                <c:pt idx="4">
                  <c:v>50000000000</c:v>
                </c:pt>
                <c:pt idx="5">
                  <c:v>60000000000</c:v>
                </c:pt>
                <c:pt idx="6">
                  <c:v>70000000000</c:v>
                </c:pt>
                <c:pt idx="7">
                  <c:v>80000000000</c:v>
                </c:pt>
                <c:pt idx="8">
                  <c:v>90000000000</c:v>
                </c:pt>
                <c:pt idx="9">
                  <c:v>More</c:v>
                </c:pt>
              </c:strCache>
            </c:strRef>
          </c:cat>
          <c:val>
            <c:numRef>
              <c:f>Stat!$H$24:$H$33</c:f>
              <c:numCache>
                <c:formatCode>General</c:formatCode>
                <c:ptCount val="10"/>
                <c:pt idx="0">
                  <c:v>45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B1-4305-A46B-B1000168B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3233664"/>
        <c:axId val="573235960"/>
      </c:barChart>
      <c:catAx>
        <c:axId val="573233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Expense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3235960"/>
        <c:crosses val="autoZero"/>
        <c:auto val="1"/>
        <c:lblAlgn val="ctr"/>
        <c:lblOffset val="100"/>
        <c:noMultiLvlLbl val="0"/>
      </c:catAx>
      <c:valAx>
        <c:axId val="573235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3233664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438149</xdr:colOff>
      <xdr:row>4</xdr:row>
      <xdr:rowOff>180975</xdr:rowOff>
    </xdr:from>
    <xdr:to>
      <xdr:col>16</xdr:col>
      <xdr:colOff>0</xdr:colOff>
      <xdr:row>20</xdr:row>
      <xdr:rowOff>9525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5A028C1-6312-42F3-AE22-CFA170BA6E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457199</xdr:colOff>
      <xdr:row>21</xdr:row>
      <xdr:rowOff>200024</xdr:rowOff>
    </xdr:from>
    <xdr:to>
      <xdr:col>16</xdr:col>
      <xdr:colOff>9525</xdr:colOff>
      <xdr:row>37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38AC65F-C95F-4BDE-A3F7-68497E9E4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1"/>
  <sheetViews>
    <sheetView tabSelected="1" topLeftCell="A16" workbookViewId="0">
      <selection activeCell="I3" sqref="I3"/>
    </sheetView>
  </sheetViews>
  <sheetFormatPr defaultRowHeight="15" x14ac:dyDescent="0.25"/>
  <cols>
    <col min="2" max="2" width="13.42578125" bestFit="1" customWidth="1"/>
    <col min="4" max="4" width="13.42578125" bestFit="1" customWidth="1"/>
    <col min="5" max="5" width="16.5703125" bestFit="1" customWidth="1"/>
    <col min="6" max="6" width="18.5703125" bestFit="1" customWidth="1"/>
    <col min="7" max="7" width="25.5703125" bestFit="1" customWidth="1"/>
    <col min="8" max="8" width="26.7109375" bestFit="1" customWidth="1"/>
    <col min="9" max="9" width="22.140625" bestFit="1" customWidth="1"/>
    <col min="10" max="10" width="27.7109375" bestFit="1" customWidth="1"/>
    <col min="11" max="11" width="44.57031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</row>
    <row r="3" spans="1:11" x14ac:dyDescent="0.2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</row>
    <row r="4" spans="1:11" x14ac:dyDescent="0.2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</row>
    <row r="5" spans="1:11" x14ac:dyDescent="0.2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</row>
    <row r="6" spans="1:11" x14ac:dyDescent="0.2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</row>
    <row r="7" spans="1:11" x14ac:dyDescent="0.2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</row>
    <row r="8" spans="1:11" x14ac:dyDescent="0.2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</row>
    <row r="9" spans="1:11" x14ac:dyDescent="0.2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</row>
    <row r="10" spans="1:11" x14ac:dyDescent="0.2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</row>
    <row r="11" spans="1:11" x14ac:dyDescent="0.2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</row>
    <row r="12" spans="1:11" x14ac:dyDescent="0.2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</row>
    <row r="13" spans="1:11" x14ac:dyDescent="0.2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</row>
    <row r="14" spans="1:11" x14ac:dyDescent="0.2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</row>
    <row r="15" spans="1:11" x14ac:dyDescent="0.2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</row>
    <row r="16" spans="1:11" x14ac:dyDescent="0.2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</row>
    <row r="17" spans="1:11" x14ac:dyDescent="0.2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</row>
    <row r="18" spans="1:11" x14ac:dyDescent="0.2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</row>
    <row r="19" spans="1:11" x14ac:dyDescent="0.2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</row>
    <row r="20" spans="1:11" x14ac:dyDescent="0.2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</row>
    <row r="21" spans="1:11" x14ac:dyDescent="0.2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</row>
    <row r="22" spans="1:11" x14ac:dyDescent="0.2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 x14ac:dyDescent="0.2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 x14ac:dyDescent="0.2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 x14ac:dyDescent="0.2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 x14ac:dyDescent="0.2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</row>
    <row r="27" spans="1:11" x14ac:dyDescent="0.2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</row>
    <row r="28" spans="1:11" x14ac:dyDescent="0.2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</row>
    <row r="29" spans="1:11" x14ac:dyDescent="0.2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1" x14ac:dyDescent="0.2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1" x14ac:dyDescent="0.2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</row>
    <row r="32" spans="1:11" x14ac:dyDescent="0.2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 x14ac:dyDescent="0.2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 x14ac:dyDescent="0.2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</row>
    <row r="35" spans="1:11" x14ac:dyDescent="0.2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</row>
    <row r="36" spans="1:11" x14ac:dyDescent="0.2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</row>
    <row r="37" spans="1:11" x14ac:dyDescent="0.2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</row>
    <row r="38" spans="1:11" x14ac:dyDescent="0.2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</row>
    <row r="39" spans="1:11" x14ac:dyDescent="0.2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</row>
    <row r="40" spans="1:11" x14ac:dyDescent="0.2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</row>
    <row r="41" spans="1:11" x14ac:dyDescent="0.2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</row>
    <row r="42" spans="1:11" x14ac:dyDescent="0.2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 x14ac:dyDescent="0.2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</row>
    <row r="44" spans="1:11" x14ac:dyDescent="0.2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 x14ac:dyDescent="0.2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 x14ac:dyDescent="0.2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</row>
    <row r="47" spans="1:11" x14ac:dyDescent="0.2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</row>
    <row r="48" spans="1:11" x14ac:dyDescent="0.2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</row>
    <row r="49" spans="1:11" x14ac:dyDescent="0.2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</row>
    <row r="50" spans="1:11" x14ac:dyDescent="0.2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</row>
    <row r="51" spans="1:11" x14ac:dyDescent="0.2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</row>
    <row r="52" spans="1:11" x14ac:dyDescent="0.2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</row>
    <row r="53" spans="1:11" x14ac:dyDescent="0.2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</row>
    <row r="54" spans="1:11" x14ac:dyDescent="0.2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</row>
    <row r="55" spans="1:11" x14ac:dyDescent="0.2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</row>
    <row r="56" spans="1:11" x14ac:dyDescent="0.2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</row>
    <row r="57" spans="1:11" x14ac:dyDescent="0.2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</row>
    <row r="58" spans="1:11" x14ac:dyDescent="0.2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</row>
    <row r="59" spans="1:11" x14ac:dyDescent="0.2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</row>
    <row r="60" spans="1:11" x14ac:dyDescent="0.2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</row>
    <row r="61" spans="1:11" x14ac:dyDescent="0.2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</row>
    <row r="62" spans="1:11" x14ac:dyDescent="0.2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</row>
    <row r="63" spans="1:11" x14ac:dyDescent="0.2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</row>
    <row r="64" spans="1:11" x14ac:dyDescent="0.2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</row>
    <row r="65" spans="1:11" x14ac:dyDescent="0.2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</row>
    <row r="66" spans="1:11" x14ac:dyDescent="0.2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</row>
    <row r="67" spans="1:11" x14ac:dyDescent="0.2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</row>
    <row r="68" spans="1:11" x14ac:dyDescent="0.2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</row>
    <row r="69" spans="1:11" x14ac:dyDescent="0.2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</row>
    <row r="70" spans="1:11" x14ac:dyDescent="0.2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 x14ac:dyDescent="0.2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</row>
    <row r="72" spans="1:11" x14ac:dyDescent="0.2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 x14ac:dyDescent="0.2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 x14ac:dyDescent="0.2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</row>
    <row r="75" spans="1:11" x14ac:dyDescent="0.2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</row>
    <row r="76" spans="1:11" x14ac:dyDescent="0.2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</row>
    <row r="77" spans="1:11" x14ac:dyDescent="0.2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</row>
    <row r="78" spans="1:11" x14ac:dyDescent="0.2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</row>
    <row r="79" spans="1:11" x14ac:dyDescent="0.2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</row>
    <row r="80" spans="1:11" x14ac:dyDescent="0.2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</row>
    <row r="81" spans="1:11" x14ac:dyDescent="0.2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</row>
    <row r="82" spans="1:11" x14ac:dyDescent="0.2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</row>
    <row r="83" spans="1:11" x14ac:dyDescent="0.2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</row>
    <row r="84" spans="1:11" x14ac:dyDescent="0.2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</row>
    <row r="85" spans="1:11" x14ac:dyDescent="0.2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</row>
    <row r="86" spans="1:11" x14ac:dyDescent="0.2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</row>
    <row r="87" spans="1:11" x14ac:dyDescent="0.2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</row>
    <row r="88" spans="1:11" x14ac:dyDescent="0.2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</row>
    <row r="89" spans="1:11" x14ac:dyDescent="0.2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</row>
    <row r="90" spans="1:11" x14ac:dyDescent="0.2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 x14ac:dyDescent="0.2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</row>
    <row r="92" spans="1:11" x14ac:dyDescent="0.2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 x14ac:dyDescent="0.2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 x14ac:dyDescent="0.2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</row>
    <row r="95" spans="1:11" x14ac:dyDescent="0.2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</row>
    <row r="96" spans="1:11" x14ac:dyDescent="0.2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</row>
    <row r="97" spans="1:11" x14ac:dyDescent="0.2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</row>
    <row r="98" spans="1:11" x14ac:dyDescent="0.2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</row>
    <row r="99" spans="1:11" x14ac:dyDescent="0.2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</row>
    <row r="100" spans="1:11" x14ac:dyDescent="0.2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</row>
    <row r="101" spans="1:11" x14ac:dyDescent="0.2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</row>
    <row r="102" spans="1:11" x14ac:dyDescent="0.2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</row>
    <row r="103" spans="1:11" x14ac:dyDescent="0.2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</row>
    <row r="104" spans="1:11" x14ac:dyDescent="0.2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</row>
    <row r="105" spans="1:11" x14ac:dyDescent="0.2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</row>
    <row r="106" spans="1:11" x14ac:dyDescent="0.2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</row>
    <row r="107" spans="1:11" x14ac:dyDescent="0.2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</row>
    <row r="108" spans="1:11" x14ac:dyDescent="0.2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</row>
    <row r="109" spans="1:11" x14ac:dyDescent="0.2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</row>
    <row r="110" spans="1:11" x14ac:dyDescent="0.2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</row>
    <row r="111" spans="1:11" x14ac:dyDescent="0.2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</row>
    <row r="112" spans="1:11" x14ac:dyDescent="0.2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</row>
    <row r="113" spans="1:11" x14ac:dyDescent="0.2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</row>
    <row r="114" spans="1:11" x14ac:dyDescent="0.2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</row>
    <row r="115" spans="1:11" x14ac:dyDescent="0.2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</row>
    <row r="116" spans="1:11" x14ac:dyDescent="0.2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</row>
    <row r="117" spans="1:11" x14ac:dyDescent="0.2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</row>
    <row r="118" spans="1:11" x14ac:dyDescent="0.2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</row>
    <row r="119" spans="1:11" x14ac:dyDescent="0.2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</row>
    <row r="120" spans="1:11" x14ac:dyDescent="0.2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</row>
    <row r="121" spans="1:11" x14ac:dyDescent="0.2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</row>
    <row r="122" spans="1:11" x14ac:dyDescent="0.2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</row>
    <row r="123" spans="1:11" x14ac:dyDescent="0.2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</row>
    <row r="124" spans="1:11" x14ac:dyDescent="0.2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</row>
    <row r="125" spans="1:11" x14ac:dyDescent="0.2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</row>
    <row r="126" spans="1:11" x14ac:dyDescent="0.2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</row>
    <row r="127" spans="1:11" x14ac:dyDescent="0.2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</row>
    <row r="128" spans="1:11" x14ac:dyDescent="0.2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</row>
    <row r="129" spans="1:11" x14ac:dyDescent="0.2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</row>
    <row r="130" spans="1:11" x14ac:dyDescent="0.2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</row>
    <row r="131" spans="1:11" x14ac:dyDescent="0.2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</row>
    <row r="132" spans="1:11" x14ac:dyDescent="0.2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</row>
    <row r="133" spans="1:11" x14ac:dyDescent="0.2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</row>
    <row r="134" spans="1:11" x14ac:dyDescent="0.2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</row>
    <row r="135" spans="1:11" x14ac:dyDescent="0.2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</row>
    <row r="136" spans="1:11" x14ac:dyDescent="0.2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</row>
    <row r="137" spans="1:11" x14ac:dyDescent="0.2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</row>
    <row r="138" spans="1:11" x14ac:dyDescent="0.2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</row>
    <row r="139" spans="1:11" x14ac:dyDescent="0.2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</row>
    <row r="140" spans="1:11" x14ac:dyDescent="0.2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</row>
    <row r="141" spans="1:11" x14ac:dyDescent="0.2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</row>
    <row r="142" spans="1:11" x14ac:dyDescent="0.2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 x14ac:dyDescent="0.2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 x14ac:dyDescent="0.2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 x14ac:dyDescent="0.2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 x14ac:dyDescent="0.2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</row>
    <row r="147" spans="1:11" x14ac:dyDescent="0.2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</row>
    <row r="148" spans="1:11" x14ac:dyDescent="0.2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</row>
    <row r="149" spans="1:11" x14ac:dyDescent="0.2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</row>
    <row r="150" spans="1:11" x14ac:dyDescent="0.2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 x14ac:dyDescent="0.2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</row>
    <row r="152" spans="1:11" x14ac:dyDescent="0.2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</row>
    <row r="153" spans="1:11" x14ac:dyDescent="0.2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</row>
    <row r="154" spans="1:11" x14ac:dyDescent="0.2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</row>
    <row r="155" spans="1:11" x14ac:dyDescent="0.2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</row>
    <row r="156" spans="1:11" x14ac:dyDescent="0.2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</row>
    <row r="157" spans="1:11" x14ac:dyDescent="0.2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</row>
    <row r="158" spans="1:11" x14ac:dyDescent="0.2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</row>
    <row r="159" spans="1:11" x14ac:dyDescent="0.2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</row>
    <row r="160" spans="1:11" x14ac:dyDescent="0.2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</row>
    <row r="161" spans="1:11" x14ac:dyDescent="0.2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</row>
    <row r="162" spans="1:11" x14ac:dyDescent="0.2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</row>
    <row r="163" spans="1:11" x14ac:dyDescent="0.2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</row>
    <row r="164" spans="1:11" x14ac:dyDescent="0.2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</row>
    <row r="165" spans="1:11" x14ac:dyDescent="0.2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</row>
    <row r="166" spans="1:11" x14ac:dyDescent="0.2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</row>
    <row r="167" spans="1:11" x14ac:dyDescent="0.2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</row>
    <row r="168" spans="1:11" x14ac:dyDescent="0.2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</row>
    <row r="169" spans="1:11" x14ac:dyDescent="0.2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</row>
    <row r="170" spans="1:11" x14ac:dyDescent="0.2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</row>
    <row r="171" spans="1:11" x14ac:dyDescent="0.2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</row>
    <row r="172" spans="1:11" x14ac:dyDescent="0.2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</row>
    <row r="173" spans="1:11" x14ac:dyDescent="0.2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</row>
    <row r="174" spans="1:11" x14ac:dyDescent="0.2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</row>
    <row r="175" spans="1:11" x14ac:dyDescent="0.2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</row>
    <row r="176" spans="1:11" x14ac:dyDescent="0.2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</row>
    <row r="177" spans="1:11" x14ac:dyDescent="0.2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</row>
    <row r="178" spans="1:11" x14ac:dyDescent="0.2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</row>
    <row r="179" spans="1:11" x14ac:dyDescent="0.2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</row>
    <row r="180" spans="1:11" x14ac:dyDescent="0.2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</row>
    <row r="181" spans="1:11" x14ac:dyDescent="0.2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</row>
    <row r="182" spans="1:11" x14ac:dyDescent="0.2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</row>
    <row r="183" spans="1:11" x14ac:dyDescent="0.2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</row>
    <row r="184" spans="1:11" x14ac:dyDescent="0.2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</row>
    <row r="185" spans="1:11" x14ac:dyDescent="0.2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</row>
    <row r="186" spans="1:11" x14ac:dyDescent="0.2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</row>
    <row r="187" spans="1:11" x14ac:dyDescent="0.2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</row>
    <row r="188" spans="1:11" x14ac:dyDescent="0.2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</row>
    <row r="189" spans="1:11" x14ac:dyDescent="0.2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</row>
    <row r="190" spans="1:11" x14ac:dyDescent="0.2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</row>
    <row r="191" spans="1:11" x14ac:dyDescent="0.2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</row>
    <row r="192" spans="1:11" x14ac:dyDescent="0.2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</row>
    <row r="193" spans="1:11" x14ac:dyDescent="0.2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</row>
    <row r="194" spans="1:11" x14ac:dyDescent="0.2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</row>
    <row r="195" spans="1:11" x14ac:dyDescent="0.2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</row>
    <row r="196" spans="1:11" x14ac:dyDescent="0.2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</row>
    <row r="197" spans="1:11" x14ac:dyDescent="0.2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</row>
    <row r="198" spans="1:11" x14ac:dyDescent="0.2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</row>
    <row r="199" spans="1:11" x14ac:dyDescent="0.2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</row>
    <row r="200" spans="1:11" x14ac:dyDescent="0.2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</row>
    <row r="201" spans="1:11" x14ac:dyDescent="0.2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</row>
    <row r="202" spans="1:11" x14ac:dyDescent="0.2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</row>
    <row r="203" spans="1:11" x14ac:dyDescent="0.2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</row>
    <row r="204" spans="1:11" x14ac:dyDescent="0.2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</row>
    <row r="205" spans="1:11" x14ac:dyDescent="0.2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</row>
    <row r="206" spans="1:11" x14ac:dyDescent="0.2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</row>
    <row r="207" spans="1:11" x14ac:dyDescent="0.2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</row>
    <row r="208" spans="1:11" x14ac:dyDescent="0.2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 x14ac:dyDescent="0.2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 x14ac:dyDescent="0.2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 x14ac:dyDescent="0.2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 x14ac:dyDescent="0.2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</row>
    <row r="213" spans="1:11" x14ac:dyDescent="0.2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</row>
    <row r="214" spans="1:11" x14ac:dyDescent="0.2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</row>
    <row r="215" spans="1:11" x14ac:dyDescent="0.2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</row>
    <row r="216" spans="1:11" x14ac:dyDescent="0.2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</row>
    <row r="217" spans="1:11" x14ac:dyDescent="0.2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</row>
    <row r="218" spans="1:11" x14ac:dyDescent="0.2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</row>
    <row r="219" spans="1:11" x14ac:dyDescent="0.2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</row>
    <row r="220" spans="1:11" x14ac:dyDescent="0.2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x14ac:dyDescent="0.2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 x14ac:dyDescent="0.2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x14ac:dyDescent="0.2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x14ac:dyDescent="0.2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</row>
    <row r="225" spans="1:11" x14ac:dyDescent="0.2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</row>
    <row r="226" spans="1:11" x14ac:dyDescent="0.2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</row>
    <row r="227" spans="1:11" x14ac:dyDescent="0.2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</row>
    <row r="228" spans="1:11" x14ac:dyDescent="0.2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</row>
    <row r="229" spans="1:11" x14ac:dyDescent="0.2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</row>
    <row r="230" spans="1:11" x14ac:dyDescent="0.2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</row>
    <row r="231" spans="1:11" x14ac:dyDescent="0.2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</row>
    <row r="232" spans="1:11" x14ac:dyDescent="0.2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</row>
    <row r="233" spans="1:11" x14ac:dyDescent="0.2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</row>
    <row r="234" spans="1:11" x14ac:dyDescent="0.2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</row>
    <row r="235" spans="1:11" x14ac:dyDescent="0.2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</row>
    <row r="236" spans="1:11" x14ac:dyDescent="0.2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</row>
    <row r="237" spans="1:11" x14ac:dyDescent="0.2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</row>
    <row r="238" spans="1:11" x14ac:dyDescent="0.2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</row>
    <row r="239" spans="1:11" x14ac:dyDescent="0.2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</row>
    <row r="240" spans="1:11" x14ac:dyDescent="0.2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</row>
    <row r="241" spans="1:11" x14ac:dyDescent="0.2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</row>
    <row r="242" spans="1:11" x14ac:dyDescent="0.2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</row>
    <row r="243" spans="1:11" x14ac:dyDescent="0.2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</row>
    <row r="244" spans="1:11" x14ac:dyDescent="0.2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</row>
    <row r="245" spans="1:11" x14ac:dyDescent="0.2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</row>
    <row r="246" spans="1:11" x14ac:dyDescent="0.2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</row>
    <row r="247" spans="1:11" x14ac:dyDescent="0.2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</row>
    <row r="248" spans="1:11" x14ac:dyDescent="0.2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</row>
    <row r="249" spans="1:11" x14ac:dyDescent="0.2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</row>
    <row r="250" spans="1:11" x14ac:dyDescent="0.2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</row>
    <row r="251" spans="1:11" x14ac:dyDescent="0.2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</row>
    <row r="252" spans="1:11" x14ac:dyDescent="0.2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</row>
    <row r="253" spans="1:11" x14ac:dyDescent="0.2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</row>
    <row r="254" spans="1:11" x14ac:dyDescent="0.2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</row>
    <row r="255" spans="1:11" x14ac:dyDescent="0.2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</row>
    <row r="256" spans="1:11" x14ac:dyDescent="0.2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</row>
    <row r="257" spans="1:11" x14ac:dyDescent="0.2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</row>
    <row r="258" spans="1:11" x14ac:dyDescent="0.2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</row>
    <row r="259" spans="1:11" x14ac:dyDescent="0.2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</row>
    <row r="260" spans="1:11" x14ac:dyDescent="0.2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 x14ac:dyDescent="0.2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 x14ac:dyDescent="0.2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 x14ac:dyDescent="0.2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 x14ac:dyDescent="0.2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 x14ac:dyDescent="0.2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 x14ac:dyDescent="0.2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 x14ac:dyDescent="0.2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 x14ac:dyDescent="0.2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</row>
    <row r="269" spans="1:11" x14ac:dyDescent="0.2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</row>
    <row r="270" spans="1:11" x14ac:dyDescent="0.2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</row>
    <row r="271" spans="1:11" x14ac:dyDescent="0.2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</row>
    <row r="272" spans="1:11" x14ac:dyDescent="0.2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</row>
    <row r="273" spans="1:11" x14ac:dyDescent="0.2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</row>
    <row r="274" spans="1:11" x14ac:dyDescent="0.2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</row>
    <row r="275" spans="1:11" x14ac:dyDescent="0.2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</row>
    <row r="276" spans="1:11" x14ac:dyDescent="0.2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</row>
    <row r="277" spans="1:11" x14ac:dyDescent="0.2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</row>
    <row r="278" spans="1:11" x14ac:dyDescent="0.2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</row>
    <row r="279" spans="1:11" x14ac:dyDescent="0.2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</row>
    <row r="280" spans="1:11" x14ac:dyDescent="0.2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</row>
    <row r="281" spans="1:11" x14ac:dyDescent="0.2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</row>
    <row r="282" spans="1:11" x14ac:dyDescent="0.2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</row>
    <row r="283" spans="1:11" x14ac:dyDescent="0.2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</row>
    <row r="284" spans="1:11" x14ac:dyDescent="0.2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</row>
    <row r="285" spans="1:11" x14ac:dyDescent="0.2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</row>
    <row r="286" spans="1:11" x14ac:dyDescent="0.2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</row>
    <row r="287" spans="1:11" x14ac:dyDescent="0.2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</row>
    <row r="288" spans="1:11" x14ac:dyDescent="0.2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</row>
    <row r="289" spans="1:11" x14ac:dyDescent="0.2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</row>
    <row r="290" spans="1:11" x14ac:dyDescent="0.2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</row>
    <row r="291" spans="1:11" x14ac:dyDescent="0.2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</row>
    <row r="292" spans="1:11" x14ac:dyDescent="0.2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</row>
    <row r="293" spans="1:11" x14ac:dyDescent="0.2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</row>
    <row r="294" spans="1:11" x14ac:dyDescent="0.2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</row>
    <row r="295" spans="1:11" x14ac:dyDescent="0.2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</row>
    <row r="296" spans="1:11" x14ac:dyDescent="0.2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</row>
    <row r="297" spans="1:11" x14ac:dyDescent="0.2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</row>
    <row r="298" spans="1:11" x14ac:dyDescent="0.2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</row>
    <row r="299" spans="1:11" x14ac:dyDescent="0.2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</row>
    <row r="300" spans="1:11" x14ac:dyDescent="0.2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</row>
    <row r="301" spans="1:11" x14ac:dyDescent="0.2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</row>
    <row r="302" spans="1:11" x14ac:dyDescent="0.2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</row>
    <row r="303" spans="1:11" x14ac:dyDescent="0.2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</row>
    <row r="304" spans="1:11" x14ac:dyDescent="0.2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</row>
    <row r="305" spans="1:11" x14ac:dyDescent="0.2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</row>
    <row r="306" spans="1:11" x14ac:dyDescent="0.2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</row>
    <row r="307" spans="1:11" x14ac:dyDescent="0.2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</row>
    <row r="308" spans="1:11" x14ac:dyDescent="0.2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</row>
    <row r="309" spans="1:11" x14ac:dyDescent="0.2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</row>
    <row r="310" spans="1:11" x14ac:dyDescent="0.2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</row>
    <row r="311" spans="1:11" x14ac:dyDescent="0.2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</row>
    <row r="312" spans="1:11" x14ac:dyDescent="0.2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</row>
    <row r="313" spans="1:11" x14ac:dyDescent="0.2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</row>
    <row r="314" spans="1:11" x14ac:dyDescent="0.2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</row>
    <row r="315" spans="1:11" x14ac:dyDescent="0.2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</row>
    <row r="316" spans="1:11" x14ac:dyDescent="0.2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</row>
    <row r="317" spans="1:11" x14ac:dyDescent="0.2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</row>
    <row r="318" spans="1:11" x14ac:dyDescent="0.2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</row>
    <row r="319" spans="1:11" x14ac:dyDescent="0.2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</row>
    <row r="320" spans="1:11" x14ac:dyDescent="0.2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</row>
    <row r="321" spans="1:11" x14ac:dyDescent="0.2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</row>
    <row r="322" spans="1:11" x14ac:dyDescent="0.2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</row>
    <row r="323" spans="1:11" x14ac:dyDescent="0.2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</row>
    <row r="324" spans="1:11" x14ac:dyDescent="0.2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</row>
    <row r="325" spans="1:11" x14ac:dyDescent="0.2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</row>
    <row r="326" spans="1:11" x14ac:dyDescent="0.2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</row>
    <row r="327" spans="1:11" x14ac:dyDescent="0.2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</row>
    <row r="328" spans="1:11" x14ac:dyDescent="0.2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</row>
    <row r="329" spans="1:11" x14ac:dyDescent="0.2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</row>
    <row r="330" spans="1:11" x14ac:dyDescent="0.2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</row>
    <row r="331" spans="1:11" x14ac:dyDescent="0.2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</row>
    <row r="332" spans="1:11" x14ac:dyDescent="0.2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</row>
    <row r="333" spans="1:11" x14ac:dyDescent="0.2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</row>
    <row r="334" spans="1:11" x14ac:dyDescent="0.2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</row>
    <row r="335" spans="1:11" x14ac:dyDescent="0.2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</row>
    <row r="336" spans="1:11" x14ac:dyDescent="0.2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</row>
    <row r="337" spans="1:11" x14ac:dyDescent="0.2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</row>
    <row r="338" spans="1:11" x14ac:dyDescent="0.2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</row>
    <row r="339" spans="1:11" x14ac:dyDescent="0.2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</row>
    <row r="340" spans="1:11" x14ac:dyDescent="0.2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</row>
    <row r="341" spans="1:11" x14ac:dyDescent="0.2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</row>
    <row r="342" spans="1:11" x14ac:dyDescent="0.2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</row>
    <row r="343" spans="1:11" x14ac:dyDescent="0.2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</row>
    <row r="344" spans="1:11" x14ac:dyDescent="0.2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 x14ac:dyDescent="0.2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 x14ac:dyDescent="0.2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 x14ac:dyDescent="0.2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 x14ac:dyDescent="0.2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</row>
    <row r="349" spans="1:11" x14ac:dyDescent="0.2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</row>
    <row r="350" spans="1:11" x14ac:dyDescent="0.2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</row>
    <row r="351" spans="1:11" x14ac:dyDescent="0.2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</row>
    <row r="352" spans="1:11" x14ac:dyDescent="0.2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</row>
    <row r="353" spans="1:11" x14ac:dyDescent="0.2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 x14ac:dyDescent="0.2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</row>
    <row r="355" spans="1:11" x14ac:dyDescent="0.2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</row>
    <row r="356" spans="1:11" x14ac:dyDescent="0.2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</row>
    <row r="357" spans="1:11" x14ac:dyDescent="0.2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</row>
    <row r="358" spans="1:11" x14ac:dyDescent="0.2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</row>
    <row r="359" spans="1:11" x14ac:dyDescent="0.2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</row>
    <row r="360" spans="1:11" x14ac:dyDescent="0.2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</row>
    <row r="361" spans="1:11" x14ac:dyDescent="0.2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</row>
    <row r="362" spans="1:11" x14ac:dyDescent="0.2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</row>
    <row r="363" spans="1:11" x14ac:dyDescent="0.2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</row>
    <row r="364" spans="1:11" x14ac:dyDescent="0.2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 x14ac:dyDescent="0.2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</row>
    <row r="366" spans="1:11" x14ac:dyDescent="0.2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 x14ac:dyDescent="0.2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 x14ac:dyDescent="0.2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</row>
    <row r="369" spans="1:11" x14ac:dyDescent="0.2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</row>
    <row r="370" spans="1:11" x14ac:dyDescent="0.2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</row>
    <row r="371" spans="1:11" x14ac:dyDescent="0.2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</row>
    <row r="372" spans="1:11" x14ac:dyDescent="0.2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</row>
    <row r="373" spans="1:11" x14ac:dyDescent="0.2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</row>
    <row r="374" spans="1:11" x14ac:dyDescent="0.2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</row>
    <row r="375" spans="1:11" x14ac:dyDescent="0.2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</row>
    <row r="376" spans="1:11" x14ac:dyDescent="0.2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</row>
    <row r="377" spans="1:11" x14ac:dyDescent="0.2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</row>
    <row r="378" spans="1:11" x14ac:dyDescent="0.2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</row>
    <row r="379" spans="1:11" x14ac:dyDescent="0.2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</row>
    <row r="380" spans="1:11" x14ac:dyDescent="0.2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</row>
    <row r="381" spans="1:11" x14ac:dyDescent="0.2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</row>
    <row r="382" spans="1:11" x14ac:dyDescent="0.2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</row>
    <row r="383" spans="1:11" x14ac:dyDescent="0.2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</row>
    <row r="384" spans="1:11" x14ac:dyDescent="0.2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</row>
    <row r="385" spans="1:11" x14ac:dyDescent="0.2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</row>
    <row r="386" spans="1:11" x14ac:dyDescent="0.2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 x14ac:dyDescent="0.2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</row>
    <row r="388" spans="1:11" x14ac:dyDescent="0.2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 x14ac:dyDescent="0.2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 x14ac:dyDescent="0.2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</row>
    <row r="391" spans="1:11" x14ac:dyDescent="0.2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</row>
    <row r="392" spans="1:11" x14ac:dyDescent="0.2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</row>
    <row r="393" spans="1:11" x14ac:dyDescent="0.2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</row>
    <row r="394" spans="1:11" x14ac:dyDescent="0.2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</row>
    <row r="395" spans="1:11" x14ac:dyDescent="0.2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</row>
    <row r="396" spans="1:11" x14ac:dyDescent="0.2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</row>
    <row r="397" spans="1:11" x14ac:dyDescent="0.2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</row>
    <row r="398" spans="1:11" x14ac:dyDescent="0.2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</row>
    <row r="399" spans="1:11" x14ac:dyDescent="0.2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</row>
    <row r="400" spans="1:11" x14ac:dyDescent="0.2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</row>
    <row r="401" spans="1:11" x14ac:dyDescent="0.2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</row>
    <row r="402" spans="1:11" x14ac:dyDescent="0.2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</row>
    <row r="403" spans="1:11" x14ac:dyDescent="0.2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</row>
    <row r="404" spans="1:11" x14ac:dyDescent="0.2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</row>
    <row r="405" spans="1:11" x14ac:dyDescent="0.2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</row>
    <row r="406" spans="1:11" x14ac:dyDescent="0.2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</row>
    <row r="407" spans="1:11" x14ac:dyDescent="0.2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</row>
    <row r="408" spans="1:11" x14ac:dyDescent="0.2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</row>
    <row r="409" spans="1:11" x14ac:dyDescent="0.2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</row>
    <row r="410" spans="1:11" x14ac:dyDescent="0.2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</row>
    <row r="411" spans="1:11" x14ac:dyDescent="0.2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</row>
    <row r="412" spans="1:11" x14ac:dyDescent="0.2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</row>
    <row r="413" spans="1:11" x14ac:dyDescent="0.2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</row>
    <row r="414" spans="1:11" x14ac:dyDescent="0.2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</row>
    <row r="415" spans="1:11" x14ac:dyDescent="0.2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</row>
    <row r="416" spans="1:11" x14ac:dyDescent="0.2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</row>
    <row r="417" spans="1:11" x14ac:dyDescent="0.2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</row>
    <row r="418" spans="1:11" x14ac:dyDescent="0.2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</row>
    <row r="419" spans="1:11" x14ac:dyDescent="0.2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</row>
    <row r="420" spans="1:11" x14ac:dyDescent="0.2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</row>
    <row r="421" spans="1:11" x14ac:dyDescent="0.2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</row>
    <row r="422" spans="1:11" x14ac:dyDescent="0.2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</row>
    <row r="423" spans="1:11" x14ac:dyDescent="0.2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</row>
    <row r="424" spans="1:11" x14ac:dyDescent="0.2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</row>
    <row r="425" spans="1:11" x14ac:dyDescent="0.2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</row>
    <row r="426" spans="1:11" x14ac:dyDescent="0.2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</row>
    <row r="427" spans="1:11" x14ac:dyDescent="0.2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</row>
    <row r="428" spans="1:11" x14ac:dyDescent="0.2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</row>
    <row r="429" spans="1:11" x14ac:dyDescent="0.2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</row>
    <row r="430" spans="1:11" x14ac:dyDescent="0.2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</row>
    <row r="431" spans="1:11" x14ac:dyDescent="0.2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1" x14ac:dyDescent="0.2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 x14ac:dyDescent="0.2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 x14ac:dyDescent="0.2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 x14ac:dyDescent="0.2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 x14ac:dyDescent="0.2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 x14ac:dyDescent="0.2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 x14ac:dyDescent="0.2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 x14ac:dyDescent="0.2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 x14ac:dyDescent="0.2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 x14ac:dyDescent="0.2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 x14ac:dyDescent="0.2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 x14ac:dyDescent="0.2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 x14ac:dyDescent="0.2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 x14ac:dyDescent="0.2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 x14ac:dyDescent="0.2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 x14ac:dyDescent="0.2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 x14ac:dyDescent="0.2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 x14ac:dyDescent="0.2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 x14ac:dyDescent="0.2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 x14ac:dyDescent="0.2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 x14ac:dyDescent="0.2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 x14ac:dyDescent="0.2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 x14ac:dyDescent="0.2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 x14ac:dyDescent="0.2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 x14ac:dyDescent="0.2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 x14ac:dyDescent="0.2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 x14ac:dyDescent="0.2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 x14ac:dyDescent="0.2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 x14ac:dyDescent="0.2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 x14ac:dyDescent="0.2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 x14ac:dyDescent="0.2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 x14ac:dyDescent="0.2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 x14ac:dyDescent="0.2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 x14ac:dyDescent="0.2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 x14ac:dyDescent="0.2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 x14ac:dyDescent="0.2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 x14ac:dyDescent="0.2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 x14ac:dyDescent="0.2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 x14ac:dyDescent="0.2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 x14ac:dyDescent="0.2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 x14ac:dyDescent="0.2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 x14ac:dyDescent="0.2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 x14ac:dyDescent="0.2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 x14ac:dyDescent="0.2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 x14ac:dyDescent="0.2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 x14ac:dyDescent="0.2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 x14ac:dyDescent="0.2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 x14ac:dyDescent="0.2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 x14ac:dyDescent="0.2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 x14ac:dyDescent="0.2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 x14ac:dyDescent="0.2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 x14ac:dyDescent="0.2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 x14ac:dyDescent="0.2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 x14ac:dyDescent="0.2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 x14ac:dyDescent="0.2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 x14ac:dyDescent="0.2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 x14ac:dyDescent="0.2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 x14ac:dyDescent="0.2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 x14ac:dyDescent="0.2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x14ac:dyDescent="0.2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 x14ac:dyDescent="0.2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x14ac:dyDescent="0.2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x14ac:dyDescent="0.2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x14ac:dyDescent="0.2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 x14ac:dyDescent="0.2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x14ac:dyDescent="0.2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x14ac:dyDescent="0.2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 x14ac:dyDescent="0.2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 x14ac:dyDescent="0.2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 x14ac:dyDescent="0.2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 x14ac:dyDescent="0.2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 x14ac:dyDescent="0.2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 x14ac:dyDescent="0.2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 x14ac:dyDescent="0.2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 x14ac:dyDescent="0.2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 x14ac:dyDescent="0.2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 x14ac:dyDescent="0.2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 x14ac:dyDescent="0.2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 x14ac:dyDescent="0.2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 x14ac:dyDescent="0.2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 x14ac:dyDescent="0.2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 x14ac:dyDescent="0.2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 x14ac:dyDescent="0.2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 x14ac:dyDescent="0.2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 x14ac:dyDescent="0.2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 x14ac:dyDescent="0.2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 x14ac:dyDescent="0.2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 x14ac:dyDescent="0.2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 x14ac:dyDescent="0.2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 x14ac:dyDescent="0.2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 x14ac:dyDescent="0.2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 x14ac:dyDescent="0.2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 x14ac:dyDescent="0.2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 x14ac:dyDescent="0.2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 x14ac:dyDescent="0.2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 x14ac:dyDescent="0.2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 x14ac:dyDescent="0.2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 x14ac:dyDescent="0.2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 x14ac:dyDescent="0.2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 x14ac:dyDescent="0.2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 x14ac:dyDescent="0.2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 x14ac:dyDescent="0.2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 x14ac:dyDescent="0.2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 x14ac:dyDescent="0.2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 x14ac:dyDescent="0.2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 x14ac:dyDescent="0.2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 x14ac:dyDescent="0.2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 x14ac:dyDescent="0.2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 x14ac:dyDescent="0.2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 x14ac:dyDescent="0.2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 x14ac:dyDescent="0.2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 x14ac:dyDescent="0.2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 x14ac:dyDescent="0.2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 x14ac:dyDescent="0.2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 x14ac:dyDescent="0.2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 x14ac:dyDescent="0.2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 x14ac:dyDescent="0.2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 x14ac:dyDescent="0.2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 x14ac:dyDescent="0.2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 x14ac:dyDescent="0.2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 x14ac:dyDescent="0.2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 x14ac:dyDescent="0.2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 x14ac:dyDescent="0.2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 x14ac:dyDescent="0.2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 x14ac:dyDescent="0.2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 x14ac:dyDescent="0.2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 x14ac:dyDescent="0.2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 x14ac:dyDescent="0.2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 x14ac:dyDescent="0.2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 x14ac:dyDescent="0.2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 x14ac:dyDescent="0.2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 x14ac:dyDescent="0.2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 x14ac:dyDescent="0.2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 x14ac:dyDescent="0.2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 x14ac:dyDescent="0.2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 x14ac:dyDescent="0.2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 x14ac:dyDescent="0.2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 x14ac:dyDescent="0.2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 x14ac:dyDescent="0.2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 x14ac:dyDescent="0.2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 x14ac:dyDescent="0.2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 x14ac:dyDescent="0.2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 x14ac:dyDescent="0.2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 x14ac:dyDescent="0.2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 x14ac:dyDescent="0.2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 x14ac:dyDescent="0.2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 x14ac:dyDescent="0.2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 x14ac:dyDescent="0.2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 x14ac:dyDescent="0.2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 x14ac:dyDescent="0.2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 x14ac:dyDescent="0.2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 x14ac:dyDescent="0.2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 x14ac:dyDescent="0.2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 x14ac:dyDescent="0.2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 x14ac:dyDescent="0.2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 x14ac:dyDescent="0.2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 x14ac:dyDescent="0.2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 x14ac:dyDescent="0.2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 x14ac:dyDescent="0.2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 x14ac:dyDescent="0.2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</row>
    <row r="592" spans="1:11" x14ac:dyDescent="0.2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 x14ac:dyDescent="0.2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 x14ac:dyDescent="0.2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 x14ac:dyDescent="0.2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 x14ac:dyDescent="0.2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 x14ac:dyDescent="0.2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 x14ac:dyDescent="0.2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 x14ac:dyDescent="0.2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 x14ac:dyDescent="0.2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 x14ac:dyDescent="0.2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 x14ac:dyDescent="0.2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 x14ac:dyDescent="0.2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 x14ac:dyDescent="0.2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 x14ac:dyDescent="0.2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 x14ac:dyDescent="0.2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 x14ac:dyDescent="0.2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 x14ac:dyDescent="0.2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 x14ac:dyDescent="0.2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 x14ac:dyDescent="0.2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 x14ac:dyDescent="0.2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</row>
    <row r="612" spans="1:11" x14ac:dyDescent="0.2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 x14ac:dyDescent="0.2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 x14ac:dyDescent="0.2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 x14ac:dyDescent="0.2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 x14ac:dyDescent="0.2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 x14ac:dyDescent="0.2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 x14ac:dyDescent="0.2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 x14ac:dyDescent="0.2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 x14ac:dyDescent="0.2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 x14ac:dyDescent="0.2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 x14ac:dyDescent="0.2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 x14ac:dyDescent="0.2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 x14ac:dyDescent="0.2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 x14ac:dyDescent="0.2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 x14ac:dyDescent="0.2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 x14ac:dyDescent="0.2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</row>
    <row r="628" spans="1:11" x14ac:dyDescent="0.2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 x14ac:dyDescent="0.2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 x14ac:dyDescent="0.2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 x14ac:dyDescent="0.2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 x14ac:dyDescent="0.2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 x14ac:dyDescent="0.2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 x14ac:dyDescent="0.2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 x14ac:dyDescent="0.2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 x14ac:dyDescent="0.2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 x14ac:dyDescent="0.2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 x14ac:dyDescent="0.2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 x14ac:dyDescent="0.2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 x14ac:dyDescent="0.2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 x14ac:dyDescent="0.2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 x14ac:dyDescent="0.2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 x14ac:dyDescent="0.2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 x14ac:dyDescent="0.2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 x14ac:dyDescent="0.2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 x14ac:dyDescent="0.2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 x14ac:dyDescent="0.2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</row>
    <row r="648" spans="1:11" x14ac:dyDescent="0.2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 x14ac:dyDescent="0.2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 x14ac:dyDescent="0.2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 x14ac:dyDescent="0.2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 x14ac:dyDescent="0.2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 x14ac:dyDescent="0.2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 x14ac:dyDescent="0.2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 x14ac:dyDescent="0.2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 x14ac:dyDescent="0.2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 x14ac:dyDescent="0.2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 x14ac:dyDescent="0.2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 x14ac:dyDescent="0.2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 x14ac:dyDescent="0.2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 x14ac:dyDescent="0.2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 x14ac:dyDescent="0.2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 x14ac:dyDescent="0.2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 x14ac:dyDescent="0.2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 x14ac:dyDescent="0.2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 x14ac:dyDescent="0.2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 x14ac:dyDescent="0.2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 x14ac:dyDescent="0.2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 x14ac:dyDescent="0.2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 x14ac:dyDescent="0.2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x14ac:dyDescent="0.2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 x14ac:dyDescent="0.2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x14ac:dyDescent="0.2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x14ac:dyDescent="0.2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 x14ac:dyDescent="0.2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 x14ac:dyDescent="0.2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 x14ac:dyDescent="0.2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 x14ac:dyDescent="0.2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 x14ac:dyDescent="0.2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 x14ac:dyDescent="0.2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 x14ac:dyDescent="0.2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 x14ac:dyDescent="0.2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 x14ac:dyDescent="0.2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 x14ac:dyDescent="0.2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 x14ac:dyDescent="0.2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 x14ac:dyDescent="0.2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 x14ac:dyDescent="0.2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 x14ac:dyDescent="0.2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 x14ac:dyDescent="0.2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 x14ac:dyDescent="0.2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 x14ac:dyDescent="0.2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 x14ac:dyDescent="0.2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 x14ac:dyDescent="0.2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 x14ac:dyDescent="0.2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 x14ac:dyDescent="0.2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 x14ac:dyDescent="0.2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 x14ac:dyDescent="0.2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 x14ac:dyDescent="0.2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 x14ac:dyDescent="0.2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 x14ac:dyDescent="0.2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 x14ac:dyDescent="0.2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 x14ac:dyDescent="0.2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 x14ac:dyDescent="0.2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 x14ac:dyDescent="0.2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 x14ac:dyDescent="0.2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 x14ac:dyDescent="0.2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 x14ac:dyDescent="0.2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 x14ac:dyDescent="0.2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 x14ac:dyDescent="0.2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 x14ac:dyDescent="0.2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x14ac:dyDescent="0.2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x14ac:dyDescent="0.2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x14ac:dyDescent="0.2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x14ac:dyDescent="0.2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 x14ac:dyDescent="0.2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 x14ac:dyDescent="0.2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 x14ac:dyDescent="0.2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 x14ac:dyDescent="0.2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 x14ac:dyDescent="0.2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 x14ac:dyDescent="0.2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 x14ac:dyDescent="0.2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 x14ac:dyDescent="0.2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 x14ac:dyDescent="0.2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 x14ac:dyDescent="0.2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 x14ac:dyDescent="0.2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 x14ac:dyDescent="0.2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 x14ac:dyDescent="0.2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 x14ac:dyDescent="0.2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 x14ac:dyDescent="0.2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 x14ac:dyDescent="0.2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 x14ac:dyDescent="0.2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 x14ac:dyDescent="0.2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 x14ac:dyDescent="0.2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 x14ac:dyDescent="0.2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 x14ac:dyDescent="0.2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 x14ac:dyDescent="0.2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 x14ac:dyDescent="0.2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 x14ac:dyDescent="0.2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 x14ac:dyDescent="0.2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 x14ac:dyDescent="0.2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 x14ac:dyDescent="0.2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 x14ac:dyDescent="0.2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 x14ac:dyDescent="0.2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 x14ac:dyDescent="0.2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 x14ac:dyDescent="0.2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 x14ac:dyDescent="0.2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 x14ac:dyDescent="0.2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 x14ac:dyDescent="0.2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 x14ac:dyDescent="0.2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 x14ac:dyDescent="0.2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x14ac:dyDescent="0.2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x14ac:dyDescent="0.2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x14ac:dyDescent="0.2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x14ac:dyDescent="0.2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 x14ac:dyDescent="0.2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 x14ac:dyDescent="0.2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 x14ac:dyDescent="0.2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 x14ac:dyDescent="0.2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x14ac:dyDescent="0.2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x14ac:dyDescent="0.2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x14ac:dyDescent="0.2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x14ac:dyDescent="0.2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x14ac:dyDescent="0.2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 x14ac:dyDescent="0.2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x14ac:dyDescent="0.2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x14ac:dyDescent="0.2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 x14ac:dyDescent="0.2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x14ac:dyDescent="0.2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x14ac:dyDescent="0.2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 x14ac:dyDescent="0.2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 x14ac:dyDescent="0.2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 x14ac:dyDescent="0.2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 x14ac:dyDescent="0.2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 x14ac:dyDescent="0.2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 x14ac:dyDescent="0.2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 x14ac:dyDescent="0.2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 x14ac:dyDescent="0.2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 x14ac:dyDescent="0.2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 x14ac:dyDescent="0.2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 x14ac:dyDescent="0.2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 x14ac:dyDescent="0.2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 x14ac:dyDescent="0.2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 x14ac:dyDescent="0.2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 x14ac:dyDescent="0.2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 x14ac:dyDescent="0.2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 x14ac:dyDescent="0.2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 x14ac:dyDescent="0.2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 x14ac:dyDescent="0.2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 x14ac:dyDescent="0.2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 x14ac:dyDescent="0.2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 x14ac:dyDescent="0.2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 x14ac:dyDescent="0.2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 x14ac:dyDescent="0.2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 x14ac:dyDescent="0.2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 x14ac:dyDescent="0.2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 x14ac:dyDescent="0.2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 x14ac:dyDescent="0.2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 x14ac:dyDescent="0.2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</row>
    <row r="799" spans="1:11" x14ac:dyDescent="0.2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 x14ac:dyDescent="0.2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 x14ac:dyDescent="0.2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 x14ac:dyDescent="0.2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 x14ac:dyDescent="0.2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 x14ac:dyDescent="0.2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 x14ac:dyDescent="0.2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 x14ac:dyDescent="0.2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 x14ac:dyDescent="0.2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 x14ac:dyDescent="0.2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 x14ac:dyDescent="0.2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 x14ac:dyDescent="0.2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 x14ac:dyDescent="0.2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 x14ac:dyDescent="0.2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 x14ac:dyDescent="0.2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x14ac:dyDescent="0.2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 x14ac:dyDescent="0.2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x14ac:dyDescent="0.2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x14ac:dyDescent="0.2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x14ac:dyDescent="0.2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 x14ac:dyDescent="0.2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x14ac:dyDescent="0.2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x14ac:dyDescent="0.2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 x14ac:dyDescent="0.2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 x14ac:dyDescent="0.2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 x14ac:dyDescent="0.2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 x14ac:dyDescent="0.2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 x14ac:dyDescent="0.2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 x14ac:dyDescent="0.2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 x14ac:dyDescent="0.2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 x14ac:dyDescent="0.2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 x14ac:dyDescent="0.2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 x14ac:dyDescent="0.2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 x14ac:dyDescent="0.2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 x14ac:dyDescent="0.2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 x14ac:dyDescent="0.2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 x14ac:dyDescent="0.2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 x14ac:dyDescent="0.2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 x14ac:dyDescent="0.2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 x14ac:dyDescent="0.2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 x14ac:dyDescent="0.2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 x14ac:dyDescent="0.2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 x14ac:dyDescent="0.2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 x14ac:dyDescent="0.2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 x14ac:dyDescent="0.2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 x14ac:dyDescent="0.2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 x14ac:dyDescent="0.2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 x14ac:dyDescent="0.2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 x14ac:dyDescent="0.2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 x14ac:dyDescent="0.2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 x14ac:dyDescent="0.2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 x14ac:dyDescent="0.2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 x14ac:dyDescent="0.2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 x14ac:dyDescent="0.2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 x14ac:dyDescent="0.2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 x14ac:dyDescent="0.2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</row>
    <row r="855" spans="1:11" x14ac:dyDescent="0.2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 x14ac:dyDescent="0.2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 x14ac:dyDescent="0.2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 x14ac:dyDescent="0.2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 x14ac:dyDescent="0.2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 x14ac:dyDescent="0.2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 x14ac:dyDescent="0.2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 x14ac:dyDescent="0.2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 x14ac:dyDescent="0.2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 x14ac:dyDescent="0.2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 x14ac:dyDescent="0.2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 x14ac:dyDescent="0.2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 x14ac:dyDescent="0.2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 x14ac:dyDescent="0.2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 x14ac:dyDescent="0.2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 x14ac:dyDescent="0.2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 x14ac:dyDescent="0.2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 x14ac:dyDescent="0.2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 x14ac:dyDescent="0.2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 x14ac:dyDescent="0.2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 x14ac:dyDescent="0.2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 x14ac:dyDescent="0.2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 x14ac:dyDescent="0.2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 x14ac:dyDescent="0.2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</row>
    <row r="879" spans="1:11" x14ac:dyDescent="0.2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 x14ac:dyDescent="0.2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 x14ac:dyDescent="0.2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 x14ac:dyDescent="0.2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 x14ac:dyDescent="0.2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 x14ac:dyDescent="0.2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 x14ac:dyDescent="0.2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 x14ac:dyDescent="0.2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 x14ac:dyDescent="0.2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 x14ac:dyDescent="0.2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 x14ac:dyDescent="0.2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 x14ac:dyDescent="0.2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 x14ac:dyDescent="0.2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 x14ac:dyDescent="0.2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 x14ac:dyDescent="0.2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 x14ac:dyDescent="0.2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 x14ac:dyDescent="0.2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 x14ac:dyDescent="0.2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 x14ac:dyDescent="0.2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 x14ac:dyDescent="0.2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 x14ac:dyDescent="0.2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 x14ac:dyDescent="0.2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 x14ac:dyDescent="0.2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 x14ac:dyDescent="0.2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 x14ac:dyDescent="0.2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 x14ac:dyDescent="0.2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 x14ac:dyDescent="0.2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 x14ac:dyDescent="0.2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 x14ac:dyDescent="0.2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 x14ac:dyDescent="0.2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 x14ac:dyDescent="0.2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 x14ac:dyDescent="0.2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 x14ac:dyDescent="0.2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 x14ac:dyDescent="0.2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 x14ac:dyDescent="0.2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 x14ac:dyDescent="0.2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 x14ac:dyDescent="0.2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 x14ac:dyDescent="0.2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 x14ac:dyDescent="0.2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 x14ac:dyDescent="0.2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 x14ac:dyDescent="0.2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 x14ac:dyDescent="0.2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 x14ac:dyDescent="0.2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 x14ac:dyDescent="0.2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 x14ac:dyDescent="0.2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 x14ac:dyDescent="0.2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 x14ac:dyDescent="0.2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 x14ac:dyDescent="0.2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 x14ac:dyDescent="0.2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 x14ac:dyDescent="0.2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 x14ac:dyDescent="0.2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 x14ac:dyDescent="0.2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 x14ac:dyDescent="0.2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 x14ac:dyDescent="0.2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 x14ac:dyDescent="0.2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 x14ac:dyDescent="0.2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 x14ac:dyDescent="0.2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 x14ac:dyDescent="0.2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 x14ac:dyDescent="0.2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 x14ac:dyDescent="0.2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</row>
    <row r="939" spans="1:11" x14ac:dyDescent="0.2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 x14ac:dyDescent="0.2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 x14ac:dyDescent="0.2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 x14ac:dyDescent="0.2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 x14ac:dyDescent="0.2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 x14ac:dyDescent="0.2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 x14ac:dyDescent="0.2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 x14ac:dyDescent="0.2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 x14ac:dyDescent="0.2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 x14ac:dyDescent="0.2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 x14ac:dyDescent="0.2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 x14ac:dyDescent="0.2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 x14ac:dyDescent="0.2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 x14ac:dyDescent="0.2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 x14ac:dyDescent="0.2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 x14ac:dyDescent="0.2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 x14ac:dyDescent="0.2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 x14ac:dyDescent="0.2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 x14ac:dyDescent="0.2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 x14ac:dyDescent="0.2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</row>
    <row r="959" spans="1:11" x14ac:dyDescent="0.2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 x14ac:dyDescent="0.2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 x14ac:dyDescent="0.2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 x14ac:dyDescent="0.2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 x14ac:dyDescent="0.2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 x14ac:dyDescent="0.2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 x14ac:dyDescent="0.2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 x14ac:dyDescent="0.2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 x14ac:dyDescent="0.2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 x14ac:dyDescent="0.2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 x14ac:dyDescent="0.2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 x14ac:dyDescent="0.2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 x14ac:dyDescent="0.2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 x14ac:dyDescent="0.2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 x14ac:dyDescent="0.2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 x14ac:dyDescent="0.2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 x14ac:dyDescent="0.2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 x14ac:dyDescent="0.2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 x14ac:dyDescent="0.2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 x14ac:dyDescent="0.2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 x14ac:dyDescent="0.2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 x14ac:dyDescent="0.2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 x14ac:dyDescent="0.2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 x14ac:dyDescent="0.2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</row>
    <row r="983" spans="1:11" x14ac:dyDescent="0.2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 x14ac:dyDescent="0.2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 x14ac:dyDescent="0.2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 x14ac:dyDescent="0.2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 x14ac:dyDescent="0.2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 x14ac:dyDescent="0.2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 x14ac:dyDescent="0.2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 x14ac:dyDescent="0.2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 x14ac:dyDescent="0.2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 x14ac:dyDescent="0.2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 x14ac:dyDescent="0.2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 x14ac:dyDescent="0.2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 x14ac:dyDescent="0.2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 x14ac:dyDescent="0.2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 x14ac:dyDescent="0.2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 x14ac:dyDescent="0.2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 x14ac:dyDescent="0.2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 x14ac:dyDescent="0.2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 x14ac:dyDescent="0.2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 x14ac:dyDescent="0.2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 x14ac:dyDescent="0.2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 x14ac:dyDescent="0.2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 x14ac:dyDescent="0.2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 x14ac:dyDescent="0.2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 x14ac:dyDescent="0.2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 x14ac:dyDescent="0.2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 x14ac:dyDescent="0.2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x14ac:dyDescent="0.2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 x14ac:dyDescent="0.2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x14ac:dyDescent="0.2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x14ac:dyDescent="0.2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 x14ac:dyDescent="0.2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 x14ac:dyDescent="0.2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 x14ac:dyDescent="0.2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 x14ac:dyDescent="0.2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 x14ac:dyDescent="0.2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 x14ac:dyDescent="0.2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 x14ac:dyDescent="0.2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 x14ac:dyDescent="0.2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 x14ac:dyDescent="0.2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 x14ac:dyDescent="0.2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 x14ac:dyDescent="0.2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 x14ac:dyDescent="0.2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 x14ac:dyDescent="0.2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 x14ac:dyDescent="0.2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 x14ac:dyDescent="0.2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 x14ac:dyDescent="0.2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 x14ac:dyDescent="0.2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 x14ac:dyDescent="0.2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 x14ac:dyDescent="0.2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 x14ac:dyDescent="0.2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 x14ac:dyDescent="0.2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 x14ac:dyDescent="0.2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 x14ac:dyDescent="0.2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 x14ac:dyDescent="0.2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 x14ac:dyDescent="0.2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 x14ac:dyDescent="0.2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 x14ac:dyDescent="0.2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 x14ac:dyDescent="0.2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 x14ac:dyDescent="0.2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 x14ac:dyDescent="0.2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 x14ac:dyDescent="0.2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 x14ac:dyDescent="0.2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 x14ac:dyDescent="0.2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 x14ac:dyDescent="0.2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 x14ac:dyDescent="0.2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 x14ac:dyDescent="0.2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 x14ac:dyDescent="0.2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 x14ac:dyDescent="0.2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 x14ac:dyDescent="0.2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 x14ac:dyDescent="0.2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 x14ac:dyDescent="0.2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 x14ac:dyDescent="0.2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 x14ac:dyDescent="0.2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 x14ac:dyDescent="0.2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 x14ac:dyDescent="0.2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 x14ac:dyDescent="0.2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 x14ac:dyDescent="0.2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 x14ac:dyDescent="0.2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 x14ac:dyDescent="0.2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 x14ac:dyDescent="0.2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 x14ac:dyDescent="0.2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 x14ac:dyDescent="0.2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 x14ac:dyDescent="0.2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 x14ac:dyDescent="0.2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 x14ac:dyDescent="0.2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 x14ac:dyDescent="0.2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 x14ac:dyDescent="0.2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 x14ac:dyDescent="0.2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 x14ac:dyDescent="0.2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 x14ac:dyDescent="0.2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 x14ac:dyDescent="0.2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 x14ac:dyDescent="0.2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 x14ac:dyDescent="0.2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 x14ac:dyDescent="0.2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 x14ac:dyDescent="0.2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 x14ac:dyDescent="0.2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 x14ac:dyDescent="0.2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 x14ac:dyDescent="0.2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 x14ac:dyDescent="0.2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</row>
    <row r="1083" spans="1:11" x14ac:dyDescent="0.2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 x14ac:dyDescent="0.2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 x14ac:dyDescent="0.2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 x14ac:dyDescent="0.2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 x14ac:dyDescent="0.2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 x14ac:dyDescent="0.2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 x14ac:dyDescent="0.2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x14ac:dyDescent="0.2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x14ac:dyDescent="0.2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x14ac:dyDescent="0.2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x14ac:dyDescent="0.2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 x14ac:dyDescent="0.2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</row>
    <row r="1095" spans="1:11" x14ac:dyDescent="0.2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 x14ac:dyDescent="0.2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 x14ac:dyDescent="0.2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 x14ac:dyDescent="0.2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 x14ac:dyDescent="0.2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 x14ac:dyDescent="0.2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 x14ac:dyDescent="0.2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 x14ac:dyDescent="0.2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 x14ac:dyDescent="0.2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 x14ac:dyDescent="0.2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 x14ac:dyDescent="0.2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 x14ac:dyDescent="0.2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 x14ac:dyDescent="0.2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 x14ac:dyDescent="0.2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 x14ac:dyDescent="0.2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 x14ac:dyDescent="0.2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 x14ac:dyDescent="0.2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 x14ac:dyDescent="0.2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 x14ac:dyDescent="0.2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 x14ac:dyDescent="0.2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 x14ac:dyDescent="0.2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x14ac:dyDescent="0.2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x14ac:dyDescent="0.2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x14ac:dyDescent="0.2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x14ac:dyDescent="0.2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 x14ac:dyDescent="0.2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</row>
    <row r="1121" spans="1:11" x14ac:dyDescent="0.2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 x14ac:dyDescent="0.2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 x14ac:dyDescent="0.2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 x14ac:dyDescent="0.2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 x14ac:dyDescent="0.2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 x14ac:dyDescent="0.2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 x14ac:dyDescent="0.2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 x14ac:dyDescent="0.2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 x14ac:dyDescent="0.2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 x14ac:dyDescent="0.2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 x14ac:dyDescent="0.2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 x14ac:dyDescent="0.2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 x14ac:dyDescent="0.2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 x14ac:dyDescent="0.2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 x14ac:dyDescent="0.2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 x14ac:dyDescent="0.2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 x14ac:dyDescent="0.2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 x14ac:dyDescent="0.2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 x14ac:dyDescent="0.2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 x14ac:dyDescent="0.2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 x14ac:dyDescent="0.2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 x14ac:dyDescent="0.2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 x14ac:dyDescent="0.2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 x14ac:dyDescent="0.2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</row>
    <row r="1145" spans="1:11" x14ac:dyDescent="0.2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 x14ac:dyDescent="0.2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 x14ac:dyDescent="0.2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 x14ac:dyDescent="0.2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 x14ac:dyDescent="0.2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 x14ac:dyDescent="0.2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 x14ac:dyDescent="0.2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 x14ac:dyDescent="0.2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</row>
    <row r="1153" spans="1:11" x14ac:dyDescent="0.2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 x14ac:dyDescent="0.2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 x14ac:dyDescent="0.2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 x14ac:dyDescent="0.2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 x14ac:dyDescent="0.2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 x14ac:dyDescent="0.2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 x14ac:dyDescent="0.2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 x14ac:dyDescent="0.2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 x14ac:dyDescent="0.2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 x14ac:dyDescent="0.2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 x14ac:dyDescent="0.2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 x14ac:dyDescent="0.2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 x14ac:dyDescent="0.2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 x14ac:dyDescent="0.2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 x14ac:dyDescent="0.2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 x14ac:dyDescent="0.2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 x14ac:dyDescent="0.2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 x14ac:dyDescent="0.2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 x14ac:dyDescent="0.2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 x14ac:dyDescent="0.2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 x14ac:dyDescent="0.2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 x14ac:dyDescent="0.2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 x14ac:dyDescent="0.2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 x14ac:dyDescent="0.2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 x14ac:dyDescent="0.2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 x14ac:dyDescent="0.2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 x14ac:dyDescent="0.2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 x14ac:dyDescent="0.2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 x14ac:dyDescent="0.2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 x14ac:dyDescent="0.2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 x14ac:dyDescent="0.2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 x14ac:dyDescent="0.2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 x14ac:dyDescent="0.2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 x14ac:dyDescent="0.2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x14ac:dyDescent="0.2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x14ac:dyDescent="0.2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x14ac:dyDescent="0.2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x14ac:dyDescent="0.2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 x14ac:dyDescent="0.2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 x14ac:dyDescent="0.2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 x14ac:dyDescent="0.2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 x14ac:dyDescent="0.2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 x14ac:dyDescent="0.2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 x14ac:dyDescent="0.2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 x14ac:dyDescent="0.2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 x14ac:dyDescent="0.2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 x14ac:dyDescent="0.2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 x14ac:dyDescent="0.2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 x14ac:dyDescent="0.2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 x14ac:dyDescent="0.2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 x14ac:dyDescent="0.2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 x14ac:dyDescent="0.2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 x14ac:dyDescent="0.2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 x14ac:dyDescent="0.2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 x14ac:dyDescent="0.2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 x14ac:dyDescent="0.2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 x14ac:dyDescent="0.2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 x14ac:dyDescent="0.2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x14ac:dyDescent="0.2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x14ac:dyDescent="0.2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x14ac:dyDescent="0.2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x14ac:dyDescent="0.2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 x14ac:dyDescent="0.2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 x14ac:dyDescent="0.2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 x14ac:dyDescent="0.2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 x14ac:dyDescent="0.2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 x14ac:dyDescent="0.2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 x14ac:dyDescent="0.2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 x14ac:dyDescent="0.2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 x14ac:dyDescent="0.2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 x14ac:dyDescent="0.2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 x14ac:dyDescent="0.2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 x14ac:dyDescent="0.2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 x14ac:dyDescent="0.2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 x14ac:dyDescent="0.2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 x14ac:dyDescent="0.2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 x14ac:dyDescent="0.2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 x14ac:dyDescent="0.2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 x14ac:dyDescent="0.2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 x14ac:dyDescent="0.2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 x14ac:dyDescent="0.2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 x14ac:dyDescent="0.2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 x14ac:dyDescent="0.2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 x14ac:dyDescent="0.2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 x14ac:dyDescent="0.2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 x14ac:dyDescent="0.2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 x14ac:dyDescent="0.2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 x14ac:dyDescent="0.2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 x14ac:dyDescent="0.2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 x14ac:dyDescent="0.2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 x14ac:dyDescent="0.2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 x14ac:dyDescent="0.2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 x14ac:dyDescent="0.2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 x14ac:dyDescent="0.2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 x14ac:dyDescent="0.2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 x14ac:dyDescent="0.2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 x14ac:dyDescent="0.2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 x14ac:dyDescent="0.2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 x14ac:dyDescent="0.2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 x14ac:dyDescent="0.2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 x14ac:dyDescent="0.2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 x14ac:dyDescent="0.2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x14ac:dyDescent="0.2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x14ac:dyDescent="0.2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x14ac:dyDescent="0.2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x14ac:dyDescent="0.2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 x14ac:dyDescent="0.2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 x14ac:dyDescent="0.2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 x14ac:dyDescent="0.2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 x14ac:dyDescent="0.2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 x14ac:dyDescent="0.2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 x14ac:dyDescent="0.2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 x14ac:dyDescent="0.2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 x14ac:dyDescent="0.2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 x14ac:dyDescent="0.2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 x14ac:dyDescent="0.2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 x14ac:dyDescent="0.2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 x14ac:dyDescent="0.2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 x14ac:dyDescent="0.2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 x14ac:dyDescent="0.2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 x14ac:dyDescent="0.2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 x14ac:dyDescent="0.2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 x14ac:dyDescent="0.2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 x14ac:dyDescent="0.2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 x14ac:dyDescent="0.2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 x14ac:dyDescent="0.2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x14ac:dyDescent="0.2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x14ac:dyDescent="0.2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x14ac:dyDescent="0.2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x14ac:dyDescent="0.2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 x14ac:dyDescent="0.2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</row>
    <row r="1284" spans="1:11" x14ac:dyDescent="0.2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 x14ac:dyDescent="0.2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 x14ac:dyDescent="0.2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 x14ac:dyDescent="0.2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</row>
    <row r="1288" spans="1:11" x14ac:dyDescent="0.2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 x14ac:dyDescent="0.2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 x14ac:dyDescent="0.2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 x14ac:dyDescent="0.2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 x14ac:dyDescent="0.2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 x14ac:dyDescent="0.2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 x14ac:dyDescent="0.2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 x14ac:dyDescent="0.2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 x14ac:dyDescent="0.2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 x14ac:dyDescent="0.2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 x14ac:dyDescent="0.2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 x14ac:dyDescent="0.2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 x14ac:dyDescent="0.2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 x14ac:dyDescent="0.2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 x14ac:dyDescent="0.2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 x14ac:dyDescent="0.2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 x14ac:dyDescent="0.2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 x14ac:dyDescent="0.2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 x14ac:dyDescent="0.2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</row>
    <row r="1307" spans="1:11" x14ac:dyDescent="0.2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 x14ac:dyDescent="0.2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 x14ac:dyDescent="0.2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 x14ac:dyDescent="0.2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 x14ac:dyDescent="0.2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 x14ac:dyDescent="0.2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 x14ac:dyDescent="0.2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 x14ac:dyDescent="0.2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 x14ac:dyDescent="0.2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 x14ac:dyDescent="0.2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 x14ac:dyDescent="0.2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 x14ac:dyDescent="0.2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 x14ac:dyDescent="0.2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 x14ac:dyDescent="0.2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 x14ac:dyDescent="0.2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 x14ac:dyDescent="0.2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 x14ac:dyDescent="0.2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 x14ac:dyDescent="0.2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 x14ac:dyDescent="0.2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 x14ac:dyDescent="0.2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 x14ac:dyDescent="0.2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 x14ac:dyDescent="0.2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 x14ac:dyDescent="0.2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 x14ac:dyDescent="0.2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 x14ac:dyDescent="0.2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 x14ac:dyDescent="0.2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 x14ac:dyDescent="0.2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 x14ac:dyDescent="0.2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 x14ac:dyDescent="0.2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 x14ac:dyDescent="0.2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 x14ac:dyDescent="0.2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 x14ac:dyDescent="0.2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 x14ac:dyDescent="0.2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 x14ac:dyDescent="0.2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 x14ac:dyDescent="0.2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 x14ac:dyDescent="0.2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 x14ac:dyDescent="0.2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 x14ac:dyDescent="0.2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 x14ac:dyDescent="0.2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 x14ac:dyDescent="0.2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 x14ac:dyDescent="0.2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 x14ac:dyDescent="0.2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 x14ac:dyDescent="0.2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 x14ac:dyDescent="0.2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 x14ac:dyDescent="0.2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 x14ac:dyDescent="0.2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 x14ac:dyDescent="0.2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 x14ac:dyDescent="0.2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 x14ac:dyDescent="0.2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 x14ac:dyDescent="0.2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 x14ac:dyDescent="0.2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 x14ac:dyDescent="0.2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 x14ac:dyDescent="0.2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 x14ac:dyDescent="0.2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 x14ac:dyDescent="0.2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 x14ac:dyDescent="0.2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 x14ac:dyDescent="0.2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 x14ac:dyDescent="0.2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 x14ac:dyDescent="0.2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 x14ac:dyDescent="0.2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 x14ac:dyDescent="0.2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 x14ac:dyDescent="0.2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 x14ac:dyDescent="0.2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 x14ac:dyDescent="0.2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 x14ac:dyDescent="0.2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 x14ac:dyDescent="0.2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 x14ac:dyDescent="0.2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 x14ac:dyDescent="0.2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 x14ac:dyDescent="0.2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 x14ac:dyDescent="0.2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 x14ac:dyDescent="0.2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 x14ac:dyDescent="0.2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 x14ac:dyDescent="0.2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 x14ac:dyDescent="0.2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 x14ac:dyDescent="0.2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 x14ac:dyDescent="0.2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 x14ac:dyDescent="0.2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 x14ac:dyDescent="0.2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 x14ac:dyDescent="0.2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 x14ac:dyDescent="0.2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 x14ac:dyDescent="0.2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 x14ac:dyDescent="0.2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 x14ac:dyDescent="0.2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 x14ac:dyDescent="0.2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 x14ac:dyDescent="0.2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 x14ac:dyDescent="0.2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 x14ac:dyDescent="0.2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 x14ac:dyDescent="0.2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 x14ac:dyDescent="0.2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 x14ac:dyDescent="0.2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 x14ac:dyDescent="0.2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x14ac:dyDescent="0.2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 x14ac:dyDescent="0.2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x14ac:dyDescent="0.2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x14ac:dyDescent="0.2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 x14ac:dyDescent="0.2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 x14ac:dyDescent="0.2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 x14ac:dyDescent="0.2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 x14ac:dyDescent="0.2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 x14ac:dyDescent="0.2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 x14ac:dyDescent="0.2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 x14ac:dyDescent="0.2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 x14ac:dyDescent="0.2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x14ac:dyDescent="0.2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 x14ac:dyDescent="0.2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x14ac:dyDescent="0.2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x14ac:dyDescent="0.2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 x14ac:dyDescent="0.2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 x14ac:dyDescent="0.2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 x14ac:dyDescent="0.2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 x14ac:dyDescent="0.2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 x14ac:dyDescent="0.2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 x14ac:dyDescent="0.2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 x14ac:dyDescent="0.2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 x14ac:dyDescent="0.2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x14ac:dyDescent="0.2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x14ac:dyDescent="0.2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x14ac:dyDescent="0.2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x14ac:dyDescent="0.2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x14ac:dyDescent="0.2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 x14ac:dyDescent="0.2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x14ac:dyDescent="0.2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x14ac:dyDescent="0.2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 x14ac:dyDescent="0.2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 x14ac:dyDescent="0.2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 x14ac:dyDescent="0.2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 x14ac:dyDescent="0.2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 x14ac:dyDescent="0.2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 x14ac:dyDescent="0.2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 x14ac:dyDescent="0.2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 x14ac:dyDescent="0.2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 x14ac:dyDescent="0.2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 x14ac:dyDescent="0.2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 x14ac:dyDescent="0.2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 x14ac:dyDescent="0.2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 x14ac:dyDescent="0.2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</row>
    <row r="1443" spans="1:11" x14ac:dyDescent="0.2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 x14ac:dyDescent="0.2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 x14ac:dyDescent="0.2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 x14ac:dyDescent="0.2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 x14ac:dyDescent="0.2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 x14ac:dyDescent="0.2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 x14ac:dyDescent="0.2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 x14ac:dyDescent="0.2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</row>
    <row r="1451" spans="1:11" x14ac:dyDescent="0.2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 x14ac:dyDescent="0.2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 x14ac:dyDescent="0.2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 x14ac:dyDescent="0.2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 x14ac:dyDescent="0.2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 x14ac:dyDescent="0.2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 x14ac:dyDescent="0.2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 x14ac:dyDescent="0.2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 x14ac:dyDescent="0.2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 x14ac:dyDescent="0.2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 x14ac:dyDescent="0.2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 x14ac:dyDescent="0.2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 x14ac:dyDescent="0.2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 x14ac:dyDescent="0.2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 x14ac:dyDescent="0.2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 x14ac:dyDescent="0.2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 x14ac:dyDescent="0.2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 x14ac:dyDescent="0.2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 x14ac:dyDescent="0.2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 x14ac:dyDescent="0.2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 x14ac:dyDescent="0.2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 x14ac:dyDescent="0.2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 x14ac:dyDescent="0.2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 x14ac:dyDescent="0.2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 x14ac:dyDescent="0.2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 x14ac:dyDescent="0.2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 x14ac:dyDescent="0.2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 x14ac:dyDescent="0.2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 x14ac:dyDescent="0.2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 x14ac:dyDescent="0.2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 x14ac:dyDescent="0.2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 x14ac:dyDescent="0.2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 x14ac:dyDescent="0.2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 x14ac:dyDescent="0.2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 x14ac:dyDescent="0.2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 x14ac:dyDescent="0.2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 x14ac:dyDescent="0.2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 x14ac:dyDescent="0.2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 x14ac:dyDescent="0.2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 x14ac:dyDescent="0.2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 x14ac:dyDescent="0.2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 x14ac:dyDescent="0.2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 x14ac:dyDescent="0.2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 x14ac:dyDescent="0.2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 x14ac:dyDescent="0.2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 x14ac:dyDescent="0.2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 x14ac:dyDescent="0.2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 x14ac:dyDescent="0.2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 x14ac:dyDescent="0.2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 x14ac:dyDescent="0.2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 x14ac:dyDescent="0.2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 x14ac:dyDescent="0.2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</row>
    <row r="1503" spans="1:11" x14ac:dyDescent="0.2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 x14ac:dyDescent="0.2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 x14ac:dyDescent="0.2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 x14ac:dyDescent="0.2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 x14ac:dyDescent="0.2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 x14ac:dyDescent="0.2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 x14ac:dyDescent="0.2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 x14ac:dyDescent="0.2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 x14ac:dyDescent="0.2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 x14ac:dyDescent="0.2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 x14ac:dyDescent="0.2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 x14ac:dyDescent="0.2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 x14ac:dyDescent="0.2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 x14ac:dyDescent="0.2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 x14ac:dyDescent="0.2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 x14ac:dyDescent="0.2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 x14ac:dyDescent="0.2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 x14ac:dyDescent="0.2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 x14ac:dyDescent="0.2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 x14ac:dyDescent="0.2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 x14ac:dyDescent="0.2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 x14ac:dyDescent="0.2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 x14ac:dyDescent="0.2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 x14ac:dyDescent="0.2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 x14ac:dyDescent="0.2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 x14ac:dyDescent="0.2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 x14ac:dyDescent="0.2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 x14ac:dyDescent="0.2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 x14ac:dyDescent="0.2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 x14ac:dyDescent="0.2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 x14ac:dyDescent="0.2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 x14ac:dyDescent="0.2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 x14ac:dyDescent="0.2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 x14ac:dyDescent="0.2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 x14ac:dyDescent="0.2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 x14ac:dyDescent="0.2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 x14ac:dyDescent="0.2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 x14ac:dyDescent="0.2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 x14ac:dyDescent="0.2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 x14ac:dyDescent="0.2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 x14ac:dyDescent="0.2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 x14ac:dyDescent="0.2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 x14ac:dyDescent="0.2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 x14ac:dyDescent="0.2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 x14ac:dyDescent="0.2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 x14ac:dyDescent="0.2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 x14ac:dyDescent="0.2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 x14ac:dyDescent="0.2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 x14ac:dyDescent="0.2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 x14ac:dyDescent="0.2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 x14ac:dyDescent="0.2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 x14ac:dyDescent="0.2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 x14ac:dyDescent="0.2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 x14ac:dyDescent="0.2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 x14ac:dyDescent="0.2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 x14ac:dyDescent="0.2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</row>
    <row r="1559" spans="1:11" x14ac:dyDescent="0.2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 x14ac:dyDescent="0.2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 x14ac:dyDescent="0.2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 x14ac:dyDescent="0.2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 x14ac:dyDescent="0.2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 x14ac:dyDescent="0.2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 x14ac:dyDescent="0.2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 x14ac:dyDescent="0.2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 x14ac:dyDescent="0.2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 x14ac:dyDescent="0.2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 x14ac:dyDescent="0.2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 x14ac:dyDescent="0.2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 x14ac:dyDescent="0.2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 x14ac:dyDescent="0.2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 x14ac:dyDescent="0.2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 x14ac:dyDescent="0.2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 x14ac:dyDescent="0.2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 x14ac:dyDescent="0.2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 x14ac:dyDescent="0.2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 x14ac:dyDescent="0.2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 x14ac:dyDescent="0.2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 x14ac:dyDescent="0.2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 x14ac:dyDescent="0.2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x14ac:dyDescent="0.2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 x14ac:dyDescent="0.2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 x14ac:dyDescent="0.2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 x14ac:dyDescent="0.2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 x14ac:dyDescent="0.2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 x14ac:dyDescent="0.2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 x14ac:dyDescent="0.2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 x14ac:dyDescent="0.2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 x14ac:dyDescent="0.2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</row>
    <row r="1591" spans="1:11" x14ac:dyDescent="0.2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 x14ac:dyDescent="0.2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 x14ac:dyDescent="0.2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 x14ac:dyDescent="0.2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 x14ac:dyDescent="0.2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 x14ac:dyDescent="0.2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 x14ac:dyDescent="0.2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 x14ac:dyDescent="0.2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 x14ac:dyDescent="0.2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 x14ac:dyDescent="0.2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 x14ac:dyDescent="0.2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 x14ac:dyDescent="0.2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 x14ac:dyDescent="0.2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 x14ac:dyDescent="0.2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 x14ac:dyDescent="0.2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x14ac:dyDescent="0.2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x14ac:dyDescent="0.2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x14ac:dyDescent="0.2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x14ac:dyDescent="0.2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 x14ac:dyDescent="0.2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</row>
    <row r="1611" spans="1:11" x14ac:dyDescent="0.2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 x14ac:dyDescent="0.2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 x14ac:dyDescent="0.2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 x14ac:dyDescent="0.2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 x14ac:dyDescent="0.2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 x14ac:dyDescent="0.2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 x14ac:dyDescent="0.2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 x14ac:dyDescent="0.2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 x14ac:dyDescent="0.2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 x14ac:dyDescent="0.2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 x14ac:dyDescent="0.2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 x14ac:dyDescent="0.2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 x14ac:dyDescent="0.2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 x14ac:dyDescent="0.2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 x14ac:dyDescent="0.2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 x14ac:dyDescent="0.2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 x14ac:dyDescent="0.2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 x14ac:dyDescent="0.2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 x14ac:dyDescent="0.2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 x14ac:dyDescent="0.2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 x14ac:dyDescent="0.2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 x14ac:dyDescent="0.2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 x14ac:dyDescent="0.2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 x14ac:dyDescent="0.2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 x14ac:dyDescent="0.2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 x14ac:dyDescent="0.2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 x14ac:dyDescent="0.2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 x14ac:dyDescent="0.2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 x14ac:dyDescent="0.2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 x14ac:dyDescent="0.2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 x14ac:dyDescent="0.2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 x14ac:dyDescent="0.2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 x14ac:dyDescent="0.2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 x14ac:dyDescent="0.2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 x14ac:dyDescent="0.2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 x14ac:dyDescent="0.2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 x14ac:dyDescent="0.2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 x14ac:dyDescent="0.2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 x14ac:dyDescent="0.2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 x14ac:dyDescent="0.2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 x14ac:dyDescent="0.2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 x14ac:dyDescent="0.2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 x14ac:dyDescent="0.2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 x14ac:dyDescent="0.2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 x14ac:dyDescent="0.2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 x14ac:dyDescent="0.2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 x14ac:dyDescent="0.2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 x14ac:dyDescent="0.2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 x14ac:dyDescent="0.2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 x14ac:dyDescent="0.2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 x14ac:dyDescent="0.2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 x14ac:dyDescent="0.2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 x14ac:dyDescent="0.2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 x14ac:dyDescent="0.2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 x14ac:dyDescent="0.2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 x14ac:dyDescent="0.2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 x14ac:dyDescent="0.2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 x14ac:dyDescent="0.2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 x14ac:dyDescent="0.2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 x14ac:dyDescent="0.2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 x14ac:dyDescent="0.2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 x14ac:dyDescent="0.2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x14ac:dyDescent="0.2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 x14ac:dyDescent="0.2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x14ac:dyDescent="0.2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x14ac:dyDescent="0.2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 x14ac:dyDescent="0.2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 x14ac:dyDescent="0.2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 x14ac:dyDescent="0.2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 x14ac:dyDescent="0.2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 x14ac:dyDescent="0.2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 x14ac:dyDescent="0.2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 x14ac:dyDescent="0.2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 x14ac:dyDescent="0.2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x14ac:dyDescent="0.2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 x14ac:dyDescent="0.2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x14ac:dyDescent="0.2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x14ac:dyDescent="0.2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 x14ac:dyDescent="0.2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 x14ac:dyDescent="0.2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 x14ac:dyDescent="0.2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 x14ac:dyDescent="0.2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x14ac:dyDescent="0.2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 x14ac:dyDescent="0.2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x14ac:dyDescent="0.2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x14ac:dyDescent="0.2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 x14ac:dyDescent="0.2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 x14ac:dyDescent="0.2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 x14ac:dyDescent="0.2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 x14ac:dyDescent="0.2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 x14ac:dyDescent="0.2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x14ac:dyDescent="0.2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x14ac:dyDescent="0.2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x14ac:dyDescent="0.2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 x14ac:dyDescent="0.2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 x14ac:dyDescent="0.2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 x14ac:dyDescent="0.2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 x14ac:dyDescent="0.2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x14ac:dyDescent="0.2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x14ac:dyDescent="0.2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x14ac:dyDescent="0.2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A59D-F5EA-4ED3-B362-1F9B205C0F9A}">
  <dimension ref="A1:T60"/>
  <sheetViews>
    <sheetView workbookViewId="0">
      <selection activeCell="E14" sqref="E14"/>
    </sheetView>
  </sheetViews>
  <sheetFormatPr defaultRowHeight="15" x14ac:dyDescent="0.25"/>
  <cols>
    <col min="2" max="2" width="14.85546875" bestFit="1" customWidth="1"/>
    <col min="5" max="5" width="14.85546875" bestFit="1" customWidth="1"/>
    <col min="7" max="7" width="12" bestFit="1" customWidth="1"/>
    <col min="9" max="9" width="12.140625" bestFit="1" customWidth="1"/>
    <col min="11" max="11" width="3.85546875" bestFit="1" customWidth="1"/>
    <col min="12" max="18" width="12" bestFit="1" customWidth="1"/>
    <col min="19" max="19" width="14.85546875" bestFit="1" customWidth="1"/>
    <col min="20" max="25" width="12" bestFit="1" customWidth="1"/>
  </cols>
  <sheetData>
    <row r="1" spans="1:20" x14ac:dyDescent="0.25">
      <c r="A1" s="12" t="s">
        <v>576</v>
      </c>
      <c r="B1" s="12"/>
      <c r="C1" s="6"/>
      <c r="D1" s="12" t="s">
        <v>22</v>
      </c>
      <c r="E1" s="12"/>
    </row>
    <row r="2" spans="1:20" x14ac:dyDescent="0.25">
      <c r="A2" s="3" t="s">
        <v>24</v>
      </c>
      <c r="B2" s="5">
        <v>25202000000</v>
      </c>
      <c r="D2" s="3" t="s">
        <v>21</v>
      </c>
      <c r="E2" s="5">
        <v>51346000000</v>
      </c>
      <c r="I2" s="5"/>
      <c r="K2" t="s">
        <v>577</v>
      </c>
      <c r="L2">
        <v>10000000000</v>
      </c>
      <c r="M2">
        <v>20000000000</v>
      </c>
      <c r="N2">
        <v>30000000000</v>
      </c>
      <c r="O2">
        <v>40000000000</v>
      </c>
      <c r="P2">
        <v>50000000000</v>
      </c>
      <c r="Q2">
        <v>60000000000</v>
      </c>
      <c r="R2">
        <v>70000000000</v>
      </c>
      <c r="S2">
        <v>80000000000</v>
      </c>
      <c r="T2">
        <v>90000000000</v>
      </c>
    </row>
    <row r="3" spans="1:20" x14ac:dyDescent="0.25">
      <c r="A3" s="3" t="s">
        <v>27</v>
      </c>
      <c r="B3" s="5">
        <v>8699384000</v>
      </c>
      <c r="D3" s="3" t="s">
        <v>31</v>
      </c>
      <c r="E3" s="5">
        <v>9039286000</v>
      </c>
    </row>
    <row r="4" spans="1:20" x14ac:dyDescent="0.25">
      <c r="A4" s="3" t="s">
        <v>29</v>
      </c>
      <c r="B4" s="5">
        <v>26422000000</v>
      </c>
      <c r="D4" s="3" t="s">
        <v>33</v>
      </c>
      <c r="E4" s="5">
        <v>2014991000</v>
      </c>
      <c r="I4" s="5"/>
      <c r="K4" s="5"/>
    </row>
    <row r="5" spans="1:20" ht="15.75" thickBot="1" x14ac:dyDescent="0.3">
      <c r="A5" s="3" t="s">
        <v>65</v>
      </c>
      <c r="B5" s="5">
        <v>3060726000</v>
      </c>
      <c r="D5" s="3" t="s">
        <v>38</v>
      </c>
      <c r="E5" s="5">
        <v>667632000</v>
      </c>
      <c r="G5" s="6" t="s">
        <v>576</v>
      </c>
    </row>
    <row r="6" spans="1:20" x14ac:dyDescent="0.25">
      <c r="A6" s="3" t="s">
        <v>71</v>
      </c>
      <c r="B6" s="5">
        <v>20623000000</v>
      </c>
      <c r="D6" s="3" t="s">
        <v>40</v>
      </c>
      <c r="E6" s="5">
        <v>4726400000</v>
      </c>
      <c r="G6" s="10" t="s">
        <v>577</v>
      </c>
      <c r="H6" s="10" t="s">
        <v>579</v>
      </c>
      <c r="R6" s="6" t="s">
        <v>576</v>
      </c>
    </row>
    <row r="7" spans="1:20" x14ac:dyDescent="0.25">
      <c r="A7" s="3" t="s">
        <v>80</v>
      </c>
      <c r="B7" s="5">
        <v>42916600000</v>
      </c>
      <c r="D7" s="3" t="s">
        <v>56</v>
      </c>
      <c r="E7" s="5">
        <v>2503179000</v>
      </c>
      <c r="G7" s="7">
        <v>10000000000</v>
      </c>
      <c r="H7" s="8">
        <v>32</v>
      </c>
      <c r="R7" t="s">
        <v>580</v>
      </c>
      <c r="S7" s="5">
        <f>MIN(B2:B49)</f>
        <v>0</v>
      </c>
    </row>
    <row r="8" spans="1:20" x14ac:dyDescent="0.25">
      <c r="A8" s="3" t="s">
        <v>106</v>
      </c>
      <c r="B8" s="5">
        <v>12776000000</v>
      </c>
      <c r="D8" s="3" t="s">
        <v>67</v>
      </c>
      <c r="E8" s="5">
        <v>3420000000</v>
      </c>
      <c r="G8" s="7">
        <v>20000000000</v>
      </c>
      <c r="H8" s="8">
        <v>7</v>
      </c>
      <c r="R8" t="s">
        <v>581</v>
      </c>
      <c r="S8" s="5">
        <f>_xlfn.QUARTILE.INC(B2:B49,1)</f>
        <v>2699593250</v>
      </c>
    </row>
    <row r="9" spans="1:20" x14ac:dyDescent="0.25">
      <c r="A9" s="3" t="s">
        <v>111</v>
      </c>
      <c r="B9" s="5">
        <v>4015800000</v>
      </c>
      <c r="D9" s="3" t="s">
        <v>88</v>
      </c>
      <c r="E9" s="5">
        <v>2375100000</v>
      </c>
      <c r="G9" s="7">
        <v>30000000000</v>
      </c>
      <c r="H9" s="8">
        <v>5</v>
      </c>
      <c r="R9" t="s">
        <v>582</v>
      </c>
      <c r="S9" s="5">
        <f>MEDIAN(B2:B49)</f>
        <v>6958500000</v>
      </c>
    </row>
    <row r="10" spans="1:20" x14ac:dyDescent="0.25">
      <c r="A10" s="3" t="s">
        <v>112</v>
      </c>
      <c r="B10" s="5">
        <v>10135000000</v>
      </c>
      <c r="D10" s="3" t="s">
        <v>92</v>
      </c>
      <c r="E10" s="5">
        <v>4478000000</v>
      </c>
      <c r="G10" s="7">
        <v>40000000000</v>
      </c>
      <c r="H10" s="8">
        <v>0</v>
      </c>
      <c r="R10" t="s">
        <v>583</v>
      </c>
      <c r="S10" s="5">
        <f>_xlfn.QUARTILE.INC(B2:B49,3)</f>
        <v>13670600000</v>
      </c>
    </row>
    <row r="11" spans="1:20" x14ac:dyDescent="0.25">
      <c r="A11" s="3" t="s">
        <v>115</v>
      </c>
      <c r="B11" s="5">
        <v>8106900000</v>
      </c>
      <c r="D11" s="3" t="s">
        <v>94</v>
      </c>
      <c r="E11" s="5">
        <v>1292000000</v>
      </c>
      <c r="G11" s="7">
        <v>50000000000</v>
      </c>
      <c r="H11" s="8">
        <v>2</v>
      </c>
      <c r="R11" t="s">
        <v>584</v>
      </c>
      <c r="S11" s="5">
        <f>MAX(B2:B49)</f>
        <v>90910000000</v>
      </c>
    </row>
    <row r="12" spans="1:20" x14ac:dyDescent="0.25">
      <c r="A12" s="3" t="s">
        <v>118</v>
      </c>
      <c r="B12" s="5">
        <v>19619000000</v>
      </c>
      <c r="D12" s="3" t="s">
        <v>172</v>
      </c>
      <c r="E12" s="5">
        <v>12201175000</v>
      </c>
      <c r="G12" s="7">
        <v>60000000000</v>
      </c>
      <c r="H12" s="8">
        <v>1</v>
      </c>
      <c r="R12" t="s">
        <v>586</v>
      </c>
      <c r="S12" s="5">
        <f>_xlfn.STDEV.S(B2:B49)</f>
        <v>17059364304.456806</v>
      </c>
    </row>
    <row r="13" spans="1:20" x14ac:dyDescent="0.25">
      <c r="A13" s="3" t="s">
        <v>119</v>
      </c>
      <c r="B13" s="5">
        <v>11020000000</v>
      </c>
      <c r="D13" s="3" t="s">
        <v>173</v>
      </c>
      <c r="E13" s="5">
        <v>46533000000</v>
      </c>
      <c r="G13" s="7">
        <v>70000000000</v>
      </c>
      <c r="H13" s="8">
        <v>0</v>
      </c>
      <c r="R13" t="s">
        <v>585</v>
      </c>
      <c r="S13" s="5">
        <f>S11-S7</f>
        <v>90910000000</v>
      </c>
    </row>
    <row r="14" spans="1:20" x14ac:dyDescent="0.25">
      <c r="A14" s="3" t="s">
        <v>125</v>
      </c>
      <c r="B14" s="5">
        <v>12791000000</v>
      </c>
      <c r="D14" s="3" t="s">
        <v>175</v>
      </c>
      <c r="E14" s="5">
        <v>381451000</v>
      </c>
      <c r="G14" s="7">
        <v>80000000000</v>
      </c>
      <c r="H14" s="8">
        <v>0</v>
      </c>
    </row>
    <row r="15" spans="1:20" x14ac:dyDescent="0.25">
      <c r="A15" s="3" t="s">
        <v>134</v>
      </c>
      <c r="B15" s="5">
        <v>8675500000</v>
      </c>
      <c r="D15" s="3" t="s">
        <v>184</v>
      </c>
      <c r="E15" s="5">
        <v>7830846000</v>
      </c>
      <c r="G15" s="7">
        <v>90000000000</v>
      </c>
      <c r="H15" s="8">
        <v>0</v>
      </c>
    </row>
    <row r="16" spans="1:20" ht="15.75" thickBot="1" x14ac:dyDescent="0.3">
      <c r="A16" s="3" t="s">
        <v>135</v>
      </c>
      <c r="B16" s="5">
        <v>7823799000</v>
      </c>
      <c r="D16" s="3" t="s">
        <v>185</v>
      </c>
      <c r="E16" s="5">
        <v>6235136000</v>
      </c>
      <c r="G16" s="9" t="s">
        <v>578</v>
      </c>
      <c r="H16" s="9">
        <v>1</v>
      </c>
    </row>
    <row r="17" spans="1:19" x14ac:dyDescent="0.25">
      <c r="A17" s="3" t="s">
        <v>149</v>
      </c>
      <c r="B17" s="5">
        <v>0</v>
      </c>
      <c r="D17" s="3" t="s">
        <v>219</v>
      </c>
      <c r="E17" s="5">
        <v>4191000000</v>
      </c>
      <c r="G17" s="4"/>
    </row>
    <row r="18" spans="1:19" x14ac:dyDescent="0.25">
      <c r="A18" s="3" t="s">
        <v>159</v>
      </c>
      <c r="B18" s="5">
        <v>7358000000</v>
      </c>
      <c r="D18" s="3" t="s">
        <v>220</v>
      </c>
      <c r="E18" s="5">
        <v>14012000000</v>
      </c>
    </row>
    <row r="19" spans="1:19" x14ac:dyDescent="0.25">
      <c r="A19" s="3" t="s">
        <v>165</v>
      </c>
      <c r="B19" s="5">
        <v>2729191000</v>
      </c>
      <c r="D19" s="3" t="s">
        <v>247</v>
      </c>
      <c r="E19" s="5">
        <v>13954000000</v>
      </c>
      <c r="G19" s="4"/>
    </row>
    <row r="20" spans="1:19" x14ac:dyDescent="0.25">
      <c r="A20" s="3" t="s">
        <v>198</v>
      </c>
      <c r="B20" s="5">
        <v>6559000000</v>
      </c>
      <c r="D20" s="3" t="s">
        <v>253</v>
      </c>
      <c r="E20" s="5">
        <v>2757827000</v>
      </c>
    </row>
    <row r="21" spans="1:19" x14ac:dyDescent="0.25">
      <c r="A21" s="3" t="s">
        <v>217</v>
      </c>
      <c r="B21" s="5">
        <v>5632028000</v>
      </c>
      <c r="D21" s="3" t="s">
        <v>254</v>
      </c>
      <c r="E21" s="5">
        <v>3588800000</v>
      </c>
    </row>
    <row r="22" spans="1:19" ht="15.75" thickBot="1" x14ac:dyDescent="0.3">
      <c r="A22" s="3" t="s">
        <v>239</v>
      </c>
      <c r="B22" s="5">
        <v>3226500000</v>
      </c>
      <c r="D22" s="3" t="s">
        <v>255</v>
      </c>
      <c r="E22" s="5">
        <v>3810000000</v>
      </c>
      <c r="G22" s="6" t="s">
        <v>22</v>
      </c>
    </row>
    <row r="23" spans="1:19" x14ac:dyDescent="0.25">
      <c r="A23" s="3" t="s">
        <v>270</v>
      </c>
      <c r="B23" s="5">
        <v>9569000000</v>
      </c>
      <c r="D23" s="3" t="s">
        <v>258</v>
      </c>
      <c r="E23" s="5">
        <v>1260778000</v>
      </c>
      <c r="G23" s="10" t="s">
        <v>577</v>
      </c>
      <c r="H23" s="10" t="s">
        <v>579</v>
      </c>
      <c r="R23" s="6" t="s">
        <v>22</v>
      </c>
    </row>
    <row r="24" spans="1:19" x14ac:dyDescent="0.25">
      <c r="A24" s="3" t="s">
        <v>290</v>
      </c>
      <c r="B24" s="5">
        <v>90910000000</v>
      </c>
      <c r="D24" s="3" t="s">
        <v>266</v>
      </c>
      <c r="E24" s="5">
        <v>1060208000</v>
      </c>
      <c r="G24" s="7">
        <v>10000000000</v>
      </c>
      <c r="H24" s="8">
        <v>45</v>
      </c>
      <c r="R24" t="s">
        <v>580</v>
      </c>
      <c r="S24" s="5">
        <f>MIN(E2:E60)</f>
        <v>381451000</v>
      </c>
    </row>
    <row r="25" spans="1:19" x14ac:dyDescent="0.25">
      <c r="A25" s="3" t="s">
        <v>299</v>
      </c>
      <c r="B25" s="5">
        <v>2559000000</v>
      </c>
      <c r="D25" s="3" t="s">
        <v>272</v>
      </c>
      <c r="E25" s="5">
        <v>5308000000</v>
      </c>
      <c r="G25" s="7">
        <v>20000000000</v>
      </c>
      <c r="H25" s="8">
        <v>7</v>
      </c>
      <c r="R25" t="s">
        <v>581</v>
      </c>
      <c r="S25" s="5">
        <f>_xlfn.QUARTILE.INC(E2:E60,1)</f>
        <v>2121995500</v>
      </c>
    </row>
    <row r="26" spans="1:19" x14ac:dyDescent="0.25">
      <c r="A26" s="3" t="s">
        <v>310</v>
      </c>
      <c r="B26" s="5">
        <v>8291849000</v>
      </c>
      <c r="D26" s="3" t="s">
        <v>275</v>
      </c>
      <c r="E26" s="5">
        <v>4973728000</v>
      </c>
      <c r="G26" s="7">
        <v>30000000000</v>
      </c>
      <c r="H26" s="8">
        <v>2</v>
      </c>
      <c r="R26" t="s">
        <v>582</v>
      </c>
      <c r="S26" s="5">
        <f>MEDIAN(E2:E60)</f>
        <v>4478000000</v>
      </c>
    </row>
    <row r="27" spans="1:19" x14ac:dyDescent="0.25">
      <c r="A27" s="3" t="s">
        <v>313</v>
      </c>
      <c r="B27" s="5">
        <v>0</v>
      </c>
      <c r="D27" s="3" t="s">
        <v>303</v>
      </c>
      <c r="E27" s="5">
        <v>26183000000</v>
      </c>
      <c r="G27" s="7">
        <v>40000000000</v>
      </c>
      <c r="H27" s="8">
        <v>1</v>
      </c>
      <c r="R27" t="s">
        <v>583</v>
      </c>
      <c r="S27" s="5">
        <f>_xlfn.QUARTILE.INC(E2:E60,3)</f>
        <v>9030143000</v>
      </c>
    </row>
    <row r="28" spans="1:19" x14ac:dyDescent="0.25">
      <c r="A28" s="3" t="s">
        <v>315</v>
      </c>
      <c r="B28" s="5">
        <v>1695987000</v>
      </c>
      <c r="D28" s="3" t="s">
        <v>305</v>
      </c>
      <c r="E28" s="5">
        <v>27310000000</v>
      </c>
      <c r="G28" s="7">
        <v>50000000000</v>
      </c>
      <c r="H28" s="8">
        <v>1</v>
      </c>
      <c r="R28" t="s">
        <v>584</v>
      </c>
      <c r="S28" s="5">
        <f>MAX(E2:E60)</f>
        <v>87204000000</v>
      </c>
    </row>
    <row r="29" spans="1:19" x14ac:dyDescent="0.25">
      <c r="A29" s="3" t="s">
        <v>317</v>
      </c>
      <c r="B29" s="5">
        <v>1975743000</v>
      </c>
      <c r="D29" s="3" t="s">
        <v>308</v>
      </c>
      <c r="E29" s="5">
        <v>3896000000</v>
      </c>
      <c r="G29" s="7">
        <v>60000000000</v>
      </c>
      <c r="H29" s="8">
        <v>1</v>
      </c>
      <c r="R29" t="s">
        <v>586</v>
      </c>
      <c r="S29" s="5">
        <f>_xlfn.STDEV.S(E2:E60)</f>
        <v>17232717847.536247</v>
      </c>
    </row>
    <row r="30" spans="1:19" x14ac:dyDescent="0.25">
      <c r="A30" s="3" t="s">
        <v>325</v>
      </c>
      <c r="B30" s="5">
        <v>2610800000</v>
      </c>
      <c r="D30" s="3" t="s">
        <v>314</v>
      </c>
      <c r="E30" s="5">
        <v>87204000000</v>
      </c>
      <c r="G30" s="7">
        <v>70000000000</v>
      </c>
      <c r="H30" s="8">
        <v>0</v>
      </c>
      <c r="R30" t="s">
        <v>585</v>
      </c>
      <c r="S30" s="5">
        <f>S28-S24</f>
        <v>86822549000</v>
      </c>
    </row>
    <row r="31" spans="1:19" x14ac:dyDescent="0.25">
      <c r="A31" s="3" t="s">
        <v>352</v>
      </c>
      <c r="B31" s="5">
        <v>5063600000</v>
      </c>
      <c r="D31" s="3" t="s">
        <v>319</v>
      </c>
      <c r="E31" s="5">
        <v>32551000000</v>
      </c>
      <c r="G31" s="7">
        <v>80000000000</v>
      </c>
      <c r="H31" s="8">
        <v>0</v>
      </c>
    </row>
    <row r="32" spans="1:19" x14ac:dyDescent="0.25">
      <c r="A32" s="3" t="s">
        <v>357</v>
      </c>
      <c r="B32" s="5">
        <v>26158900000</v>
      </c>
      <c r="D32" s="3" t="s">
        <v>320</v>
      </c>
      <c r="E32" s="5">
        <v>6713000000</v>
      </c>
      <c r="G32" s="7">
        <v>90000000000</v>
      </c>
      <c r="H32" s="8">
        <v>2</v>
      </c>
    </row>
    <row r="33" spans="1:8" ht="15.75" thickBot="1" x14ac:dyDescent="0.3">
      <c r="A33" s="3" t="s">
        <v>377</v>
      </c>
      <c r="B33" s="5">
        <v>24675000000</v>
      </c>
      <c r="D33" s="3" t="s">
        <v>331</v>
      </c>
      <c r="E33" s="5">
        <v>4972900000</v>
      </c>
      <c r="G33" s="9" t="s">
        <v>578</v>
      </c>
      <c r="H33" s="9">
        <v>0</v>
      </c>
    </row>
    <row r="34" spans="1:8" x14ac:dyDescent="0.25">
      <c r="A34" s="3" t="s">
        <v>397</v>
      </c>
      <c r="B34" s="5">
        <v>46606000000</v>
      </c>
      <c r="D34" s="3" t="s">
        <v>338</v>
      </c>
      <c r="E34" s="5">
        <v>1558982000</v>
      </c>
    </row>
    <row r="35" spans="1:8" x14ac:dyDescent="0.25">
      <c r="A35" s="3" t="s">
        <v>402</v>
      </c>
      <c r="B35" s="5">
        <v>2854707000</v>
      </c>
      <c r="D35" s="3" t="s">
        <v>356</v>
      </c>
      <c r="E35" s="5">
        <v>651096000</v>
      </c>
    </row>
    <row r="36" spans="1:8" x14ac:dyDescent="0.25">
      <c r="A36" s="3" t="s">
        <v>405</v>
      </c>
      <c r="B36" s="5">
        <v>3726400000</v>
      </c>
      <c r="D36" s="3" t="s">
        <v>361</v>
      </c>
      <c r="E36" s="5">
        <v>2437206000</v>
      </c>
    </row>
    <row r="37" spans="1:8" x14ac:dyDescent="0.25">
      <c r="A37" s="3" t="s">
        <v>435</v>
      </c>
      <c r="B37" s="5">
        <v>0</v>
      </c>
      <c r="D37" s="3" t="s">
        <v>369</v>
      </c>
      <c r="E37" s="5">
        <v>16157000000</v>
      </c>
    </row>
    <row r="38" spans="1:8" x14ac:dyDescent="0.25">
      <c r="A38" s="3" t="s">
        <v>438</v>
      </c>
      <c r="B38" s="5">
        <v>58432000000</v>
      </c>
      <c r="D38" s="3" t="s">
        <v>376</v>
      </c>
      <c r="E38" s="5">
        <v>1105234000</v>
      </c>
    </row>
    <row r="39" spans="1:8" x14ac:dyDescent="0.25">
      <c r="A39" s="3" t="s">
        <v>444</v>
      </c>
      <c r="B39" s="5">
        <v>2467451000</v>
      </c>
      <c r="D39" s="3" t="s">
        <v>399</v>
      </c>
      <c r="E39" s="5">
        <v>80361000000</v>
      </c>
    </row>
    <row r="40" spans="1:8" x14ac:dyDescent="0.25">
      <c r="A40" s="3" t="s">
        <v>460</v>
      </c>
      <c r="B40" s="5">
        <v>2881883000</v>
      </c>
      <c r="D40" s="3" t="s">
        <v>403</v>
      </c>
      <c r="E40" s="5">
        <v>2820000000</v>
      </c>
    </row>
    <row r="41" spans="1:8" x14ac:dyDescent="0.25">
      <c r="A41" s="3" t="s">
        <v>496</v>
      </c>
      <c r="B41" s="5">
        <v>16598000000</v>
      </c>
      <c r="D41" s="3" t="s">
        <v>411</v>
      </c>
      <c r="E41" s="5">
        <v>4327468000</v>
      </c>
    </row>
    <row r="42" spans="1:8" x14ac:dyDescent="0.25">
      <c r="A42" s="3" t="s">
        <v>513</v>
      </c>
      <c r="B42" s="5">
        <v>16309400000</v>
      </c>
      <c r="D42" s="3" t="s">
        <v>417</v>
      </c>
      <c r="E42" s="5">
        <v>8722400000</v>
      </c>
    </row>
    <row r="43" spans="1:8" x14ac:dyDescent="0.25">
      <c r="A43" s="3" t="s">
        <v>528</v>
      </c>
      <c r="B43" s="5">
        <v>0</v>
      </c>
      <c r="D43" s="3" t="s">
        <v>420</v>
      </c>
      <c r="E43" s="5">
        <v>1948822000</v>
      </c>
    </row>
    <row r="44" spans="1:8" x14ac:dyDescent="0.25">
      <c r="A44" s="3" t="s">
        <v>536</v>
      </c>
      <c r="B44" s="5">
        <v>1948689000</v>
      </c>
      <c r="D44" s="3" t="s">
        <v>456</v>
      </c>
      <c r="E44" s="5">
        <v>11419000000</v>
      </c>
    </row>
    <row r="45" spans="1:8" x14ac:dyDescent="0.25">
      <c r="A45" s="3" t="s">
        <v>544</v>
      </c>
      <c r="B45" s="5">
        <v>1470853000</v>
      </c>
      <c r="D45" s="3" t="s">
        <v>457</v>
      </c>
      <c r="E45" s="5">
        <v>1078487000</v>
      </c>
    </row>
    <row r="46" spans="1:8" x14ac:dyDescent="0.25">
      <c r="A46" s="3" t="s">
        <v>547</v>
      </c>
      <c r="B46" s="5">
        <v>1978689000</v>
      </c>
      <c r="D46" s="3" t="s">
        <v>463</v>
      </c>
      <c r="E46" s="5">
        <v>3350850000</v>
      </c>
    </row>
    <row r="47" spans="1:8" x14ac:dyDescent="0.25">
      <c r="A47" s="3" t="s">
        <v>568</v>
      </c>
      <c r="B47" s="5">
        <v>4513931000</v>
      </c>
      <c r="D47" s="3" t="s">
        <v>488</v>
      </c>
      <c r="E47" s="5">
        <v>2229000000</v>
      </c>
    </row>
    <row r="48" spans="1:8" x14ac:dyDescent="0.25">
      <c r="A48" s="3" t="s">
        <v>573</v>
      </c>
      <c r="B48" s="5">
        <v>7682500000</v>
      </c>
      <c r="D48" s="3" t="s">
        <v>493</v>
      </c>
      <c r="E48" s="5">
        <v>726000000</v>
      </c>
    </row>
    <row r="49" spans="1:5" x14ac:dyDescent="0.25">
      <c r="A49" s="3" t="s">
        <v>575</v>
      </c>
      <c r="B49" s="5">
        <v>6152000000</v>
      </c>
      <c r="D49" s="3" t="s">
        <v>497</v>
      </c>
      <c r="E49" s="5">
        <v>9021000000</v>
      </c>
    </row>
    <row r="50" spans="1:5" x14ac:dyDescent="0.25">
      <c r="D50" s="3" t="s">
        <v>503</v>
      </c>
      <c r="E50" s="5">
        <v>3020000000</v>
      </c>
    </row>
    <row r="51" spans="1:5" x14ac:dyDescent="0.25">
      <c r="D51" s="3" t="s">
        <v>505</v>
      </c>
      <c r="E51" s="5">
        <v>5941000000</v>
      </c>
    </row>
    <row r="52" spans="1:5" x14ac:dyDescent="0.25">
      <c r="D52" s="3" t="s">
        <v>520</v>
      </c>
      <c r="E52" s="5">
        <v>1296562000</v>
      </c>
    </row>
    <row r="53" spans="1:5" x14ac:dyDescent="0.25">
      <c r="D53" s="3" t="s">
        <v>521</v>
      </c>
      <c r="E53" s="5">
        <v>7253000000</v>
      </c>
    </row>
    <row r="54" spans="1:5" x14ac:dyDescent="0.25">
      <c r="D54" s="3" t="s">
        <v>535</v>
      </c>
      <c r="E54" s="5">
        <v>11147000000</v>
      </c>
    </row>
    <row r="55" spans="1:5" x14ac:dyDescent="0.25">
      <c r="D55" s="3" t="s">
        <v>543</v>
      </c>
      <c r="E55" s="5">
        <v>752918000</v>
      </c>
    </row>
    <row r="56" spans="1:5" x14ac:dyDescent="0.25">
      <c r="D56" s="3" t="s">
        <v>548</v>
      </c>
      <c r="E56" s="5">
        <v>4739000000</v>
      </c>
    </row>
    <row r="57" spans="1:5" x14ac:dyDescent="0.25">
      <c r="D57" s="3" t="s">
        <v>558</v>
      </c>
      <c r="E57" s="5">
        <v>4684400000</v>
      </c>
    </row>
    <row r="58" spans="1:5" x14ac:dyDescent="0.25">
      <c r="D58" s="3" t="s">
        <v>566</v>
      </c>
      <c r="E58" s="5">
        <v>1429613000</v>
      </c>
    </row>
    <row r="59" spans="1:5" x14ac:dyDescent="0.25">
      <c r="D59" s="3" t="s">
        <v>569</v>
      </c>
      <c r="E59" s="5">
        <v>16429000000</v>
      </c>
    </row>
    <row r="60" spans="1:5" x14ac:dyDescent="0.25">
      <c r="D60" s="3" t="s">
        <v>571</v>
      </c>
      <c r="E60" s="5">
        <v>6932326000</v>
      </c>
    </row>
  </sheetData>
  <sortState xmlns:xlrd2="http://schemas.microsoft.com/office/spreadsheetml/2017/richdata2" ref="G24:G32">
    <sortCondition ref="G24"/>
  </sortState>
  <mergeCells count="2">
    <mergeCell ref="A1:B1"/>
    <mergeCell ref="D1:E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E55F-1071-4097-BE61-7741BEA23174}">
  <dimension ref="A1:F13"/>
  <sheetViews>
    <sheetView workbookViewId="0">
      <selection activeCell="C13" sqref="C13"/>
    </sheetView>
  </sheetViews>
  <sheetFormatPr defaultRowHeight="15" x14ac:dyDescent="0.25"/>
  <cols>
    <col min="1" max="1" width="25.85546875" bestFit="1" customWidth="1"/>
    <col min="2" max="6" width="14.85546875" bestFit="1" customWidth="1"/>
  </cols>
  <sheetData>
    <row r="1" spans="1:6" x14ac:dyDescent="0.25">
      <c r="A1" s="15" t="s">
        <v>587</v>
      </c>
      <c r="B1" s="26" t="s">
        <v>40</v>
      </c>
    </row>
    <row r="2" spans="1:6" ht="14.25" customHeight="1" x14ac:dyDescent="0.25"/>
    <row r="3" spans="1:6" ht="14.25" customHeight="1" x14ac:dyDescent="0.25">
      <c r="A3" s="23" t="s">
        <v>588</v>
      </c>
      <c r="B3" s="23"/>
      <c r="C3" s="23"/>
      <c r="D3" s="23"/>
      <c r="E3" s="23"/>
      <c r="F3" s="14"/>
    </row>
    <row r="4" spans="1:6" ht="14.25" customHeight="1" x14ac:dyDescent="0.25">
      <c r="A4" s="15"/>
      <c r="B4" s="18" t="s">
        <v>591</v>
      </c>
      <c r="C4" s="18"/>
      <c r="D4" s="18"/>
      <c r="E4" s="18"/>
      <c r="F4" s="13"/>
    </row>
    <row r="5" spans="1:6" x14ac:dyDescent="0.25">
      <c r="A5" s="15"/>
      <c r="B5" s="19" t="s">
        <v>11</v>
      </c>
      <c r="C5" s="19" t="s">
        <v>15</v>
      </c>
      <c r="D5" s="19" t="s">
        <v>16</v>
      </c>
      <c r="E5" s="19" t="s">
        <v>17</v>
      </c>
    </row>
    <row r="6" spans="1:6" x14ac:dyDescent="0.25">
      <c r="A6" s="19" t="s">
        <v>589</v>
      </c>
      <c r="B6" s="24">
        <f t="array" ref="B6">INDEX(revenue,MATCH(1,(B1=symbol)*(B5=years),0))</f>
        <v>2312200000</v>
      </c>
      <c r="C6" s="24">
        <f t="array" ref="C6">INDEX(revenue,MATCH(1,($B$1=symbol)*($C$5=years),0))</f>
        <v>2273900000</v>
      </c>
      <c r="D6" s="24">
        <f t="array" ref="D6">INDEX(revenue,MATCH(1,($B$1=symbol)*($D$5=years),0))</f>
        <v>2512200000</v>
      </c>
      <c r="E6" s="24">
        <f t="array" ref="E6">INDEX(revenue,MATCH(1,($B$1=symbol)*($E$5=years),0))</f>
        <v>2504100000</v>
      </c>
    </row>
    <row r="7" spans="1:6" x14ac:dyDescent="0.25">
      <c r="A7" s="21" t="s">
        <v>594</v>
      </c>
      <c r="B7" s="24">
        <f t="array" ref="B7">INDEX(cogs_expense,MATCH(1,($B$1=symbol)*($B$5=years),0))</f>
        <v>238500000</v>
      </c>
      <c r="C7" s="24">
        <f t="array" ref="C7">INDEX(cogs_expense,MATCH(1,($B$1=symbol)*($C$5=years),0))</f>
        <v>274300000</v>
      </c>
      <c r="D7" s="24">
        <f t="array" ref="D7">INDEX(cogs_expense,MATCH(1,($B$1=symbol)*(D5=years),0))</f>
        <v>342100000</v>
      </c>
      <c r="E7" s="24">
        <f t="array" ref="E7">INDEX(cogs_expense,MATCH(1,($B$1=symbol)*($E$5=years),0))</f>
        <v>370700000</v>
      </c>
    </row>
    <row r="8" spans="1:6" x14ac:dyDescent="0.25">
      <c r="A8" s="19" t="s">
        <v>590</v>
      </c>
      <c r="B8" s="25">
        <f>B6-B7</f>
        <v>2073700000</v>
      </c>
      <c r="C8" s="25">
        <f>C6-C7</f>
        <v>1999600000</v>
      </c>
      <c r="D8" s="25">
        <f>D6-D7</f>
        <v>2170100000</v>
      </c>
      <c r="E8" s="25">
        <f>E6-E7</f>
        <v>2133400000</v>
      </c>
    </row>
    <row r="9" spans="1:6" x14ac:dyDescent="0.25">
      <c r="A9" s="21" t="s">
        <v>595</v>
      </c>
      <c r="B9" s="24">
        <f t="array" ref="B9">INDEX(sga_expense,MATCH(1,($B$1=symbol)*($B$5=years),0))</f>
        <v>1081800000</v>
      </c>
      <c r="C9" s="24">
        <f t="array" ref="C9">INDEX(sga_expense,MATCH(1,($B$1=symbol)*($C$5=years),0))</f>
        <v>1054400000</v>
      </c>
      <c r="D9" s="24">
        <f t="array" ref="D9">INDEX(sga_expense,MATCH(1,($B$1=symbol)*(D5=years),0))</f>
        <v>1281300000</v>
      </c>
      <c r="E9" s="24">
        <f t="array" ref="E9">INDEX(sga_expense,MATCH(1,($B$1=symbol)*($E$5=years),0))</f>
        <v>1308900000</v>
      </c>
    </row>
    <row r="10" spans="1:6" x14ac:dyDescent="0.25">
      <c r="A10" s="21" t="s">
        <v>596</v>
      </c>
      <c r="B10" s="24">
        <f t="array" ref="B10">INDEX(rd_expense,MATCH(1,($B$1=symbol)*($B$5=years),0))</f>
        <v>600000000</v>
      </c>
      <c r="C10" s="24">
        <f t="array" ref="C10">INDEX(rd_expense,MATCH(1,($B$1=symbol)*($C$5=years),0))</f>
        <v>611100000</v>
      </c>
      <c r="D10" s="24">
        <f t="array" ref="D10">INDEX(rd_expense,MATCH(1,($B$1=symbol)*($C$5=years),0))</f>
        <v>611100000</v>
      </c>
      <c r="E10" s="24">
        <f t="array" ref="E10">INDEX(rd_expense,MATCH(1,($B$1=symbol)*($E$5=years),0))</f>
        <v>790000000</v>
      </c>
    </row>
    <row r="11" spans="1:6" x14ac:dyDescent="0.25">
      <c r="A11" s="21" t="s">
        <v>597</v>
      </c>
      <c r="B11" s="24">
        <f t="array" ref="B11">INDEX(others_expense,MATCH(1,($B$1=symbol)*($B$5=years),0))</f>
        <v>42100000</v>
      </c>
      <c r="C11" s="24">
        <f t="array" ref="C11">INDEX(others_expense,MATCH(1,($B$1=symbol)*($C$5=years),0))</f>
        <v>36500000</v>
      </c>
      <c r="D11" s="24">
        <f t="array" ref="D11">INDEX(others_expense,MATCH(1,($B$1=symbol)*(D5=years),0))</f>
        <v>39800000</v>
      </c>
      <c r="E11" s="24">
        <f t="array" ref="E11">INDEX(others_expense,MATCH(1,($B$1=symbol)*($E$5=years),0))</f>
        <v>33200000</v>
      </c>
    </row>
    <row r="12" spans="1:6" x14ac:dyDescent="0.25">
      <c r="A12" s="19" t="s">
        <v>592</v>
      </c>
      <c r="B12" s="25">
        <f>SUM(B9:B11)</f>
        <v>1723900000</v>
      </c>
      <c r="C12" s="25">
        <f>SUM(C9:C11)</f>
        <v>1702000000</v>
      </c>
      <c r="D12" s="25">
        <f>SUM(D9:D11)</f>
        <v>1932200000</v>
      </c>
      <c r="E12" s="25">
        <f>SUM(E9:E11)</f>
        <v>2132100000</v>
      </c>
    </row>
    <row r="13" spans="1:6" x14ac:dyDescent="0.25">
      <c r="A13" s="19" t="s">
        <v>593</v>
      </c>
      <c r="B13" s="25">
        <f>B8-B12</f>
        <v>349800000</v>
      </c>
      <c r="C13" s="25">
        <f t="shared" ref="C13:E13" si="0">C8-C12</f>
        <v>297600000</v>
      </c>
      <c r="D13" s="25">
        <f t="shared" si="0"/>
        <v>237900000</v>
      </c>
      <c r="E13" s="25">
        <f t="shared" si="0"/>
        <v>1300000</v>
      </c>
    </row>
  </sheetData>
  <dataConsolidate/>
  <mergeCells count="2">
    <mergeCell ref="A3:E3"/>
    <mergeCell ref="B4:E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7A2634-23FE-4C3F-BB3A-3184AD140D4D}">
          <x14:formula1>
            <xm:f>pivots!$A$1:$A$430</xm:f>
          </x14:formula1>
          <xm:sqref>B1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A2FF-A761-435D-B4D9-76178B8A4381}">
  <dimension ref="A1:G33"/>
  <sheetViews>
    <sheetView workbookViewId="0">
      <selection activeCell="B21" sqref="B21"/>
    </sheetView>
  </sheetViews>
  <sheetFormatPr defaultRowHeight="15" x14ac:dyDescent="0.25"/>
  <cols>
    <col min="1" max="1" width="26.28515625" bestFit="1" customWidth="1"/>
    <col min="2" max="7" width="16.42578125" bestFit="1" customWidth="1"/>
  </cols>
  <sheetData>
    <row r="1" spans="1:7" x14ac:dyDescent="0.25">
      <c r="A1" t="s">
        <v>606</v>
      </c>
      <c r="F1" s="14"/>
    </row>
    <row r="2" spans="1:7" ht="15.75" thickBot="1" x14ac:dyDescent="0.3">
      <c r="A2" s="48" t="s">
        <v>588</v>
      </c>
      <c r="B2" s="49"/>
      <c r="C2" s="49"/>
      <c r="D2" s="49"/>
      <c r="E2" s="49"/>
      <c r="F2" s="54"/>
      <c r="G2" s="55"/>
    </row>
    <row r="3" spans="1:7" x14ac:dyDescent="0.25">
      <c r="A3" s="15"/>
      <c r="B3" s="18" t="s">
        <v>591</v>
      </c>
      <c r="C3" s="18"/>
      <c r="D3" s="18"/>
      <c r="E3" s="50"/>
      <c r="F3" s="56" t="s">
        <v>598</v>
      </c>
      <c r="G3" s="57"/>
    </row>
    <row r="4" spans="1:7" x14ac:dyDescent="0.25">
      <c r="A4" s="15"/>
      <c r="B4" s="19" t="s">
        <v>11</v>
      </c>
      <c r="C4" s="19" t="s">
        <v>15</v>
      </c>
      <c r="D4" s="19" t="s">
        <v>16</v>
      </c>
      <c r="E4" s="51" t="s">
        <v>17</v>
      </c>
      <c r="F4" s="58" t="s">
        <v>599</v>
      </c>
      <c r="G4" s="59" t="s">
        <v>600</v>
      </c>
    </row>
    <row r="5" spans="1:7" x14ac:dyDescent="0.25">
      <c r="A5" s="19" t="s">
        <v>589</v>
      </c>
      <c r="B5" s="20">
        <f t="array" ref="B5">INDEX(revenue,MATCH(1,("ADSK"=symbol)*(B4=years),0))</f>
        <v>2312200000</v>
      </c>
      <c r="C5" s="20">
        <f t="array" ref="C5">INDEX(revenue,MATCH(1,("ADSK"=symbol)*(C4=years),0))</f>
        <v>2273900000</v>
      </c>
      <c r="D5" s="20">
        <f t="array" ref="D5">INDEX(revenue,MATCH(1,("ADSK"=symbol)*(D4=years),0))</f>
        <v>2512200000</v>
      </c>
      <c r="E5" s="52">
        <f t="array" ref="E5">INDEX(revenue,MATCH(1,("ADSK"=symbol)*(E4=years),0))</f>
        <v>2504100000</v>
      </c>
      <c r="F5" s="69">
        <f>E5*(1+F16)</f>
        <v>2754510000</v>
      </c>
      <c r="G5" s="70">
        <f>F5*(1+G16)</f>
        <v>3029961000.0000005</v>
      </c>
    </row>
    <row r="6" spans="1:7" x14ac:dyDescent="0.25">
      <c r="A6" s="21" t="s">
        <v>594</v>
      </c>
      <c r="B6" s="20">
        <f t="array" ref="B6">INDEX(cogs_expense,MATCH(1,("ADSK"=symbol)*(B4=years),0))</f>
        <v>238500000</v>
      </c>
      <c r="C6" s="20">
        <f t="array" ref="C6">INDEX(cogs_expense,MATCH(1,("ADSK"=symbol)*(C4=years),0))</f>
        <v>274300000</v>
      </c>
      <c r="D6" s="20">
        <f t="array" ref="D6">INDEX(cogs_expense,MATCH(1,("ADSK"=symbol)*(D4=years),0))</f>
        <v>342100000</v>
      </c>
      <c r="E6" s="52">
        <f t="array" ref="E6">INDEX(cogs_expense,MATCH(1,("ADSK"=symbol)*(E4=years),0))</f>
        <v>370700000</v>
      </c>
      <c r="F6" s="73"/>
      <c r="G6" s="74"/>
    </row>
    <row r="7" spans="1:7" x14ac:dyDescent="0.25">
      <c r="A7" s="19" t="s">
        <v>590</v>
      </c>
      <c r="B7" s="22">
        <f>B5-B6</f>
        <v>2073700000</v>
      </c>
      <c r="C7" s="22">
        <f t="shared" ref="C7:E7" si="0">C5-C6</f>
        <v>1999600000</v>
      </c>
      <c r="D7" s="22">
        <f t="shared" si="0"/>
        <v>2170100000</v>
      </c>
      <c r="E7" s="53">
        <f t="shared" si="0"/>
        <v>2133400000</v>
      </c>
      <c r="F7" s="69">
        <f>F5*F17</f>
        <v>2451513900</v>
      </c>
      <c r="G7" s="70">
        <f>G5*G17</f>
        <v>2696665290.0000005</v>
      </c>
    </row>
    <row r="8" spans="1:7" x14ac:dyDescent="0.25">
      <c r="A8" s="21" t="s">
        <v>595</v>
      </c>
      <c r="B8" s="20">
        <f t="array" ref="B8">INDEX(sga_expense,MATCH(1,("ADSK"=symbol)*(B4=years),0))</f>
        <v>1081800000</v>
      </c>
      <c r="C8" s="20">
        <f t="array" ref="C8">INDEX(sga_expense,MATCH(1,("ADSK"=symbol)*(C4=years),0))</f>
        <v>1054400000</v>
      </c>
      <c r="D8" s="20">
        <f t="array" ref="D8">INDEX(sga_expense,MATCH(1,("ADSK"=symbol)*(D4=years),0))</f>
        <v>1281300000</v>
      </c>
      <c r="E8" s="52">
        <f t="array" ref="E8">INDEX(sga_expense,MATCH(1,("ADSK"=symbol)*(E4=years),0))</f>
        <v>1308900000</v>
      </c>
      <c r="F8" s="75"/>
      <c r="G8" s="76"/>
    </row>
    <row r="9" spans="1:7" x14ac:dyDescent="0.25">
      <c r="A9" s="21" t="s">
        <v>596</v>
      </c>
      <c r="B9" s="20">
        <f t="array" ref="B9">INDEX(rd_expense,MATCH(1,("ADSK"=symbol)*(B4=years),0))</f>
        <v>600000000</v>
      </c>
      <c r="C9" s="20">
        <f t="array" ref="C9">INDEX(rd_expense,MATCH(1,("ADSK"=symbol)*(C4=years),0))</f>
        <v>611100000</v>
      </c>
      <c r="D9" s="20">
        <f t="array" ref="D9">INDEX(rd_expense,MATCH(1,("ADSK"=symbol)*(D4=years),0))</f>
        <v>725200000</v>
      </c>
      <c r="E9" s="52">
        <f t="array" ref="E9">INDEX(rd_expense,MATCH(1,("ADSK"=symbol)*(E4=years),0))</f>
        <v>790000000</v>
      </c>
      <c r="F9" s="77"/>
      <c r="G9" s="78"/>
    </row>
    <row r="10" spans="1:7" x14ac:dyDescent="0.25">
      <c r="A10" s="21" t="s">
        <v>597</v>
      </c>
      <c r="B10" s="20">
        <f t="array" ref="B10">INDEX(others_expense,MATCH(1,("ADSK"=symbol)*(B4=years),0))</f>
        <v>42100000</v>
      </c>
      <c r="C10" s="20">
        <f t="array" ref="C10">INDEX(others_expense,MATCH(1,("ADSK"=symbol)*(C4=years),0))</f>
        <v>36500000</v>
      </c>
      <c r="D10" s="20">
        <f t="array" ref="D10">INDEX(others_expense,MATCH(1,("ADSK"=symbol)*(D4=years),0))</f>
        <v>39800000</v>
      </c>
      <c r="E10" s="52">
        <f t="array" ref="E10">INDEX(others_expense,MATCH(1,("ADSK"=symbol)*(E4=years),0))</f>
        <v>33200000</v>
      </c>
      <c r="F10" s="77"/>
      <c r="G10" s="78"/>
    </row>
    <row r="11" spans="1:7" x14ac:dyDescent="0.25">
      <c r="A11" s="19" t="s">
        <v>592</v>
      </c>
      <c r="B11" s="22">
        <f>SUM(B8:B10)</f>
        <v>1723900000</v>
      </c>
      <c r="C11" s="22">
        <f t="shared" ref="C11:E11" si="1">SUM(C8:C10)</f>
        <v>1702000000</v>
      </c>
      <c r="D11" s="22">
        <f t="shared" si="1"/>
        <v>2046300000</v>
      </c>
      <c r="E11" s="53">
        <f t="shared" si="1"/>
        <v>2132100000</v>
      </c>
      <c r="F11" s="79"/>
      <c r="G11" s="80"/>
    </row>
    <row r="12" spans="1:7" ht="15.75" thickBot="1" x14ac:dyDescent="0.3">
      <c r="A12" s="19" t="s">
        <v>593</v>
      </c>
      <c r="B12" s="22">
        <f>B7-B11</f>
        <v>349800000</v>
      </c>
      <c r="C12" s="22">
        <f t="shared" ref="C12:E12" si="2">C7-C11</f>
        <v>297600000</v>
      </c>
      <c r="D12" s="22">
        <f t="shared" si="2"/>
        <v>123800000</v>
      </c>
      <c r="E12" s="53">
        <f t="shared" si="2"/>
        <v>1300000</v>
      </c>
      <c r="F12" s="71">
        <f>F5*F18</f>
        <v>413176500</v>
      </c>
      <c r="G12" s="72">
        <f>G5*G18</f>
        <v>454494150.00000006</v>
      </c>
    </row>
    <row r="14" spans="1:7" ht="15.75" thickBot="1" x14ac:dyDescent="0.3">
      <c r="A14" s="23" t="s">
        <v>601</v>
      </c>
      <c r="B14" s="23"/>
      <c r="C14" s="23"/>
      <c r="D14" s="23"/>
      <c r="E14" s="23"/>
      <c r="F14" s="62"/>
      <c r="G14" s="62"/>
    </row>
    <row r="15" spans="1:7" x14ac:dyDescent="0.25">
      <c r="A15" s="15"/>
      <c r="B15" s="16" t="s">
        <v>591</v>
      </c>
      <c r="C15" s="16"/>
      <c r="D15" s="16"/>
      <c r="E15" s="60"/>
      <c r="F15" s="63" t="s">
        <v>605</v>
      </c>
      <c r="G15" s="64"/>
    </row>
    <row r="16" spans="1:7" x14ac:dyDescent="0.25">
      <c r="A16" s="15" t="s">
        <v>603</v>
      </c>
      <c r="B16" s="17"/>
      <c r="C16" s="17">
        <f>C5/B5-1</f>
        <v>-1.6564311045757285E-2</v>
      </c>
      <c r="D16" s="17">
        <f>D5/C5-1</f>
        <v>0.10479792427107615</v>
      </c>
      <c r="E16" s="61">
        <f>E5/D5-1</f>
        <v>-3.224265583950281E-3</v>
      </c>
      <c r="F16" s="65">
        <f t="array" ref="F16">INDEX(F23:F25,MATCH(B21,A23:A25,0))</f>
        <v>0.1</v>
      </c>
      <c r="G16" s="66">
        <f t="array" ref="G16">INDEX(G23:G25,MATCH(B21,A23:A25,0))</f>
        <v>0.1</v>
      </c>
    </row>
    <row r="17" spans="1:7" x14ac:dyDescent="0.25">
      <c r="A17" s="15" t="s">
        <v>602</v>
      </c>
      <c r="B17" s="17">
        <f>1-(B6/B5)</f>
        <v>0.89685148343568899</v>
      </c>
      <c r="C17" s="17">
        <f>1-(C6/C5)</f>
        <v>0.87937024495360394</v>
      </c>
      <c r="D17" s="17">
        <f>1-(D6/D5)</f>
        <v>0.86382453626303635</v>
      </c>
      <c r="E17" s="61">
        <f>1-(E6/E5)</f>
        <v>0.85196278103909595</v>
      </c>
      <c r="F17" s="65">
        <f t="array" ref="F17">INDEX(F27:F29,MATCH(B21,A27:A29,0))</f>
        <v>0.89</v>
      </c>
      <c r="G17" s="66">
        <f t="array" ref="G17">INDEX(F27:F29,MATCH(B21,A27:A29,0))</f>
        <v>0.89</v>
      </c>
    </row>
    <row r="18" spans="1:7" ht="15.75" thickBot="1" x14ac:dyDescent="0.3">
      <c r="A18" s="15" t="s">
        <v>604</v>
      </c>
      <c r="B18" s="17">
        <f>B12/B5</f>
        <v>0.15128449096098953</v>
      </c>
      <c r="C18" s="17">
        <f>C12/C5</f>
        <v>0.1308764677426448</v>
      </c>
      <c r="D18" s="17">
        <f>D12/D5</f>
        <v>4.9279515962104926E-2</v>
      </c>
      <c r="E18" s="61">
        <f>E12/E5</f>
        <v>5.1914859630206457E-4</v>
      </c>
      <c r="F18" s="67">
        <f t="array" ref="F18">INDEX(F31:F33,MATCH(B21,A31:A33,0))</f>
        <v>0.15</v>
      </c>
      <c r="G18" s="68">
        <f t="array" ref="G18">INDEX(F31:F33,MATCH(B21,A31:A33,0))</f>
        <v>0.15</v>
      </c>
    </row>
    <row r="20" spans="1:7" x14ac:dyDescent="0.25">
      <c r="A20" s="33" t="s">
        <v>611</v>
      </c>
      <c r="B20" s="34"/>
      <c r="C20" s="34"/>
      <c r="D20" s="34"/>
      <c r="E20" s="34"/>
      <c r="F20" s="34"/>
      <c r="G20" s="35"/>
    </row>
    <row r="21" spans="1:7" x14ac:dyDescent="0.25">
      <c r="A21" s="32" t="s">
        <v>607</v>
      </c>
      <c r="B21" s="47" t="s">
        <v>608</v>
      </c>
      <c r="C21" s="27"/>
      <c r="D21" s="27"/>
      <c r="E21" s="27"/>
      <c r="F21" s="27"/>
      <c r="G21" s="29"/>
    </row>
    <row r="22" spans="1:7" x14ac:dyDescent="0.25">
      <c r="A22" s="32" t="s">
        <v>612</v>
      </c>
      <c r="B22" s="27"/>
      <c r="C22" s="27"/>
      <c r="D22" s="27"/>
      <c r="E22" s="27"/>
      <c r="F22" s="27"/>
      <c r="G22" s="29"/>
    </row>
    <row r="23" spans="1:7" x14ac:dyDescent="0.25">
      <c r="A23" s="38" t="s">
        <v>608</v>
      </c>
      <c r="B23" s="39">
        <v>1</v>
      </c>
      <c r="C23" s="40"/>
      <c r="D23" s="40"/>
      <c r="E23" s="40"/>
      <c r="F23" s="41">
        <v>0.1</v>
      </c>
      <c r="G23" s="42">
        <v>0.1</v>
      </c>
    </row>
    <row r="24" spans="1:7" x14ac:dyDescent="0.25">
      <c r="A24" s="28" t="s">
        <v>609</v>
      </c>
      <c r="B24" s="27">
        <v>2</v>
      </c>
      <c r="C24" s="36"/>
      <c r="D24" s="36"/>
      <c r="E24" s="36"/>
      <c r="F24" s="43">
        <v>0.04</v>
      </c>
      <c r="G24" s="44">
        <v>0.04</v>
      </c>
    </row>
    <row r="25" spans="1:7" x14ac:dyDescent="0.25">
      <c r="A25" s="30" t="s">
        <v>610</v>
      </c>
      <c r="B25" s="31">
        <v>3</v>
      </c>
      <c r="C25" s="37"/>
      <c r="D25" s="37"/>
      <c r="E25" s="37"/>
      <c r="F25" s="45">
        <v>-0.02</v>
      </c>
      <c r="G25" s="46">
        <v>-0.02</v>
      </c>
    </row>
    <row r="26" spans="1:7" x14ac:dyDescent="0.25">
      <c r="A26" s="32" t="s">
        <v>602</v>
      </c>
      <c r="B26" s="27"/>
      <c r="C26" s="27"/>
      <c r="D26" s="27"/>
      <c r="E26" s="27"/>
      <c r="F26" s="27"/>
      <c r="G26" s="29"/>
    </row>
    <row r="27" spans="1:7" x14ac:dyDescent="0.25">
      <c r="A27" s="38" t="s">
        <v>608</v>
      </c>
      <c r="B27" s="39">
        <v>1</v>
      </c>
      <c r="C27" s="40"/>
      <c r="D27" s="40"/>
      <c r="E27" s="40"/>
      <c r="F27" s="41">
        <v>0.89</v>
      </c>
      <c r="G27" s="42">
        <v>0.89</v>
      </c>
    </row>
    <row r="28" spans="1:7" x14ac:dyDescent="0.25">
      <c r="A28" s="28" t="s">
        <v>609</v>
      </c>
      <c r="B28" s="27">
        <v>2</v>
      </c>
      <c r="C28" s="36"/>
      <c r="D28" s="36"/>
      <c r="E28" s="36"/>
      <c r="F28" s="43">
        <v>0.86499999999999999</v>
      </c>
      <c r="G28" s="44">
        <v>0.86499999999999999</v>
      </c>
    </row>
    <row r="29" spans="1:7" x14ac:dyDescent="0.25">
      <c r="A29" s="30" t="s">
        <v>610</v>
      </c>
      <c r="B29" s="31">
        <v>3</v>
      </c>
      <c r="C29" s="37"/>
      <c r="D29" s="37"/>
      <c r="E29" s="37"/>
      <c r="F29" s="45">
        <v>0.85</v>
      </c>
      <c r="G29" s="46">
        <v>0.85</v>
      </c>
    </row>
    <row r="30" spans="1:7" x14ac:dyDescent="0.25">
      <c r="A30" s="32" t="s">
        <v>604</v>
      </c>
      <c r="B30" s="27"/>
      <c r="C30" s="27"/>
      <c r="D30" s="27"/>
      <c r="E30" s="27"/>
      <c r="F30" s="27"/>
      <c r="G30" s="29"/>
    </row>
    <row r="31" spans="1:7" x14ac:dyDescent="0.25">
      <c r="A31" s="38" t="s">
        <v>608</v>
      </c>
      <c r="B31" s="39">
        <v>1</v>
      </c>
      <c r="C31" s="40"/>
      <c r="D31" s="40"/>
      <c r="E31" s="40"/>
      <c r="F31" s="41">
        <v>0.15</v>
      </c>
      <c r="G31" s="42">
        <v>0.15</v>
      </c>
    </row>
    <row r="32" spans="1:7" x14ac:dyDescent="0.25">
      <c r="A32" s="28" t="s">
        <v>609</v>
      </c>
      <c r="B32" s="27">
        <v>2</v>
      </c>
      <c r="C32" s="36"/>
      <c r="D32" s="36"/>
      <c r="E32" s="36"/>
      <c r="F32" s="43">
        <v>7.4999999999999997E-2</v>
      </c>
      <c r="G32" s="44">
        <v>7.4999999999999997E-2</v>
      </c>
    </row>
    <row r="33" spans="1:7" x14ac:dyDescent="0.25">
      <c r="A33" s="30" t="s">
        <v>610</v>
      </c>
      <c r="B33" s="31">
        <v>3</v>
      </c>
      <c r="C33" s="37"/>
      <c r="D33" s="37"/>
      <c r="E33" s="37"/>
      <c r="F33" s="45">
        <v>5.0000000000000001E-4</v>
      </c>
      <c r="G33" s="46">
        <v>5.0000000000000001E-4</v>
      </c>
    </row>
  </sheetData>
  <mergeCells count="18">
    <mergeCell ref="F6:G6"/>
    <mergeCell ref="F8:G11"/>
    <mergeCell ref="C27:E27"/>
    <mergeCell ref="C28:E28"/>
    <mergeCell ref="C29:E29"/>
    <mergeCell ref="C31:E31"/>
    <mergeCell ref="C33:E33"/>
    <mergeCell ref="C32:E32"/>
    <mergeCell ref="B15:E15"/>
    <mergeCell ref="F15:G15"/>
    <mergeCell ref="A14:G14"/>
    <mergeCell ref="A20:G20"/>
    <mergeCell ref="C23:E23"/>
    <mergeCell ref="C24:E24"/>
    <mergeCell ref="C25:E25"/>
    <mergeCell ref="B3:E3"/>
    <mergeCell ref="F3:G3"/>
    <mergeCell ref="A2:G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DA59921-7CC3-4C80-A4C5-3DA5A9AE98A1}">
          <x14:formula1>
            <xm:f>pivots!$B$398:$B$400</xm:f>
          </x14:formula1>
          <xm:sqref>B21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30CE-D44A-4BE7-AFAF-3CC0BB0D4469}">
  <dimension ref="A1:B430"/>
  <sheetViews>
    <sheetView topLeftCell="A398" workbookViewId="0">
      <selection activeCell="B401" sqref="B401"/>
    </sheetView>
  </sheetViews>
  <sheetFormatPr defaultRowHeight="15" x14ac:dyDescent="0.25"/>
  <sheetData>
    <row r="1" spans="1:1" x14ac:dyDescent="0.25">
      <c r="A1" s="11" t="s">
        <v>10</v>
      </c>
    </row>
    <row r="2" spans="1:1" x14ac:dyDescent="0.25">
      <c r="A2" s="11" t="s">
        <v>18</v>
      </c>
    </row>
    <row r="3" spans="1:1" x14ac:dyDescent="0.25">
      <c r="A3" s="11" t="s">
        <v>21</v>
      </c>
    </row>
    <row r="4" spans="1:1" x14ac:dyDescent="0.25">
      <c r="A4" s="11" t="s">
        <v>24</v>
      </c>
    </row>
    <row r="5" spans="1:1" x14ac:dyDescent="0.25">
      <c r="A5" s="11" t="s">
        <v>27</v>
      </c>
    </row>
    <row r="6" spans="1:1" x14ac:dyDescent="0.25">
      <c r="A6" s="11" t="s">
        <v>29</v>
      </c>
    </row>
    <row r="7" spans="1:1" x14ac:dyDescent="0.25">
      <c r="A7" s="11" t="s">
        <v>31</v>
      </c>
    </row>
    <row r="8" spans="1:1" x14ac:dyDescent="0.25">
      <c r="A8" s="11" t="s">
        <v>33</v>
      </c>
    </row>
    <row r="9" spans="1:1" x14ac:dyDescent="0.25">
      <c r="A9" s="11" t="s">
        <v>35</v>
      </c>
    </row>
    <row r="10" spans="1:1" x14ac:dyDescent="0.25">
      <c r="A10" s="11" t="s">
        <v>38</v>
      </c>
    </row>
    <row r="11" spans="1:1" x14ac:dyDescent="0.25">
      <c r="A11" s="11" t="s">
        <v>40</v>
      </c>
    </row>
    <row r="12" spans="1:1" x14ac:dyDescent="0.25">
      <c r="A12" s="11" t="s">
        <v>41</v>
      </c>
    </row>
    <row r="13" spans="1:1" x14ac:dyDescent="0.25">
      <c r="A13" s="11" t="s">
        <v>44</v>
      </c>
    </row>
    <row r="14" spans="1:1" x14ac:dyDescent="0.25">
      <c r="A14" s="11" t="s">
        <v>46</v>
      </c>
    </row>
    <row r="15" spans="1:1" x14ac:dyDescent="0.25">
      <c r="A15" s="11" t="s">
        <v>49</v>
      </c>
    </row>
    <row r="16" spans="1:1" x14ac:dyDescent="0.25">
      <c r="A16" s="11" t="s">
        <v>51</v>
      </c>
    </row>
    <row r="17" spans="1:1" x14ac:dyDescent="0.25">
      <c r="A17" s="11" t="s">
        <v>54</v>
      </c>
    </row>
    <row r="18" spans="1:1" x14ac:dyDescent="0.25">
      <c r="A18" s="11" t="s">
        <v>56</v>
      </c>
    </row>
    <row r="19" spans="1:1" x14ac:dyDescent="0.25">
      <c r="A19" s="11" t="s">
        <v>58</v>
      </c>
    </row>
    <row r="20" spans="1:1" x14ac:dyDescent="0.25">
      <c r="A20" s="11" t="s">
        <v>61</v>
      </c>
    </row>
    <row r="21" spans="1:1" x14ac:dyDescent="0.25">
      <c r="A21" s="11" t="s">
        <v>62</v>
      </c>
    </row>
    <row r="22" spans="1:1" x14ac:dyDescent="0.25">
      <c r="A22" s="11" t="s">
        <v>63</v>
      </c>
    </row>
    <row r="23" spans="1:1" x14ac:dyDescent="0.25">
      <c r="A23" s="11" t="s">
        <v>65</v>
      </c>
    </row>
    <row r="24" spans="1:1" x14ac:dyDescent="0.25">
      <c r="A24" s="11" t="s">
        <v>67</v>
      </c>
    </row>
    <row r="25" spans="1:1" x14ac:dyDescent="0.25">
      <c r="A25" s="11" t="s">
        <v>69</v>
      </c>
    </row>
    <row r="26" spans="1:1" x14ac:dyDescent="0.25">
      <c r="A26" s="11" t="s">
        <v>71</v>
      </c>
    </row>
    <row r="27" spans="1:1" x14ac:dyDescent="0.25">
      <c r="A27" s="11" t="s">
        <v>72</v>
      </c>
    </row>
    <row r="28" spans="1:1" x14ac:dyDescent="0.25">
      <c r="A28" s="11" t="s">
        <v>74</v>
      </c>
    </row>
    <row r="29" spans="1:1" x14ac:dyDescent="0.25">
      <c r="A29" s="11" t="s">
        <v>76</v>
      </c>
    </row>
    <row r="30" spans="1:1" x14ac:dyDescent="0.25">
      <c r="A30" s="11" t="s">
        <v>78</v>
      </c>
    </row>
    <row r="31" spans="1:1" x14ac:dyDescent="0.25">
      <c r="A31" s="11" t="s">
        <v>80</v>
      </c>
    </row>
    <row r="32" spans="1:1" x14ac:dyDescent="0.25">
      <c r="A32" s="11" t="s">
        <v>82</v>
      </c>
    </row>
    <row r="33" spans="1:1" x14ac:dyDescent="0.25">
      <c r="A33" s="11" t="s">
        <v>85</v>
      </c>
    </row>
    <row r="34" spans="1:1" x14ac:dyDescent="0.25">
      <c r="A34" s="11" t="s">
        <v>86</v>
      </c>
    </row>
    <row r="35" spans="1:1" x14ac:dyDescent="0.25">
      <c r="A35" s="11" t="s">
        <v>88</v>
      </c>
    </row>
    <row r="36" spans="1:1" x14ac:dyDescent="0.25">
      <c r="A36" s="11" t="s">
        <v>90</v>
      </c>
    </row>
    <row r="37" spans="1:1" x14ac:dyDescent="0.25">
      <c r="A37" s="11" t="s">
        <v>92</v>
      </c>
    </row>
    <row r="38" spans="1:1" x14ac:dyDescent="0.25">
      <c r="A38" s="11" t="s">
        <v>94</v>
      </c>
    </row>
    <row r="39" spans="1:1" x14ac:dyDescent="0.25">
      <c r="A39" s="11" t="s">
        <v>95</v>
      </c>
    </row>
    <row r="40" spans="1:1" x14ac:dyDescent="0.25">
      <c r="A40" s="11" t="s">
        <v>97</v>
      </c>
    </row>
    <row r="41" spans="1:1" x14ac:dyDescent="0.25">
      <c r="A41" s="11" t="s">
        <v>99</v>
      </c>
    </row>
    <row r="42" spans="1:1" x14ac:dyDescent="0.25">
      <c r="A42" s="11" t="s">
        <v>101</v>
      </c>
    </row>
    <row r="43" spans="1:1" x14ac:dyDescent="0.25">
      <c r="A43" s="11" t="s">
        <v>102</v>
      </c>
    </row>
    <row r="44" spans="1:1" x14ac:dyDescent="0.25">
      <c r="A44" s="11" t="s">
        <v>103</v>
      </c>
    </row>
    <row r="45" spans="1:1" x14ac:dyDescent="0.25">
      <c r="A45" s="11" t="s">
        <v>104</v>
      </c>
    </row>
    <row r="46" spans="1:1" x14ac:dyDescent="0.25">
      <c r="A46" s="11" t="s">
        <v>106</v>
      </c>
    </row>
    <row r="47" spans="1:1" x14ac:dyDescent="0.25">
      <c r="A47" s="11" t="s">
        <v>107</v>
      </c>
    </row>
    <row r="48" spans="1:1" x14ac:dyDescent="0.25">
      <c r="A48" s="11" t="s">
        <v>108</v>
      </c>
    </row>
    <row r="49" spans="1:1" x14ac:dyDescent="0.25">
      <c r="A49" s="11" t="s">
        <v>109</v>
      </c>
    </row>
    <row r="50" spans="1:1" x14ac:dyDescent="0.25">
      <c r="A50" s="11" t="s">
        <v>111</v>
      </c>
    </row>
    <row r="51" spans="1:1" x14ac:dyDescent="0.25">
      <c r="A51" s="11" t="s">
        <v>112</v>
      </c>
    </row>
    <row r="52" spans="1:1" x14ac:dyDescent="0.25">
      <c r="A52" s="11" t="s">
        <v>113</v>
      </c>
    </row>
    <row r="53" spans="1:1" x14ac:dyDescent="0.25">
      <c r="A53" s="11" t="s">
        <v>115</v>
      </c>
    </row>
    <row r="54" spans="1:1" x14ac:dyDescent="0.25">
      <c r="A54" s="11" t="s">
        <v>116</v>
      </c>
    </row>
    <row r="55" spans="1:1" x14ac:dyDescent="0.25">
      <c r="A55" s="11" t="s">
        <v>118</v>
      </c>
    </row>
    <row r="56" spans="1:1" x14ac:dyDescent="0.25">
      <c r="A56" s="11" t="s">
        <v>119</v>
      </c>
    </row>
    <row r="57" spans="1:1" x14ac:dyDescent="0.25">
      <c r="A57" s="11" t="s">
        <v>120</v>
      </c>
    </row>
    <row r="58" spans="1:1" x14ac:dyDescent="0.25">
      <c r="A58" s="11" t="s">
        <v>122</v>
      </c>
    </row>
    <row r="59" spans="1:1" x14ac:dyDescent="0.25">
      <c r="A59" s="11" t="s">
        <v>123</v>
      </c>
    </row>
    <row r="60" spans="1:1" x14ac:dyDescent="0.25">
      <c r="A60" s="11" t="s">
        <v>125</v>
      </c>
    </row>
    <row r="61" spans="1:1" x14ac:dyDescent="0.25">
      <c r="A61" s="11" t="s">
        <v>126</v>
      </c>
    </row>
    <row r="62" spans="1:1" x14ac:dyDescent="0.25">
      <c r="A62" s="11" t="s">
        <v>128</v>
      </c>
    </row>
    <row r="63" spans="1:1" x14ac:dyDescent="0.25">
      <c r="A63" s="11" t="s">
        <v>129</v>
      </c>
    </row>
    <row r="64" spans="1:1" x14ac:dyDescent="0.25">
      <c r="A64" s="11" t="s">
        <v>131</v>
      </c>
    </row>
    <row r="65" spans="1:1" x14ac:dyDescent="0.25">
      <c r="A65" s="11" t="s">
        <v>132</v>
      </c>
    </row>
    <row r="66" spans="1:1" x14ac:dyDescent="0.25">
      <c r="A66" s="11" t="s">
        <v>134</v>
      </c>
    </row>
    <row r="67" spans="1:1" x14ac:dyDescent="0.25">
      <c r="A67" s="11" t="s">
        <v>135</v>
      </c>
    </row>
    <row r="68" spans="1:1" x14ac:dyDescent="0.25">
      <c r="A68" s="11" t="s">
        <v>137</v>
      </c>
    </row>
    <row r="69" spans="1:1" x14ac:dyDescent="0.25">
      <c r="A69" s="11" t="s">
        <v>139</v>
      </c>
    </row>
    <row r="70" spans="1:1" x14ac:dyDescent="0.25">
      <c r="A70" s="11" t="s">
        <v>141</v>
      </c>
    </row>
    <row r="71" spans="1:1" x14ac:dyDescent="0.25">
      <c r="A71" s="11" t="s">
        <v>143</v>
      </c>
    </row>
    <row r="72" spans="1:1" x14ac:dyDescent="0.25">
      <c r="A72" s="11" t="s">
        <v>145</v>
      </c>
    </row>
    <row r="73" spans="1:1" x14ac:dyDescent="0.25">
      <c r="A73" s="11" t="s">
        <v>147</v>
      </c>
    </row>
    <row r="74" spans="1:1" x14ac:dyDescent="0.25">
      <c r="A74" s="11" t="s">
        <v>149</v>
      </c>
    </row>
    <row r="75" spans="1:1" x14ac:dyDescent="0.25">
      <c r="A75" s="11" t="s">
        <v>150</v>
      </c>
    </row>
    <row r="76" spans="1:1" x14ac:dyDescent="0.25">
      <c r="A76" s="11" t="s">
        <v>151</v>
      </c>
    </row>
    <row r="77" spans="1:1" x14ac:dyDescent="0.25">
      <c r="A77" s="11" t="s">
        <v>152</v>
      </c>
    </row>
    <row r="78" spans="1:1" x14ac:dyDescent="0.25">
      <c r="A78" s="11" t="s">
        <v>153</v>
      </c>
    </row>
    <row r="79" spans="1:1" x14ac:dyDescent="0.25">
      <c r="A79" s="11" t="s">
        <v>154</v>
      </c>
    </row>
    <row r="80" spans="1:1" x14ac:dyDescent="0.25">
      <c r="A80" s="11" t="s">
        <v>156</v>
      </c>
    </row>
    <row r="81" spans="1:1" x14ac:dyDescent="0.25">
      <c r="A81" s="11" t="s">
        <v>158</v>
      </c>
    </row>
    <row r="82" spans="1:1" x14ac:dyDescent="0.25">
      <c r="A82" s="11" t="s">
        <v>159</v>
      </c>
    </row>
    <row r="83" spans="1:1" x14ac:dyDescent="0.25">
      <c r="A83" s="11" t="s">
        <v>160</v>
      </c>
    </row>
    <row r="84" spans="1:1" x14ac:dyDescent="0.25">
      <c r="A84" s="11" t="s">
        <v>161</v>
      </c>
    </row>
    <row r="85" spans="1:1" x14ac:dyDescent="0.25">
      <c r="A85" s="11" t="s">
        <v>162</v>
      </c>
    </row>
    <row r="86" spans="1:1" x14ac:dyDescent="0.25">
      <c r="A86" s="11" t="s">
        <v>163</v>
      </c>
    </row>
    <row r="87" spans="1:1" x14ac:dyDescent="0.25">
      <c r="A87" s="11" t="s">
        <v>165</v>
      </c>
    </row>
    <row r="88" spans="1:1" x14ac:dyDescent="0.25">
      <c r="A88" s="11" t="s">
        <v>167</v>
      </c>
    </row>
    <row r="89" spans="1:1" x14ac:dyDescent="0.25">
      <c r="A89" s="11" t="s">
        <v>169</v>
      </c>
    </row>
    <row r="90" spans="1:1" x14ac:dyDescent="0.25">
      <c r="A90" s="11" t="s">
        <v>171</v>
      </c>
    </row>
    <row r="91" spans="1:1" x14ac:dyDescent="0.25">
      <c r="A91" s="11" t="s">
        <v>172</v>
      </c>
    </row>
    <row r="92" spans="1:1" x14ac:dyDescent="0.25">
      <c r="A92" s="11" t="s">
        <v>173</v>
      </c>
    </row>
    <row r="93" spans="1:1" x14ac:dyDescent="0.25">
      <c r="A93" s="11" t="s">
        <v>175</v>
      </c>
    </row>
    <row r="94" spans="1:1" x14ac:dyDescent="0.25">
      <c r="A94" s="11" t="s">
        <v>177</v>
      </c>
    </row>
    <row r="95" spans="1:1" x14ac:dyDescent="0.25">
      <c r="A95" s="11" t="s">
        <v>179</v>
      </c>
    </row>
    <row r="96" spans="1:1" x14ac:dyDescent="0.25">
      <c r="A96" s="11" t="s">
        <v>181</v>
      </c>
    </row>
    <row r="97" spans="1:1" x14ac:dyDescent="0.25">
      <c r="A97" s="11" t="s">
        <v>184</v>
      </c>
    </row>
    <row r="98" spans="1:1" x14ac:dyDescent="0.25">
      <c r="A98" s="11" t="s">
        <v>185</v>
      </c>
    </row>
    <row r="99" spans="1:1" x14ac:dyDescent="0.25">
      <c r="A99" s="11" t="s">
        <v>186</v>
      </c>
    </row>
    <row r="100" spans="1:1" x14ac:dyDescent="0.25">
      <c r="A100" s="11" t="s">
        <v>188</v>
      </c>
    </row>
    <row r="101" spans="1:1" x14ac:dyDescent="0.25">
      <c r="A101" s="11" t="s">
        <v>189</v>
      </c>
    </row>
    <row r="102" spans="1:1" x14ac:dyDescent="0.25">
      <c r="A102" s="11" t="s">
        <v>190</v>
      </c>
    </row>
    <row r="103" spans="1:1" x14ac:dyDescent="0.25">
      <c r="A103" s="11" t="s">
        <v>191</v>
      </c>
    </row>
    <row r="104" spans="1:1" x14ac:dyDescent="0.25">
      <c r="A104" s="11" t="s">
        <v>192</v>
      </c>
    </row>
    <row r="105" spans="1:1" x14ac:dyDescent="0.25">
      <c r="A105" s="11" t="s">
        <v>194</v>
      </c>
    </row>
    <row r="106" spans="1:1" x14ac:dyDescent="0.25">
      <c r="A106" s="11" t="s">
        <v>195</v>
      </c>
    </row>
    <row r="107" spans="1:1" x14ac:dyDescent="0.25">
      <c r="A107" s="11" t="s">
        <v>196</v>
      </c>
    </row>
    <row r="108" spans="1:1" x14ac:dyDescent="0.25">
      <c r="A108" s="11" t="s">
        <v>198</v>
      </c>
    </row>
    <row r="109" spans="1:1" x14ac:dyDescent="0.25">
      <c r="A109" s="11" t="s">
        <v>200</v>
      </c>
    </row>
    <row r="110" spans="1:1" x14ac:dyDescent="0.25">
      <c r="A110" s="11" t="s">
        <v>202</v>
      </c>
    </row>
    <row r="111" spans="1:1" x14ac:dyDescent="0.25">
      <c r="A111" s="11" t="s">
        <v>203</v>
      </c>
    </row>
    <row r="112" spans="1:1" x14ac:dyDescent="0.25">
      <c r="A112" s="11" t="s">
        <v>205</v>
      </c>
    </row>
    <row r="113" spans="1:1" x14ac:dyDescent="0.25">
      <c r="A113" s="11" t="s">
        <v>206</v>
      </c>
    </row>
    <row r="114" spans="1:1" x14ac:dyDescent="0.25">
      <c r="A114" s="11" t="s">
        <v>207</v>
      </c>
    </row>
    <row r="115" spans="1:1" x14ac:dyDescent="0.25">
      <c r="A115" s="11" t="s">
        <v>208</v>
      </c>
    </row>
    <row r="116" spans="1:1" x14ac:dyDescent="0.25">
      <c r="A116" s="11" t="s">
        <v>209</v>
      </c>
    </row>
    <row r="117" spans="1:1" x14ac:dyDescent="0.25">
      <c r="A117" s="11" t="s">
        <v>210</v>
      </c>
    </row>
    <row r="118" spans="1:1" x14ac:dyDescent="0.25">
      <c r="A118" s="11" t="s">
        <v>212</v>
      </c>
    </row>
    <row r="119" spans="1:1" x14ac:dyDescent="0.25">
      <c r="A119" s="11" t="s">
        <v>213</v>
      </c>
    </row>
    <row r="120" spans="1:1" x14ac:dyDescent="0.25">
      <c r="A120" s="11" t="s">
        <v>215</v>
      </c>
    </row>
    <row r="121" spans="1:1" x14ac:dyDescent="0.25">
      <c r="A121" s="11" t="s">
        <v>216</v>
      </c>
    </row>
    <row r="122" spans="1:1" x14ac:dyDescent="0.25">
      <c r="A122" s="11" t="s">
        <v>217</v>
      </c>
    </row>
    <row r="123" spans="1:1" x14ac:dyDescent="0.25">
      <c r="A123" s="11" t="s">
        <v>218</v>
      </c>
    </row>
    <row r="124" spans="1:1" x14ac:dyDescent="0.25">
      <c r="A124" s="11" t="s">
        <v>219</v>
      </c>
    </row>
    <row r="125" spans="1:1" x14ac:dyDescent="0.25">
      <c r="A125" s="11" t="s">
        <v>220</v>
      </c>
    </row>
    <row r="126" spans="1:1" x14ac:dyDescent="0.25">
      <c r="A126" s="11" t="s">
        <v>221</v>
      </c>
    </row>
    <row r="127" spans="1:1" x14ac:dyDescent="0.25">
      <c r="A127" s="11" t="s">
        <v>222</v>
      </c>
    </row>
    <row r="128" spans="1:1" x14ac:dyDescent="0.25">
      <c r="A128" s="11" t="s">
        <v>223</v>
      </c>
    </row>
    <row r="129" spans="1:1" x14ac:dyDescent="0.25">
      <c r="A129" s="11" t="s">
        <v>224</v>
      </c>
    </row>
    <row r="130" spans="1:1" x14ac:dyDescent="0.25">
      <c r="A130" s="11" t="s">
        <v>225</v>
      </c>
    </row>
    <row r="131" spans="1:1" x14ac:dyDescent="0.25">
      <c r="A131" s="11" t="s">
        <v>226</v>
      </c>
    </row>
    <row r="132" spans="1:1" x14ac:dyDescent="0.25">
      <c r="A132" s="11" t="s">
        <v>227</v>
      </c>
    </row>
    <row r="133" spans="1:1" x14ac:dyDescent="0.25">
      <c r="A133" s="11" t="s">
        <v>228</v>
      </c>
    </row>
    <row r="134" spans="1:1" x14ac:dyDescent="0.25">
      <c r="A134" s="11" t="s">
        <v>229</v>
      </c>
    </row>
    <row r="135" spans="1:1" x14ac:dyDescent="0.25">
      <c r="A135" s="11" t="s">
        <v>230</v>
      </c>
    </row>
    <row r="136" spans="1:1" x14ac:dyDescent="0.25">
      <c r="A136" s="11" t="s">
        <v>231</v>
      </c>
    </row>
    <row r="137" spans="1:1" x14ac:dyDescent="0.25">
      <c r="A137" s="11" t="s">
        <v>232</v>
      </c>
    </row>
    <row r="138" spans="1:1" x14ac:dyDescent="0.25">
      <c r="A138" s="11" t="s">
        <v>233</v>
      </c>
    </row>
    <row r="139" spans="1:1" x14ac:dyDescent="0.25">
      <c r="A139" s="11" t="s">
        <v>235</v>
      </c>
    </row>
    <row r="140" spans="1:1" x14ac:dyDescent="0.25">
      <c r="A140" s="11" t="s">
        <v>237</v>
      </c>
    </row>
    <row r="141" spans="1:1" x14ac:dyDescent="0.25">
      <c r="A141" s="11" t="s">
        <v>238</v>
      </c>
    </row>
    <row r="142" spans="1:1" x14ac:dyDescent="0.25">
      <c r="A142" s="11" t="s">
        <v>239</v>
      </c>
    </row>
    <row r="143" spans="1:1" x14ac:dyDescent="0.25">
      <c r="A143" s="11" t="s">
        <v>240</v>
      </c>
    </row>
    <row r="144" spans="1:1" x14ac:dyDescent="0.25">
      <c r="A144" s="11" t="s">
        <v>241</v>
      </c>
    </row>
    <row r="145" spans="1:1" x14ac:dyDescent="0.25">
      <c r="A145" s="11" t="s">
        <v>242</v>
      </c>
    </row>
    <row r="146" spans="1:1" x14ac:dyDescent="0.25">
      <c r="A146" s="11" t="s">
        <v>243</v>
      </c>
    </row>
    <row r="147" spans="1:1" x14ac:dyDescent="0.25">
      <c r="A147" s="11" t="s">
        <v>244</v>
      </c>
    </row>
    <row r="148" spans="1:1" x14ac:dyDescent="0.25">
      <c r="A148" s="11" t="s">
        <v>246</v>
      </c>
    </row>
    <row r="149" spans="1:1" x14ac:dyDescent="0.25">
      <c r="A149" s="11" t="s">
        <v>247</v>
      </c>
    </row>
    <row r="150" spans="1:1" x14ac:dyDescent="0.25">
      <c r="A150" s="11" t="s">
        <v>248</v>
      </c>
    </row>
    <row r="151" spans="1:1" x14ac:dyDescent="0.25">
      <c r="A151" s="11" t="s">
        <v>249</v>
      </c>
    </row>
    <row r="152" spans="1:1" x14ac:dyDescent="0.25">
      <c r="A152" s="11" t="s">
        <v>251</v>
      </c>
    </row>
    <row r="153" spans="1:1" x14ac:dyDescent="0.25">
      <c r="A153" s="11" t="s">
        <v>252</v>
      </c>
    </row>
    <row r="154" spans="1:1" x14ac:dyDescent="0.25">
      <c r="A154" s="11" t="s">
        <v>253</v>
      </c>
    </row>
    <row r="155" spans="1:1" x14ac:dyDescent="0.25">
      <c r="A155" s="11" t="s">
        <v>254</v>
      </c>
    </row>
    <row r="156" spans="1:1" x14ac:dyDescent="0.25">
      <c r="A156" s="11" t="s">
        <v>255</v>
      </c>
    </row>
    <row r="157" spans="1:1" x14ac:dyDescent="0.25">
      <c r="A157" s="11" t="s">
        <v>256</v>
      </c>
    </row>
    <row r="158" spans="1:1" x14ac:dyDescent="0.25">
      <c r="A158" s="11" t="s">
        <v>258</v>
      </c>
    </row>
    <row r="159" spans="1:1" x14ac:dyDescent="0.25">
      <c r="A159" s="11" t="s">
        <v>260</v>
      </c>
    </row>
    <row r="160" spans="1:1" x14ac:dyDescent="0.25">
      <c r="A160" s="11" t="s">
        <v>262</v>
      </c>
    </row>
    <row r="161" spans="1:1" x14ac:dyDescent="0.25">
      <c r="A161" s="11" t="s">
        <v>263</v>
      </c>
    </row>
    <row r="162" spans="1:1" x14ac:dyDescent="0.25">
      <c r="A162" s="11" t="s">
        <v>264</v>
      </c>
    </row>
    <row r="163" spans="1:1" x14ac:dyDescent="0.25">
      <c r="A163" s="11" t="s">
        <v>266</v>
      </c>
    </row>
    <row r="164" spans="1:1" x14ac:dyDescent="0.25">
      <c r="A164" s="11" t="s">
        <v>267</v>
      </c>
    </row>
    <row r="165" spans="1:1" x14ac:dyDescent="0.25">
      <c r="A165" s="11" t="s">
        <v>268</v>
      </c>
    </row>
    <row r="166" spans="1:1" x14ac:dyDescent="0.25">
      <c r="A166" s="11" t="s">
        <v>269</v>
      </c>
    </row>
    <row r="167" spans="1:1" x14ac:dyDescent="0.25">
      <c r="A167" s="11" t="s">
        <v>270</v>
      </c>
    </row>
    <row r="168" spans="1:1" x14ac:dyDescent="0.25">
      <c r="A168" s="11" t="s">
        <v>271</v>
      </c>
    </row>
    <row r="169" spans="1:1" x14ac:dyDescent="0.25">
      <c r="A169" s="11" t="s">
        <v>272</v>
      </c>
    </row>
    <row r="170" spans="1:1" x14ac:dyDescent="0.25">
      <c r="A170" s="11" t="s">
        <v>273</v>
      </c>
    </row>
    <row r="171" spans="1:1" x14ac:dyDescent="0.25">
      <c r="A171" s="11" t="s">
        <v>274</v>
      </c>
    </row>
    <row r="172" spans="1:1" x14ac:dyDescent="0.25">
      <c r="A172" s="11" t="s">
        <v>275</v>
      </c>
    </row>
    <row r="173" spans="1:1" x14ac:dyDescent="0.25">
      <c r="A173" s="11" t="s">
        <v>276</v>
      </c>
    </row>
    <row r="174" spans="1:1" x14ac:dyDescent="0.25">
      <c r="A174" s="11" t="s">
        <v>277</v>
      </c>
    </row>
    <row r="175" spans="1:1" x14ac:dyDescent="0.25">
      <c r="A175" s="11" t="s">
        <v>279</v>
      </c>
    </row>
    <row r="176" spans="1:1" x14ac:dyDescent="0.25">
      <c r="A176" s="11" t="s">
        <v>281</v>
      </c>
    </row>
    <row r="177" spans="1:1" x14ac:dyDescent="0.25">
      <c r="A177" s="11" t="s">
        <v>283</v>
      </c>
    </row>
    <row r="178" spans="1:1" x14ac:dyDescent="0.25">
      <c r="A178" s="11" t="s">
        <v>284</v>
      </c>
    </row>
    <row r="179" spans="1:1" x14ac:dyDescent="0.25">
      <c r="A179" s="11" t="s">
        <v>285</v>
      </c>
    </row>
    <row r="180" spans="1:1" x14ac:dyDescent="0.25">
      <c r="A180" s="11" t="s">
        <v>287</v>
      </c>
    </row>
    <row r="181" spans="1:1" x14ac:dyDescent="0.25">
      <c r="A181" s="11" t="s">
        <v>288</v>
      </c>
    </row>
    <row r="182" spans="1:1" x14ac:dyDescent="0.25">
      <c r="A182" s="11" t="s">
        <v>290</v>
      </c>
    </row>
    <row r="183" spans="1:1" x14ac:dyDescent="0.25">
      <c r="A183" s="11" t="s">
        <v>291</v>
      </c>
    </row>
    <row r="184" spans="1:1" x14ac:dyDescent="0.25">
      <c r="A184" s="11" t="s">
        <v>292</v>
      </c>
    </row>
    <row r="185" spans="1:1" x14ac:dyDescent="0.25">
      <c r="A185" s="11" t="s">
        <v>293</v>
      </c>
    </row>
    <row r="186" spans="1:1" x14ac:dyDescent="0.25">
      <c r="A186" s="11" t="s">
        <v>295</v>
      </c>
    </row>
    <row r="187" spans="1:1" x14ac:dyDescent="0.25">
      <c r="A187" s="11" t="s">
        <v>296</v>
      </c>
    </row>
    <row r="188" spans="1:1" x14ac:dyDescent="0.25">
      <c r="A188" s="11" t="s">
        <v>297</v>
      </c>
    </row>
    <row r="189" spans="1:1" x14ac:dyDescent="0.25">
      <c r="A189" s="11" t="s">
        <v>299</v>
      </c>
    </row>
    <row r="190" spans="1:1" x14ac:dyDescent="0.25">
      <c r="A190" s="11" t="s">
        <v>300</v>
      </c>
    </row>
    <row r="191" spans="1:1" x14ac:dyDescent="0.25">
      <c r="A191" s="11" t="s">
        <v>301</v>
      </c>
    </row>
    <row r="192" spans="1:1" x14ac:dyDescent="0.25">
      <c r="A192" s="11" t="s">
        <v>303</v>
      </c>
    </row>
    <row r="193" spans="1:1" x14ac:dyDescent="0.25">
      <c r="A193" s="11" t="s">
        <v>305</v>
      </c>
    </row>
    <row r="194" spans="1:1" x14ac:dyDescent="0.25">
      <c r="A194" s="11" t="s">
        <v>306</v>
      </c>
    </row>
    <row r="195" spans="1:1" x14ac:dyDescent="0.25">
      <c r="A195" s="11" t="s">
        <v>307</v>
      </c>
    </row>
    <row r="196" spans="1:1" x14ac:dyDescent="0.25">
      <c r="A196" s="11" t="s">
        <v>308</v>
      </c>
    </row>
    <row r="197" spans="1:1" x14ac:dyDescent="0.25">
      <c r="A197" s="11" t="s">
        <v>310</v>
      </c>
    </row>
    <row r="198" spans="1:1" x14ac:dyDescent="0.25">
      <c r="A198" s="11" t="s">
        <v>311</v>
      </c>
    </row>
    <row r="199" spans="1:1" x14ac:dyDescent="0.25">
      <c r="A199" s="11" t="s">
        <v>312</v>
      </c>
    </row>
    <row r="200" spans="1:1" x14ac:dyDescent="0.25">
      <c r="A200" s="11" t="s">
        <v>313</v>
      </c>
    </row>
    <row r="201" spans="1:1" x14ac:dyDescent="0.25">
      <c r="A201" s="11" t="s">
        <v>314</v>
      </c>
    </row>
    <row r="202" spans="1:1" x14ac:dyDescent="0.25">
      <c r="A202" s="11" t="s">
        <v>315</v>
      </c>
    </row>
    <row r="203" spans="1:1" x14ac:dyDescent="0.25">
      <c r="A203" s="11" t="s">
        <v>316</v>
      </c>
    </row>
    <row r="204" spans="1:1" x14ac:dyDescent="0.25">
      <c r="A204" s="11" t="s">
        <v>317</v>
      </c>
    </row>
    <row r="205" spans="1:1" x14ac:dyDescent="0.25">
      <c r="A205" s="11" t="s">
        <v>319</v>
      </c>
    </row>
    <row r="206" spans="1:1" x14ac:dyDescent="0.25">
      <c r="A206" s="11" t="s">
        <v>320</v>
      </c>
    </row>
    <row r="207" spans="1:1" x14ac:dyDescent="0.25">
      <c r="A207" s="11" t="s">
        <v>321</v>
      </c>
    </row>
    <row r="208" spans="1:1" x14ac:dyDescent="0.25">
      <c r="A208" s="11" t="s">
        <v>322</v>
      </c>
    </row>
    <row r="209" spans="1:1" x14ac:dyDescent="0.25">
      <c r="A209" s="11" t="s">
        <v>324</v>
      </c>
    </row>
    <row r="210" spans="1:1" x14ac:dyDescent="0.25">
      <c r="A210" s="11" t="s">
        <v>325</v>
      </c>
    </row>
    <row r="211" spans="1:1" x14ac:dyDescent="0.25">
      <c r="A211" s="11" t="s">
        <v>326</v>
      </c>
    </row>
    <row r="212" spans="1:1" x14ac:dyDescent="0.25">
      <c r="A212" s="11" t="s">
        <v>327</v>
      </c>
    </row>
    <row r="213" spans="1:1" x14ac:dyDescent="0.25">
      <c r="A213" s="11" t="s">
        <v>328</v>
      </c>
    </row>
    <row r="214" spans="1:1" x14ac:dyDescent="0.25">
      <c r="A214" s="11" t="s">
        <v>330</v>
      </c>
    </row>
    <row r="215" spans="1:1" x14ac:dyDescent="0.25">
      <c r="A215" s="11" t="s">
        <v>331</v>
      </c>
    </row>
    <row r="216" spans="1:1" x14ac:dyDescent="0.25">
      <c r="A216" s="11" t="s">
        <v>332</v>
      </c>
    </row>
    <row r="217" spans="1:1" x14ac:dyDescent="0.25">
      <c r="A217" s="11" t="s">
        <v>333</v>
      </c>
    </row>
    <row r="218" spans="1:1" x14ac:dyDescent="0.25">
      <c r="A218" s="11" t="s">
        <v>335</v>
      </c>
    </row>
    <row r="219" spans="1:1" x14ac:dyDescent="0.25">
      <c r="A219" s="11" t="s">
        <v>336</v>
      </c>
    </row>
    <row r="220" spans="1:1" x14ac:dyDescent="0.25">
      <c r="A220" s="11" t="s">
        <v>337</v>
      </c>
    </row>
    <row r="221" spans="1:1" x14ac:dyDescent="0.25">
      <c r="A221" s="11" t="s">
        <v>338</v>
      </c>
    </row>
    <row r="222" spans="1:1" x14ac:dyDescent="0.25">
      <c r="A222" s="11" t="s">
        <v>339</v>
      </c>
    </row>
    <row r="223" spans="1:1" x14ac:dyDescent="0.25">
      <c r="A223" s="11" t="s">
        <v>340</v>
      </c>
    </row>
    <row r="224" spans="1:1" x14ac:dyDescent="0.25">
      <c r="A224" s="11" t="s">
        <v>342</v>
      </c>
    </row>
    <row r="225" spans="1:1" x14ac:dyDescent="0.25">
      <c r="A225" s="11" t="s">
        <v>343</v>
      </c>
    </row>
    <row r="226" spans="1:1" x14ac:dyDescent="0.25">
      <c r="A226" s="11" t="s">
        <v>344</v>
      </c>
    </row>
    <row r="227" spans="1:1" x14ac:dyDescent="0.25">
      <c r="A227" s="11" t="s">
        <v>345</v>
      </c>
    </row>
    <row r="228" spans="1:1" x14ac:dyDescent="0.25">
      <c r="A228" s="11" t="s">
        <v>347</v>
      </c>
    </row>
    <row r="229" spans="1:1" x14ac:dyDescent="0.25">
      <c r="A229" s="11" t="s">
        <v>348</v>
      </c>
    </row>
    <row r="230" spans="1:1" x14ac:dyDescent="0.25">
      <c r="A230" s="11" t="s">
        <v>349</v>
      </c>
    </row>
    <row r="231" spans="1:1" x14ac:dyDescent="0.25">
      <c r="A231" s="11" t="s">
        <v>350</v>
      </c>
    </row>
    <row r="232" spans="1:1" x14ac:dyDescent="0.25">
      <c r="A232" s="11" t="s">
        <v>351</v>
      </c>
    </row>
    <row r="233" spans="1:1" x14ac:dyDescent="0.25">
      <c r="A233" s="11" t="s">
        <v>352</v>
      </c>
    </row>
    <row r="234" spans="1:1" x14ac:dyDescent="0.25">
      <c r="A234" s="11" t="s">
        <v>353</v>
      </c>
    </row>
    <row r="235" spans="1:1" x14ac:dyDescent="0.25">
      <c r="A235" s="11" t="s">
        <v>355</v>
      </c>
    </row>
    <row r="236" spans="1:1" x14ac:dyDescent="0.25">
      <c r="A236" s="11" t="s">
        <v>356</v>
      </c>
    </row>
    <row r="237" spans="1:1" x14ac:dyDescent="0.25">
      <c r="A237" s="11" t="s">
        <v>357</v>
      </c>
    </row>
    <row r="238" spans="1:1" x14ac:dyDescent="0.25">
      <c r="A238" s="11" t="s">
        <v>358</v>
      </c>
    </row>
    <row r="239" spans="1:1" x14ac:dyDescent="0.25">
      <c r="A239" s="11" t="s">
        <v>359</v>
      </c>
    </row>
    <row r="240" spans="1:1" x14ac:dyDescent="0.25">
      <c r="A240" s="11" t="s">
        <v>360</v>
      </c>
    </row>
    <row r="241" spans="1:1" x14ac:dyDescent="0.25">
      <c r="A241" s="11" t="s">
        <v>361</v>
      </c>
    </row>
    <row r="242" spans="1:1" x14ac:dyDescent="0.25">
      <c r="A242" s="11" t="s">
        <v>362</v>
      </c>
    </row>
    <row r="243" spans="1:1" x14ac:dyDescent="0.25">
      <c r="A243" s="11" t="s">
        <v>364</v>
      </c>
    </row>
    <row r="244" spans="1:1" x14ac:dyDescent="0.25">
      <c r="A244" s="11" t="s">
        <v>365</v>
      </c>
    </row>
    <row r="245" spans="1:1" x14ac:dyDescent="0.25">
      <c r="A245" s="11" t="s">
        <v>367</v>
      </c>
    </row>
    <row r="246" spans="1:1" x14ac:dyDescent="0.25">
      <c r="A246" s="11" t="s">
        <v>368</v>
      </c>
    </row>
    <row r="247" spans="1:1" x14ac:dyDescent="0.25">
      <c r="A247" s="11" t="s">
        <v>369</v>
      </c>
    </row>
    <row r="248" spans="1:1" x14ac:dyDescent="0.25">
      <c r="A248" s="11" t="s">
        <v>370</v>
      </c>
    </row>
    <row r="249" spans="1:1" x14ac:dyDescent="0.25">
      <c r="A249" s="11" t="s">
        <v>371</v>
      </c>
    </row>
    <row r="250" spans="1:1" x14ac:dyDescent="0.25">
      <c r="A250" s="11" t="s">
        <v>372</v>
      </c>
    </row>
    <row r="251" spans="1:1" x14ac:dyDescent="0.25">
      <c r="A251" s="11" t="s">
        <v>373</v>
      </c>
    </row>
    <row r="252" spans="1:1" x14ac:dyDescent="0.25">
      <c r="A252" s="11" t="s">
        <v>374</v>
      </c>
    </row>
    <row r="253" spans="1:1" x14ac:dyDescent="0.25">
      <c r="A253" s="11" t="s">
        <v>375</v>
      </c>
    </row>
    <row r="254" spans="1:1" x14ac:dyDescent="0.25">
      <c r="A254" s="11" t="s">
        <v>376</v>
      </c>
    </row>
    <row r="255" spans="1:1" x14ac:dyDescent="0.25">
      <c r="A255" s="11" t="s">
        <v>377</v>
      </c>
    </row>
    <row r="256" spans="1:1" x14ac:dyDescent="0.25">
      <c r="A256" s="11" t="s">
        <v>378</v>
      </c>
    </row>
    <row r="257" spans="1:1" x14ac:dyDescent="0.25">
      <c r="A257" s="11" t="s">
        <v>380</v>
      </c>
    </row>
    <row r="258" spans="1:1" x14ac:dyDescent="0.25">
      <c r="A258" s="11" t="s">
        <v>381</v>
      </c>
    </row>
    <row r="259" spans="1:1" x14ac:dyDescent="0.25">
      <c r="A259" s="11" t="s">
        <v>382</v>
      </c>
    </row>
    <row r="260" spans="1:1" x14ac:dyDescent="0.25">
      <c r="A260" s="11" t="s">
        <v>384</v>
      </c>
    </row>
    <row r="261" spans="1:1" x14ac:dyDescent="0.25">
      <c r="A261" s="11" t="s">
        <v>385</v>
      </c>
    </row>
    <row r="262" spans="1:1" x14ac:dyDescent="0.25">
      <c r="A262" s="11" t="s">
        <v>386</v>
      </c>
    </row>
    <row r="263" spans="1:1" x14ac:dyDescent="0.25">
      <c r="A263" s="11" t="s">
        <v>388</v>
      </c>
    </row>
    <row r="264" spans="1:1" x14ac:dyDescent="0.25">
      <c r="A264" s="11" t="s">
        <v>390</v>
      </c>
    </row>
    <row r="265" spans="1:1" x14ac:dyDescent="0.25">
      <c r="A265" s="11" t="s">
        <v>391</v>
      </c>
    </row>
    <row r="266" spans="1:1" x14ac:dyDescent="0.25">
      <c r="A266" s="11" t="s">
        <v>392</v>
      </c>
    </row>
    <row r="267" spans="1:1" x14ac:dyDescent="0.25">
      <c r="A267" s="11" t="s">
        <v>394</v>
      </c>
    </row>
    <row r="268" spans="1:1" x14ac:dyDescent="0.25">
      <c r="A268" s="11" t="s">
        <v>395</v>
      </c>
    </row>
    <row r="269" spans="1:1" x14ac:dyDescent="0.25">
      <c r="A269" s="11" t="s">
        <v>396</v>
      </c>
    </row>
    <row r="270" spans="1:1" x14ac:dyDescent="0.25">
      <c r="A270" s="11" t="s">
        <v>397</v>
      </c>
    </row>
    <row r="271" spans="1:1" x14ac:dyDescent="0.25">
      <c r="A271" s="11" t="s">
        <v>398</v>
      </c>
    </row>
    <row r="272" spans="1:1" x14ac:dyDescent="0.25">
      <c r="A272" s="11" t="s">
        <v>399</v>
      </c>
    </row>
    <row r="273" spans="1:1" x14ac:dyDescent="0.25">
      <c r="A273" s="11" t="s">
        <v>401</v>
      </c>
    </row>
    <row r="274" spans="1:1" x14ac:dyDescent="0.25">
      <c r="A274" s="11" t="s">
        <v>402</v>
      </c>
    </row>
    <row r="275" spans="1:1" x14ac:dyDescent="0.25">
      <c r="A275" s="11" t="s">
        <v>403</v>
      </c>
    </row>
    <row r="276" spans="1:1" x14ac:dyDescent="0.25">
      <c r="A276" s="11" t="s">
        <v>404</v>
      </c>
    </row>
    <row r="277" spans="1:1" x14ac:dyDescent="0.25">
      <c r="A277" s="11" t="s">
        <v>405</v>
      </c>
    </row>
    <row r="278" spans="1:1" x14ac:dyDescent="0.25">
      <c r="A278" s="11" t="s">
        <v>406</v>
      </c>
    </row>
    <row r="279" spans="1:1" x14ac:dyDescent="0.25">
      <c r="A279" s="11" t="s">
        <v>407</v>
      </c>
    </row>
    <row r="280" spans="1:1" x14ac:dyDescent="0.25">
      <c r="A280" s="11" t="s">
        <v>408</v>
      </c>
    </row>
    <row r="281" spans="1:1" x14ac:dyDescent="0.25">
      <c r="A281" s="11" t="s">
        <v>409</v>
      </c>
    </row>
    <row r="282" spans="1:1" x14ac:dyDescent="0.25">
      <c r="A282" s="11" t="s">
        <v>411</v>
      </c>
    </row>
    <row r="283" spans="1:1" x14ac:dyDescent="0.25">
      <c r="A283" s="11" t="s">
        <v>412</v>
      </c>
    </row>
    <row r="284" spans="1:1" x14ac:dyDescent="0.25">
      <c r="A284" s="11" t="s">
        <v>413</v>
      </c>
    </row>
    <row r="285" spans="1:1" x14ac:dyDescent="0.25">
      <c r="A285" s="11" t="s">
        <v>414</v>
      </c>
    </row>
    <row r="286" spans="1:1" x14ac:dyDescent="0.25">
      <c r="A286" s="11" t="s">
        <v>415</v>
      </c>
    </row>
    <row r="287" spans="1:1" x14ac:dyDescent="0.25">
      <c r="A287" s="11" t="s">
        <v>416</v>
      </c>
    </row>
    <row r="288" spans="1:1" x14ac:dyDescent="0.25">
      <c r="A288" s="11" t="s">
        <v>417</v>
      </c>
    </row>
    <row r="289" spans="1:1" x14ac:dyDescent="0.25">
      <c r="A289" s="11" t="s">
        <v>418</v>
      </c>
    </row>
    <row r="290" spans="1:1" x14ac:dyDescent="0.25">
      <c r="A290" s="11" t="s">
        <v>420</v>
      </c>
    </row>
    <row r="291" spans="1:1" x14ac:dyDescent="0.25">
      <c r="A291" s="11" t="s">
        <v>421</v>
      </c>
    </row>
    <row r="292" spans="1:1" x14ac:dyDescent="0.25">
      <c r="A292" s="11" t="s">
        <v>423</v>
      </c>
    </row>
    <row r="293" spans="1:1" x14ac:dyDescent="0.25">
      <c r="A293" s="11" t="s">
        <v>424</v>
      </c>
    </row>
    <row r="294" spans="1:1" x14ac:dyDescent="0.25">
      <c r="A294" s="11" t="s">
        <v>425</v>
      </c>
    </row>
    <row r="295" spans="1:1" x14ac:dyDescent="0.25">
      <c r="A295" s="11" t="s">
        <v>426</v>
      </c>
    </row>
    <row r="296" spans="1:1" x14ac:dyDescent="0.25">
      <c r="A296" s="11" t="s">
        <v>427</v>
      </c>
    </row>
    <row r="297" spans="1:1" x14ac:dyDescent="0.25">
      <c r="A297" s="11" t="s">
        <v>428</v>
      </c>
    </row>
    <row r="298" spans="1:1" x14ac:dyDescent="0.25">
      <c r="A298" s="11" t="s">
        <v>430</v>
      </c>
    </row>
    <row r="299" spans="1:1" x14ac:dyDescent="0.25">
      <c r="A299" s="11" t="s">
        <v>432</v>
      </c>
    </row>
    <row r="300" spans="1:1" x14ac:dyDescent="0.25">
      <c r="A300" s="11" t="s">
        <v>433</v>
      </c>
    </row>
    <row r="301" spans="1:1" x14ac:dyDescent="0.25">
      <c r="A301" s="11" t="s">
        <v>434</v>
      </c>
    </row>
    <row r="302" spans="1:1" x14ac:dyDescent="0.25">
      <c r="A302" s="11" t="s">
        <v>435</v>
      </c>
    </row>
    <row r="303" spans="1:1" x14ac:dyDescent="0.25">
      <c r="A303" s="11" t="s">
        <v>436</v>
      </c>
    </row>
    <row r="304" spans="1:1" x14ac:dyDescent="0.25">
      <c r="A304" s="11" t="s">
        <v>437</v>
      </c>
    </row>
    <row r="305" spans="1:1" x14ac:dyDescent="0.25">
      <c r="A305" s="11" t="s">
        <v>438</v>
      </c>
    </row>
    <row r="306" spans="1:1" x14ac:dyDescent="0.25">
      <c r="A306" s="11" t="s">
        <v>439</v>
      </c>
    </row>
    <row r="307" spans="1:1" x14ac:dyDescent="0.25">
      <c r="A307" s="11" t="s">
        <v>440</v>
      </c>
    </row>
    <row r="308" spans="1:1" x14ac:dyDescent="0.25">
      <c r="A308" s="11" t="s">
        <v>441</v>
      </c>
    </row>
    <row r="309" spans="1:1" x14ac:dyDescent="0.25">
      <c r="A309" s="11" t="s">
        <v>442</v>
      </c>
    </row>
    <row r="310" spans="1:1" x14ac:dyDescent="0.25">
      <c r="A310" s="11" t="s">
        <v>443</v>
      </c>
    </row>
    <row r="311" spans="1:1" x14ac:dyDescent="0.25">
      <c r="A311" s="11" t="s">
        <v>444</v>
      </c>
    </row>
    <row r="312" spans="1:1" x14ac:dyDescent="0.25">
      <c r="A312" s="11" t="s">
        <v>445</v>
      </c>
    </row>
    <row r="313" spans="1:1" x14ac:dyDescent="0.25">
      <c r="A313" s="11" t="s">
        <v>446</v>
      </c>
    </row>
    <row r="314" spans="1:1" x14ac:dyDescent="0.25">
      <c r="A314" s="11" t="s">
        <v>447</v>
      </c>
    </row>
    <row r="315" spans="1:1" x14ac:dyDescent="0.25">
      <c r="A315" s="11" t="s">
        <v>448</v>
      </c>
    </row>
    <row r="316" spans="1:1" x14ac:dyDescent="0.25">
      <c r="A316" s="11" t="s">
        <v>449</v>
      </c>
    </row>
    <row r="317" spans="1:1" x14ac:dyDescent="0.25">
      <c r="A317" s="11" t="s">
        <v>450</v>
      </c>
    </row>
    <row r="318" spans="1:1" x14ac:dyDescent="0.25">
      <c r="A318" s="11" t="s">
        <v>451</v>
      </c>
    </row>
    <row r="319" spans="1:1" x14ac:dyDescent="0.25">
      <c r="A319" s="11" t="s">
        <v>452</v>
      </c>
    </row>
    <row r="320" spans="1:1" x14ac:dyDescent="0.25">
      <c r="A320" s="11" t="s">
        <v>453</v>
      </c>
    </row>
    <row r="321" spans="1:1" x14ac:dyDescent="0.25">
      <c r="A321" s="11" t="s">
        <v>454</v>
      </c>
    </row>
    <row r="322" spans="1:1" x14ac:dyDescent="0.25">
      <c r="A322" s="11" t="s">
        <v>455</v>
      </c>
    </row>
    <row r="323" spans="1:1" x14ac:dyDescent="0.25">
      <c r="A323" s="11" t="s">
        <v>456</v>
      </c>
    </row>
    <row r="324" spans="1:1" x14ac:dyDescent="0.25">
      <c r="A324" s="11" t="s">
        <v>457</v>
      </c>
    </row>
    <row r="325" spans="1:1" x14ac:dyDescent="0.25">
      <c r="A325" s="11" t="s">
        <v>458</v>
      </c>
    </row>
    <row r="326" spans="1:1" x14ac:dyDescent="0.25">
      <c r="A326" s="11" t="s">
        <v>459</v>
      </c>
    </row>
    <row r="327" spans="1:1" x14ac:dyDescent="0.25">
      <c r="A327" s="11" t="s">
        <v>460</v>
      </c>
    </row>
    <row r="328" spans="1:1" x14ac:dyDescent="0.25">
      <c r="A328" s="11" t="s">
        <v>461</v>
      </c>
    </row>
    <row r="329" spans="1:1" x14ac:dyDescent="0.25">
      <c r="A329" s="11" t="s">
        <v>463</v>
      </c>
    </row>
    <row r="330" spans="1:1" x14ac:dyDescent="0.25">
      <c r="A330" s="11" t="s">
        <v>464</v>
      </c>
    </row>
    <row r="331" spans="1:1" x14ac:dyDescent="0.25">
      <c r="A331" s="11" t="s">
        <v>465</v>
      </c>
    </row>
    <row r="332" spans="1:1" x14ac:dyDescent="0.25">
      <c r="A332" s="11" t="s">
        <v>466</v>
      </c>
    </row>
    <row r="333" spans="1:1" x14ac:dyDescent="0.25">
      <c r="A333" s="11" t="s">
        <v>467</v>
      </c>
    </row>
    <row r="334" spans="1:1" x14ac:dyDescent="0.25">
      <c r="A334" s="11" t="s">
        <v>468</v>
      </c>
    </row>
    <row r="335" spans="1:1" x14ac:dyDescent="0.25">
      <c r="A335" s="11" t="s">
        <v>469</v>
      </c>
    </row>
    <row r="336" spans="1:1" x14ac:dyDescent="0.25">
      <c r="A336" s="11" t="s">
        <v>470</v>
      </c>
    </row>
    <row r="337" spans="1:1" x14ac:dyDescent="0.25">
      <c r="A337" s="11" t="s">
        <v>471</v>
      </c>
    </row>
    <row r="338" spans="1:1" x14ac:dyDescent="0.25">
      <c r="A338" s="11" t="s">
        <v>472</v>
      </c>
    </row>
    <row r="339" spans="1:1" x14ac:dyDescent="0.25">
      <c r="A339" s="11" t="s">
        <v>473</v>
      </c>
    </row>
    <row r="340" spans="1:1" x14ac:dyDescent="0.25">
      <c r="A340" s="11" t="s">
        <v>474</v>
      </c>
    </row>
    <row r="341" spans="1:1" x14ac:dyDescent="0.25">
      <c r="A341" s="11" t="s">
        <v>475</v>
      </c>
    </row>
    <row r="342" spans="1:1" x14ac:dyDescent="0.25">
      <c r="A342" s="11" t="s">
        <v>476</v>
      </c>
    </row>
    <row r="343" spans="1:1" x14ac:dyDescent="0.25">
      <c r="A343" s="11" t="s">
        <v>477</v>
      </c>
    </row>
    <row r="344" spans="1:1" x14ac:dyDescent="0.25">
      <c r="A344" s="11" t="s">
        <v>479</v>
      </c>
    </row>
    <row r="345" spans="1:1" x14ac:dyDescent="0.25">
      <c r="A345" s="11" t="s">
        <v>481</v>
      </c>
    </row>
    <row r="346" spans="1:1" x14ac:dyDescent="0.25">
      <c r="A346" s="11" t="s">
        <v>482</v>
      </c>
    </row>
    <row r="347" spans="1:1" x14ac:dyDescent="0.25">
      <c r="A347" s="11" t="s">
        <v>483</v>
      </c>
    </row>
    <row r="348" spans="1:1" x14ac:dyDescent="0.25">
      <c r="A348" s="11" t="s">
        <v>484</v>
      </c>
    </row>
    <row r="349" spans="1:1" x14ac:dyDescent="0.25">
      <c r="A349" s="11" t="s">
        <v>485</v>
      </c>
    </row>
    <row r="350" spans="1:1" x14ac:dyDescent="0.25">
      <c r="A350" s="11" t="s">
        <v>486</v>
      </c>
    </row>
    <row r="351" spans="1:1" x14ac:dyDescent="0.25">
      <c r="A351" s="11" t="s">
        <v>487</v>
      </c>
    </row>
    <row r="352" spans="1:1" x14ac:dyDescent="0.25">
      <c r="A352" s="11" t="s">
        <v>488</v>
      </c>
    </row>
    <row r="353" spans="1:1" x14ac:dyDescent="0.25">
      <c r="A353" s="11" t="s">
        <v>490</v>
      </c>
    </row>
    <row r="354" spans="1:1" x14ac:dyDescent="0.25">
      <c r="A354" s="11" t="s">
        <v>492</v>
      </c>
    </row>
    <row r="355" spans="1:1" x14ac:dyDescent="0.25">
      <c r="A355" s="11" t="s">
        <v>493</v>
      </c>
    </row>
    <row r="356" spans="1:1" x14ac:dyDescent="0.25">
      <c r="A356" s="11" t="s">
        <v>494</v>
      </c>
    </row>
    <row r="357" spans="1:1" x14ac:dyDescent="0.25">
      <c r="A357" s="11" t="s">
        <v>495</v>
      </c>
    </row>
    <row r="358" spans="1:1" x14ac:dyDescent="0.25">
      <c r="A358" s="11" t="s">
        <v>496</v>
      </c>
    </row>
    <row r="359" spans="1:1" x14ac:dyDescent="0.25">
      <c r="A359" s="11" t="s">
        <v>497</v>
      </c>
    </row>
    <row r="360" spans="1:1" x14ac:dyDescent="0.25">
      <c r="A360" s="11" t="s">
        <v>498</v>
      </c>
    </row>
    <row r="361" spans="1:1" x14ac:dyDescent="0.25">
      <c r="A361" s="11" t="s">
        <v>500</v>
      </c>
    </row>
    <row r="362" spans="1:1" x14ac:dyDescent="0.25">
      <c r="A362" s="11" t="s">
        <v>501</v>
      </c>
    </row>
    <row r="363" spans="1:1" x14ac:dyDescent="0.25">
      <c r="A363" s="11" t="s">
        <v>503</v>
      </c>
    </row>
    <row r="364" spans="1:1" x14ac:dyDescent="0.25">
      <c r="A364" s="11" t="s">
        <v>504</v>
      </c>
    </row>
    <row r="365" spans="1:1" x14ac:dyDescent="0.25">
      <c r="A365" s="11" t="s">
        <v>505</v>
      </c>
    </row>
    <row r="366" spans="1:1" x14ac:dyDescent="0.25">
      <c r="A366" s="11" t="s">
        <v>507</v>
      </c>
    </row>
    <row r="367" spans="1:1" x14ac:dyDescent="0.25">
      <c r="A367" s="11" t="s">
        <v>509</v>
      </c>
    </row>
    <row r="368" spans="1:1" x14ac:dyDescent="0.25">
      <c r="A368" s="11" t="s">
        <v>510</v>
      </c>
    </row>
    <row r="369" spans="1:1" x14ac:dyDescent="0.25">
      <c r="A369" s="11" t="s">
        <v>511</v>
      </c>
    </row>
    <row r="370" spans="1:1" x14ac:dyDescent="0.25">
      <c r="A370" s="11" t="s">
        <v>512</v>
      </c>
    </row>
    <row r="371" spans="1:1" x14ac:dyDescent="0.25">
      <c r="A371" s="11" t="s">
        <v>513</v>
      </c>
    </row>
    <row r="372" spans="1:1" x14ac:dyDescent="0.25">
      <c r="A372" s="11" t="s">
        <v>514</v>
      </c>
    </row>
    <row r="373" spans="1:1" x14ac:dyDescent="0.25">
      <c r="A373" s="11" t="s">
        <v>515</v>
      </c>
    </row>
    <row r="374" spans="1:1" x14ac:dyDescent="0.25">
      <c r="A374" s="11" t="s">
        <v>516</v>
      </c>
    </row>
    <row r="375" spans="1:1" x14ac:dyDescent="0.25">
      <c r="A375" s="11" t="s">
        <v>518</v>
      </c>
    </row>
    <row r="376" spans="1:1" x14ac:dyDescent="0.25">
      <c r="A376" s="11" t="s">
        <v>519</v>
      </c>
    </row>
    <row r="377" spans="1:1" x14ac:dyDescent="0.25">
      <c r="A377" s="11" t="s">
        <v>520</v>
      </c>
    </row>
    <row r="378" spans="1:1" x14ac:dyDescent="0.25">
      <c r="A378" s="11" t="s">
        <v>521</v>
      </c>
    </row>
    <row r="379" spans="1:1" x14ac:dyDescent="0.25">
      <c r="A379" s="11" t="s">
        <v>522</v>
      </c>
    </row>
    <row r="380" spans="1:1" x14ac:dyDescent="0.25">
      <c r="A380" s="11" t="s">
        <v>523</v>
      </c>
    </row>
    <row r="381" spans="1:1" x14ac:dyDescent="0.25">
      <c r="A381" s="11" t="s">
        <v>524</v>
      </c>
    </row>
    <row r="382" spans="1:1" x14ac:dyDescent="0.25">
      <c r="A382" s="11" t="s">
        <v>525</v>
      </c>
    </row>
    <row r="383" spans="1:1" x14ac:dyDescent="0.25">
      <c r="A383" s="11" t="s">
        <v>526</v>
      </c>
    </row>
    <row r="384" spans="1:1" x14ac:dyDescent="0.25">
      <c r="A384" s="11" t="s">
        <v>527</v>
      </c>
    </row>
    <row r="385" spans="1:2" x14ac:dyDescent="0.25">
      <c r="A385" s="11" t="s">
        <v>528</v>
      </c>
    </row>
    <row r="386" spans="1:2" x14ac:dyDescent="0.25">
      <c r="A386" s="11" t="s">
        <v>529</v>
      </c>
    </row>
    <row r="387" spans="1:2" x14ac:dyDescent="0.25">
      <c r="A387" s="11" t="s">
        <v>530</v>
      </c>
    </row>
    <row r="388" spans="1:2" x14ac:dyDescent="0.25">
      <c r="A388" s="11" t="s">
        <v>531</v>
      </c>
    </row>
    <row r="389" spans="1:2" x14ac:dyDescent="0.25">
      <c r="A389" s="11" t="s">
        <v>532</v>
      </c>
    </row>
    <row r="390" spans="1:2" x14ac:dyDescent="0.25">
      <c r="A390" s="11" t="s">
        <v>533</v>
      </c>
    </row>
    <row r="391" spans="1:2" x14ac:dyDescent="0.25">
      <c r="A391" s="11" t="s">
        <v>534</v>
      </c>
    </row>
    <row r="392" spans="1:2" x14ac:dyDescent="0.25">
      <c r="A392" s="11" t="s">
        <v>535</v>
      </c>
    </row>
    <row r="393" spans="1:2" x14ac:dyDescent="0.25">
      <c r="A393" s="11" t="s">
        <v>536</v>
      </c>
    </row>
    <row r="394" spans="1:2" x14ac:dyDescent="0.25">
      <c r="A394" s="11" t="s">
        <v>537</v>
      </c>
    </row>
    <row r="395" spans="1:2" x14ac:dyDescent="0.25">
      <c r="A395" s="11" t="s">
        <v>538</v>
      </c>
    </row>
    <row r="396" spans="1:2" x14ac:dyDescent="0.25">
      <c r="A396" s="11" t="s">
        <v>539</v>
      </c>
    </row>
    <row r="397" spans="1:2" x14ac:dyDescent="0.25">
      <c r="A397" s="11" t="s">
        <v>540</v>
      </c>
    </row>
    <row r="398" spans="1:2" x14ac:dyDescent="0.25">
      <c r="A398" s="11" t="s">
        <v>541</v>
      </c>
      <c r="B398" t="s">
        <v>608</v>
      </c>
    </row>
    <row r="399" spans="1:2" x14ac:dyDescent="0.25">
      <c r="A399" s="11" t="s">
        <v>542</v>
      </c>
      <c r="B399" t="s">
        <v>609</v>
      </c>
    </row>
    <row r="400" spans="1:2" x14ac:dyDescent="0.25">
      <c r="A400" s="11" t="s">
        <v>543</v>
      </c>
      <c r="B400" t="s">
        <v>610</v>
      </c>
    </row>
    <row r="401" spans="1:1" x14ac:dyDescent="0.25">
      <c r="A401" s="11" t="s">
        <v>544</v>
      </c>
    </row>
    <row r="402" spans="1:1" x14ac:dyDescent="0.25">
      <c r="A402" s="11" t="s">
        <v>545</v>
      </c>
    </row>
    <row r="403" spans="1:1" x14ac:dyDescent="0.25">
      <c r="A403" s="11" t="s">
        <v>546</v>
      </c>
    </row>
    <row r="404" spans="1:1" x14ac:dyDescent="0.25">
      <c r="A404" s="11" t="s">
        <v>547</v>
      </c>
    </row>
    <row r="405" spans="1:1" x14ac:dyDescent="0.25">
      <c r="A405" s="11" t="s">
        <v>548</v>
      </c>
    </row>
    <row r="406" spans="1:1" x14ac:dyDescent="0.25">
      <c r="A406" s="11" t="s">
        <v>549</v>
      </c>
    </row>
    <row r="407" spans="1:1" x14ac:dyDescent="0.25">
      <c r="A407" s="11" t="s">
        <v>550</v>
      </c>
    </row>
    <row r="408" spans="1:1" x14ac:dyDescent="0.25">
      <c r="A408" s="11" t="s">
        <v>551</v>
      </c>
    </row>
    <row r="409" spans="1:1" x14ac:dyDescent="0.25">
      <c r="A409" s="11" t="s">
        <v>552</v>
      </c>
    </row>
    <row r="410" spans="1:1" x14ac:dyDescent="0.25">
      <c r="A410" s="11" t="s">
        <v>553</v>
      </c>
    </row>
    <row r="411" spans="1:1" x14ac:dyDescent="0.25">
      <c r="A411" s="11" t="s">
        <v>555</v>
      </c>
    </row>
    <row r="412" spans="1:1" x14ac:dyDescent="0.25">
      <c r="A412" s="11" t="s">
        <v>556</v>
      </c>
    </row>
    <row r="413" spans="1:1" x14ac:dyDescent="0.25">
      <c r="A413" s="11" t="s">
        <v>557</v>
      </c>
    </row>
    <row r="414" spans="1:1" x14ac:dyDescent="0.25">
      <c r="A414" s="11" t="s">
        <v>558</v>
      </c>
    </row>
    <row r="415" spans="1:1" x14ac:dyDescent="0.25">
      <c r="A415" s="11" t="s">
        <v>559</v>
      </c>
    </row>
    <row r="416" spans="1:1" x14ac:dyDescent="0.25">
      <c r="A416" s="11" t="s">
        <v>560</v>
      </c>
    </row>
    <row r="417" spans="1:1" x14ac:dyDescent="0.25">
      <c r="A417" s="11" t="s">
        <v>561</v>
      </c>
    </row>
    <row r="418" spans="1:1" x14ac:dyDescent="0.25">
      <c r="A418" s="11" t="s">
        <v>563</v>
      </c>
    </row>
    <row r="419" spans="1:1" x14ac:dyDescent="0.25">
      <c r="A419" s="11" t="s">
        <v>564</v>
      </c>
    </row>
    <row r="420" spans="1:1" x14ac:dyDescent="0.25">
      <c r="A420" s="11" t="s">
        <v>565</v>
      </c>
    </row>
    <row r="421" spans="1:1" x14ac:dyDescent="0.25">
      <c r="A421" s="11" t="s">
        <v>566</v>
      </c>
    </row>
    <row r="422" spans="1:1" x14ac:dyDescent="0.25">
      <c r="A422" s="11" t="s">
        <v>567</v>
      </c>
    </row>
    <row r="423" spans="1:1" x14ac:dyDescent="0.25">
      <c r="A423" s="11" t="s">
        <v>568</v>
      </c>
    </row>
    <row r="424" spans="1:1" x14ac:dyDescent="0.25">
      <c r="A424" s="11" t="s">
        <v>569</v>
      </c>
    </row>
    <row r="425" spans="1:1" x14ac:dyDescent="0.25">
      <c r="A425" s="11" t="s">
        <v>570</v>
      </c>
    </row>
    <row r="426" spans="1:1" x14ac:dyDescent="0.25">
      <c r="A426" s="11" t="s">
        <v>571</v>
      </c>
    </row>
    <row r="427" spans="1:1" x14ac:dyDescent="0.25">
      <c r="A427" s="11" t="s">
        <v>572</v>
      </c>
    </row>
    <row r="428" spans="1:1" x14ac:dyDescent="0.25">
      <c r="A428" s="11" t="s">
        <v>573</v>
      </c>
    </row>
    <row r="429" spans="1:1" x14ac:dyDescent="0.25">
      <c r="A429" s="11" t="s">
        <v>574</v>
      </c>
    </row>
    <row r="430" spans="1:1" x14ac:dyDescent="0.25">
      <c r="A430" s="11" t="s">
        <v>575</v>
      </c>
    </row>
  </sheetData>
  <sortState xmlns:xlrd2="http://schemas.microsoft.com/office/spreadsheetml/2017/richdata2" ref="A1:A43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Data</vt:lpstr>
      <vt:lpstr>Stat</vt:lpstr>
      <vt:lpstr>Income Statement</vt:lpstr>
      <vt:lpstr>ADSK Forecast</vt:lpstr>
      <vt:lpstr>pivots</vt:lpstr>
      <vt:lpstr>cogs_expense</vt:lpstr>
      <vt:lpstr>others_expense</vt:lpstr>
      <vt:lpstr>rd_expense</vt:lpstr>
      <vt:lpstr>revenue</vt:lpstr>
      <vt:lpstr>sector</vt:lpstr>
      <vt:lpstr>sga_expense</vt:lpstr>
      <vt:lpstr>sub_sector</vt:lpstr>
      <vt:lpstr>symbol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Ashfield Truong</dc:creator>
  <cp:lastModifiedBy>Ashfield</cp:lastModifiedBy>
  <dcterms:created xsi:type="dcterms:W3CDTF">2020-07-08T21:19:27Z</dcterms:created>
  <dcterms:modified xsi:type="dcterms:W3CDTF">2020-07-18T20:05:47Z</dcterms:modified>
</cp:coreProperties>
</file>