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60" windowWidth="15315" windowHeight="850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Sheet1!$A$2:$L$11</definedName>
  </definedNames>
  <calcPr calcId="144525"/>
</workbook>
</file>

<file path=xl/calcChain.xml><?xml version="1.0" encoding="utf-8"?>
<calcChain xmlns="http://schemas.openxmlformats.org/spreadsheetml/2006/main">
  <c r="I9" i="1" l="1"/>
  <c r="I11" i="1"/>
  <c r="I6" i="1"/>
  <c r="I7" i="1"/>
  <c r="I3" i="1"/>
  <c r="I10" i="1"/>
  <c r="I5" i="1"/>
  <c r="I8" i="1"/>
  <c r="I4" i="1"/>
  <c r="H9" i="1"/>
  <c r="H11" i="1"/>
  <c r="H6" i="1"/>
  <c r="H7" i="1"/>
  <c r="H3" i="1"/>
  <c r="H10" i="1"/>
  <c r="H5" i="1"/>
  <c r="H8" i="1"/>
  <c r="H4" i="1"/>
  <c r="C9" i="1"/>
  <c r="E9" i="1" s="1"/>
  <c r="C11" i="1"/>
  <c r="F11" i="1" s="1"/>
  <c r="C6" i="1"/>
  <c r="E6" i="1" s="1"/>
  <c r="C7" i="1"/>
  <c r="F7" i="1" s="1"/>
  <c r="C3" i="1"/>
  <c r="F3" i="1" s="1"/>
  <c r="C10" i="1"/>
  <c r="F10" i="1" s="1"/>
  <c r="C5" i="1"/>
  <c r="E5" i="1" s="1"/>
  <c r="C8" i="1"/>
  <c r="F8" i="1" s="1"/>
  <c r="C4" i="1"/>
  <c r="E4" i="1" s="1"/>
  <c r="D4" i="1" l="1"/>
  <c r="D3" i="1"/>
  <c r="D9" i="1"/>
  <c r="F5" i="1"/>
  <c r="F6" i="1"/>
  <c r="J6" i="1" s="1"/>
  <c r="D5" i="1"/>
  <c r="D6" i="1"/>
  <c r="F4" i="1"/>
  <c r="F9" i="1"/>
  <c r="J9" i="1" s="1"/>
  <c r="J4" i="1"/>
  <c r="J5" i="1"/>
  <c r="E7" i="1"/>
  <c r="J7" i="1" s="1"/>
  <c r="E11" i="1"/>
  <c r="J11" i="1" s="1"/>
  <c r="E8" i="1"/>
  <c r="J8" i="1" s="1"/>
  <c r="E10" i="1"/>
  <c r="J10" i="1" s="1"/>
  <c r="E32" i="1"/>
  <c r="C32" i="1"/>
  <c r="D32" i="1"/>
  <c r="B32" i="1"/>
  <c r="D8" i="1"/>
  <c r="D10" i="1"/>
  <c r="D7" i="1"/>
  <c r="D11" i="1"/>
  <c r="E3" i="1"/>
  <c r="J3" i="1" s="1"/>
  <c r="K3" i="1" l="1"/>
  <c r="L3" i="1" s="1"/>
  <c r="B33" i="1"/>
  <c r="K7" i="1"/>
  <c r="L7" i="1" s="1"/>
  <c r="C33" i="1"/>
  <c r="K10" i="1"/>
  <c r="L10" i="1" s="1"/>
  <c r="E33" i="1"/>
  <c r="K11" i="1"/>
  <c r="L11" i="1" s="1"/>
  <c r="K8" i="1"/>
  <c r="L8" i="1" s="1"/>
  <c r="D33" i="1"/>
  <c r="K6" i="1"/>
  <c r="L6" i="1" s="1"/>
  <c r="K5" i="1"/>
  <c r="L5" i="1" s="1"/>
  <c r="K9" i="1"/>
  <c r="L9" i="1" s="1"/>
  <c r="K4" i="1"/>
  <c r="L4" i="1" s="1"/>
</calcChain>
</file>

<file path=xl/sharedStrings.xml><?xml version="1.0" encoding="utf-8"?>
<sst xmlns="http://schemas.openxmlformats.org/spreadsheetml/2006/main" count="109" uniqueCount="68">
  <si>
    <t>Mã
HĐ</t>
  </si>
  <si>
    <t xml:space="preserve">Tên Chủ
Hàng
</t>
  </si>
  <si>
    <t>Loại
Hàng</t>
  </si>
  <si>
    <t>Tên
Hàng</t>
  </si>
  <si>
    <t>Giá
Lô</t>
  </si>
  <si>
    <t>Giá
Rời</t>
  </si>
  <si>
    <t>Số
Lượng</t>
  </si>
  <si>
    <t>Số Lô
Hàng</t>
  </si>
  <si>
    <t>Số
Hàng
Rời</t>
  </si>
  <si>
    <t>Thành
Tiền</t>
  </si>
  <si>
    <t>Tiền
Cọc</t>
  </si>
  <si>
    <t>Còn
Lại</t>
  </si>
  <si>
    <t>AT12</t>
  </si>
  <si>
    <t>BT31</t>
  </si>
  <si>
    <t>CT42</t>
  </si>
  <si>
    <t>DT21</t>
  </si>
  <si>
    <t>ET23</t>
  </si>
  <si>
    <t>FT12</t>
  </si>
  <si>
    <t>GT42</t>
  </si>
  <si>
    <t>HT11</t>
  </si>
  <si>
    <t>KT33</t>
  </si>
  <si>
    <t>Mai</t>
  </si>
  <si>
    <t>Hoa</t>
  </si>
  <si>
    <t>Nam</t>
  </si>
  <si>
    <t>Trúc</t>
  </si>
  <si>
    <t>Minh</t>
  </si>
  <si>
    <t>Thanh</t>
  </si>
  <si>
    <t>Phương</t>
  </si>
  <si>
    <t>An</t>
  </si>
  <si>
    <t>Châu</t>
  </si>
  <si>
    <t>BẢNG GIÁ</t>
  </si>
  <si>
    <t>Loại Hàng</t>
  </si>
  <si>
    <t>T1</t>
  </si>
  <si>
    <t>T2</t>
  </si>
  <si>
    <t>T3</t>
  </si>
  <si>
    <t>T4</t>
  </si>
  <si>
    <t>Cơ Khí</t>
  </si>
  <si>
    <t>Vi Tính</t>
  </si>
  <si>
    <t>Gia Dụng</t>
  </si>
  <si>
    <t>Điện Tử</t>
  </si>
  <si>
    <t>Tên Hàng</t>
  </si>
  <si>
    <t>Giá lô</t>
  </si>
  <si>
    <t>Giá rời</t>
  </si>
  <si>
    <t>BẢNG TỈ LỆ TIỀN CỌC</t>
  </si>
  <si>
    <t>Đợt nhập</t>
  </si>
  <si>
    <t>Tỉ Lệ Tiền Cọc</t>
  </si>
  <si>
    <t>Nhập và định dạng các bảng như sau:</t>
  </si>
  <si>
    <r>
      <t>1. Điền</t>
    </r>
    <r>
      <rPr>
        <b/>
        <sz val="11"/>
        <color theme="1"/>
        <rFont val="Times New Roman"/>
        <family val="1"/>
      </rPr>
      <t xml:space="preserve"> Loại Hàng</t>
    </r>
    <r>
      <rPr>
        <sz val="11"/>
        <color theme="1"/>
        <rFont val="Times New Roman"/>
        <family val="1"/>
      </rPr>
      <t xml:space="preserve"> là </t>
    </r>
    <r>
      <rPr>
        <b/>
        <sz val="11"/>
        <color theme="1"/>
        <rFont val="Times New Roman"/>
        <family val="1"/>
      </rPr>
      <t xml:space="preserve">2 ký tự giữa </t>
    </r>
    <r>
      <rPr>
        <sz val="11"/>
        <color theme="1"/>
        <rFont val="Times New Roman"/>
        <family val="1"/>
      </rPr>
      <t>của</t>
    </r>
    <r>
      <rPr>
        <b/>
        <sz val="11"/>
        <color theme="1"/>
        <rFont val="Times New Roman"/>
        <family val="1"/>
      </rPr>
      <t xml:space="preserve"> Mã HĐ</t>
    </r>
    <r>
      <rPr>
        <sz val="11"/>
        <color theme="1"/>
        <rFont val="Times New Roman"/>
        <family val="1"/>
      </rPr>
      <t xml:space="preserve"> (Mã Hợp Đồng). (0,5đ)</t>
    </r>
  </si>
  <si>
    <r>
      <t>2. Điền</t>
    </r>
    <r>
      <rPr>
        <b/>
        <sz val="11"/>
        <color theme="1"/>
        <rFont val="Times New Roman"/>
        <family val="1"/>
      </rPr>
      <t xml:space="preserve"> Tên Hàng, Giá Lô, Giá Rời</t>
    </r>
    <r>
      <rPr>
        <sz val="11"/>
        <color theme="1"/>
        <rFont val="Times New Roman"/>
        <family val="1"/>
      </rPr>
      <t>, dựa vào</t>
    </r>
    <r>
      <rPr>
        <b/>
        <sz val="11"/>
        <color theme="1"/>
        <rFont val="Times New Roman"/>
        <family val="1"/>
      </rPr>
      <t xml:space="preserve"> Loại Hàng</t>
    </r>
    <r>
      <rPr>
        <sz val="11"/>
        <color theme="1"/>
        <rFont val="Times New Roman"/>
        <family val="1"/>
      </rPr>
      <t xml:space="preserve"> và</t>
    </r>
    <r>
      <rPr>
        <b/>
        <sz val="11"/>
        <color theme="1"/>
        <rFont val="Times New Roman"/>
        <family val="1"/>
      </rPr>
      <t xml:space="preserve"> Bảng Giá</t>
    </r>
    <r>
      <rPr>
        <sz val="11"/>
        <color theme="1"/>
        <rFont val="Times New Roman"/>
        <family val="1"/>
      </rPr>
      <t>. (2đ)</t>
    </r>
  </si>
  <si>
    <t>(Ví dụ: Số Lượng là 25 thì Số Lô Hàng là 2 và Số Hàng Rời là 5)</t>
  </si>
  <si>
    <r>
      <t>3. Tính</t>
    </r>
    <r>
      <rPr>
        <b/>
        <sz val="11"/>
        <color theme="1"/>
        <rFont val="Times New Roman"/>
        <family val="1"/>
      </rPr>
      <t xml:space="preserve"> Số Lô Hàng</t>
    </r>
    <r>
      <rPr>
        <sz val="11"/>
        <color theme="1"/>
        <rFont val="Times New Roman"/>
        <family val="1"/>
      </rPr>
      <t>. Biết mỗi lô là</t>
    </r>
    <r>
      <rPr>
        <b/>
        <sz val="11"/>
        <color theme="1"/>
        <rFont val="Times New Roman"/>
        <family val="1"/>
      </rPr>
      <t xml:space="preserve"> 10 đơn vị mặt hàng.</t>
    </r>
  </si>
  <si>
    <r>
      <t>4. Tính</t>
    </r>
    <r>
      <rPr>
        <b/>
        <sz val="11"/>
        <color theme="1"/>
        <rFont val="Times New Roman"/>
        <family val="1"/>
      </rPr>
      <t xml:space="preserve"> Số Hàng Rời</t>
    </r>
    <r>
      <rPr>
        <sz val="11"/>
        <color theme="1"/>
        <rFont val="Times New Roman"/>
        <family val="1"/>
      </rPr>
      <t>: là phần</t>
    </r>
    <r>
      <rPr>
        <b/>
        <sz val="11"/>
        <color theme="1"/>
        <rFont val="Times New Roman"/>
        <family val="1"/>
      </rPr>
      <t xml:space="preserve"> số lượng không chẵn 1 lô.</t>
    </r>
  </si>
  <si>
    <r>
      <t>5. Tính</t>
    </r>
    <r>
      <rPr>
        <b/>
        <sz val="11"/>
        <color theme="1"/>
        <rFont val="Times New Roman"/>
        <family val="1"/>
      </rPr>
      <t xml:space="preserve"> Thành Tiền = Số Lô Hàng * Giá Lô + Số Hàng Rời * Giá Rời</t>
    </r>
    <r>
      <rPr>
        <sz val="11"/>
        <color theme="1"/>
        <rFont val="Times New Roman"/>
        <family val="1"/>
      </rPr>
      <t>. (1đ)</t>
    </r>
  </si>
  <si>
    <t>(Đợt Nhập là ký tự cuối của Mã HĐ) và Bảng tỉ lệ tiền cọc.</t>
  </si>
  <si>
    <r>
      <t xml:space="preserve">6. Tính </t>
    </r>
    <r>
      <rPr>
        <b/>
        <sz val="11"/>
        <color theme="1"/>
        <rFont val="Times New Roman"/>
        <family val="1"/>
      </rPr>
      <t>Tiền Cọc = Thành Tiền * Tỉ Lệ Tiền Cọc</t>
    </r>
    <r>
      <rPr>
        <sz val="11"/>
        <color theme="1"/>
        <rFont val="Times New Roman"/>
        <family val="1"/>
      </rPr>
      <t>, biết</t>
    </r>
    <r>
      <rPr>
        <b/>
        <sz val="11"/>
        <color theme="1"/>
        <rFont val="Times New Roman"/>
        <family val="1"/>
      </rPr>
      <t xml:space="preserve"> Tỉ Lệ Tiền Cọc được tính dựa vào Đợt Nhập.</t>
    </r>
    <r>
      <rPr>
        <sz val="11"/>
        <color theme="1"/>
        <rFont val="Times New Roman"/>
        <family val="1"/>
      </rPr>
      <t xml:space="preserve"> (1đ)</t>
    </r>
  </si>
  <si>
    <r>
      <t xml:space="preserve">7. </t>
    </r>
    <r>
      <rPr>
        <b/>
        <sz val="11"/>
        <color theme="1"/>
        <rFont val="Times New Roman"/>
        <family val="1"/>
      </rPr>
      <t>Còn lại = Thành Tiền - Tiền Cọc</t>
    </r>
    <r>
      <rPr>
        <sz val="11"/>
        <color theme="1"/>
        <rFont val="Times New Roman"/>
        <family val="1"/>
      </rPr>
      <t xml:space="preserve"> (0,5đ)</t>
    </r>
  </si>
  <si>
    <t>Loại hàng</t>
  </si>
  <si>
    <t>Tổng số lượng</t>
  </si>
  <si>
    <t>Tổng thành tiền</t>
  </si>
  <si>
    <t>8. Lập công thức tính toán cho bảng tổng hợp sau: (1đ)</t>
  </si>
  <si>
    <r>
      <t>9.</t>
    </r>
    <r>
      <rPr>
        <b/>
        <sz val="11"/>
        <color theme="1"/>
        <rFont val="Times New Roman"/>
        <family val="1"/>
      </rPr>
      <t xml:space="preserve"> Sắp xếp</t>
    </r>
    <r>
      <rPr>
        <sz val="11"/>
        <color theme="1"/>
        <rFont val="Times New Roman"/>
        <family val="1"/>
      </rPr>
      <t xml:space="preserve"> bảng </t>
    </r>
    <r>
      <rPr>
        <b/>
        <sz val="11"/>
        <color theme="1"/>
        <rFont val="Times New Roman"/>
        <family val="1"/>
      </rPr>
      <t>tăng dần</t>
    </r>
    <r>
      <rPr>
        <sz val="11"/>
        <color theme="1"/>
        <rFont val="Times New Roman"/>
        <family val="1"/>
      </rPr>
      <t xml:space="preserve"> theo</t>
    </r>
    <r>
      <rPr>
        <b/>
        <sz val="11"/>
        <color theme="1"/>
        <rFont val="Times New Roman"/>
        <family val="1"/>
      </rPr>
      <t xml:space="preserve"> Loại Hàng</t>
    </r>
    <r>
      <rPr>
        <sz val="11"/>
        <color theme="1"/>
        <rFont val="Times New Roman"/>
        <family val="1"/>
      </rPr>
      <t>,</t>
    </r>
    <r>
      <rPr>
        <b/>
        <sz val="11"/>
        <color theme="1"/>
        <rFont val="Times New Roman"/>
        <family val="1"/>
      </rPr>
      <t xml:space="preserve"> cùng Loại Hàng</t>
    </r>
    <r>
      <rPr>
        <sz val="11"/>
        <color theme="1"/>
        <rFont val="Times New Roman"/>
        <family val="1"/>
      </rPr>
      <t xml:space="preserve"> sắp </t>
    </r>
    <r>
      <rPr>
        <b/>
        <sz val="11"/>
        <color theme="1"/>
        <rFont val="Times New Roman"/>
        <family val="1"/>
      </rPr>
      <t>giảm dần</t>
    </r>
    <r>
      <rPr>
        <sz val="11"/>
        <color theme="1"/>
        <rFont val="Times New Roman"/>
        <family val="1"/>
      </rPr>
      <t xml:space="preserve"> theo </t>
    </r>
    <r>
      <rPr>
        <b/>
        <sz val="11"/>
        <color theme="1"/>
        <rFont val="Times New Roman"/>
        <family val="1"/>
      </rPr>
      <t>Thành Tiền</t>
    </r>
    <r>
      <rPr>
        <sz val="11"/>
        <color theme="1"/>
        <rFont val="Times New Roman"/>
        <family val="1"/>
      </rPr>
      <t>. (1đ)</t>
    </r>
  </si>
  <si>
    <r>
      <t xml:space="preserve">10. </t>
    </r>
    <r>
      <rPr>
        <b/>
        <sz val="11"/>
        <color theme="1"/>
        <rFont val="Times New Roman"/>
        <family val="1"/>
      </rPr>
      <t>Rút trích</t>
    </r>
    <r>
      <rPr>
        <sz val="11"/>
        <color theme="1"/>
        <rFont val="Times New Roman"/>
        <family val="1"/>
      </rPr>
      <t xml:space="preserve"> các mặt hàng có </t>
    </r>
    <r>
      <rPr>
        <b/>
        <sz val="11"/>
        <color theme="1"/>
        <rFont val="Times New Roman"/>
        <family val="1"/>
      </rPr>
      <t xml:space="preserve">Số Lượng </t>
    </r>
    <r>
      <rPr>
        <sz val="11"/>
        <color theme="1"/>
        <rFont val="Times New Roman"/>
        <family val="1"/>
      </rPr>
      <t xml:space="preserve">từ </t>
    </r>
    <r>
      <rPr>
        <b/>
        <sz val="11"/>
        <color theme="1"/>
        <rFont val="Times New Roman"/>
        <family val="1"/>
      </rPr>
      <t>40 trở lên</t>
    </r>
    <r>
      <rPr>
        <sz val="11"/>
        <color theme="1"/>
        <rFont val="Times New Roman"/>
        <family val="1"/>
      </rPr>
      <t>. (1đ)</t>
    </r>
  </si>
  <si>
    <t>4</t>
  </si>
  <si>
    <t>2</t>
  </si>
  <si>
    <t>5</t>
  </si>
  <si>
    <t>6</t>
  </si>
  <si>
    <t>0</t>
  </si>
  <si>
    <t>HOÀN TẤT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</si>
</sst>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26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left" indent="1"/>
    </xf>
    <xf numFmtId="0" fontId="1" fillId="0" borderId="1" xfId="0" applyFont="1" applyBorder="1" applyAlignment="1">
      <alignment horizontal="right" inden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9" fontId="1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3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7"/>
  <sheetViews>
    <sheetView tabSelected="1" topLeftCell="A34" workbookViewId="0">
      <selection activeCell="C47" sqref="C47"/>
    </sheetView>
  </sheetViews>
  <sheetFormatPr defaultRowHeight="15" x14ac:dyDescent="0.25"/>
  <cols>
    <col min="1" max="1" width="16" style="1" customWidth="1"/>
    <col min="2" max="2" width="13.28515625" style="1" customWidth="1"/>
    <col min="3" max="3" width="11.28515625" style="1" customWidth="1"/>
    <col min="4" max="4" width="12.140625" style="1" customWidth="1"/>
    <col min="5" max="5" width="9.140625" style="1"/>
    <col min="6" max="6" width="16.28515625" style="1" customWidth="1"/>
    <col min="7" max="10" width="9.140625" style="1"/>
    <col min="11" max="11" width="12.5703125" style="1" customWidth="1"/>
    <col min="12" max="16384" width="9.140625" style="1"/>
  </cols>
  <sheetData>
    <row r="1" spans="1:12" x14ac:dyDescent="0.25">
      <c r="A1" s="1" t="s">
        <v>46</v>
      </c>
    </row>
    <row r="2" spans="1:12" ht="42.75" x14ac:dyDescent="0.25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</row>
    <row r="3" spans="1:12" x14ac:dyDescent="0.25">
      <c r="A3" s="2" t="s">
        <v>17</v>
      </c>
      <c r="B3" s="2" t="s">
        <v>26</v>
      </c>
      <c r="C3" s="3" t="str">
        <f>MID(A3,2,2)</f>
        <v>T1</v>
      </c>
      <c r="D3" s="2" t="str">
        <f>VLOOKUP(C3,$A$15:$D$19,2,0)</f>
        <v>Điện Tử</v>
      </c>
      <c r="E3" s="3">
        <f>VLOOKUP(C3,$A$15:$D$19,3,0)</f>
        <v>5000</v>
      </c>
      <c r="F3" s="3">
        <f>VLOOKUP(C3,$A$15:$D$19,4,0)</f>
        <v>540</v>
      </c>
      <c r="G3" s="3">
        <v>42</v>
      </c>
      <c r="H3" s="3" t="str">
        <f>LEFT(G3,1)</f>
        <v>4</v>
      </c>
      <c r="I3" s="3" t="str">
        <f>RIGHT(G3,1)</f>
        <v>2</v>
      </c>
      <c r="J3" s="3">
        <f>H3*E3+I3*F3</f>
        <v>21080</v>
      </c>
      <c r="K3" s="3">
        <f>J3*HLOOKUP(VALUE(RIGHT(A3,1)),$F$15:$I$16,2,0)</f>
        <v>10540</v>
      </c>
      <c r="L3" s="3">
        <f>J3-K3</f>
        <v>10540</v>
      </c>
    </row>
    <row r="4" spans="1:12" x14ac:dyDescent="0.25">
      <c r="A4" s="2" t="s">
        <v>12</v>
      </c>
      <c r="B4" s="2" t="s">
        <v>21</v>
      </c>
      <c r="C4" s="3" t="str">
        <f>MID(A4,2,2)</f>
        <v>T1</v>
      </c>
      <c r="D4" s="2" t="str">
        <f>VLOOKUP(C4,$A$15:$D$19,2,0)</f>
        <v>Điện Tử</v>
      </c>
      <c r="E4" s="3">
        <f>VLOOKUP(C4,$A$15:$D$19,3,0)</f>
        <v>5000</v>
      </c>
      <c r="F4" s="3">
        <f>VLOOKUP(C4,$A$15:$D$19,4,0)</f>
        <v>540</v>
      </c>
      <c r="G4" s="3">
        <v>25</v>
      </c>
      <c r="H4" s="3" t="str">
        <f>LEFT(G4,1)</f>
        <v>2</v>
      </c>
      <c r="I4" s="3" t="str">
        <f>RIGHT(G4,1)</f>
        <v>5</v>
      </c>
      <c r="J4" s="3">
        <f>H4*E4+I4*F4</f>
        <v>12700</v>
      </c>
      <c r="K4" s="3">
        <f>J4*HLOOKUP(VALUE(RIGHT(A4,1)),$F$15:$I$16,2,0)</f>
        <v>6350</v>
      </c>
      <c r="L4" s="3">
        <f>J4-K4</f>
        <v>6350</v>
      </c>
    </row>
    <row r="5" spans="1:12" x14ac:dyDescent="0.25">
      <c r="A5" s="2" t="s">
        <v>19</v>
      </c>
      <c r="B5" s="2" t="s">
        <v>28</v>
      </c>
      <c r="C5" s="3" t="str">
        <f>MID(A5,2,2)</f>
        <v>T1</v>
      </c>
      <c r="D5" s="2" t="str">
        <f>VLOOKUP(C5,$A$15:$D$19,2,0)</f>
        <v>Điện Tử</v>
      </c>
      <c r="E5" s="3">
        <f>VLOOKUP(C5,$A$15:$D$19,3,0)</f>
        <v>5000</v>
      </c>
      <c r="F5" s="3">
        <f>VLOOKUP(C5,$A$15:$D$19,4,0)</f>
        <v>540</v>
      </c>
      <c r="G5" s="3">
        <v>24</v>
      </c>
      <c r="H5" s="3" t="str">
        <f>LEFT(G5,1)</f>
        <v>2</v>
      </c>
      <c r="I5" s="3" t="str">
        <f>RIGHT(G5,1)</f>
        <v>4</v>
      </c>
      <c r="J5" s="3">
        <f>H5*E5+I5*F5</f>
        <v>12160</v>
      </c>
      <c r="K5" s="3">
        <f>J5*HLOOKUP(VALUE(RIGHT(A5,1)),$F$15:$I$16,2,0)</f>
        <v>7296</v>
      </c>
      <c r="L5" s="3">
        <f>J5-K5</f>
        <v>4864</v>
      </c>
    </row>
    <row r="6" spans="1:12" x14ac:dyDescent="0.25">
      <c r="A6" s="2" t="s">
        <v>15</v>
      </c>
      <c r="B6" s="2" t="s">
        <v>24</v>
      </c>
      <c r="C6" s="3" t="str">
        <f>MID(A6,2,2)</f>
        <v>T2</v>
      </c>
      <c r="D6" s="2" t="str">
        <f>VLOOKUP(C6,$A$15:$D$19,2,0)</f>
        <v>Gia Dụng</v>
      </c>
      <c r="E6" s="3">
        <f>VLOOKUP(C6,$A$15:$D$19,3,0)</f>
        <v>2350</v>
      </c>
      <c r="F6" s="3">
        <f>VLOOKUP(C6,$A$15:$D$19,4,0)</f>
        <v>250</v>
      </c>
      <c r="G6" s="3">
        <v>56</v>
      </c>
      <c r="H6" s="3" t="str">
        <f>LEFT(G6,1)</f>
        <v>5</v>
      </c>
      <c r="I6" s="3" t="str">
        <f>RIGHT(G6,1)</f>
        <v>6</v>
      </c>
      <c r="J6" s="3">
        <f>H6*E6+I6*F6</f>
        <v>13250</v>
      </c>
      <c r="K6" s="3">
        <f>J6*HLOOKUP(VALUE(RIGHT(A6,1)),$F$15:$I$16,2,0)</f>
        <v>7950</v>
      </c>
      <c r="L6" s="3">
        <f>J6-K6</f>
        <v>5300</v>
      </c>
    </row>
    <row r="7" spans="1:12" x14ac:dyDescent="0.25">
      <c r="A7" s="2" t="s">
        <v>16</v>
      </c>
      <c r="B7" s="2" t="s">
        <v>25</v>
      </c>
      <c r="C7" s="3" t="str">
        <f>MID(A7,2,2)</f>
        <v>T2</v>
      </c>
      <c r="D7" s="2" t="str">
        <f>VLOOKUP(C7,$A$15:$D$19,2,0)</f>
        <v>Gia Dụng</v>
      </c>
      <c r="E7" s="3">
        <f>VLOOKUP(C7,$A$15:$D$19,3,0)</f>
        <v>2350</v>
      </c>
      <c r="F7" s="3">
        <f>VLOOKUP(C7,$A$15:$D$19,4,0)</f>
        <v>250</v>
      </c>
      <c r="G7" s="3">
        <v>50</v>
      </c>
      <c r="H7" s="3" t="str">
        <f>LEFT(G7,1)</f>
        <v>5</v>
      </c>
      <c r="I7" s="3" t="str">
        <f>RIGHT(G7,1)</f>
        <v>0</v>
      </c>
      <c r="J7" s="3">
        <f>H7*E7+I7*F7</f>
        <v>11750</v>
      </c>
      <c r="K7" s="3">
        <f>J7*HLOOKUP(VALUE(RIGHT(A7,1)),$F$15:$I$16,2,0)</f>
        <v>8225</v>
      </c>
      <c r="L7" s="3">
        <f>J7-K7</f>
        <v>3525</v>
      </c>
    </row>
    <row r="8" spans="1:12" x14ac:dyDescent="0.25">
      <c r="A8" s="2" t="s">
        <v>20</v>
      </c>
      <c r="B8" s="2" t="s">
        <v>29</v>
      </c>
      <c r="C8" s="3" t="str">
        <f>MID(A8,2,2)</f>
        <v>T3</v>
      </c>
      <c r="D8" s="2" t="str">
        <f>VLOOKUP(C8,$A$15:$D$19,2,0)</f>
        <v>Vi Tính</v>
      </c>
      <c r="E8" s="3">
        <f>VLOOKUP(C8,$A$15:$D$19,3,0)</f>
        <v>2000</v>
      </c>
      <c r="F8" s="3">
        <f>VLOOKUP(C8,$A$15:$D$19,4,0)</f>
        <v>220</v>
      </c>
      <c r="G8" s="3">
        <v>65</v>
      </c>
      <c r="H8" s="3" t="str">
        <f>LEFT(G8,1)</f>
        <v>6</v>
      </c>
      <c r="I8" s="3" t="str">
        <f>RIGHT(G8,1)</f>
        <v>5</v>
      </c>
      <c r="J8" s="3">
        <f>H8*E8+I8*F8</f>
        <v>13100</v>
      </c>
      <c r="K8" s="3">
        <f>J8*HLOOKUP(VALUE(RIGHT(A8,1)),$F$15:$I$16,2,0)</f>
        <v>9170</v>
      </c>
      <c r="L8" s="3">
        <f>J8-K8</f>
        <v>3930</v>
      </c>
    </row>
    <row r="9" spans="1:12" x14ac:dyDescent="0.25">
      <c r="A9" s="2" t="s">
        <v>13</v>
      </c>
      <c r="B9" s="2" t="s">
        <v>22</v>
      </c>
      <c r="C9" s="3" t="str">
        <f>MID(A9,2,2)</f>
        <v>T3</v>
      </c>
      <c r="D9" s="2" t="str">
        <f>VLOOKUP(C9,$A$15:$D$19,2,0)</f>
        <v>Vi Tính</v>
      </c>
      <c r="E9" s="3">
        <f>VLOOKUP(C9,$A$15:$D$19,3,0)</f>
        <v>2000</v>
      </c>
      <c r="F9" s="3">
        <f>VLOOKUP(C9,$A$15:$D$19,4,0)</f>
        <v>220</v>
      </c>
      <c r="G9" s="3">
        <v>45</v>
      </c>
      <c r="H9" s="3" t="str">
        <f>LEFT(G9,1)</f>
        <v>4</v>
      </c>
      <c r="I9" s="3" t="str">
        <f>RIGHT(G9,1)</f>
        <v>5</v>
      </c>
      <c r="J9" s="3">
        <f>H9*E9+I9*F9</f>
        <v>9100</v>
      </c>
      <c r="K9" s="3">
        <f>J9*HLOOKUP(VALUE(RIGHT(A9,1)),$F$15:$I$16,2,0)</f>
        <v>5460</v>
      </c>
      <c r="L9" s="3">
        <f>J9-K9</f>
        <v>3640</v>
      </c>
    </row>
    <row r="10" spans="1:12" x14ac:dyDescent="0.25">
      <c r="A10" s="2" t="s">
        <v>18</v>
      </c>
      <c r="B10" s="2" t="s">
        <v>27</v>
      </c>
      <c r="C10" s="3" t="str">
        <f>MID(A10,2,2)</f>
        <v>T4</v>
      </c>
      <c r="D10" s="2" t="str">
        <f>VLOOKUP(C10,$A$15:$D$19,2,0)</f>
        <v>Cơ Khí</v>
      </c>
      <c r="E10" s="3">
        <f>VLOOKUP(C10,$A$15:$D$19,3,0)</f>
        <v>3150</v>
      </c>
      <c r="F10" s="3">
        <f>VLOOKUP(C10,$A$15:$D$19,4,0)</f>
        <v>350</v>
      </c>
      <c r="G10" s="3">
        <v>35</v>
      </c>
      <c r="H10" s="3" t="str">
        <f>LEFT(G10,1)</f>
        <v>3</v>
      </c>
      <c r="I10" s="3" t="str">
        <f>RIGHT(G10,1)</f>
        <v>5</v>
      </c>
      <c r="J10" s="3">
        <f>H10*E10+I10*F10</f>
        <v>11200</v>
      </c>
      <c r="K10" s="3">
        <f>J10*HLOOKUP(VALUE(RIGHT(A10,1)),$F$15:$I$16,2,0)</f>
        <v>5600</v>
      </c>
      <c r="L10" s="3">
        <f>J10-K10</f>
        <v>5600</v>
      </c>
    </row>
    <row r="11" spans="1:12" x14ac:dyDescent="0.25">
      <c r="A11" s="2" t="s">
        <v>14</v>
      </c>
      <c r="B11" s="2" t="s">
        <v>23</v>
      </c>
      <c r="C11" s="3" t="str">
        <f>MID(A11,2,2)</f>
        <v>T4</v>
      </c>
      <c r="D11" s="2" t="str">
        <f>VLOOKUP(C11,$A$15:$D$19,2,0)</f>
        <v>Cơ Khí</v>
      </c>
      <c r="E11" s="3">
        <f>VLOOKUP(C11,$A$15:$D$19,3,0)</f>
        <v>3150</v>
      </c>
      <c r="F11" s="3">
        <f>VLOOKUP(C11,$A$15:$D$19,4,0)</f>
        <v>350</v>
      </c>
      <c r="G11" s="3">
        <v>34</v>
      </c>
      <c r="H11" s="3" t="str">
        <f>LEFT(G11,1)</f>
        <v>3</v>
      </c>
      <c r="I11" s="3" t="str">
        <f>RIGHT(G11,1)</f>
        <v>4</v>
      </c>
      <c r="J11" s="3">
        <f>H11*E11+I11*F11</f>
        <v>10850</v>
      </c>
      <c r="K11" s="3">
        <f>J11*HLOOKUP(VALUE(RIGHT(A11,1)),$F$15:$I$16,2,0)</f>
        <v>5425</v>
      </c>
      <c r="L11" s="3">
        <f>J11-K11</f>
        <v>5425</v>
      </c>
    </row>
    <row r="14" spans="1:12" x14ac:dyDescent="0.25">
      <c r="A14" s="9" t="s">
        <v>30</v>
      </c>
      <c r="B14" s="9"/>
      <c r="C14" s="9"/>
      <c r="D14" s="9"/>
      <c r="F14" s="9" t="s">
        <v>43</v>
      </c>
      <c r="G14" s="9"/>
      <c r="H14" s="9"/>
      <c r="I14" s="9"/>
    </row>
    <row r="15" spans="1:12" x14ac:dyDescent="0.25">
      <c r="A15" s="5" t="s">
        <v>31</v>
      </c>
      <c r="B15" s="5" t="s">
        <v>40</v>
      </c>
      <c r="C15" s="5" t="s">
        <v>41</v>
      </c>
      <c r="D15" s="5" t="s">
        <v>42</v>
      </c>
      <c r="F15" s="6" t="s">
        <v>44</v>
      </c>
      <c r="G15" s="7">
        <v>1</v>
      </c>
      <c r="H15" s="7">
        <v>2</v>
      </c>
      <c r="I15" s="7">
        <v>3</v>
      </c>
    </row>
    <row r="16" spans="1:12" x14ac:dyDescent="0.25">
      <c r="A16" s="7" t="s">
        <v>32</v>
      </c>
      <c r="B16" s="2" t="s">
        <v>39</v>
      </c>
      <c r="C16" s="3">
        <v>5000</v>
      </c>
      <c r="D16" s="3">
        <v>540</v>
      </c>
      <c r="F16" s="6" t="s">
        <v>45</v>
      </c>
      <c r="G16" s="8">
        <v>0.6</v>
      </c>
      <c r="H16" s="8">
        <v>0.5</v>
      </c>
      <c r="I16" s="8">
        <v>0.7</v>
      </c>
    </row>
    <row r="17" spans="1:5" x14ac:dyDescent="0.25">
      <c r="A17" s="7" t="s">
        <v>33</v>
      </c>
      <c r="B17" s="2" t="s">
        <v>38</v>
      </c>
      <c r="C17" s="3">
        <v>2350</v>
      </c>
      <c r="D17" s="3">
        <v>250</v>
      </c>
    </row>
    <row r="18" spans="1:5" x14ac:dyDescent="0.25">
      <c r="A18" s="7" t="s">
        <v>34</v>
      </c>
      <c r="B18" s="2" t="s">
        <v>37</v>
      </c>
      <c r="C18" s="3">
        <v>2000</v>
      </c>
      <c r="D18" s="3">
        <v>220</v>
      </c>
    </row>
    <row r="19" spans="1:5" x14ac:dyDescent="0.25">
      <c r="A19" s="7" t="s">
        <v>35</v>
      </c>
      <c r="B19" s="2" t="s">
        <v>36</v>
      </c>
      <c r="C19" s="3">
        <v>3150</v>
      </c>
      <c r="D19" s="3">
        <v>350</v>
      </c>
    </row>
    <row r="21" spans="1:5" x14ac:dyDescent="0.25">
      <c r="A21" s="1" t="s">
        <v>47</v>
      </c>
    </row>
    <row r="22" spans="1:5" x14ac:dyDescent="0.25">
      <c r="A22" s="1" t="s">
        <v>48</v>
      </c>
    </row>
    <row r="23" spans="1:5" x14ac:dyDescent="0.25">
      <c r="A23" s="1" t="s">
        <v>50</v>
      </c>
    </row>
    <row r="24" spans="1:5" x14ac:dyDescent="0.25">
      <c r="A24" s="1" t="s">
        <v>51</v>
      </c>
    </row>
    <row r="25" spans="1:5" x14ac:dyDescent="0.25">
      <c r="A25" s="1" t="s">
        <v>49</v>
      </c>
    </row>
    <row r="26" spans="1:5" x14ac:dyDescent="0.25">
      <c r="A26" s="1" t="s">
        <v>52</v>
      </c>
    </row>
    <row r="27" spans="1:5" x14ac:dyDescent="0.25">
      <c r="A27" s="1" t="s">
        <v>54</v>
      </c>
    </row>
    <row r="28" spans="1:5" x14ac:dyDescent="0.25">
      <c r="A28" s="1" t="s">
        <v>53</v>
      </c>
    </row>
    <row r="29" spans="1:5" x14ac:dyDescent="0.25">
      <c r="A29" s="1" t="s">
        <v>55</v>
      </c>
    </row>
    <row r="30" spans="1:5" x14ac:dyDescent="0.25">
      <c r="A30" s="1" t="s">
        <v>59</v>
      </c>
    </row>
    <row r="31" spans="1:5" x14ac:dyDescent="0.25">
      <c r="A31" s="10" t="s">
        <v>56</v>
      </c>
      <c r="B31" s="7" t="s">
        <v>32</v>
      </c>
      <c r="C31" s="7" t="s">
        <v>33</v>
      </c>
      <c r="D31" s="7" t="s">
        <v>34</v>
      </c>
      <c r="E31" s="7" t="s">
        <v>35</v>
      </c>
    </row>
    <row r="32" spans="1:5" x14ac:dyDescent="0.25">
      <c r="A32" s="10" t="s">
        <v>57</v>
      </c>
      <c r="B32" s="7">
        <f>COUNTIF(C3:C11,"T1")</f>
        <v>3</v>
      </c>
      <c r="C32" s="7">
        <f>COUNTIF(C3:C11,"T2")</f>
        <v>2</v>
      </c>
      <c r="D32" s="7">
        <f>COUNTIF(C3:C11,"T3")</f>
        <v>2</v>
      </c>
      <c r="E32" s="7">
        <f>COUNTIF(C3:C11,"T4")</f>
        <v>2</v>
      </c>
    </row>
    <row r="33" spans="1:12" x14ac:dyDescent="0.25">
      <c r="A33" s="10" t="s">
        <v>58</v>
      </c>
      <c r="B33" s="7">
        <f>SUMIF(C3:C11,B31,J3:J11)</f>
        <v>45940</v>
      </c>
      <c r="C33" s="7">
        <f>SUMIF(C3:C11,C31,J3:J11)</f>
        <v>25000</v>
      </c>
      <c r="D33" s="7">
        <f>SUMIF(C3:C11,D31,J3:J11)</f>
        <v>22200</v>
      </c>
      <c r="E33" s="7">
        <f>SUMIF(C3:C11,E31,J3:J11)</f>
        <v>22050</v>
      </c>
    </row>
    <row r="34" spans="1:12" x14ac:dyDescent="0.25">
      <c r="A34" s="1" t="s">
        <v>60</v>
      </c>
    </row>
    <row r="35" spans="1:12" x14ac:dyDescent="0.25">
      <c r="A35" s="1" t="s">
        <v>61</v>
      </c>
    </row>
    <row r="36" spans="1:12" ht="42.75" x14ac:dyDescent="0.25">
      <c r="A36" s="4" t="s">
        <v>0</v>
      </c>
      <c r="B36" s="4" t="s">
        <v>1</v>
      </c>
      <c r="C36" s="4" t="s">
        <v>2</v>
      </c>
      <c r="D36" s="4" t="s">
        <v>3</v>
      </c>
      <c r="E36" s="4" t="s">
        <v>4</v>
      </c>
      <c r="F36" s="4" t="s">
        <v>5</v>
      </c>
      <c r="G36" s="4" t="s">
        <v>6</v>
      </c>
      <c r="H36" s="4" t="s">
        <v>7</v>
      </c>
      <c r="I36" s="4" t="s">
        <v>8</v>
      </c>
      <c r="J36" s="4" t="s">
        <v>9</v>
      </c>
      <c r="K36" s="4" t="s">
        <v>10</v>
      </c>
      <c r="L36" s="4" t="s">
        <v>11</v>
      </c>
    </row>
    <row r="37" spans="1:12" x14ac:dyDescent="0.25">
      <c r="A37" s="2" t="s">
        <v>17</v>
      </c>
      <c r="B37" s="2" t="s">
        <v>26</v>
      </c>
      <c r="C37" s="3" t="s">
        <v>32</v>
      </c>
      <c r="D37" s="2" t="s">
        <v>39</v>
      </c>
      <c r="E37" s="3">
        <v>5000</v>
      </c>
      <c r="F37" s="3">
        <v>540</v>
      </c>
      <c r="G37" s="3">
        <v>42</v>
      </c>
      <c r="H37" s="3" t="s">
        <v>62</v>
      </c>
      <c r="I37" s="3" t="s">
        <v>63</v>
      </c>
      <c r="J37" s="3">
        <v>21080</v>
      </c>
      <c r="K37" s="3">
        <v>10540</v>
      </c>
      <c r="L37" s="3">
        <v>10540</v>
      </c>
    </row>
    <row r="38" spans="1:12" x14ac:dyDescent="0.25">
      <c r="A38" s="2" t="s">
        <v>15</v>
      </c>
      <c r="B38" s="2" t="s">
        <v>24</v>
      </c>
      <c r="C38" s="3" t="s">
        <v>33</v>
      </c>
      <c r="D38" s="2" t="s">
        <v>38</v>
      </c>
      <c r="E38" s="3">
        <v>2350</v>
      </c>
      <c r="F38" s="3">
        <v>250</v>
      </c>
      <c r="G38" s="3">
        <v>56</v>
      </c>
      <c r="H38" s="3" t="s">
        <v>64</v>
      </c>
      <c r="I38" s="3" t="s">
        <v>65</v>
      </c>
      <c r="J38" s="3">
        <v>13250</v>
      </c>
      <c r="K38" s="3">
        <v>7950</v>
      </c>
      <c r="L38" s="3">
        <v>5300</v>
      </c>
    </row>
    <row r="39" spans="1:12" x14ac:dyDescent="0.25">
      <c r="A39" s="2" t="s">
        <v>16</v>
      </c>
      <c r="B39" s="2" t="s">
        <v>25</v>
      </c>
      <c r="C39" s="3" t="s">
        <v>33</v>
      </c>
      <c r="D39" s="2" t="s">
        <v>38</v>
      </c>
      <c r="E39" s="3">
        <v>2350</v>
      </c>
      <c r="F39" s="3">
        <v>250</v>
      </c>
      <c r="G39" s="3">
        <v>50</v>
      </c>
      <c r="H39" s="3" t="s">
        <v>64</v>
      </c>
      <c r="I39" s="3" t="s">
        <v>66</v>
      </c>
      <c r="J39" s="3">
        <v>11750</v>
      </c>
      <c r="K39" s="3">
        <v>8225</v>
      </c>
      <c r="L39" s="3">
        <v>3525</v>
      </c>
    </row>
    <row r="40" spans="1:12" x14ac:dyDescent="0.25">
      <c r="A40" s="2" t="s">
        <v>20</v>
      </c>
      <c r="B40" s="2" t="s">
        <v>29</v>
      </c>
      <c r="C40" s="3" t="s">
        <v>34</v>
      </c>
      <c r="D40" s="2" t="s">
        <v>37</v>
      </c>
      <c r="E40" s="3">
        <v>2000</v>
      </c>
      <c r="F40" s="3">
        <v>220</v>
      </c>
      <c r="G40" s="3">
        <v>65</v>
      </c>
      <c r="H40" s="3" t="s">
        <v>65</v>
      </c>
      <c r="I40" s="3" t="s">
        <v>64</v>
      </c>
      <c r="J40" s="3">
        <v>13100</v>
      </c>
      <c r="K40" s="3">
        <v>9170</v>
      </c>
      <c r="L40" s="3">
        <v>3930</v>
      </c>
    </row>
    <row r="41" spans="1:12" x14ac:dyDescent="0.25">
      <c r="A41" s="2" t="s">
        <v>13</v>
      </c>
      <c r="B41" s="2" t="s">
        <v>22</v>
      </c>
      <c r="C41" s="3" t="s">
        <v>34</v>
      </c>
      <c r="D41" s="2" t="s">
        <v>37</v>
      </c>
      <c r="E41" s="3">
        <v>2000</v>
      </c>
      <c r="F41" s="3">
        <v>220</v>
      </c>
      <c r="G41" s="3">
        <v>45</v>
      </c>
      <c r="H41" s="3" t="s">
        <v>62</v>
      </c>
      <c r="I41" s="3" t="s">
        <v>64</v>
      </c>
      <c r="J41" s="3">
        <v>9100</v>
      </c>
      <c r="K41" s="3">
        <v>5460</v>
      </c>
      <c r="L41" s="3">
        <v>3640</v>
      </c>
    </row>
    <row r="46" spans="1:12" ht="33" x14ac:dyDescent="0.45">
      <c r="C46" s="11" t="s">
        <v>67</v>
      </c>
    </row>
    <row r="47" spans="1:12" x14ac:dyDescent="0.25">
      <c r="C47" s="12"/>
    </row>
  </sheetData>
  <sortState ref="A3:L11">
    <sortCondition ref="C3:C11"/>
    <sortCondition descending="1" ref="J3:J11"/>
  </sortState>
  <mergeCells count="2">
    <mergeCell ref="A14:D14"/>
    <mergeCell ref="F14:I1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HiepTran</dc:creator>
  <cp:lastModifiedBy>HiepTran</cp:lastModifiedBy>
  <dcterms:created xsi:type="dcterms:W3CDTF">2015-04-12T05:00:00Z</dcterms:created>
  <dcterms:modified xsi:type="dcterms:W3CDTF">2015-04-14T02:59:15Z</dcterms:modified>
</cp:coreProperties>
</file>