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PERS Model\"/>
    </mc:Choice>
  </mc:AlternateContent>
  <xr:revisionPtr revIDLastSave="0" documentId="13_ncr:1_{E6129864-DD48-46E8-A25C-FF3D0D4E3C1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8" i="2" l="1"/>
  <c r="AI3" i="2"/>
  <c r="AI4" i="2"/>
  <c r="AI5" i="2"/>
  <c r="AI6" i="2"/>
  <c r="AI7" i="2"/>
  <c r="AH3" i="2"/>
  <c r="AH4" i="2"/>
  <c r="AH5" i="2"/>
  <c r="AH6" i="2"/>
  <c r="AH7" i="2"/>
  <c r="AB3" i="2"/>
  <c r="AC3" i="2"/>
  <c r="AB4" i="2"/>
  <c r="AC4" i="2"/>
  <c r="AB5" i="2"/>
  <c r="AC5" i="2"/>
  <c r="AB6" i="2"/>
  <c r="AC6" i="2"/>
  <c r="AB7" i="2"/>
  <c r="AC7" i="2"/>
  <c r="AB8" i="2"/>
  <c r="AC8" i="2"/>
  <c r="AC2" i="2"/>
  <c r="AB2" i="2"/>
  <c r="P3" i="2"/>
  <c r="P4" i="2"/>
  <c r="P5" i="2"/>
  <c r="P6" i="2"/>
  <c r="P7" i="2"/>
  <c r="P8" i="2"/>
  <c r="P2" i="2"/>
  <c r="K3" i="2"/>
  <c r="K4" i="2"/>
  <c r="K5" i="2"/>
  <c r="K6" i="2"/>
  <c r="K7" i="2"/>
  <c r="K8" i="2"/>
  <c r="K2" i="2"/>
  <c r="X8" i="2"/>
  <c r="X7" i="2"/>
  <c r="X6" i="2"/>
  <c r="X5" i="2"/>
  <c r="X4" i="2"/>
  <c r="X3" i="2"/>
  <c r="X2" i="2"/>
  <c r="U3" i="2"/>
  <c r="U4" i="2"/>
  <c r="U5" i="2"/>
  <c r="U6" i="2"/>
  <c r="U7" i="2"/>
  <c r="U8" i="2"/>
  <c r="U2" i="2"/>
  <c r="AG8" i="2"/>
  <c r="AI8" i="2" s="1"/>
  <c r="C33" i="1"/>
  <c r="E33" i="1"/>
  <c r="D34" i="1"/>
  <c r="E35" i="1"/>
  <c r="E34" i="1" s="1"/>
  <c r="C35" i="1"/>
  <c r="C34" i="1" s="1"/>
  <c r="AH8" i="2" l="1"/>
</calcChain>
</file>

<file path=xl/sharedStrings.xml><?xml version="1.0" encoding="utf-8"?>
<sst xmlns="http://schemas.openxmlformats.org/spreadsheetml/2006/main" count="278" uniqueCount="246">
  <si>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</si>
  <si>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</si>
  <si>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</si>
  <si>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</si>
  <si>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</si>
  <si>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</si>
  <si>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</si>
  <si>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</si>
  <si>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</si>
  <si>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</si>
  <si>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</si>
  <si>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</si>
  <si>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</si>
  <si>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</si>
  <si>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</si>
  <si>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</si>
  <si>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</si>
  <si>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</si>
  <si>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</si>
  <si>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</si>
  <si>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</si>
  <si>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</si>
  <si>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</si>
  <si>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</si>
  <si>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</si>
  <si>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</si>
  <si>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</si>
  <si>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</si>
  <si>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</si>
  <si>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</si>
  <si>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</si>
  <si>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</si>
  <si>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</si>
  <si>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</si>
  <si>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</si>
  <si>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</si>
  <si>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</si>
  <si>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</si>
  <si>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</si>
  <si>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</si>
  <si>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</si>
  <si>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</si>
  <si>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</si>
  <si>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</si>
  <si>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</si>
  <si>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</si>
  <si>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</si>
  <si>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</si>
  <si>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</si>
  <si>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</si>
  <si>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</si>
  <si>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</si>
  <si>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</si>
  <si>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</si>
  <si>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</si>
  <si>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</si>
  <si>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</si>
  <si>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</si>
  <si>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</si>
  <si>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</si>
  <si>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</si>
  <si>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</si>
  <si>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</si>
  <si>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</si>
  <si>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</si>
  <si>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</si>
  <si>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</si>
  <si>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</si>
  <si>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</si>
  <si>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</si>
  <si>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</si>
  <si>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</si>
  <si>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</si>
  <si>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</si>
  <si>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</si>
  <si>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</si>
  <si>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</si>
  <si>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</si>
  <si>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</si>
  <si>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</si>
  <si>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</si>
  <si>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</si>
  <si>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</si>
  <si>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</si>
  <si>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</si>
  <si>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</si>
  <si>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</si>
  <si>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</si>
  <si>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</si>
  <si>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</si>
  <si>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</si>
  <si>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</si>
  <si>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</si>
  <si>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</si>
  <si>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</si>
  <si>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</si>
  <si>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</si>
  <si>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</si>
  <si>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</si>
  <si>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</si>
  <si>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</si>
  <si>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</si>
  <si>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</si>
  <si>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</si>
  <si>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</si>
  <si>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</si>
  <si>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</si>
  <si>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Total_Contrib_DB</t>
  </si>
  <si>
    <t>Total_Contrib_DC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</si>
  <si>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</si>
  <si>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</si>
  <si>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</si>
  <si>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</si>
  <si>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</si>
  <si>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</si>
  <si>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</si>
  <si>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</si>
  <si>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</si>
  <si>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</si>
  <si>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</si>
  <si>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</si>
  <si>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</si>
  <si>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</si>
  <si>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</si>
  <si>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OriginalDR</t>
  </si>
  <si>
    <t>NewDR</t>
  </si>
  <si>
    <t>Total_EE</t>
  </si>
  <si>
    <t>Additional_ER</t>
  </si>
  <si>
    <t>BenPayments</t>
  </si>
  <si>
    <t>Refunds</t>
  </si>
  <si>
    <t>Solv_Contrib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</si>
  <si>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</si>
  <si>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</si>
  <si>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</si>
  <si>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</si>
  <si>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</si>
  <si>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</si>
  <si>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</si>
  <si>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</si>
  <si>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Discount rate</t>
  </si>
  <si>
    <t>Discount rate Projection</t>
  </si>
  <si>
    <t>dis_r</t>
  </si>
  <si>
    <t>dis_r_proj</t>
  </si>
  <si>
    <t>Normal Cost - Current Hire</t>
  </si>
  <si>
    <t>Normal Cost - New Hire</t>
  </si>
  <si>
    <t>Multiplier for New Hire Plan</t>
  </si>
  <si>
    <t>Plan_Multiplier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</si>
  <si>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</si>
  <si>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</si>
  <si>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</si>
  <si>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</si>
  <si>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</si>
  <si>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</si>
  <si>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</si>
  <si>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</si>
  <si>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</si>
  <si>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</si>
  <si>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</si>
  <si>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</si>
  <si>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</si>
  <si>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</si>
  <si>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</si>
  <si>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</si>
  <si>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</si>
  <si>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</si>
  <si>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</si>
  <si>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</si>
  <si>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</si>
  <si>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</si>
  <si>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</si>
  <si>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</si>
  <si>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Total_Contrib_Pct</t>
  </si>
  <si>
    <t>Variable Statutory</t>
  </si>
  <si>
    <t>NC_NewHires_Pct_1</t>
  </si>
  <si>
    <t>NC_CurrentHires_Pct_1</t>
  </si>
  <si>
    <t>ZeroARR</t>
  </si>
  <si>
    <t>HistoricalARR</t>
  </si>
  <si>
    <t>AVA_CurrentHires</t>
  </si>
  <si>
    <t>AVA_NewHires</t>
  </si>
  <si>
    <t>MVA_CurrentHires</t>
  </si>
  <si>
    <t>MVA_NewHires</t>
  </si>
  <si>
    <t>AccrLiabOrigDR_Total</t>
  </si>
  <si>
    <t>AccrLiabOrigDR_CurrentHires</t>
  </si>
  <si>
    <t>AccrLiabOrigDR_NewHires</t>
  </si>
  <si>
    <t>AccrLiabNewDR_Total</t>
  </si>
  <si>
    <t>AccrLiabNewDR_CurrentHires</t>
  </si>
  <si>
    <t>AccrLiabNewDR_NewHires</t>
  </si>
  <si>
    <t>UAL_AVA_InflAdj</t>
  </si>
  <si>
    <t>UAL_AVA_CurrentHires</t>
  </si>
  <si>
    <t>UAL_AVA_NewHires</t>
  </si>
  <si>
    <t>UAL_MVA_InflAdj</t>
  </si>
  <si>
    <t>UAL_MVA_CurrentHires</t>
  </si>
  <si>
    <t>UAL_MVA_NewHires</t>
  </si>
  <si>
    <t>AdminExp_CurrentHires</t>
  </si>
  <si>
    <t>AdminExp_NewHires</t>
  </si>
  <si>
    <t>BenPayments_NewHires</t>
  </si>
  <si>
    <t>BenPayments_CurrentHires</t>
  </si>
  <si>
    <t>New Hires choosing DC</t>
  </si>
  <si>
    <t>DC_NewHires</t>
  </si>
  <si>
    <t>NewHirePayrollDB</t>
  </si>
  <si>
    <t>NewHirePayrollDC</t>
  </si>
  <si>
    <t>Cost Sharing (Amo)</t>
  </si>
  <si>
    <t>Cost Sharing (NC)</t>
  </si>
  <si>
    <t>Reduced Rate Funding Period</t>
  </si>
  <si>
    <t>RedRatFundPeriod</t>
  </si>
  <si>
    <t>AmoRate_CurrentHires</t>
  </si>
  <si>
    <t>AmoRate_NewHires</t>
  </si>
  <si>
    <t>StatAmoRate</t>
  </si>
  <si>
    <t>RedRatFundPeriod_EE</t>
  </si>
  <si>
    <t>RedRatFundPeriod_ER</t>
  </si>
  <si>
    <t>Reduce Rate - Employee</t>
  </si>
  <si>
    <t>Reduce Rate - Employer</t>
  </si>
  <si>
    <t>FixedStat_AmoPayment_Red</t>
  </si>
  <si>
    <t>EffStat_ER_Red</t>
  </si>
  <si>
    <t>FundPeriod_Red</t>
  </si>
  <si>
    <t>ADC_Cond</t>
  </si>
  <si>
    <t>AmoPeriod_CurrentHires</t>
  </si>
  <si>
    <t>AmoPeriod_NewHires</t>
  </si>
  <si>
    <t>Amortization Period - Current Hires</t>
  </si>
  <si>
    <t>Amortization Period - New  Hires</t>
  </si>
  <si>
    <t>EE_AmoRate_NewHires</t>
  </si>
  <si>
    <t>EE_Amo_NewHires</t>
  </si>
  <si>
    <t>Solv_Contrib_CurrentHires</t>
  </si>
  <si>
    <t>Solv_Contrib_NewHires</t>
  </si>
  <si>
    <t>TotalDefered_CurrentHires</t>
  </si>
  <si>
    <t>Year3GL_CurrentHires</t>
  </si>
  <si>
    <t>Year2GL_CurrentHires</t>
  </si>
  <si>
    <t>Year1GL_CurrentHires</t>
  </si>
  <si>
    <t>GainLoss_CurrentHires</t>
  </si>
  <si>
    <t>ExpectedMVA_CurrentHires</t>
  </si>
  <si>
    <t>ExpInvInc_CurrentHires</t>
  </si>
  <si>
    <t>NetCF_CurrentHires</t>
  </si>
  <si>
    <t>Year4GL_CurrentHires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</si>
  <si>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</si>
  <si>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</si>
  <si>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</si>
  <si>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</si>
  <si>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</si>
  <si>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</si>
  <si>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</si>
  <si>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Year4GL_NewHires</t>
  </si>
  <si>
    <t>TotalDefered_NewHires</t>
  </si>
  <si>
    <t>DC_Forfeit</t>
  </si>
  <si>
    <t>CostSharingNC</t>
  </si>
  <si>
    <t>CostSharingAmo</t>
  </si>
  <si>
    <t>ERPolicy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</si>
</sst>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2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0" xfId="0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4" borderId="0" xfId="0" applyNumberFormat="1" applyFill="1"/>
    <xf numFmtId="10" fontId="8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10" fontId="0" fillId="0" borderId="0" xfId="2" applyNumberFormat="1" applyFon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C9" sqref="C9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24" t="s">
        <v>0</v>
      </c>
    </row>
    <row r="2" spans="1:3" x14ac:dyDescent="0.3">
      <c r="A2" t="s">
        <v>139</v>
      </c>
      <c r="B2" t="s">
        <v>141</v>
      </c>
      <c r="C2" s="25">
        <v>7.6499999999999999E-2</v>
      </c>
    </row>
    <row r="3" spans="1:3" x14ac:dyDescent="0.3">
      <c r="A3" t="s">
        <v>140</v>
      </c>
      <c r="B3" t="s">
        <v>142</v>
      </c>
      <c r="C3" s="25">
        <v>7.6499999999999999E-2</v>
      </c>
    </row>
    <row r="4" spans="1:3" x14ac:dyDescent="0.3">
      <c r="A4" t="s">
        <v>12</v>
      </c>
      <c r="B4" t="s">
        <v>55</v>
      </c>
      <c r="C4" s="25">
        <v>2.75E-2</v>
      </c>
    </row>
    <row r="5" spans="1:3" x14ac:dyDescent="0.3">
      <c r="A5" s="24" t="s">
        <v>2</v>
      </c>
    </row>
    <row r="6" spans="1:3" x14ac:dyDescent="0.3">
      <c r="A6" t="s">
        <v>145</v>
      </c>
      <c r="B6" t="s">
        <v>146</v>
      </c>
      <c r="C6" s="26">
        <v>0.02</v>
      </c>
    </row>
    <row r="7" spans="1:3" x14ac:dyDescent="0.3">
      <c r="A7" t="s">
        <v>147</v>
      </c>
      <c r="B7" t="s">
        <v>148</v>
      </c>
      <c r="C7" s="26">
        <v>0.2</v>
      </c>
    </row>
    <row r="8" spans="1:3" x14ac:dyDescent="0.3">
      <c r="A8" t="s">
        <v>54</v>
      </c>
      <c r="B8" t="s">
        <v>56</v>
      </c>
      <c r="C8">
        <v>2021</v>
      </c>
    </row>
    <row r="9" spans="1:3" x14ac:dyDescent="0.3">
      <c r="A9" t="s">
        <v>143</v>
      </c>
      <c r="B9" t="s">
        <v>174</v>
      </c>
      <c r="C9" s="25">
        <v>9.7100000000000006E-2</v>
      </c>
    </row>
    <row r="10" spans="1:3" x14ac:dyDescent="0.3">
      <c r="A10" t="s">
        <v>144</v>
      </c>
      <c r="B10" t="s">
        <v>173</v>
      </c>
      <c r="C10" s="25">
        <v>8.8999999999999996E-2</v>
      </c>
    </row>
    <row r="11" spans="1:3" x14ac:dyDescent="0.3">
      <c r="A11" t="s">
        <v>163</v>
      </c>
      <c r="B11" t="s">
        <v>164</v>
      </c>
      <c r="C11" s="25">
        <v>7.9000000000000001E-2</v>
      </c>
    </row>
    <row r="12" spans="1:3" x14ac:dyDescent="0.3">
      <c r="A12" t="s">
        <v>89</v>
      </c>
      <c r="B12" t="s">
        <v>90</v>
      </c>
      <c r="C12" s="25">
        <v>7.9000000000000001E-2</v>
      </c>
    </row>
    <row r="13" spans="1:3" x14ac:dyDescent="0.3">
      <c r="A13" t="s">
        <v>149</v>
      </c>
      <c r="B13" t="s">
        <v>150</v>
      </c>
      <c r="C13" s="25">
        <v>0</v>
      </c>
    </row>
    <row r="14" spans="1:3" s="80" customFormat="1" x14ac:dyDescent="0.3">
      <c r="A14" s="80" t="s">
        <v>197</v>
      </c>
      <c r="B14" s="80" t="s">
        <v>198</v>
      </c>
      <c r="C14" s="25">
        <v>0</v>
      </c>
    </row>
    <row r="15" spans="1:3" x14ac:dyDescent="0.3">
      <c r="A15" t="s">
        <v>88</v>
      </c>
      <c r="B15" t="s">
        <v>118</v>
      </c>
      <c r="C15" s="26">
        <v>0.02</v>
      </c>
    </row>
    <row r="16" spans="1:3" x14ac:dyDescent="0.3">
      <c r="A16" t="s">
        <v>151</v>
      </c>
      <c r="B16" t="s">
        <v>152</v>
      </c>
      <c r="C16" s="26">
        <v>1</v>
      </c>
    </row>
    <row r="17" spans="1:3" s="96" customFormat="1" x14ac:dyDescent="0.3">
      <c r="A17" s="96" t="s">
        <v>203</v>
      </c>
      <c r="B17" s="96" t="s">
        <v>204</v>
      </c>
      <c r="C17" s="27">
        <v>25</v>
      </c>
    </row>
    <row r="18" spans="1:3" s="96" customFormat="1" x14ac:dyDescent="0.3">
      <c r="A18" s="96" t="s">
        <v>210</v>
      </c>
      <c r="B18" s="96" t="s">
        <v>208</v>
      </c>
      <c r="C18" s="101">
        <v>6.9000000000000006E-2</v>
      </c>
    </row>
    <row r="19" spans="1:3" s="96" customFormat="1" x14ac:dyDescent="0.3">
      <c r="A19" s="96" t="s">
        <v>211</v>
      </c>
      <c r="B19" s="96" t="s">
        <v>209</v>
      </c>
      <c r="C19" s="101">
        <v>6.9000000000000006E-2</v>
      </c>
    </row>
    <row r="20" spans="1:3" x14ac:dyDescent="0.3">
      <c r="A20" s="24" t="s">
        <v>91</v>
      </c>
    </row>
    <row r="21" spans="1:3" x14ac:dyDescent="0.3">
      <c r="A21" t="s">
        <v>92</v>
      </c>
      <c r="B21" t="s">
        <v>93</v>
      </c>
      <c r="C21" s="25">
        <v>2.8999999999999998E-3</v>
      </c>
    </row>
    <row r="22" spans="1:3" x14ac:dyDescent="0.3">
      <c r="A22" t="s">
        <v>153</v>
      </c>
      <c r="B22" t="s">
        <v>154</v>
      </c>
      <c r="C22" s="25">
        <v>3.7999999999999999E-2</v>
      </c>
    </row>
    <row r="23" spans="1:3" x14ac:dyDescent="0.3">
      <c r="A23" t="s">
        <v>3</v>
      </c>
      <c r="B23" t="s">
        <v>57</v>
      </c>
      <c r="C23" s="25">
        <v>3.5000000000000003E-2</v>
      </c>
    </row>
    <row r="24" spans="1:3" x14ac:dyDescent="0.3">
      <c r="A24" t="s">
        <v>157</v>
      </c>
      <c r="B24" t="s">
        <v>158</v>
      </c>
      <c r="C24" s="31">
        <v>0.5</v>
      </c>
    </row>
    <row r="25" spans="1:3" x14ac:dyDescent="0.3">
      <c r="A25" s="24" t="s">
        <v>4</v>
      </c>
      <c r="C25" s="25"/>
    </row>
    <row r="26" spans="1:3" s="96" customFormat="1" x14ac:dyDescent="0.3">
      <c r="A26" s="96" t="s">
        <v>218</v>
      </c>
      <c r="B26" s="96" t="s">
        <v>216</v>
      </c>
      <c r="C26" s="31">
        <v>30</v>
      </c>
    </row>
    <row r="27" spans="1:3" s="96" customFormat="1" x14ac:dyDescent="0.3">
      <c r="A27" s="96" t="s">
        <v>219</v>
      </c>
      <c r="B27" s="96" t="s">
        <v>217</v>
      </c>
      <c r="C27" s="31">
        <v>30</v>
      </c>
    </row>
    <row r="28" spans="1:3" x14ac:dyDescent="0.3">
      <c r="A28" t="s">
        <v>9</v>
      </c>
      <c r="B28" t="s">
        <v>58</v>
      </c>
      <c r="C28" s="25">
        <v>3.5000000000000003E-2</v>
      </c>
    </row>
    <row r="29" spans="1:3" x14ac:dyDescent="0.3">
      <c r="A29" t="s">
        <v>103</v>
      </c>
      <c r="B29" t="s">
        <v>104</v>
      </c>
      <c r="C29" s="25">
        <v>99.99</v>
      </c>
    </row>
    <row r="30" spans="1:3" x14ac:dyDescent="0.3">
      <c r="A30" t="s">
        <v>155</v>
      </c>
      <c r="B30" t="s">
        <v>156</v>
      </c>
      <c r="C30" s="25">
        <v>8.9700000000000002E-2</v>
      </c>
    </row>
    <row r="31" spans="1:3" x14ac:dyDescent="0.3">
      <c r="A31" t="s">
        <v>10</v>
      </c>
      <c r="B31" t="s">
        <v>59</v>
      </c>
      <c r="C31">
        <v>0.8</v>
      </c>
    </row>
    <row r="32" spans="1:3" x14ac:dyDescent="0.3">
      <c r="A32" t="s">
        <v>11</v>
      </c>
      <c r="B32" t="s">
        <v>60</v>
      </c>
      <c r="C32">
        <v>1.2</v>
      </c>
    </row>
    <row r="33" spans="1:5" x14ac:dyDescent="0.3">
      <c r="A33" t="s">
        <v>16</v>
      </c>
      <c r="C33" s="25">
        <f>D33-1%</f>
        <v>6.2499999999999993E-2</v>
      </c>
      <c r="D33" s="25">
        <v>7.2499999999999995E-2</v>
      </c>
      <c r="E33" s="25">
        <f>D33+1%</f>
        <v>8.249999999999999E-2</v>
      </c>
    </row>
    <row r="34" spans="1:5" x14ac:dyDescent="0.3">
      <c r="A34" t="s">
        <v>17</v>
      </c>
      <c r="C34" s="28">
        <f>C35+C36</f>
        <v>5270.3829970000006</v>
      </c>
      <c r="D34" s="28">
        <f>D35+D36</f>
        <v>4731.9598219999998</v>
      </c>
      <c r="E34" s="28">
        <f>E35+E36</f>
        <v>4282.6246919999994</v>
      </c>
    </row>
    <row r="35" spans="1:5" x14ac:dyDescent="0.3">
      <c r="A35" t="s">
        <v>18</v>
      </c>
      <c r="C35" s="28">
        <f>D35</f>
        <v>2057.857317</v>
      </c>
      <c r="D35" s="28">
        <v>2057.857317</v>
      </c>
      <c r="E35" s="28">
        <f>D35</f>
        <v>2057.857317</v>
      </c>
    </row>
    <row r="36" spans="1:5" x14ac:dyDescent="0.3">
      <c r="A36" t="s">
        <v>19</v>
      </c>
      <c r="C36" s="28">
        <v>3212.5256800000002</v>
      </c>
      <c r="D36" s="28">
        <v>2674.1025049999998</v>
      </c>
      <c r="E36" s="28">
        <v>2224.7673749999999</v>
      </c>
    </row>
    <row r="37" spans="1:5" x14ac:dyDescent="0.3">
      <c r="A37" t="s">
        <v>20</v>
      </c>
      <c r="B37" t="s">
        <v>61</v>
      </c>
      <c r="C37" s="27">
        <v>11.017199416129952</v>
      </c>
    </row>
    <row r="38" spans="1:5" x14ac:dyDescent="0.3">
      <c r="A38" t="s">
        <v>21</v>
      </c>
      <c r="B38" t="s">
        <v>21</v>
      </c>
      <c r="C38" s="27">
        <v>0.72694680597238381</v>
      </c>
    </row>
    <row r="39" spans="1:5" x14ac:dyDescent="0.3">
      <c r="A39" t="s">
        <v>22</v>
      </c>
      <c r="B39" t="s">
        <v>62</v>
      </c>
      <c r="C39" s="27">
        <v>22.034398832259903</v>
      </c>
    </row>
    <row r="40" spans="1:5" x14ac:dyDescent="0.3">
      <c r="A40" t="s">
        <v>116</v>
      </c>
      <c r="B40" t="s">
        <v>117</v>
      </c>
      <c r="C40" s="27">
        <v>22.034398832259903</v>
      </c>
    </row>
    <row r="41" spans="1:5" x14ac:dyDescent="0.3">
      <c r="A41" t="s">
        <v>80</v>
      </c>
      <c r="B41" t="s">
        <v>85</v>
      </c>
      <c r="C41" s="65">
        <v>8.3366394042968806E-2</v>
      </c>
    </row>
    <row r="42" spans="1:5" x14ac:dyDescent="0.3">
      <c r="A42" t="s">
        <v>81</v>
      </c>
      <c r="B42" t="s">
        <v>84</v>
      </c>
      <c r="C42" s="66">
        <v>6.9290149999999995E-2</v>
      </c>
    </row>
    <row r="43" spans="1:5" x14ac:dyDescent="0.3">
      <c r="A43" t="s">
        <v>82</v>
      </c>
      <c r="B43" t="s">
        <v>83</v>
      </c>
      <c r="C43" s="65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B6" sqref="B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4" t="s">
        <v>2</v>
      </c>
    </row>
    <row r="2" spans="1:3" x14ac:dyDescent="0.3">
      <c r="A2" t="s">
        <v>87</v>
      </c>
      <c r="B2" t="s">
        <v>102</v>
      </c>
      <c r="C2" t="s">
        <v>97</v>
      </c>
    </row>
    <row r="3" spans="1:3" s="80" customFormat="1" x14ac:dyDescent="0.3">
      <c r="A3" s="96" t="s">
        <v>201</v>
      </c>
      <c r="B3" s="96" t="s">
        <v>244</v>
      </c>
      <c r="C3" s="96" t="s">
        <v>7</v>
      </c>
    </row>
    <row r="4" spans="1:3" s="80" customFormat="1" x14ac:dyDescent="0.3">
      <c r="A4" s="96" t="s">
        <v>202</v>
      </c>
      <c r="B4" s="96" t="s">
        <v>243</v>
      </c>
      <c r="C4" s="96" t="s">
        <v>7</v>
      </c>
    </row>
    <row r="5" spans="1:3" x14ac:dyDescent="0.3">
      <c r="A5" t="s">
        <v>5</v>
      </c>
      <c r="B5" t="s">
        <v>245</v>
      </c>
      <c r="C5" t="s">
        <v>6</v>
      </c>
    </row>
    <row r="6" spans="1:3" x14ac:dyDescent="0.3">
      <c r="A6" t="s">
        <v>159</v>
      </c>
      <c r="B6" t="s">
        <v>160</v>
      </c>
      <c r="C6" t="s">
        <v>100</v>
      </c>
    </row>
    <row r="7" spans="1:3" x14ac:dyDescent="0.3">
      <c r="A7" s="24" t="s">
        <v>32</v>
      </c>
    </row>
    <row r="8" spans="1:3" x14ac:dyDescent="0.3">
      <c r="A8" t="s">
        <v>34</v>
      </c>
      <c r="B8" t="s">
        <v>63</v>
      </c>
      <c r="C8" t="s">
        <v>36</v>
      </c>
    </row>
    <row r="9" spans="1:3" x14ac:dyDescent="0.3">
      <c r="A9" t="s">
        <v>33</v>
      </c>
      <c r="B9" t="s">
        <v>64</v>
      </c>
      <c r="C9" t="s">
        <v>37</v>
      </c>
    </row>
    <row r="10" spans="1:3" x14ac:dyDescent="0.3">
      <c r="A10" t="s">
        <v>35</v>
      </c>
      <c r="B10" t="s">
        <v>67</v>
      </c>
      <c r="C10" t="s">
        <v>28</v>
      </c>
    </row>
    <row r="11" spans="1:3" x14ac:dyDescent="0.3">
      <c r="A11" t="s">
        <v>41</v>
      </c>
      <c r="B11" t="s">
        <v>65</v>
      </c>
      <c r="C11" t="s">
        <v>42</v>
      </c>
    </row>
    <row r="12" spans="1:3" x14ac:dyDescent="0.3">
      <c r="A12" t="s">
        <v>39</v>
      </c>
      <c r="B12" t="s">
        <v>66</v>
      </c>
      <c r="C12" t="s">
        <v>38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0000000}">
          <x14:formula1>
            <xm:f>'List Box'!$A$2:$A$11</xm:f>
          </x14:formula1>
          <xm:sqref>C10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C8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C5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C6</xm:sqref>
        </x14:dataValidation>
        <x14:dataValidation type="list" allowBlank="1" showInputMessage="1" showErrorMessage="1" xr:uid="{B0528861-666C-4BD0-AE7A-425334DC9757}">
          <x14:formula1>
            <xm:f>'List Box'!$E$2:$E$3</xm:f>
          </x14:formula1>
          <xm:sqref>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5.21875" bestFit="1" customWidth="1"/>
    <col min="7" max="7" width="17.44140625" bestFit="1" customWidth="1"/>
  </cols>
  <sheetData>
    <row r="2" spans="1:13" x14ac:dyDescent="0.3">
      <c r="A2" s="16" t="s">
        <v>25</v>
      </c>
      <c r="B2" s="16"/>
      <c r="C2" t="s">
        <v>1</v>
      </c>
      <c r="E2" t="s">
        <v>46</v>
      </c>
      <c r="G2" t="s">
        <v>38</v>
      </c>
      <c r="I2" t="s">
        <v>47</v>
      </c>
      <c r="K2" s="10" t="s">
        <v>48</v>
      </c>
      <c r="M2" s="16" t="s">
        <v>36</v>
      </c>
    </row>
    <row r="3" spans="1:13" x14ac:dyDescent="0.3">
      <c r="A3" s="16" t="s">
        <v>26</v>
      </c>
      <c r="B3" s="16"/>
      <c r="C3" t="s">
        <v>43</v>
      </c>
      <c r="E3" t="s">
        <v>7</v>
      </c>
      <c r="G3" t="s">
        <v>42</v>
      </c>
      <c r="I3" t="s">
        <v>42</v>
      </c>
      <c r="K3" s="10" t="s">
        <v>49</v>
      </c>
      <c r="M3" s="17" t="s">
        <v>50</v>
      </c>
    </row>
    <row r="4" spans="1:13" x14ac:dyDescent="0.3">
      <c r="A4" s="16" t="s">
        <v>23</v>
      </c>
      <c r="B4" s="16"/>
      <c r="G4" s="16"/>
      <c r="I4" s="16"/>
      <c r="K4" s="16"/>
      <c r="L4" s="16"/>
    </row>
    <row r="5" spans="1:13" x14ac:dyDescent="0.3">
      <c r="A5" s="16" t="s">
        <v>24</v>
      </c>
      <c r="B5" s="16"/>
      <c r="C5" s="15" t="s">
        <v>44</v>
      </c>
      <c r="D5" s="14"/>
      <c r="E5" s="14" t="s">
        <v>45</v>
      </c>
      <c r="G5" s="16"/>
      <c r="I5" s="16"/>
      <c r="K5" s="10" t="s">
        <v>48</v>
      </c>
      <c r="L5" s="16"/>
    </row>
    <row r="6" spans="1:13" x14ac:dyDescent="0.3">
      <c r="A6" s="16" t="s">
        <v>27</v>
      </c>
      <c r="B6" s="16"/>
      <c r="C6" s="15" t="s">
        <v>6</v>
      </c>
      <c r="D6" s="14"/>
      <c r="E6" s="14" t="s">
        <v>8</v>
      </c>
      <c r="G6" s="16"/>
      <c r="I6" s="16"/>
      <c r="K6" s="10" t="s">
        <v>51</v>
      </c>
      <c r="L6" s="16"/>
    </row>
    <row r="7" spans="1:13" x14ac:dyDescent="0.3">
      <c r="A7" s="16" t="s">
        <v>28</v>
      </c>
      <c r="B7" s="16"/>
      <c r="C7" s="15" t="s">
        <v>172</v>
      </c>
      <c r="D7" s="14"/>
      <c r="E7" s="14"/>
      <c r="G7" s="16" t="s">
        <v>46</v>
      </c>
      <c r="I7" s="16" t="s">
        <v>37</v>
      </c>
      <c r="K7" s="16"/>
      <c r="L7" s="16"/>
    </row>
    <row r="8" spans="1:13" x14ac:dyDescent="0.3">
      <c r="A8" s="16" t="s">
        <v>52</v>
      </c>
      <c r="B8" s="16"/>
      <c r="D8" s="14"/>
      <c r="E8" s="30" t="s">
        <v>96</v>
      </c>
      <c r="G8" s="16" t="s">
        <v>7</v>
      </c>
      <c r="I8" s="16" t="s">
        <v>53</v>
      </c>
      <c r="K8" s="16"/>
      <c r="L8" s="16"/>
    </row>
    <row r="9" spans="1:13" x14ac:dyDescent="0.3">
      <c r="A9" s="16" t="s">
        <v>29</v>
      </c>
      <c r="B9" s="16"/>
      <c r="C9" s="2" t="s">
        <v>94</v>
      </c>
      <c r="D9" s="14"/>
      <c r="E9" s="29" t="s">
        <v>8</v>
      </c>
      <c r="I9" s="16"/>
      <c r="K9" s="16"/>
      <c r="L9" s="16"/>
    </row>
    <row r="10" spans="1:13" x14ac:dyDescent="0.3">
      <c r="A10" s="16" t="s">
        <v>30</v>
      </c>
      <c r="B10" s="16"/>
      <c r="C10" s="29" t="s">
        <v>95</v>
      </c>
      <c r="I10" s="16"/>
      <c r="K10" s="16"/>
      <c r="L10" s="16"/>
    </row>
    <row r="11" spans="1:13" x14ac:dyDescent="0.3">
      <c r="A11" s="16" t="s">
        <v>31</v>
      </c>
      <c r="B11" s="16"/>
      <c r="E11" s="29" t="s">
        <v>46</v>
      </c>
      <c r="G11" s="29" t="s">
        <v>97</v>
      </c>
      <c r="I11" s="16"/>
      <c r="K11" s="16"/>
      <c r="L11" s="16"/>
    </row>
    <row r="12" spans="1:13" x14ac:dyDescent="0.3">
      <c r="C12" s="29" t="s">
        <v>119</v>
      </c>
      <c r="E12" s="29" t="s">
        <v>7</v>
      </c>
      <c r="G12" s="29" t="s">
        <v>98</v>
      </c>
      <c r="I12" s="16"/>
      <c r="K12" s="16"/>
      <c r="L12" s="16"/>
    </row>
    <row r="13" spans="1:13" x14ac:dyDescent="0.3">
      <c r="C13" s="29" t="s">
        <v>122</v>
      </c>
      <c r="G13" s="29" t="s">
        <v>99</v>
      </c>
      <c r="I13" s="16"/>
      <c r="K13" s="16"/>
      <c r="L13" s="16"/>
    </row>
    <row r="14" spans="1:13" x14ac:dyDescent="0.3">
      <c r="I14" s="16"/>
      <c r="K14" s="16"/>
      <c r="L14" s="16"/>
    </row>
    <row r="15" spans="1:13" x14ac:dyDescent="0.3">
      <c r="C15" s="29" t="s">
        <v>100</v>
      </c>
      <c r="L15" s="16"/>
    </row>
    <row r="16" spans="1:13" x14ac:dyDescent="0.3">
      <c r="C16" s="29" t="s">
        <v>101</v>
      </c>
      <c r="L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13</v>
      </c>
      <c r="B1" t="s">
        <v>86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13</v>
      </c>
      <c r="B1" t="s">
        <v>86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workbookViewId="0">
      <selection activeCell="G27" sqref="G27"/>
    </sheetView>
  </sheetViews>
  <sheetFormatPr defaultRowHeight="14.4" x14ac:dyDescent="0.3"/>
  <cols>
    <col min="1" max="1" width="8.88671875" style="67"/>
    <col min="2" max="2" width="16.44140625" style="67" bestFit="1" customWidth="1"/>
    <col min="3" max="3" width="14.33203125" style="67" bestFit="1" customWidth="1"/>
    <col min="4" max="4" width="8.88671875" style="67"/>
    <col min="5" max="5" width="12.44140625" style="67" customWidth="1"/>
    <col min="6" max="6" width="20.44140625" style="67" customWidth="1"/>
    <col min="7" max="7" width="19" style="67" customWidth="1"/>
    <col min="8" max="8" width="20.109375" style="67" bestFit="1" customWidth="1"/>
    <col min="9" max="10" width="14" style="67" customWidth="1"/>
    <col min="11" max="16384" width="8.88671875" style="67"/>
  </cols>
  <sheetData>
    <row r="1" spans="1:12" x14ac:dyDescent="0.3">
      <c r="A1" s="67" t="s">
        <v>40</v>
      </c>
      <c r="B1" s="12" t="s">
        <v>23</v>
      </c>
      <c r="C1" s="12" t="s">
        <v>24</v>
      </c>
      <c r="D1" s="68" t="s">
        <v>25</v>
      </c>
      <c r="E1" s="68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2" t="s">
        <v>31</v>
      </c>
      <c r="K1" s="67" t="s">
        <v>175</v>
      </c>
      <c r="L1" s="67" t="s">
        <v>176</v>
      </c>
    </row>
    <row r="2" spans="1:12" x14ac:dyDescent="0.3">
      <c r="A2" s="67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3">
      <c r="A3" s="67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3">
      <c r="A4" s="67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3">
      <c r="A5" s="67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3">
      <c r="A6" s="67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3">
      <c r="A7" s="67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3">
      <c r="A8" s="67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3">
      <c r="A9" s="67">
        <v>2022</v>
      </c>
      <c r="B9" s="69">
        <v>7.0000000000000007E-2</v>
      </c>
      <c r="C9" s="69">
        <v>7.0000000000000007E-2</v>
      </c>
      <c r="D9" s="69">
        <v>0.06</v>
      </c>
      <c r="E9" s="70">
        <v>7.6499999999999999E-2</v>
      </c>
      <c r="F9" s="71">
        <v>-0.24</v>
      </c>
      <c r="G9" s="71">
        <v>-0.24</v>
      </c>
      <c r="H9" s="72">
        <v>0.05</v>
      </c>
      <c r="I9" s="72">
        <v>9.0000000000000011E-2</v>
      </c>
      <c r="J9" s="72">
        <v>0.06</v>
      </c>
      <c r="K9" s="92">
        <v>0</v>
      </c>
      <c r="L9" s="70">
        <v>-5.0999999999999997E-2</v>
      </c>
    </row>
    <row r="10" spans="1:12" x14ac:dyDescent="0.3">
      <c r="A10" s="67">
        <v>2023</v>
      </c>
      <c r="B10" s="69">
        <v>7.0000000000000007E-2</v>
      </c>
      <c r="C10" s="69">
        <v>7.0000000000000007E-2</v>
      </c>
      <c r="D10" s="69">
        <v>0.06</v>
      </c>
      <c r="E10" s="70">
        <v>7.6499999999999999E-2</v>
      </c>
      <c r="F10" s="73">
        <v>0.11</v>
      </c>
      <c r="G10" s="73">
        <v>0.11</v>
      </c>
      <c r="H10" s="72">
        <v>0.05</v>
      </c>
      <c r="I10" s="72">
        <v>9.0000000000000011E-2</v>
      </c>
      <c r="J10" s="72">
        <v>0.06</v>
      </c>
      <c r="K10" s="69">
        <v>7.6499999999999999E-2</v>
      </c>
      <c r="L10" s="70">
        <v>1.4E-2</v>
      </c>
    </row>
    <row r="11" spans="1:12" x14ac:dyDescent="0.3">
      <c r="A11" s="67">
        <v>2024</v>
      </c>
      <c r="B11" s="69">
        <v>7.0000000000000007E-2</v>
      </c>
      <c r="C11" s="69">
        <v>7.0000000000000007E-2</v>
      </c>
      <c r="D11" s="69">
        <v>0.06</v>
      </c>
      <c r="E11" s="70">
        <v>7.6499999999999999E-2</v>
      </c>
      <c r="F11" s="73">
        <v>0.11</v>
      </c>
      <c r="G11" s="73">
        <v>0.11</v>
      </c>
      <c r="H11" s="72">
        <v>0.05</v>
      </c>
      <c r="I11" s="72">
        <v>9.0000000000000011E-2</v>
      </c>
      <c r="J11" s="72">
        <v>0.06</v>
      </c>
      <c r="K11" s="69">
        <v>7.6499999999999999E-2</v>
      </c>
      <c r="L11" s="70">
        <v>-3.0000000000000001E-3</v>
      </c>
    </row>
    <row r="12" spans="1:12" x14ac:dyDescent="0.3">
      <c r="A12" s="67">
        <v>2025</v>
      </c>
      <c r="B12" s="67">
        <v>4.0000000000000001E-3</v>
      </c>
      <c r="C12" s="69">
        <v>7.0000000000000007E-2</v>
      </c>
      <c r="D12" s="69">
        <v>0.06</v>
      </c>
      <c r="E12" s="70">
        <v>7.6499999999999999E-2</v>
      </c>
      <c r="F12" s="73">
        <v>0.11</v>
      </c>
      <c r="G12" s="73">
        <v>0.11</v>
      </c>
      <c r="H12" s="72">
        <v>0.05</v>
      </c>
      <c r="I12" s="72">
        <v>9.0000000000000011E-2</v>
      </c>
      <c r="J12" s="72">
        <v>0.06</v>
      </c>
      <c r="K12" s="69">
        <v>7.6499999999999999E-2</v>
      </c>
      <c r="L12" s="70">
        <v>1.2999999999999999E-2</v>
      </c>
    </row>
    <row r="13" spans="1:12" x14ac:dyDescent="0.3">
      <c r="A13" s="67">
        <v>2026</v>
      </c>
      <c r="B13" s="67">
        <v>0.19</v>
      </c>
      <c r="C13" s="69">
        <v>7.0000000000000007E-2</v>
      </c>
      <c r="D13" s="69">
        <v>0.06</v>
      </c>
      <c r="E13" s="70">
        <v>7.6499999999999999E-2</v>
      </c>
      <c r="F13" s="74">
        <v>0.06</v>
      </c>
      <c r="G13" s="74">
        <v>0.06</v>
      </c>
      <c r="H13" s="72">
        <v>0.05</v>
      </c>
      <c r="I13" s="72">
        <v>9.0000000000000011E-2</v>
      </c>
      <c r="J13" s="72">
        <v>0.06</v>
      </c>
      <c r="K13" s="69">
        <v>7.6499999999999999E-2</v>
      </c>
      <c r="L13" s="70">
        <v>0.08</v>
      </c>
    </row>
    <row r="14" spans="1:12" x14ac:dyDescent="0.3">
      <c r="A14" s="67">
        <v>2027</v>
      </c>
      <c r="B14" s="67">
        <v>0.16700000000000001</v>
      </c>
      <c r="C14" s="69">
        <v>7.0000000000000007E-2</v>
      </c>
      <c r="D14" s="69">
        <v>0.06</v>
      </c>
      <c r="E14" s="70">
        <v>7.6499999999999999E-2</v>
      </c>
      <c r="F14" s="74">
        <v>0.06</v>
      </c>
      <c r="G14" s="74">
        <v>0.06</v>
      </c>
      <c r="H14" s="72">
        <v>0.05</v>
      </c>
      <c r="I14" s="72">
        <v>9.0000000000000011E-2</v>
      </c>
      <c r="J14" s="72">
        <v>0.06</v>
      </c>
      <c r="K14" s="69">
        <v>7.6499999999999999E-2</v>
      </c>
      <c r="L14" s="69">
        <v>7.6499999999999999E-2</v>
      </c>
    </row>
    <row r="15" spans="1:12" x14ac:dyDescent="0.3">
      <c r="A15" s="67">
        <v>2028</v>
      </c>
      <c r="B15" s="67">
        <v>0.19309999999999999</v>
      </c>
      <c r="C15" s="69">
        <v>7.0000000000000007E-2</v>
      </c>
      <c r="D15" s="69">
        <v>0.06</v>
      </c>
      <c r="E15" s="70">
        <v>7.6499999999999999E-2</v>
      </c>
      <c r="F15" s="74">
        <v>0.06</v>
      </c>
      <c r="G15" s="74">
        <v>0.06</v>
      </c>
      <c r="H15" s="72">
        <v>0.05</v>
      </c>
      <c r="I15" s="72">
        <v>9.0000000000000011E-2</v>
      </c>
      <c r="J15" s="72">
        <v>0.06</v>
      </c>
      <c r="K15" s="69">
        <v>7.6499999999999999E-2</v>
      </c>
      <c r="L15" s="69">
        <v>7.6499999999999999E-2</v>
      </c>
    </row>
    <row r="16" spans="1:12" x14ac:dyDescent="0.3">
      <c r="A16" s="67">
        <v>2029</v>
      </c>
      <c r="B16" s="67">
        <v>0.19009999999999999</v>
      </c>
      <c r="C16" s="69">
        <v>7.0000000000000007E-2</v>
      </c>
      <c r="D16" s="69">
        <v>0.06</v>
      </c>
      <c r="E16" s="70">
        <v>7.6499999999999999E-2</v>
      </c>
      <c r="F16" s="74">
        <v>0.06</v>
      </c>
      <c r="G16" s="74">
        <v>0.06</v>
      </c>
      <c r="H16" s="72">
        <v>0.05</v>
      </c>
      <c r="I16" s="72">
        <v>9.0000000000000011E-2</v>
      </c>
      <c r="J16" s="72">
        <v>0.06</v>
      </c>
      <c r="K16" s="69">
        <v>7.6499999999999999E-2</v>
      </c>
      <c r="L16" s="69">
        <v>7.6499999999999999E-2</v>
      </c>
    </row>
    <row r="17" spans="1:12" x14ac:dyDescent="0.3">
      <c r="A17" s="67">
        <v>2030</v>
      </c>
      <c r="B17" s="67">
        <v>0.1482</v>
      </c>
      <c r="C17" s="69">
        <v>7.0000000000000007E-2</v>
      </c>
      <c r="D17" s="69">
        <v>0.06</v>
      </c>
      <c r="E17" s="70">
        <v>7.6499999999999999E-2</v>
      </c>
      <c r="F17" s="74">
        <v>0.06</v>
      </c>
      <c r="G17" s="74">
        <v>0.06</v>
      </c>
      <c r="H17" s="72">
        <v>0.05</v>
      </c>
      <c r="I17" s="72">
        <v>9.0000000000000011E-2</v>
      </c>
      <c r="J17" s="72">
        <v>0.06</v>
      </c>
      <c r="K17" s="69">
        <v>7.6499999999999999E-2</v>
      </c>
      <c r="L17" s="69">
        <v>7.6499999999999999E-2</v>
      </c>
    </row>
    <row r="18" spans="1:12" x14ac:dyDescent="0.3">
      <c r="A18" s="67">
        <v>2031</v>
      </c>
      <c r="B18" s="67">
        <v>0.114</v>
      </c>
      <c r="C18" s="69">
        <v>7.0000000000000007E-2</v>
      </c>
      <c r="D18" s="69">
        <v>0.06</v>
      </c>
      <c r="E18" s="70">
        <v>7.6499999999999999E-2</v>
      </c>
      <c r="F18" s="74">
        <v>0.06</v>
      </c>
      <c r="G18" s="74">
        <v>0.06</v>
      </c>
      <c r="H18" s="72">
        <v>0.05</v>
      </c>
      <c r="I18" s="72">
        <v>9.0000000000000011E-2</v>
      </c>
      <c r="J18" s="72">
        <v>0.06</v>
      </c>
      <c r="K18" s="69">
        <v>7.6499999999999999E-2</v>
      </c>
      <c r="L18" s="69">
        <v>7.6499999999999999E-2</v>
      </c>
    </row>
    <row r="19" spans="1:12" x14ac:dyDescent="0.3">
      <c r="A19" s="67">
        <v>2032</v>
      </c>
      <c r="B19" s="67">
        <v>-0.111</v>
      </c>
      <c r="C19" s="69">
        <v>7.0000000000000007E-2</v>
      </c>
      <c r="D19" s="69">
        <v>0.06</v>
      </c>
      <c r="E19" s="70">
        <v>7.6499999999999999E-2</v>
      </c>
      <c r="F19" s="74">
        <v>0.06</v>
      </c>
      <c r="G19" s="74">
        <v>0.06</v>
      </c>
      <c r="H19" s="75">
        <v>8.0142406836996249E-2</v>
      </c>
      <c r="I19" s="75">
        <v>6.0138038441437391E-2</v>
      </c>
      <c r="J19" s="72">
        <v>0.06</v>
      </c>
      <c r="K19" s="69">
        <v>7.6499999999999999E-2</v>
      </c>
      <c r="L19" s="69">
        <v>7.6499999999999999E-2</v>
      </c>
    </row>
    <row r="20" spans="1:12" x14ac:dyDescent="0.3">
      <c r="A20" s="67">
        <v>2033</v>
      </c>
      <c r="B20" s="67">
        <v>-8.7999999999999995E-2</v>
      </c>
      <c r="C20" s="69">
        <v>7.0000000000000007E-2</v>
      </c>
      <c r="D20" s="69">
        <v>0.06</v>
      </c>
      <c r="E20" s="70">
        <v>7.6499999999999999E-2</v>
      </c>
      <c r="F20" s="74">
        <v>0.06</v>
      </c>
      <c r="G20" s="74">
        <v>0.06</v>
      </c>
      <c r="H20" s="75">
        <v>8.0142406836996249E-2</v>
      </c>
      <c r="I20" s="75">
        <v>6.0138038441437391E-2</v>
      </c>
      <c r="J20" s="72">
        <v>0.06</v>
      </c>
      <c r="K20" s="69">
        <v>7.6499999999999999E-2</v>
      </c>
      <c r="L20" s="69">
        <v>7.6499999999999999E-2</v>
      </c>
    </row>
    <row r="21" spans="1:12" x14ac:dyDescent="0.3">
      <c r="A21" s="67">
        <v>2034</v>
      </c>
      <c r="B21" s="67">
        <v>2.7E-2</v>
      </c>
      <c r="C21" s="69">
        <v>7.0000000000000007E-2</v>
      </c>
      <c r="D21" s="69">
        <v>0.06</v>
      </c>
      <c r="E21" s="70">
        <v>7.6499999999999999E-2</v>
      </c>
      <c r="F21" s="74">
        <v>0.06</v>
      </c>
      <c r="G21" s="74">
        <v>0.06</v>
      </c>
      <c r="H21" s="75">
        <v>8.0142406836996249E-2</v>
      </c>
      <c r="I21" s="75">
        <v>6.0138038441437391E-2</v>
      </c>
      <c r="J21" s="72">
        <v>0.06</v>
      </c>
      <c r="K21" s="69">
        <v>7.6499999999999999E-2</v>
      </c>
      <c r="L21" s="69">
        <v>7.6499999999999999E-2</v>
      </c>
    </row>
    <row r="22" spans="1:12" x14ac:dyDescent="0.3">
      <c r="A22" s="67">
        <v>2035</v>
      </c>
      <c r="B22" s="67">
        <v>0.153</v>
      </c>
      <c r="C22" s="69">
        <v>7.0000000000000007E-2</v>
      </c>
      <c r="D22" s="69">
        <v>0.06</v>
      </c>
      <c r="E22" s="70">
        <v>7.6499999999999999E-2</v>
      </c>
      <c r="F22" s="74">
        <v>0.06</v>
      </c>
      <c r="G22" s="74">
        <v>0.06</v>
      </c>
      <c r="H22" s="75">
        <v>8.0142406836996249E-2</v>
      </c>
      <c r="I22" s="75">
        <v>6.0138038441437391E-2</v>
      </c>
      <c r="J22" s="72">
        <v>0.06</v>
      </c>
      <c r="K22" s="69">
        <v>7.6499999999999999E-2</v>
      </c>
      <c r="L22" s="69">
        <v>7.6499999999999999E-2</v>
      </c>
    </row>
    <row r="23" spans="1:12" x14ac:dyDescent="0.3">
      <c r="A23" s="67">
        <v>2036</v>
      </c>
      <c r="B23" s="67">
        <v>9.6000000000000002E-2</v>
      </c>
      <c r="C23" s="69">
        <v>7.0000000000000007E-2</v>
      </c>
      <c r="D23" s="69">
        <v>0.06</v>
      </c>
      <c r="E23" s="70">
        <v>7.6499999999999999E-2</v>
      </c>
      <c r="F23" s="74">
        <v>0.06</v>
      </c>
      <c r="G23" s="74">
        <v>0.06</v>
      </c>
      <c r="H23" s="75">
        <v>8.0142406836996249E-2</v>
      </c>
      <c r="I23" s="75">
        <v>6.0138038441437391E-2</v>
      </c>
      <c r="J23" s="72">
        <v>0.06</v>
      </c>
      <c r="K23" s="69">
        <v>7.6499999999999999E-2</v>
      </c>
      <c r="L23" s="69">
        <v>7.6499999999999999E-2</v>
      </c>
    </row>
    <row r="24" spans="1:12" x14ac:dyDescent="0.3">
      <c r="A24" s="67">
        <v>2037</v>
      </c>
      <c r="B24" s="76">
        <v>0.12</v>
      </c>
      <c r="C24" s="69">
        <v>7.0000000000000007E-2</v>
      </c>
      <c r="D24" s="69">
        <v>0.06</v>
      </c>
      <c r="E24" s="70">
        <v>7.6499999999999999E-2</v>
      </c>
      <c r="F24" s="74">
        <v>0.06</v>
      </c>
      <c r="G24" s="73">
        <v>-0.24</v>
      </c>
      <c r="H24" s="75">
        <v>8.0142406836996249E-2</v>
      </c>
      <c r="I24" s="75">
        <v>6.0138038441437391E-2</v>
      </c>
      <c r="J24" s="72">
        <v>0.06</v>
      </c>
      <c r="K24" s="69">
        <v>7.6499999999999999E-2</v>
      </c>
      <c r="L24" s="69">
        <v>7.6499999999999999E-2</v>
      </c>
    </row>
    <row r="25" spans="1:12" x14ac:dyDescent="0.3">
      <c r="A25" s="67">
        <v>2038</v>
      </c>
      <c r="B25" s="76">
        <v>0.16700000000000001</v>
      </c>
      <c r="C25" s="69">
        <v>7.0000000000000007E-2</v>
      </c>
      <c r="D25" s="69">
        <v>0.06</v>
      </c>
      <c r="E25" s="70">
        <v>7.6499999999999999E-2</v>
      </c>
      <c r="F25" s="74">
        <v>0.06</v>
      </c>
      <c r="G25" s="73">
        <v>0.11</v>
      </c>
      <c r="H25" s="75">
        <v>8.0142406836996249E-2</v>
      </c>
      <c r="I25" s="75">
        <v>6.0138038441437391E-2</v>
      </c>
      <c r="J25" s="72">
        <v>0.06</v>
      </c>
      <c r="K25" s="69">
        <v>7.6499999999999999E-2</v>
      </c>
      <c r="L25" s="69">
        <v>7.6499999999999999E-2</v>
      </c>
    </row>
    <row r="26" spans="1:12" x14ac:dyDescent="0.3">
      <c r="A26" s="67">
        <v>2039</v>
      </c>
      <c r="B26" s="76">
        <v>-0.06</v>
      </c>
      <c r="C26" s="69">
        <v>7.0000000000000007E-2</v>
      </c>
      <c r="D26" s="69">
        <v>0.06</v>
      </c>
      <c r="E26" s="70">
        <v>7.6499999999999999E-2</v>
      </c>
      <c r="F26" s="74">
        <v>0.06</v>
      </c>
      <c r="G26" s="73">
        <v>0.11</v>
      </c>
      <c r="H26" s="75">
        <v>8.0142406836996249E-2</v>
      </c>
      <c r="I26" s="75">
        <v>6.0138038441437391E-2</v>
      </c>
      <c r="J26" s="72">
        <v>0.06</v>
      </c>
      <c r="K26" s="69">
        <v>7.6499999999999999E-2</v>
      </c>
      <c r="L26" s="69">
        <v>7.6499999999999999E-2</v>
      </c>
    </row>
    <row r="27" spans="1:12" x14ac:dyDescent="0.3">
      <c r="A27" s="67">
        <v>2040</v>
      </c>
      <c r="B27" s="76">
        <v>-0.17699999999999999</v>
      </c>
      <c r="C27" s="77">
        <v>9.2999999999999999E-2</v>
      </c>
      <c r="D27" s="69">
        <v>0.06</v>
      </c>
      <c r="E27" s="70">
        <v>7.6499999999999999E-2</v>
      </c>
      <c r="F27" s="74">
        <v>0.06</v>
      </c>
      <c r="G27" s="73">
        <v>0.11</v>
      </c>
      <c r="H27" s="75">
        <v>8.0142406836996249E-2</v>
      </c>
      <c r="I27" s="75">
        <v>6.0138038441437391E-2</v>
      </c>
      <c r="J27" s="72">
        <v>0.06</v>
      </c>
      <c r="K27" s="69">
        <v>7.6499999999999999E-2</v>
      </c>
      <c r="L27" s="69">
        <v>7.6499999999999999E-2</v>
      </c>
    </row>
    <row r="28" spans="1:12" x14ac:dyDescent="0.3">
      <c r="A28" s="67">
        <v>2041</v>
      </c>
      <c r="B28" s="76">
        <v>0.17699999999999999</v>
      </c>
      <c r="C28" s="77">
        <v>2.1999999999999999E-2</v>
      </c>
      <c r="D28" s="69">
        <v>0.06</v>
      </c>
      <c r="E28" s="70">
        <v>7.6499999999999999E-2</v>
      </c>
      <c r="F28" s="74">
        <v>0.06</v>
      </c>
      <c r="G28" s="74">
        <v>0.06</v>
      </c>
      <c r="H28" s="75">
        <v>8.0142406836996249E-2</v>
      </c>
      <c r="I28" s="75">
        <v>6.0138038441437391E-2</v>
      </c>
      <c r="J28" s="72">
        <v>0.06</v>
      </c>
      <c r="K28" s="69">
        <v>7.6499999999999999E-2</v>
      </c>
      <c r="L28" s="69">
        <v>7.6499999999999999E-2</v>
      </c>
    </row>
    <row r="29" spans="1:12" x14ac:dyDescent="0.3">
      <c r="A29" s="67">
        <v>2042</v>
      </c>
      <c r="B29" s="78">
        <v>0.19</v>
      </c>
      <c r="C29" s="77">
        <v>0.02</v>
      </c>
      <c r="D29" s="69">
        <v>0.06</v>
      </c>
      <c r="E29" s="70">
        <v>7.6499999999999999E-2</v>
      </c>
      <c r="F29" s="74">
        <v>0.06</v>
      </c>
      <c r="G29" s="74">
        <v>0.06</v>
      </c>
      <c r="H29" s="75">
        <v>8.0142406836996249E-2</v>
      </c>
      <c r="I29" s="75">
        <v>6.0138038441437391E-2</v>
      </c>
      <c r="J29" s="72">
        <v>0.06</v>
      </c>
      <c r="K29" s="69">
        <v>7.6499999999999999E-2</v>
      </c>
      <c r="L29" s="69">
        <v>7.6499999999999999E-2</v>
      </c>
    </row>
    <row r="30" spans="1:12" x14ac:dyDescent="0.3">
      <c r="A30" s="67">
        <v>2043</v>
      </c>
      <c r="B30" s="78">
        <v>1.6E-2</v>
      </c>
      <c r="C30" s="77">
        <v>4.2000000000000003E-2</v>
      </c>
      <c r="D30" s="69">
        <v>0.06</v>
      </c>
      <c r="E30" s="70">
        <v>7.6499999999999999E-2</v>
      </c>
      <c r="F30" s="74">
        <v>0.06</v>
      </c>
      <c r="G30" s="74">
        <v>0.06</v>
      </c>
      <c r="H30" s="75">
        <v>8.0142406836996249E-2</v>
      </c>
      <c r="I30" s="75">
        <v>6.0138038441437391E-2</v>
      </c>
      <c r="J30" s="72">
        <v>0.06</v>
      </c>
      <c r="K30" s="69">
        <v>7.6499999999999999E-2</v>
      </c>
      <c r="L30" s="69">
        <v>7.6499999999999999E-2</v>
      </c>
    </row>
    <row r="31" spans="1:12" x14ac:dyDescent="0.3">
      <c r="A31" s="67">
        <v>2044</v>
      </c>
      <c r="B31" s="78">
        <v>0.108</v>
      </c>
      <c r="C31" s="77">
        <v>2.1999999999999999E-2</v>
      </c>
      <c r="D31" s="69">
        <v>0.06</v>
      </c>
      <c r="E31" s="70">
        <v>7.6499999999999999E-2</v>
      </c>
      <c r="F31" s="74">
        <v>0.06</v>
      </c>
      <c r="G31" s="74">
        <v>0.06</v>
      </c>
      <c r="H31" s="75">
        <v>8.0142406836996249E-2</v>
      </c>
      <c r="I31" s="75">
        <v>6.0138038441437391E-2</v>
      </c>
      <c r="J31" s="72">
        <v>0.06</v>
      </c>
      <c r="K31" s="69">
        <v>7.6499999999999999E-2</v>
      </c>
      <c r="L31" s="69">
        <v>7.6499999999999999E-2</v>
      </c>
    </row>
    <row r="32" spans="1:12" x14ac:dyDescent="0.3">
      <c r="A32" s="67">
        <v>2045</v>
      </c>
      <c r="B32" s="78">
        <v>0.14199999999999999</v>
      </c>
      <c r="C32" s="69">
        <v>7.0000000000000007E-2</v>
      </c>
      <c r="D32" s="69">
        <v>0.06</v>
      </c>
      <c r="E32" s="70">
        <v>7.6499999999999999E-2</v>
      </c>
      <c r="F32" s="74">
        <v>0.06</v>
      </c>
      <c r="G32" s="74">
        <v>0.06</v>
      </c>
      <c r="H32" s="75">
        <v>8.0142406836996249E-2</v>
      </c>
      <c r="I32" s="75">
        <v>6.0138038441437391E-2</v>
      </c>
      <c r="J32" s="72">
        <v>0.06</v>
      </c>
      <c r="K32" s="69">
        <v>7.6499999999999999E-2</v>
      </c>
      <c r="L32" s="69">
        <v>7.6499999999999999E-2</v>
      </c>
    </row>
    <row r="33" spans="1:12" x14ac:dyDescent="0.3">
      <c r="A33" s="67">
        <v>2046</v>
      </c>
      <c r="B33" s="78">
        <v>3.6999999999999998E-2</v>
      </c>
      <c r="C33" s="69">
        <v>7.0000000000000007E-2</v>
      </c>
      <c r="D33" s="69">
        <v>0.06</v>
      </c>
      <c r="E33" s="70">
        <v>7.6499999999999999E-2</v>
      </c>
      <c r="F33" s="74">
        <v>0.06</v>
      </c>
      <c r="G33" s="74">
        <v>0.06</v>
      </c>
      <c r="H33" s="75">
        <v>8.0142406836996249E-2</v>
      </c>
      <c r="I33" s="75">
        <v>6.0138038441437391E-2</v>
      </c>
      <c r="J33" s="72">
        <v>0.06</v>
      </c>
      <c r="K33" s="69">
        <v>7.6499999999999999E-2</v>
      </c>
      <c r="L33" s="69">
        <v>7.6499999999999999E-2</v>
      </c>
    </row>
    <row r="34" spans="1:12" x14ac:dyDescent="0.3">
      <c r="A34" s="67">
        <v>2047</v>
      </c>
      <c r="B34" s="78">
        <v>3.1E-2</v>
      </c>
      <c r="C34" s="69">
        <v>7.0000000000000007E-2</v>
      </c>
      <c r="D34" s="69">
        <v>0.06</v>
      </c>
      <c r="E34" s="70">
        <v>7.6499999999999999E-2</v>
      </c>
      <c r="F34" s="74">
        <v>0.06</v>
      </c>
      <c r="G34" s="74">
        <v>0.06</v>
      </c>
      <c r="H34" s="75">
        <v>8.0142406836996249E-2</v>
      </c>
      <c r="I34" s="75">
        <v>6.0138038441437391E-2</v>
      </c>
      <c r="J34" s="72">
        <v>0.06</v>
      </c>
      <c r="K34" s="69">
        <v>7.6499999999999999E-2</v>
      </c>
      <c r="L34" s="69">
        <v>7.6499999999999999E-2</v>
      </c>
    </row>
    <row r="35" spans="1:12" x14ac:dyDescent="0.3">
      <c r="A35" s="67">
        <v>2048</v>
      </c>
      <c r="B35" s="78">
        <v>0.11799999999999999</v>
      </c>
      <c r="C35" s="69">
        <v>7.0000000000000007E-2</v>
      </c>
      <c r="D35" s="69">
        <v>0.06</v>
      </c>
      <c r="E35" s="70">
        <v>7.6499999999999999E-2</v>
      </c>
      <c r="F35" s="74">
        <v>0.06</v>
      </c>
      <c r="G35" s="74">
        <v>0.06</v>
      </c>
      <c r="H35" s="75">
        <v>8.0142406836996249E-2</v>
      </c>
      <c r="I35" s="75">
        <v>6.0138038441437391E-2</v>
      </c>
      <c r="J35" s="72">
        <v>0.06</v>
      </c>
      <c r="K35" s="69">
        <v>7.6499999999999999E-2</v>
      </c>
      <c r="L35" s="69">
        <v>7.6499999999999999E-2</v>
      </c>
    </row>
    <row r="36" spans="1:12" x14ac:dyDescent="0.3">
      <c r="A36" s="67">
        <v>2049</v>
      </c>
      <c r="B36" s="78">
        <v>7.1999999999999995E-2</v>
      </c>
      <c r="C36" s="69">
        <v>7.0000000000000007E-2</v>
      </c>
      <c r="D36" s="69">
        <v>0.06</v>
      </c>
      <c r="E36" s="70">
        <v>7.6499999999999999E-2</v>
      </c>
      <c r="F36" s="74">
        <v>0.06</v>
      </c>
      <c r="G36" s="74">
        <v>0.06</v>
      </c>
      <c r="H36" s="75">
        <v>8.0142406836996249E-2</v>
      </c>
      <c r="I36" s="75">
        <v>6.0138038441437391E-2</v>
      </c>
      <c r="J36" s="72">
        <v>0.06</v>
      </c>
      <c r="K36" s="69">
        <v>7.6499999999999999E-2</v>
      </c>
      <c r="L36" s="69">
        <v>7.6499999999999999E-2</v>
      </c>
    </row>
    <row r="37" spans="1:12" x14ac:dyDescent="0.3">
      <c r="A37" s="67">
        <v>2050</v>
      </c>
      <c r="B37" s="78">
        <v>6.2799999999999995E-2</v>
      </c>
      <c r="C37" s="69">
        <v>7.0000000000000007E-2</v>
      </c>
      <c r="D37" s="69">
        <v>0.06</v>
      </c>
      <c r="E37" s="70">
        <v>7.6499999999999999E-2</v>
      </c>
      <c r="F37" s="74">
        <v>0.06</v>
      </c>
      <c r="G37" s="74">
        <v>0.06</v>
      </c>
      <c r="H37" s="75">
        <v>8.0142406836996249E-2</v>
      </c>
      <c r="I37" s="75">
        <v>6.0138038441437391E-2</v>
      </c>
      <c r="J37" s="72">
        <v>0.06</v>
      </c>
      <c r="K37" s="69">
        <v>7.6499999999999999E-2</v>
      </c>
      <c r="L37" s="69">
        <v>7.6499999999999999E-2</v>
      </c>
    </row>
    <row r="38" spans="1:12" x14ac:dyDescent="0.3">
      <c r="A38" s="67">
        <v>2051</v>
      </c>
      <c r="B38" s="78">
        <v>-9.7000000000000003E-3</v>
      </c>
      <c r="C38" s="69">
        <v>7.0000000000000007E-2</v>
      </c>
      <c r="D38" s="69">
        <v>0.06</v>
      </c>
      <c r="E38" s="70">
        <v>7.6499999999999999E-2</v>
      </c>
      <c r="F38" s="74">
        <v>0.06</v>
      </c>
      <c r="G38" s="74">
        <v>0.06</v>
      </c>
      <c r="H38" s="75">
        <v>8.0142406836996249E-2</v>
      </c>
      <c r="I38" s="75">
        <v>6.0138038441437391E-2</v>
      </c>
      <c r="J38" s="72">
        <v>0.06</v>
      </c>
      <c r="K38" s="69">
        <v>7.6499999999999999E-2</v>
      </c>
      <c r="L38" s="69">
        <v>7.6499999999999999E-2</v>
      </c>
    </row>
    <row r="39" spans="1:12" x14ac:dyDescent="0.3">
      <c r="A39" s="67">
        <v>2052</v>
      </c>
      <c r="B39" s="78">
        <v>-9.7000000000000003E-3</v>
      </c>
      <c r="C39" s="69">
        <v>7.0000000000000007E-2</v>
      </c>
      <c r="D39" s="69">
        <v>0.06</v>
      </c>
      <c r="E39" s="70">
        <v>7.6499999999999999E-2</v>
      </c>
      <c r="F39" s="74">
        <v>0.06</v>
      </c>
      <c r="G39" s="74">
        <v>0.06</v>
      </c>
      <c r="H39" s="75">
        <v>8.0142406836996249E-2</v>
      </c>
      <c r="I39" s="75">
        <v>6.0138038441437391E-2</v>
      </c>
      <c r="J39" s="72">
        <v>0.06</v>
      </c>
      <c r="K39" s="69">
        <v>7.6499999999999999E-2</v>
      </c>
      <c r="L39" s="69">
        <v>7.6499999999999999E-2</v>
      </c>
    </row>
    <row r="40" spans="1:12" x14ac:dyDescent="0.3">
      <c r="A40" s="67">
        <v>2053</v>
      </c>
      <c r="B40" s="78">
        <v>-9.7000000000000003E-3</v>
      </c>
      <c r="C40" s="69">
        <v>7.0000000000000007E-2</v>
      </c>
      <c r="D40" s="69">
        <v>0.06</v>
      </c>
      <c r="E40" s="70">
        <v>7.6499999999999999E-2</v>
      </c>
      <c r="F40" s="74">
        <v>0.06</v>
      </c>
      <c r="G40" s="74">
        <v>0.06</v>
      </c>
      <c r="H40" s="75">
        <v>8.0142406836996249E-2</v>
      </c>
      <c r="I40" s="75">
        <v>6.0138038441437391E-2</v>
      </c>
      <c r="J40" s="72">
        <v>0.06</v>
      </c>
      <c r="K40" s="69">
        <v>7.6499999999999999E-2</v>
      </c>
      <c r="L40" s="69">
        <v>7.6499999999999999E-2</v>
      </c>
    </row>
    <row r="41" spans="1:12" x14ac:dyDescent="0.3">
      <c r="A41" s="67">
        <v>2054</v>
      </c>
      <c r="B41" s="78">
        <v>-9.7000000000000003E-3</v>
      </c>
      <c r="C41" s="69">
        <v>7.0000000000000007E-2</v>
      </c>
      <c r="D41" s="69">
        <v>0.06</v>
      </c>
      <c r="E41" s="70">
        <v>7.6499999999999999E-2</v>
      </c>
      <c r="F41" s="74">
        <v>0.06</v>
      </c>
      <c r="G41" s="74">
        <v>0.06</v>
      </c>
      <c r="H41" s="75">
        <v>8.0142406836996194E-2</v>
      </c>
      <c r="I41" s="75">
        <v>6.0138038441437398E-2</v>
      </c>
      <c r="J41" s="72">
        <v>0.06</v>
      </c>
      <c r="K41" s="69">
        <v>7.6499999999999999E-2</v>
      </c>
      <c r="L41" s="69">
        <v>7.6499999999999999E-2</v>
      </c>
    </row>
    <row r="42" spans="1:12" x14ac:dyDescent="0.3">
      <c r="A42" s="67">
        <v>2055</v>
      </c>
      <c r="B42" s="78">
        <v>-9.7000000000000003E-3</v>
      </c>
      <c r="C42" s="69">
        <v>7.0000000000000007E-2</v>
      </c>
      <c r="D42" s="69">
        <v>0.06</v>
      </c>
      <c r="E42" s="70">
        <v>7.6499999999999999E-2</v>
      </c>
      <c r="F42" s="74">
        <v>0.06</v>
      </c>
      <c r="G42" s="74">
        <v>0.06</v>
      </c>
      <c r="H42" s="75">
        <v>8.0142406836996194E-2</v>
      </c>
      <c r="I42" s="75">
        <v>6.0138038441437398E-2</v>
      </c>
      <c r="J42" s="72">
        <v>0.06</v>
      </c>
      <c r="K42" s="69">
        <v>7.6499999999999999E-2</v>
      </c>
      <c r="L42" s="69">
        <v>7.6499999999999999E-2</v>
      </c>
    </row>
    <row r="43" spans="1:12" x14ac:dyDescent="0.3">
      <c r="A43" s="67">
        <v>2056</v>
      </c>
      <c r="B43" s="78">
        <v>-9.7000000000000003E-3</v>
      </c>
      <c r="C43" s="69">
        <v>7.0000000000000007E-2</v>
      </c>
      <c r="D43" s="69">
        <v>0.06</v>
      </c>
      <c r="E43" s="70">
        <v>7.6499999999999999E-2</v>
      </c>
      <c r="F43" s="74">
        <v>0.06</v>
      </c>
      <c r="G43" s="74">
        <v>0.06</v>
      </c>
      <c r="H43" s="75">
        <v>8.0142406836996194E-2</v>
      </c>
      <c r="I43" s="75">
        <v>6.0138038441437398E-2</v>
      </c>
      <c r="J43" s="72">
        <v>0.06</v>
      </c>
      <c r="K43" s="69">
        <v>7.6499999999999999E-2</v>
      </c>
      <c r="L43" s="69">
        <v>7.6499999999999999E-2</v>
      </c>
    </row>
    <row r="44" spans="1:12" x14ac:dyDescent="0.3">
      <c r="A44" s="67">
        <v>2057</v>
      </c>
      <c r="B44" s="78">
        <v>-9.7000000000000003E-3</v>
      </c>
      <c r="C44" s="69">
        <v>7.0000000000000007E-2</v>
      </c>
      <c r="D44" s="69">
        <v>0.06</v>
      </c>
      <c r="E44" s="70">
        <v>7.6499999999999999E-2</v>
      </c>
      <c r="F44" s="74">
        <v>0.06</v>
      </c>
      <c r="G44" s="74">
        <v>0.06</v>
      </c>
      <c r="H44" s="75">
        <v>8.0142406836996194E-2</v>
      </c>
      <c r="I44" s="75">
        <v>6.0138038441437398E-2</v>
      </c>
      <c r="J44" s="72">
        <v>0.06</v>
      </c>
      <c r="K44" s="69">
        <v>7.6499999999999999E-2</v>
      </c>
      <c r="L44" s="69">
        <v>7.6499999999999999E-2</v>
      </c>
    </row>
    <row r="45" spans="1:12" x14ac:dyDescent="0.3">
      <c r="A45" s="67">
        <v>2058</v>
      </c>
      <c r="B45" s="78">
        <v>-9.7000000000000003E-3</v>
      </c>
      <c r="C45" s="69">
        <v>7.0000000000000007E-2</v>
      </c>
      <c r="D45" s="69">
        <v>0.06</v>
      </c>
      <c r="E45" s="70">
        <v>7.6499999999999999E-2</v>
      </c>
      <c r="F45" s="74">
        <v>0.06</v>
      </c>
      <c r="G45" s="74">
        <v>0.06</v>
      </c>
      <c r="H45" s="75">
        <v>8.0142406836996194E-2</v>
      </c>
      <c r="I45" s="75">
        <v>6.0138038441437398E-2</v>
      </c>
      <c r="J45" s="72">
        <v>0.06</v>
      </c>
      <c r="K45" s="69">
        <v>7.6499999999999999E-2</v>
      </c>
      <c r="L45" s="69">
        <v>7.6499999999999999E-2</v>
      </c>
    </row>
    <row r="46" spans="1:12" x14ac:dyDescent="0.3">
      <c r="A46" s="67">
        <v>2059</v>
      </c>
      <c r="B46" s="78">
        <v>-9.7000000000000003E-3</v>
      </c>
      <c r="C46" s="69">
        <v>7.0000000000000007E-2</v>
      </c>
      <c r="D46" s="69">
        <v>0.06</v>
      </c>
      <c r="E46" s="70">
        <v>7.6499999999999999E-2</v>
      </c>
      <c r="F46" s="74">
        <v>0.06</v>
      </c>
      <c r="G46" s="74">
        <v>0.06</v>
      </c>
      <c r="H46" s="75">
        <v>8.0142406836996194E-2</v>
      </c>
      <c r="I46" s="75">
        <v>6.0138038441437398E-2</v>
      </c>
      <c r="J46" s="72">
        <v>0.06</v>
      </c>
      <c r="K46" s="69">
        <v>7.6499999999999999E-2</v>
      </c>
      <c r="L46" s="69">
        <v>7.6499999999999999E-2</v>
      </c>
    </row>
    <row r="47" spans="1:12" x14ac:dyDescent="0.3">
      <c r="A47" s="67">
        <v>2060</v>
      </c>
      <c r="B47" s="78">
        <v>-9.7000000000000003E-3</v>
      </c>
      <c r="C47" s="69">
        <v>7.0000000000000007E-2</v>
      </c>
      <c r="D47" s="69">
        <v>0.06</v>
      </c>
      <c r="E47" s="70">
        <v>7.6499999999999999E-2</v>
      </c>
      <c r="F47" s="74">
        <v>0.06</v>
      </c>
      <c r="G47" s="74">
        <v>0.06</v>
      </c>
      <c r="H47" s="75">
        <v>8.0142406836996194E-2</v>
      </c>
      <c r="I47" s="75">
        <v>6.0138038441437398E-2</v>
      </c>
      <c r="J47" s="72">
        <v>0.06</v>
      </c>
      <c r="K47" s="69">
        <v>7.6499999999999999E-2</v>
      </c>
      <c r="L47" s="69">
        <v>7.6499999999999999E-2</v>
      </c>
    </row>
    <row r="48" spans="1:12" x14ac:dyDescent="0.3">
      <c r="A48" s="67">
        <v>2061</v>
      </c>
      <c r="B48" s="78">
        <v>-9.7000000000000003E-3</v>
      </c>
      <c r="C48" s="69">
        <v>7.0000000000000007E-2</v>
      </c>
      <c r="D48" s="69">
        <v>0.06</v>
      </c>
      <c r="E48" s="70">
        <v>7.6499999999999999E-2</v>
      </c>
      <c r="F48" s="74">
        <v>0.06</v>
      </c>
      <c r="G48" s="74">
        <v>0.06</v>
      </c>
      <c r="H48" s="75">
        <v>8.0142406836996194E-2</v>
      </c>
      <c r="I48" s="75">
        <v>6.0138038441437398E-2</v>
      </c>
      <c r="J48" s="72">
        <v>0.06</v>
      </c>
      <c r="K48" s="69">
        <v>7.6499999999999999E-2</v>
      </c>
      <c r="L48" s="69">
        <v>7.6499999999999999E-2</v>
      </c>
    </row>
    <row r="49" spans="1:12" x14ac:dyDescent="0.3">
      <c r="A49" s="67">
        <v>2062</v>
      </c>
      <c r="B49" s="78">
        <v>-9.7000000000000003E-3</v>
      </c>
      <c r="C49" s="69">
        <v>7.0000000000000007E-2</v>
      </c>
      <c r="D49" s="69">
        <v>0.06</v>
      </c>
      <c r="E49" s="70">
        <v>7.6499999999999999E-2</v>
      </c>
      <c r="F49" s="74">
        <v>0.06</v>
      </c>
      <c r="G49" s="74">
        <v>0.06</v>
      </c>
      <c r="H49" s="75">
        <v>8.0142406836996194E-2</v>
      </c>
      <c r="I49" s="75">
        <v>6.0138038441437398E-2</v>
      </c>
      <c r="J49" s="72">
        <v>0.06</v>
      </c>
      <c r="K49" s="69">
        <v>7.6499999999999999E-2</v>
      </c>
      <c r="L49" s="69">
        <v>7.6499999999999999E-2</v>
      </c>
    </row>
    <row r="50" spans="1:12" x14ac:dyDescent="0.3">
      <c r="A50" s="67">
        <v>2063</v>
      </c>
      <c r="B50" s="78">
        <v>-9.7000000000000003E-3</v>
      </c>
      <c r="C50" s="69">
        <v>7.0000000000000007E-2</v>
      </c>
      <c r="D50" s="69">
        <v>0.06</v>
      </c>
      <c r="E50" s="70">
        <v>7.6499999999999999E-2</v>
      </c>
      <c r="F50" s="74">
        <v>0.06</v>
      </c>
      <c r="G50" s="74">
        <v>0.06</v>
      </c>
      <c r="H50" s="75">
        <v>8.0142406836996194E-2</v>
      </c>
      <c r="I50" s="75">
        <v>6.0138038441437398E-2</v>
      </c>
      <c r="J50" s="72">
        <v>0.06</v>
      </c>
      <c r="K50" s="69">
        <v>7.6499999999999999E-2</v>
      </c>
      <c r="L50" s="69">
        <v>7.6499999999999999E-2</v>
      </c>
    </row>
    <row r="51" spans="1:12" x14ac:dyDescent="0.3">
      <c r="A51" s="67">
        <v>2064</v>
      </c>
      <c r="B51" s="78">
        <v>-9.7000000000000003E-3</v>
      </c>
      <c r="C51" s="69">
        <v>7.0000000000000007E-2</v>
      </c>
      <c r="D51" s="69">
        <v>0.06</v>
      </c>
      <c r="E51" s="70">
        <v>7.6499999999999999E-2</v>
      </c>
      <c r="F51" s="74">
        <v>0.06</v>
      </c>
      <c r="G51" s="74">
        <v>0.06</v>
      </c>
      <c r="H51" s="75">
        <v>8.0142406836996194E-2</v>
      </c>
      <c r="I51" s="75">
        <v>6.0138038441437398E-2</v>
      </c>
      <c r="J51" s="72">
        <v>0.06</v>
      </c>
      <c r="K51" s="69">
        <v>7.6499999999999999E-2</v>
      </c>
      <c r="L51" s="69">
        <v>7.6499999999999999E-2</v>
      </c>
    </row>
    <row r="52" spans="1:12" x14ac:dyDescent="0.3">
      <c r="A52" s="67">
        <v>2065</v>
      </c>
      <c r="B52" s="78">
        <v>-9.7000000000000003E-3</v>
      </c>
      <c r="C52" s="69">
        <v>7.0000000000000007E-2</v>
      </c>
      <c r="D52" s="69">
        <v>0.06</v>
      </c>
      <c r="E52" s="70">
        <v>7.6499999999999999E-2</v>
      </c>
      <c r="F52" s="74">
        <v>0.06</v>
      </c>
      <c r="G52" s="74">
        <v>0.06</v>
      </c>
      <c r="H52" s="75">
        <v>8.0142406836996194E-2</v>
      </c>
      <c r="I52" s="75">
        <v>6.0138038441437398E-2</v>
      </c>
      <c r="J52" s="72">
        <v>0.06</v>
      </c>
      <c r="K52" s="69">
        <v>7.6499999999999999E-2</v>
      </c>
      <c r="L52" s="69">
        <v>7.6499999999999999E-2</v>
      </c>
    </row>
    <row r="53" spans="1:12" x14ac:dyDescent="0.3">
      <c r="A53" s="67">
        <v>2066</v>
      </c>
      <c r="B53" s="78">
        <v>-9.7000000000000003E-3</v>
      </c>
      <c r="C53" s="69">
        <v>7.0000000000000007E-2</v>
      </c>
      <c r="D53" s="69">
        <v>0.06</v>
      </c>
      <c r="E53" s="70">
        <v>7.6499999999999999E-2</v>
      </c>
      <c r="F53" s="74">
        <v>0.06</v>
      </c>
      <c r="G53" s="74">
        <v>0.06</v>
      </c>
      <c r="H53" s="75">
        <v>8.0142406836996194E-2</v>
      </c>
      <c r="I53" s="75">
        <v>6.0138038441437398E-2</v>
      </c>
      <c r="J53" s="72">
        <v>0.06</v>
      </c>
      <c r="K53" s="69">
        <v>7.6499999999999999E-2</v>
      </c>
      <c r="L53" s="69">
        <v>7.6499999999999999E-2</v>
      </c>
    </row>
    <row r="54" spans="1:12" x14ac:dyDescent="0.3">
      <c r="A54" s="67">
        <v>2067</v>
      </c>
      <c r="B54" s="78">
        <v>-9.7000000000000003E-3</v>
      </c>
      <c r="C54" s="69">
        <v>7.0000000000000007E-2</v>
      </c>
      <c r="D54" s="69">
        <v>0.06</v>
      </c>
      <c r="E54" s="70">
        <v>7.6499999999999999E-2</v>
      </c>
      <c r="F54" s="74">
        <v>0.06</v>
      </c>
      <c r="G54" s="74">
        <v>0.06</v>
      </c>
      <c r="H54" s="75">
        <v>8.0142406836996194E-2</v>
      </c>
      <c r="I54" s="75">
        <v>6.0138038441437398E-2</v>
      </c>
      <c r="J54" s="72">
        <v>0.06</v>
      </c>
      <c r="K54" s="69">
        <v>7.6499999999999999E-2</v>
      </c>
      <c r="L54" s="69">
        <v>7.6499999999999999E-2</v>
      </c>
    </row>
    <row r="55" spans="1:12" x14ac:dyDescent="0.3">
      <c r="A55" s="67">
        <v>2068</v>
      </c>
      <c r="B55" s="78">
        <v>-9.7000000000000003E-3</v>
      </c>
      <c r="C55" s="69">
        <v>7.0000000000000007E-2</v>
      </c>
      <c r="D55" s="69">
        <v>0.06</v>
      </c>
      <c r="E55" s="70">
        <v>7.6499999999999999E-2</v>
      </c>
      <c r="F55" s="74">
        <v>0.06</v>
      </c>
      <c r="G55" s="74">
        <v>0.06</v>
      </c>
      <c r="H55" s="75">
        <v>8.0142406836996194E-2</v>
      </c>
      <c r="I55" s="75">
        <v>6.0138038441437398E-2</v>
      </c>
      <c r="J55" s="72">
        <v>0.06</v>
      </c>
      <c r="K55" s="69">
        <v>7.6499999999999999E-2</v>
      </c>
      <c r="L55" s="69">
        <v>7.6499999999999999E-2</v>
      </c>
    </row>
    <row r="56" spans="1:12" x14ac:dyDescent="0.3">
      <c r="A56" s="67">
        <v>2069</v>
      </c>
      <c r="B56" s="78">
        <v>-9.7000000000000003E-3</v>
      </c>
      <c r="C56" s="69">
        <v>7.0000000000000007E-2</v>
      </c>
      <c r="D56" s="69">
        <v>0.06</v>
      </c>
      <c r="E56" s="70">
        <v>7.6499999999999999E-2</v>
      </c>
      <c r="F56" s="74">
        <v>0.06</v>
      </c>
      <c r="G56" s="74">
        <v>0.06</v>
      </c>
      <c r="H56" s="75">
        <v>8.0142406836996194E-2</v>
      </c>
      <c r="I56" s="75">
        <v>6.0138038441437398E-2</v>
      </c>
      <c r="J56" s="72">
        <v>0.06</v>
      </c>
      <c r="K56" s="69">
        <v>7.6499999999999999E-2</v>
      </c>
      <c r="L56" s="69">
        <v>7.6499999999999999E-2</v>
      </c>
    </row>
    <row r="57" spans="1:12" x14ac:dyDescent="0.3">
      <c r="A57" s="67">
        <v>2070</v>
      </c>
      <c r="B57" s="78">
        <v>-9.7000000000000003E-3</v>
      </c>
      <c r="C57" s="69">
        <v>7.0000000000000007E-2</v>
      </c>
      <c r="D57" s="69">
        <v>0.06</v>
      </c>
      <c r="E57" s="70">
        <v>7.6499999999999999E-2</v>
      </c>
      <c r="F57" s="74">
        <v>0.06</v>
      </c>
      <c r="G57" s="74">
        <v>0.06</v>
      </c>
      <c r="H57" s="75">
        <v>8.0142406836996194E-2</v>
      </c>
      <c r="I57" s="75">
        <v>6.0138038441437398E-2</v>
      </c>
      <c r="J57" s="72">
        <v>0.06</v>
      </c>
      <c r="K57" s="69">
        <v>7.6499999999999999E-2</v>
      </c>
      <c r="L57" s="69">
        <v>7.6499999999999999E-2</v>
      </c>
    </row>
    <row r="58" spans="1:12" x14ac:dyDescent="0.3">
      <c r="A58" s="67">
        <v>2071</v>
      </c>
      <c r="B58" s="78">
        <v>-9.7000000000000003E-3</v>
      </c>
      <c r="C58" s="69">
        <v>7.0000000000000007E-2</v>
      </c>
      <c r="D58" s="69">
        <v>0.06</v>
      </c>
      <c r="E58" s="70">
        <v>7.6499999999999999E-2</v>
      </c>
      <c r="F58" s="74">
        <v>0.06</v>
      </c>
      <c r="G58" s="74">
        <v>0.06</v>
      </c>
      <c r="H58" s="75">
        <v>8.0142406836996194E-2</v>
      </c>
      <c r="I58" s="75">
        <v>6.0138038441437398E-2</v>
      </c>
      <c r="J58" s="72">
        <v>0.06</v>
      </c>
      <c r="K58" s="69">
        <v>7.6499999999999999E-2</v>
      </c>
      <c r="L58" s="69">
        <v>7.6499999999999999E-2</v>
      </c>
    </row>
    <row r="59" spans="1:12" x14ac:dyDescent="0.3">
      <c r="A59" s="67">
        <v>2072</v>
      </c>
      <c r="B59" s="78">
        <v>-9.7000000000000003E-3</v>
      </c>
      <c r="C59" s="69">
        <v>7.0000000000000007E-2</v>
      </c>
      <c r="D59" s="69">
        <v>0.06</v>
      </c>
      <c r="E59" s="70">
        <v>7.6499999999999999E-2</v>
      </c>
      <c r="F59" s="74">
        <v>0.06</v>
      </c>
      <c r="G59" s="74">
        <v>0.06</v>
      </c>
      <c r="H59" s="75">
        <v>8.0142406836996194E-2</v>
      </c>
      <c r="I59" s="75">
        <v>6.0138038441437398E-2</v>
      </c>
      <c r="J59" s="72">
        <v>0.06</v>
      </c>
      <c r="K59" s="69">
        <v>7.6499999999999999E-2</v>
      </c>
      <c r="L59" s="69">
        <v>7.6499999999999999E-2</v>
      </c>
    </row>
    <row r="60" spans="1:12" x14ac:dyDescent="0.3">
      <c r="A60" s="67">
        <v>2073</v>
      </c>
      <c r="B60" s="78">
        <v>-9.7000000000000003E-3</v>
      </c>
      <c r="C60" s="69">
        <v>7.0000000000000007E-2</v>
      </c>
      <c r="D60" s="69">
        <v>0.06</v>
      </c>
      <c r="E60" s="70">
        <v>7.6499999999999999E-2</v>
      </c>
      <c r="F60" s="74">
        <v>0.06</v>
      </c>
      <c r="G60" s="74">
        <v>0.06</v>
      </c>
      <c r="H60" s="75">
        <v>8.0142406836996194E-2</v>
      </c>
      <c r="I60" s="75">
        <v>6.0138038441437398E-2</v>
      </c>
      <c r="J60" s="72">
        <v>0.06</v>
      </c>
      <c r="K60" s="69">
        <v>7.6499999999999999E-2</v>
      </c>
      <c r="L60" s="69">
        <v>7.6499999999999999E-2</v>
      </c>
    </row>
    <row r="61" spans="1:12" x14ac:dyDescent="0.3">
      <c r="A61" s="67">
        <v>2074</v>
      </c>
      <c r="B61" s="78">
        <v>-9.7000000000000003E-3</v>
      </c>
      <c r="C61" s="69">
        <v>7.0000000000000007E-2</v>
      </c>
      <c r="D61" s="69">
        <v>0.06</v>
      </c>
      <c r="E61" s="70">
        <v>7.6499999999999999E-2</v>
      </c>
      <c r="F61" s="74">
        <v>0.06</v>
      </c>
      <c r="G61" s="74">
        <v>0.06</v>
      </c>
      <c r="H61" s="75">
        <v>8.0142406836996194E-2</v>
      </c>
      <c r="I61" s="75">
        <v>6.0138038441437398E-2</v>
      </c>
      <c r="J61" s="72">
        <v>0.06</v>
      </c>
      <c r="K61" s="69">
        <v>7.6499999999999999E-2</v>
      </c>
      <c r="L61" s="69">
        <v>7.6499999999999999E-2</v>
      </c>
    </row>
    <row r="62" spans="1:12" x14ac:dyDescent="0.3">
      <c r="A62" s="67">
        <v>2075</v>
      </c>
      <c r="B62" s="78">
        <v>-9.7000000000000003E-3</v>
      </c>
      <c r="C62" s="69">
        <v>7.0000000000000007E-2</v>
      </c>
      <c r="D62" s="69">
        <v>0.06</v>
      </c>
      <c r="E62" s="70">
        <v>7.6499999999999999E-2</v>
      </c>
      <c r="F62" s="74">
        <v>0.06</v>
      </c>
      <c r="G62" s="74">
        <v>0.06</v>
      </c>
      <c r="H62" s="75">
        <v>8.0142406836996194E-2</v>
      </c>
      <c r="I62" s="75">
        <v>6.0138038441437398E-2</v>
      </c>
      <c r="J62" s="72">
        <v>0.06</v>
      </c>
      <c r="K62" s="69">
        <v>7.6499999999999999E-2</v>
      </c>
      <c r="L62" s="69">
        <v>7.6499999999999999E-2</v>
      </c>
    </row>
    <row r="63" spans="1:12" x14ac:dyDescent="0.3">
      <c r="A63" s="67">
        <v>2076</v>
      </c>
      <c r="B63" s="78">
        <v>-9.7000000000000003E-3</v>
      </c>
      <c r="C63" s="69">
        <v>7.0000000000000007E-2</v>
      </c>
      <c r="D63" s="69">
        <v>0.06</v>
      </c>
      <c r="E63" s="70">
        <v>7.6499999999999999E-2</v>
      </c>
      <c r="F63" s="74">
        <v>0.06</v>
      </c>
      <c r="G63" s="74">
        <v>0.06</v>
      </c>
      <c r="H63" s="75">
        <v>8.0142406836996194E-2</v>
      </c>
      <c r="I63" s="75">
        <v>6.0138038441437398E-2</v>
      </c>
      <c r="J63" s="72">
        <v>0.06</v>
      </c>
      <c r="K63" s="69">
        <v>7.6499999999999999E-2</v>
      </c>
      <c r="L63" s="69">
        <v>7.6499999999999999E-2</v>
      </c>
    </row>
    <row r="64" spans="1:12" x14ac:dyDescent="0.3">
      <c r="A64" s="67">
        <v>2077</v>
      </c>
      <c r="B64" s="78">
        <v>-9.7000000000000003E-3</v>
      </c>
      <c r="C64" s="69">
        <v>7.0000000000000007E-2</v>
      </c>
      <c r="D64" s="69">
        <v>0.06</v>
      </c>
      <c r="E64" s="70">
        <v>7.6499999999999999E-2</v>
      </c>
      <c r="F64" s="74">
        <v>0.06</v>
      </c>
      <c r="G64" s="74">
        <v>0.06</v>
      </c>
      <c r="H64" s="75">
        <v>8.0142406836996194E-2</v>
      </c>
      <c r="I64" s="75">
        <v>6.0138038441437398E-2</v>
      </c>
      <c r="J64" s="72">
        <v>0.06</v>
      </c>
      <c r="K64" s="69">
        <v>7.6499999999999999E-2</v>
      </c>
      <c r="L64" s="69">
        <v>7.6499999999999999E-2</v>
      </c>
    </row>
    <row r="65" spans="1:12" x14ac:dyDescent="0.3">
      <c r="A65" s="67">
        <v>2078</v>
      </c>
      <c r="B65" s="78">
        <v>-9.7000000000000003E-3</v>
      </c>
      <c r="C65" s="69">
        <v>7.0000000000000007E-2</v>
      </c>
      <c r="D65" s="69">
        <v>0.06</v>
      </c>
      <c r="E65" s="70">
        <v>7.6499999999999999E-2</v>
      </c>
      <c r="F65" s="74">
        <v>0.06</v>
      </c>
      <c r="G65" s="74">
        <v>0.06</v>
      </c>
      <c r="H65" s="75">
        <v>8.0142406836996194E-2</v>
      </c>
      <c r="I65" s="75">
        <v>6.0138038441437398E-2</v>
      </c>
      <c r="J65" s="72">
        <v>0.06</v>
      </c>
      <c r="K65" s="69">
        <v>7.6499999999999999E-2</v>
      </c>
      <c r="L65" s="69">
        <v>7.6499999999999999E-2</v>
      </c>
    </row>
    <row r="66" spans="1:12" x14ac:dyDescent="0.3">
      <c r="A66" s="67">
        <v>2079</v>
      </c>
      <c r="B66" s="78">
        <v>-9.7000000000000003E-3</v>
      </c>
      <c r="C66" s="69">
        <v>7.0000000000000007E-2</v>
      </c>
      <c r="D66" s="69">
        <v>0.06</v>
      </c>
      <c r="E66" s="70">
        <v>7.6499999999999999E-2</v>
      </c>
      <c r="F66" s="74">
        <v>0.06</v>
      </c>
      <c r="G66" s="74">
        <v>0.06</v>
      </c>
      <c r="H66" s="75">
        <v>8.0142406836996194E-2</v>
      </c>
      <c r="I66" s="75">
        <v>6.0138038441437398E-2</v>
      </c>
      <c r="J66" s="72">
        <v>0.06</v>
      </c>
      <c r="K66" s="69">
        <v>7.6499999999999999E-2</v>
      </c>
      <c r="L66" s="69">
        <v>7.6499999999999999E-2</v>
      </c>
    </row>
    <row r="67" spans="1:12" x14ac:dyDescent="0.3">
      <c r="A67" s="67">
        <v>2080</v>
      </c>
      <c r="B67" s="78">
        <v>-9.7000000000000003E-3</v>
      </c>
      <c r="C67" s="69">
        <v>7.0000000000000007E-2</v>
      </c>
      <c r="D67" s="69">
        <v>0.06</v>
      </c>
      <c r="E67" s="70">
        <v>7.6499999999999999E-2</v>
      </c>
      <c r="F67" s="74">
        <v>0.06</v>
      </c>
      <c r="G67" s="74">
        <v>0.06</v>
      </c>
      <c r="H67" s="75">
        <v>8.0142406836996194E-2</v>
      </c>
      <c r="I67" s="75">
        <v>6.0138038441437398E-2</v>
      </c>
      <c r="J67" s="72">
        <v>0.06</v>
      </c>
      <c r="K67" s="69">
        <v>7.6499999999999999E-2</v>
      </c>
      <c r="L67" s="69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13"/>
  <sheetViews>
    <sheetView topLeftCell="BM1" workbookViewId="0">
      <selection activeCell="BT13" sqref="BT13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9.21875" bestFit="1" customWidth="1"/>
    <col min="4" max="4" width="10.33203125" bestFit="1" customWidth="1"/>
    <col min="5" max="5" width="10.33203125" style="80" customWidth="1"/>
    <col min="6" max="6" width="11.44140625" bestFit="1" customWidth="1"/>
    <col min="7" max="7" width="12.6640625" bestFit="1" customWidth="1"/>
    <col min="8" max="8" width="9.109375" bestFit="1" customWidth="1"/>
    <col min="9" max="9" width="6.5546875" bestFit="1" customWidth="1"/>
    <col min="10" max="10" width="12.77734375" bestFit="1" customWidth="1"/>
    <col min="11" max="12" width="12.77734375" style="80" customWidth="1"/>
    <col min="13" max="13" width="16" bestFit="1" customWidth="1"/>
    <col min="14" max="14" width="20" bestFit="1" customWidth="1"/>
    <col min="15" max="15" width="13.109375" bestFit="1" customWidth="1"/>
    <col min="16" max="17" width="13.109375" style="80" customWidth="1"/>
    <col min="18" max="18" width="16.21875" bestFit="1" customWidth="1"/>
    <col min="19" max="19" width="20.21875" bestFit="1" customWidth="1"/>
    <col min="20" max="20" width="6.5546875" bestFit="1" customWidth="1"/>
    <col min="21" max="22" width="6.5546875" style="80" customWidth="1"/>
    <col min="23" max="23" width="6.5546875" bestFit="1" customWidth="1"/>
    <col min="24" max="25" width="6.5546875" style="80" customWidth="1"/>
    <col min="26" max="27" width="9.109375" bestFit="1" customWidth="1"/>
    <col min="28" max="30" width="9.109375" style="80" customWidth="1"/>
    <col min="31" max="31" width="8.88671875" bestFit="1" customWidth="1"/>
    <col min="32" max="32" width="7.109375" bestFit="1" customWidth="1"/>
    <col min="33" max="33" width="7.6640625" bestFit="1" customWidth="1"/>
    <col min="34" max="34" width="9.44140625" style="80" customWidth="1"/>
    <col min="35" max="36" width="7.6640625" style="80" customWidth="1"/>
    <col min="37" max="37" width="7.109375" bestFit="1" customWidth="1"/>
    <col min="38" max="38" width="9.21875" bestFit="1" customWidth="1"/>
    <col min="39" max="39" width="11.5546875" bestFit="1" customWidth="1"/>
    <col min="40" max="40" width="11.88671875" bestFit="1" customWidth="1"/>
    <col min="41" max="41" width="14.33203125" customWidth="1"/>
    <col min="42" max="42" width="12" bestFit="1" customWidth="1"/>
    <col min="43" max="43" width="14.44140625" bestFit="1" customWidth="1"/>
    <col min="44" max="44" width="14.44140625" style="96" customWidth="1"/>
    <col min="45" max="45" width="8.109375" bestFit="1" customWidth="1"/>
    <col min="46" max="47" width="8.109375" style="96" customWidth="1"/>
    <col min="48" max="48" width="11.5546875" bestFit="1" customWidth="1"/>
    <col min="49" max="49" width="7.5546875" bestFit="1" customWidth="1"/>
    <col min="50" max="50" width="7.5546875" style="80" customWidth="1"/>
    <col min="51" max="51" width="11.5546875" bestFit="1" customWidth="1"/>
    <col min="52" max="52" width="11.5546875" style="80" customWidth="1"/>
    <col min="53" max="53" width="7.21875" bestFit="1" customWidth="1"/>
    <col min="54" max="54" width="8.77734375" bestFit="1" customWidth="1"/>
    <col min="55" max="55" width="8.77734375" style="80" customWidth="1"/>
    <col min="56" max="56" width="16.77734375" bestFit="1" customWidth="1"/>
    <col min="57" max="57" width="14.33203125" bestFit="1" customWidth="1"/>
    <col min="58" max="58" width="14.33203125" style="96" customWidth="1"/>
    <col min="59" max="59" width="16.88671875" bestFit="1" customWidth="1"/>
    <col min="60" max="60" width="14.44140625" bestFit="1" customWidth="1"/>
    <col min="61" max="61" width="18.44140625" bestFit="1" customWidth="1"/>
    <col min="62" max="62" width="15.88671875" bestFit="1" customWidth="1"/>
    <col min="63" max="63" width="15.88671875" customWidth="1"/>
    <col min="64" max="64" width="19.44140625" bestFit="1" customWidth="1"/>
    <col min="65" max="66" width="19.44140625" style="96" customWidth="1"/>
    <col min="67" max="67" width="14.6640625" bestFit="1" customWidth="1"/>
    <col min="68" max="68" width="14.6640625" style="96" customWidth="1"/>
    <col min="69" max="69" width="14.6640625" bestFit="1" customWidth="1"/>
    <col min="70" max="70" width="11.5546875" bestFit="1" customWidth="1"/>
    <col min="71" max="71" width="6.5546875" bestFit="1" customWidth="1"/>
    <col min="72" max="72" width="8.77734375" bestFit="1" customWidth="1"/>
    <col min="73" max="73" width="7.6640625" bestFit="1" customWidth="1"/>
    <col min="74" max="74" width="12.33203125" bestFit="1" customWidth="1"/>
    <col min="75" max="75" width="17.44140625" bestFit="1" customWidth="1"/>
    <col min="76" max="76" width="20.21875" bestFit="1" customWidth="1"/>
    <col min="77" max="77" width="23.88671875" bestFit="1" customWidth="1"/>
    <col min="78" max="78" width="19.6640625" bestFit="1" customWidth="1"/>
    <col min="79" max="81" width="19.21875" bestFit="1" customWidth="1"/>
    <col min="82" max="82" width="19.21875" style="96" customWidth="1"/>
    <col min="83" max="83" width="23.33203125" bestFit="1" customWidth="1"/>
    <col min="84" max="92" width="23.33203125" style="96" customWidth="1"/>
    <col min="93" max="93" width="10.109375" bestFit="1" customWidth="1"/>
    <col min="94" max="94" width="10.109375" style="96" customWidth="1"/>
    <col min="95" max="95" width="10.5546875" bestFit="1" customWidth="1"/>
    <col min="96" max="96" width="10.5546875" style="96" customWidth="1"/>
    <col min="97" max="97" width="19.109375" bestFit="1" customWidth="1"/>
    <col min="98" max="98" width="20.5546875" bestFit="1" customWidth="1"/>
    <col min="99" max="99" width="20.5546875" style="96" customWidth="1"/>
    <col min="101" max="101" width="8.88671875" style="96"/>
    <col min="104" max="104" width="10" bestFit="1" customWidth="1"/>
  </cols>
  <sheetData>
    <row r="1" spans="1:104" x14ac:dyDescent="0.3">
      <c r="A1" s="1" t="s">
        <v>13</v>
      </c>
      <c r="B1" s="5" t="s">
        <v>68</v>
      </c>
      <c r="C1" s="6" t="s">
        <v>69</v>
      </c>
      <c r="D1" s="6" t="s">
        <v>199</v>
      </c>
      <c r="E1" s="6" t="s">
        <v>200</v>
      </c>
      <c r="F1" s="5" t="s">
        <v>161</v>
      </c>
      <c r="G1" s="5" t="s">
        <v>70</v>
      </c>
      <c r="H1" s="5" t="s">
        <v>124</v>
      </c>
      <c r="I1" s="7" t="s">
        <v>125</v>
      </c>
      <c r="J1" s="4" t="s">
        <v>181</v>
      </c>
      <c r="K1" s="4" t="s">
        <v>182</v>
      </c>
      <c r="L1" s="4" t="s">
        <v>183</v>
      </c>
      <c r="M1" s="1" t="s">
        <v>71</v>
      </c>
      <c r="N1" s="3" t="s">
        <v>109</v>
      </c>
      <c r="O1" s="4" t="s">
        <v>184</v>
      </c>
      <c r="P1" s="4" t="s">
        <v>185</v>
      </c>
      <c r="Q1" s="4" t="s">
        <v>186</v>
      </c>
      <c r="R1" s="1" t="s">
        <v>72</v>
      </c>
      <c r="S1" s="3" t="s">
        <v>110</v>
      </c>
      <c r="T1" s="1" t="s">
        <v>15</v>
      </c>
      <c r="U1" s="1" t="s">
        <v>177</v>
      </c>
      <c r="V1" s="1" t="s">
        <v>178</v>
      </c>
      <c r="W1" s="1" t="s">
        <v>14</v>
      </c>
      <c r="X1" s="1" t="s">
        <v>179</v>
      </c>
      <c r="Y1" s="1" t="s">
        <v>180</v>
      </c>
      <c r="Z1" s="1" t="s">
        <v>73</v>
      </c>
      <c r="AA1" s="1" t="s">
        <v>74</v>
      </c>
      <c r="AB1" s="1" t="s">
        <v>187</v>
      </c>
      <c r="AC1" s="1" t="s">
        <v>188</v>
      </c>
      <c r="AD1" s="1" t="s">
        <v>189</v>
      </c>
      <c r="AE1" s="1" t="s">
        <v>76</v>
      </c>
      <c r="AF1" s="1" t="s">
        <v>77</v>
      </c>
      <c r="AG1" s="1" t="s">
        <v>75</v>
      </c>
      <c r="AH1" s="1" t="s">
        <v>190</v>
      </c>
      <c r="AI1" s="1" t="s">
        <v>191</v>
      </c>
      <c r="AJ1" s="1" t="s">
        <v>192</v>
      </c>
      <c r="AK1" s="1" t="s">
        <v>170</v>
      </c>
      <c r="AL1" s="1" t="s">
        <v>167</v>
      </c>
      <c r="AM1" s="1" t="s">
        <v>115</v>
      </c>
      <c r="AN1" s="1" t="s">
        <v>166</v>
      </c>
      <c r="AO1" s="1" t="s">
        <v>165</v>
      </c>
      <c r="AP1" s="1" t="s">
        <v>168</v>
      </c>
      <c r="AQ1" s="1" t="s">
        <v>169</v>
      </c>
      <c r="AR1" s="97" t="s">
        <v>220</v>
      </c>
      <c r="AS1" s="1" t="s">
        <v>205</v>
      </c>
      <c r="AT1" s="97" t="s">
        <v>206</v>
      </c>
      <c r="AU1" s="97" t="s">
        <v>207</v>
      </c>
      <c r="AV1" s="1" t="s">
        <v>171</v>
      </c>
      <c r="AW1" s="1" t="s">
        <v>126</v>
      </c>
      <c r="AX1" s="1" t="s">
        <v>128</v>
      </c>
      <c r="AY1" s="4" t="s">
        <v>196</v>
      </c>
      <c r="AZ1" s="4" t="s">
        <v>195</v>
      </c>
      <c r="BA1" s="4" t="s">
        <v>129</v>
      </c>
      <c r="BB1" s="1" t="s">
        <v>193</v>
      </c>
      <c r="BC1" s="1" t="s">
        <v>194</v>
      </c>
      <c r="BD1" s="1" t="s">
        <v>105</v>
      </c>
      <c r="BE1" s="1" t="s">
        <v>106</v>
      </c>
      <c r="BF1" s="97" t="s">
        <v>221</v>
      </c>
      <c r="BG1" s="1" t="s">
        <v>111</v>
      </c>
      <c r="BH1" s="1" t="s">
        <v>112</v>
      </c>
      <c r="BI1" s="1" t="s">
        <v>113</v>
      </c>
      <c r="BJ1" s="1" t="s">
        <v>114</v>
      </c>
      <c r="BK1" s="1" t="s">
        <v>127</v>
      </c>
      <c r="BL1" s="1" t="s">
        <v>130</v>
      </c>
      <c r="BM1" s="97" t="s">
        <v>222</v>
      </c>
      <c r="BN1" s="97" t="s">
        <v>223</v>
      </c>
      <c r="BO1" s="3" t="s">
        <v>107</v>
      </c>
      <c r="BP1" s="98" t="s">
        <v>242</v>
      </c>
      <c r="BQ1" s="3" t="s">
        <v>108</v>
      </c>
      <c r="BR1" s="3" t="s">
        <v>78</v>
      </c>
      <c r="BS1" s="4" t="s">
        <v>123</v>
      </c>
      <c r="BT1" s="4" t="s">
        <v>121</v>
      </c>
      <c r="BU1" s="1" t="s">
        <v>79</v>
      </c>
      <c r="BV1" s="1" t="s">
        <v>120</v>
      </c>
      <c r="BW1" t="s">
        <v>231</v>
      </c>
      <c r="BX1" t="s">
        <v>230</v>
      </c>
      <c r="BY1" t="s">
        <v>229</v>
      </c>
      <c r="BZ1" t="s">
        <v>228</v>
      </c>
      <c r="CA1" t="s">
        <v>227</v>
      </c>
      <c r="CB1" t="s">
        <v>226</v>
      </c>
      <c r="CC1" t="s">
        <v>225</v>
      </c>
      <c r="CD1" s="96" t="s">
        <v>232</v>
      </c>
      <c r="CE1" t="s">
        <v>224</v>
      </c>
      <c r="CF1" s="96" t="s">
        <v>233</v>
      </c>
      <c r="CG1" s="96" t="s">
        <v>234</v>
      </c>
      <c r="CH1" s="96" t="s">
        <v>235</v>
      </c>
      <c r="CI1" s="96" t="s">
        <v>236</v>
      </c>
      <c r="CJ1" s="96" t="s">
        <v>237</v>
      </c>
      <c r="CK1" s="96" t="s">
        <v>238</v>
      </c>
      <c r="CL1" s="96" t="s">
        <v>239</v>
      </c>
      <c r="CM1" s="96" t="s">
        <v>240</v>
      </c>
      <c r="CN1" s="96" t="s">
        <v>241</v>
      </c>
      <c r="CO1" t="s">
        <v>131</v>
      </c>
      <c r="CP1" s="96" t="s">
        <v>214</v>
      </c>
      <c r="CQ1" t="s">
        <v>132</v>
      </c>
      <c r="CR1" s="96" t="s">
        <v>215</v>
      </c>
      <c r="CS1" t="s">
        <v>133</v>
      </c>
      <c r="CT1" t="s">
        <v>134</v>
      </c>
      <c r="CU1" s="96" t="s">
        <v>212</v>
      </c>
      <c r="CV1" t="s">
        <v>135</v>
      </c>
      <c r="CW1" s="96" t="s">
        <v>213</v>
      </c>
      <c r="CX1" t="s">
        <v>136</v>
      </c>
      <c r="CY1" t="s">
        <v>137</v>
      </c>
      <c r="CZ1" t="s">
        <v>138</v>
      </c>
    </row>
    <row r="2" spans="1:104" s="18" customFormat="1" x14ac:dyDescent="0.3">
      <c r="A2" s="33">
        <v>2015</v>
      </c>
      <c r="B2" s="36">
        <v>1156.855431</v>
      </c>
      <c r="C2" s="37">
        <v>1156.855431</v>
      </c>
      <c r="D2" s="32"/>
      <c r="E2" s="32"/>
      <c r="F2" s="19"/>
      <c r="G2" s="19">
        <v>0</v>
      </c>
      <c r="H2" s="20">
        <v>7.7499999999999999E-2</v>
      </c>
      <c r="I2" s="20">
        <v>7.7499999999999999E-2</v>
      </c>
      <c r="J2" s="21">
        <v>6470.3031790000005</v>
      </c>
      <c r="K2" s="21">
        <f>J2</f>
        <v>6470.3031790000005</v>
      </c>
      <c r="L2" s="21"/>
      <c r="M2" s="21">
        <v>138.04995600000001</v>
      </c>
      <c r="N2" s="22"/>
      <c r="O2" s="21">
        <v>6470.3031790000005</v>
      </c>
      <c r="P2" s="21">
        <f>O2</f>
        <v>6470.3031790000005</v>
      </c>
      <c r="Q2" s="21"/>
      <c r="R2" s="21">
        <v>138.04995600000001</v>
      </c>
      <c r="S2" s="22"/>
      <c r="T2" s="23">
        <v>4926.5158099999999</v>
      </c>
      <c r="U2" s="83">
        <f>T2</f>
        <v>4926.5158099999999</v>
      </c>
      <c r="V2" s="83"/>
      <c r="W2" s="23">
        <v>5061.0582210000002</v>
      </c>
      <c r="X2" s="83">
        <f>W2</f>
        <v>5061.0582210000002</v>
      </c>
      <c r="Y2" s="83"/>
      <c r="Z2" s="38">
        <v>4.5999999999999999E-2</v>
      </c>
      <c r="AA2" s="37">
        <v>1543.7873690000006</v>
      </c>
      <c r="AB2" s="81">
        <f>AA2</f>
        <v>1543.7873690000006</v>
      </c>
      <c r="AC2" s="81">
        <f>AA2</f>
        <v>1543.7873690000006</v>
      </c>
      <c r="AD2" s="81">
        <v>0</v>
      </c>
      <c r="AE2" s="39">
        <v>0.76140416819871548</v>
      </c>
      <c r="AF2" s="40">
        <v>0.78219800231713377</v>
      </c>
      <c r="AG2" s="41"/>
      <c r="AH2" s="93"/>
      <c r="AI2" s="93"/>
      <c r="AJ2" s="81">
        <v>0</v>
      </c>
      <c r="AK2" s="43">
        <v>0.1118</v>
      </c>
      <c r="AL2" s="43">
        <v>0.1118</v>
      </c>
      <c r="AM2" s="38"/>
      <c r="AN2" s="38">
        <v>7.9000000000000001E-2</v>
      </c>
      <c r="AO2" s="38"/>
      <c r="AP2" s="41">
        <v>3.2799999999999996E-2</v>
      </c>
      <c r="AQ2" s="41"/>
      <c r="AR2" s="41"/>
      <c r="AS2" s="44">
        <v>7.9484237120710205E-2</v>
      </c>
      <c r="AT2" s="44"/>
      <c r="AU2" s="44">
        <v>7.9484237120710205E-2</v>
      </c>
      <c r="AV2" s="41">
        <v>0.19438423712071018</v>
      </c>
      <c r="AW2" s="41">
        <v>7.9000000000000001E-2</v>
      </c>
      <c r="AX2" s="86">
        <v>-333.40146299999998</v>
      </c>
      <c r="AY2" s="48">
        <v>-333.40146299999998</v>
      </c>
      <c r="AZ2" s="83"/>
      <c r="BA2" s="23"/>
      <c r="BB2" s="23">
        <v>-3.4835310000000002</v>
      </c>
      <c r="BC2" s="83"/>
      <c r="BD2" s="49">
        <v>95.424030999999999</v>
      </c>
      <c r="BE2" s="36"/>
      <c r="BF2" s="36"/>
      <c r="BG2" s="23">
        <v>42.704507461400013</v>
      </c>
      <c r="BH2" s="36"/>
      <c r="BI2" s="23">
        <v>91.938067538599952</v>
      </c>
      <c r="BJ2" s="50"/>
      <c r="BK2" s="50"/>
      <c r="BL2" s="50"/>
      <c r="BM2" s="50"/>
      <c r="BN2" s="50"/>
      <c r="BO2" s="51">
        <v>230.06660599999998</v>
      </c>
      <c r="BP2" s="51"/>
      <c r="BQ2" s="51"/>
      <c r="BR2" s="51">
        <v>230.06660599999998</v>
      </c>
      <c r="BS2" s="34"/>
      <c r="BT2" s="21"/>
      <c r="BU2" s="8"/>
      <c r="BV2" s="9"/>
      <c r="BW2" s="53">
        <v>-106.81838800000004</v>
      </c>
      <c r="BX2" s="54">
        <v>379.00268799999998</v>
      </c>
      <c r="BY2" s="55">
        <v>5214.9542169999995</v>
      </c>
      <c r="BZ2" s="55">
        <v>-153.89599599999929</v>
      </c>
      <c r="CA2" s="54">
        <v>-38.473998999999822</v>
      </c>
      <c r="CB2" s="54">
        <v>99.700567000000007</v>
      </c>
      <c r="CC2" s="54">
        <v>50.563274</v>
      </c>
      <c r="CD2" s="54">
        <v>-53.263661999999997</v>
      </c>
      <c r="CE2" s="82">
        <v>58.526180000000195</v>
      </c>
      <c r="CF2" s="82"/>
      <c r="CG2" s="82"/>
      <c r="CH2" s="82"/>
      <c r="CI2" s="82"/>
      <c r="CJ2" s="82"/>
      <c r="CK2" s="82"/>
      <c r="CL2" s="82"/>
      <c r="CM2" s="82"/>
      <c r="CN2" s="82"/>
      <c r="CP2" s="99"/>
      <c r="CR2" s="99"/>
      <c r="CU2" s="99"/>
      <c r="CW2" s="99"/>
    </row>
    <row r="3" spans="1:104" x14ac:dyDescent="0.3">
      <c r="A3" s="33">
        <v>2016</v>
      </c>
      <c r="B3" s="36">
        <v>1185.6461790000001</v>
      </c>
      <c r="C3" s="37">
        <v>1185.6461790000001</v>
      </c>
      <c r="D3" s="23"/>
      <c r="E3" s="83"/>
      <c r="F3" s="19">
        <v>1</v>
      </c>
      <c r="G3" s="19">
        <v>0</v>
      </c>
      <c r="H3" s="20">
        <v>7.7499999999999999E-2</v>
      </c>
      <c r="I3" s="20">
        <v>7.7499999999999999E-2</v>
      </c>
      <c r="J3" s="21">
        <v>6787.9231540000001</v>
      </c>
      <c r="K3" s="21">
        <f t="shared" ref="K3:K8" si="0">J3</f>
        <v>6787.9231540000001</v>
      </c>
      <c r="L3" s="21"/>
      <c r="M3" s="21">
        <v>123.08196100000001</v>
      </c>
      <c r="O3" s="21">
        <v>6787.9231540000001</v>
      </c>
      <c r="P3" s="21">
        <f t="shared" ref="P3:P8" si="1">O3</f>
        <v>6787.9231540000001</v>
      </c>
      <c r="Q3" s="21"/>
      <c r="R3" s="21">
        <v>123.08196100000001</v>
      </c>
      <c r="T3" s="23">
        <v>5247.6853099999998</v>
      </c>
      <c r="U3" s="83">
        <f t="shared" ref="U3:U8" si="2">T3</f>
        <v>5247.6853099999998</v>
      </c>
      <c r="V3" s="83"/>
      <c r="W3" s="23">
        <v>5032.8071099999997</v>
      </c>
      <c r="X3" s="83">
        <f t="shared" ref="X3:X8" si="3">W3</f>
        <v>5032.8071099999997</v>
      </c>
      <c r="Y3" s="83"/>
      <c r="Z3" s="38">
        <v>2.0199999999999999E-2</v>
      </c>
      <c r="AA3" s="37">
        <v>1540.2378440000002</v>
      </c>
      <c r="AB3" s="81">
        <f t="shared" ref="AB3:AB8" si="4">AA3</f>
        <v>1540.2378440000002</v>
      </c>
      <c r="AC3" s="81">
        <f t="shared" ref="AC3:AC8" si="5">AA3</f>
        <v>1540.2378440000002</v>
      </c>
      <c r="AD3" s="81">
        <v>0</v>
      </c>
      <c r="AE3" s="39">
        <v>0.77309144357470139</v>
      </c>
      <c r="AF3" s="40">
        <v>0.74143548708771956</v>
      </c>
      <c r="AG3" s="42">
        <v>1755.1160440000003</v>
      </c>
      <c r="AH3" s="93">
        <f t="shared" ref="AH3:AH8" si="6">AG3</f>
        <v>1755.1160440000003</v>
      </c>
      <c r="AI3" s="93">
        <f t="shared" ref="AI3:AI8" si="7">AG3</f>
        <v>1755.1160440000003</v>
      </c>
      <c r="AJ3" s="81">
        <v>0</v>
      </c>
      <c r="AK3" s="43">
        <v>0.1134</v>
      </c>
      <c r="AL3" s="43">
        <v>0.1134</v>
      </c>
      <c r="AM3" s="38"/>
      <c r="AN3" s="38">
        <v>7.9000000000000001E-2</v>
      </c>
      <c r="AO3" s="38"/>
      <c r="AP3" s="41">
        <v>3.44E-2</v>
      </c>
      <c r="AQ3" s="41"/>
      <c r="AR3" s="41"/>
      <c r="AS3" s="45">
        <v>7.2664021585629721E-2</v>
      </c>
      <c r="AT3" s="45"/>
      <c r="AU3" s="45">
        <v>7.2664021585629721E-2</v>
      </c>
      <c r="AV3" s="41">
        <v>0.18916402158562973</v>
      </c>
      <c r="AW3" s="41">
        <v>7.9000000000000001E-2</v>
      </c>
      <c r="AX3" s="86">
        <v>-355.983766</v>
      </c>
      <c r="AY3" s="48">
        <v>-355.983766</v>
      </c>
      <c r="AZ3" s="83"/>
      <c r="BA3" s="52"/>
      <c r="BB3" s="23">
        <v>-3.85833</v>
      </c>
      <c r="BC3" s="83"/>
      <c r="BD3" s="49">
        <v>97.342719000000002</v>
      </c>
      <c r="BE3" s="23"/>
      <c r="BF3" s="100"/>
      <c r="BG3" s="23">
        <v>38.888026967100004</v>
      </c>
      <c r="BH3" s="23"/>
      <c r="BI3" s="23">
        <v>94.240182032900023</v>
      </c>
      <c r="BJ3" s="23"/>
      <c r="BK3" s="23"/>
      <c r="BL3" s="23"/>
      <c r="BM3" s="100"/>
      <c r="BN3" s="100"/>
      <c r="BO3" s="37">
        <v>230.47092800000001</v>
      </c>
      <c r="BP3" s="81"/>
      <c r="BQ3" s="37"/>
      <c r="BR3" s="81">
        <v>230.47092800000001</v>
      </c>
      <c r="BW3" s="53">
        <v>-129.37116800000001</v>
      </c>
      <c r="BX3" s="54">
        <v>417.96108299999997</v>
      </c>
      <c r="BY3" s="55">
        <v>5349.6481360000007</v>
      </c>
      <c r="BZ3" s="55">
        <v>-316.84102600000097</v>
      </c>
      <c r="CA3" s="55">
        <v>-79.210256500000241</v>
      </c>
      <c r="CB3" s="37">
        <v>-38.473998999999822</v>
      </c>
      <c r="CC3" s="55">
        <v>99.700567000000007</v>
      </c>
      <c r="CD3" s="82">
        <v>50.563274</v>
      </c>
      <c r="CE3" s="82">
        <v>32.579585499999943</v>
      </c>
      <c r="CF3" s="82"/>
      <c r="CG3" s="82"/>
      <c r="CH3" s="82"/>
      <c r="CI3" s="82"/>
      <c r="CJ3" s="82"/>
      <c r="CK3" s="82"/>
      <c r="CL3" s="82"/>
      <c r="CM3" s="82"/>
      <c r="CN3" s="82"/>
    </row>
    <row r="4" spans="1:104" x14ac:dyDescent="0.3">
      <c r="A4" s="33">
        <v>2017</v>
      </c>
      <c r="B4" s="36">
        <v>1232.0665369999999</v>
      </c>
      <c r="C4" s="37">
        <v>1232.0665369999999</v>
      </c>
      <c r="D4" s="23"/>
      <c r="E4" s="83"/>
      <c r="F4" s="19">
        <v>1</v>
      </c>
      <c r="G4" s="19">
        <v>0</v>
      </c>
      <c r="H4" s="20">
        <v>7.7499999999999999E-2</v>
      </c>
      <c r="I4" s="20">
        <v>7.7499999999999999E-2</v>
      </c>
      <c r="J4" s="21">
        <v>7578.384779</v>
      </c>
      <c r="K4" s="21">
        <f t="shared" si="0"/>
        <v>7578.384779</v>
      </c>
      <c r="L4" s="21"/>
      <c r="M4" s="21">
        <v>134.08437000000001</v>
      </c>
      <c r="O4" s="21">
        <v>7578.384779</v>
      </c>
      <c r="P4" s="21">
        <f t="shared" si="1"/>
        <v>7578.384779</v>
      </c>
      <c r="Q4" s="21"/>
      <c r="R4" s="21">
        <v>134.08437000000001</v>
      </c>
      <c r="T4" s="23">
        <v>5514.026586</v>
      </c>
      <c r="U4" s="83">
        <f t="shared" si="2"/>
        <v>5514.026586</v>
      </c>
      <c r="V4" s="83"/>
      <c r="W4" s="23">
        <v>5472.519182</v>
      </c>
      <c r="X4" s="83">
        <f t="shared" si="3"/>
        <v>5472.519182</v>
      </c>
      <c r="Y4" s="83"/>
      <c r="Z4" s="38">
        <v>0.1193</v>
      </c>
      <c r="AA4" s="37">
        <v>2064.358193</v>
      </c>
      <c r="AB4" s="81">
        <f t="shared" si="4"/>
        <v>2064.358193</v>
      </c>
      <c r="AC4" s="81">
        <f t="shared" si="5"/>
        <v>2064.358193</v>
      </c>
      <c r="AD4" s="81">
        <v>0</v>
      </c>
      <c r="AE4" s="39">
        <v>0.72759918462831064</v>
      </c>
      <c r="AF4" s="40">
        <v>0.72212210670070021</v>
      </c>
      <c r="AG4" s="42">
        <v>2105.865597</v>
      </c>
      <c r="AH4" s="93">
        <f t="shared" si="6"/>
        <v>2105.865597</v>
      </c>
      <c r="AI4" s="93">
        <f t="shared" si="7"/>
        <v>2105.865597</v>
      </c>
      <c r="AJ4" s="81">
        <v>0</v>
      </c>
      <c r="AK4" s="43">
        <v>9.8599999999999993E-2</v>
      </c>
      <c r="AL4" s="43">
        <v>9.8599999999999993E-2</v>
      </c>
      <c r="AM4" s="38"/>
      <c r="AN4" s="38">
        <v>7.9000000000000001E-2</v>
      </c>
      <c r="AO4" s="38"/>
      <c r="AP4" s="41">
        <v>1.9599999999999992E-2</v>
      </c>
      <c r="AQ4" s="41"/>
      <c r="AR4" s="41"/>
      <c r="AS4" s="45">
        <v>9.6257386767726841E-2</v>
      </c>
      <c r="AT4" s="45"/>
      <c r="AU4" s="45">
        <v>9.6257386767726841E-2</v>
      </c>
      <c r="AV4" s="41">
        <v>0.19785738676772685</v>
      </c>
      <c r="AW4" s="41">
        <v>7.9000000000000001E-2</v>
      </c>
      <c r="AX4" s="86">
        <v>-380.22791899999999</v>
      </c>
      <c r="AY4" s="48">
        <v>-380.22791899999999</v>
      </c>
      <c r="AZ4" s="83"/>
      <c r="BA4" s="23"/>
      <c r="BB4" s="23">
        <v>-4.4720839999999997</v>
      </c>
      <c r="BC4" s="83"/>
      <c r="BD4" s="49">
        <v>100.76813900000001</v>
      </c>
      <c r="BE4" s="23"/>
      <c r="BF4" s="100"/>
      <c r="BG4" s="23">
        <v>42.767612560499984</v>
      </c>
      <c r="BH4" s="23"/>
      <c r="BI4" s="23">
        <v>89.526909439500045</v>
      </c>
      <c r="BJ4" s="37"/>
      <c r="BK4" s="37"/>
      <c r="BL4" s="37"/>
      <c r="BM4" s="81"/>
      <c r="BN4" s="81"/>
      <c r="BO4" s="37">
        <v>233.06266100000005</v>
      </c>
      <c r="BP4" s="81"/>
      <c r="BQ4" s="37"/>
      <c r="BR4" s="81">
        <v>233.06266100000005</v>
      </c>
      <c r="BW4" s="53">
        <v>-151.63734199999993</v>
      </c>
      <c r="BX4" s="55">
        <v>384.1666040225</v>
      </c>
      <c r="BY4" s="55">
        <v>5265.3363720224997</v>
      </c>
      <c r="BZ4" s="55">
        <v>207.18280997750026</v>
      </c>
      <c r="CA4" s="55">
        <v>51.795702494375064</v>
      </c>
      <c r="CB4" s="37">
        <v>-79.210256500000241</v>
      </c>
      <c r="CC4" s="55">
        <v>-38.473998999999822</v>
      </c>
      <c r="CD4" s="82">
        <v>99.700567000000007</v>
      </c>
      <c r="CE4" s="82">
        <v>33.812013994375008</v>
      </c>
      <c r="CF4" s="82"/>
      <c r="CG4" s="82"/>
      <c r="CH4" s="82"/>
      <c r="CI4" s="82"/>
      <c r="CJ4" s="82"/>
      <c r="CK4" s="82"/>
      <c r="CL4" s="82"/>
      <c r="CM4" s="82"/>
      <c r="CN4" s="82"/>
    </row>
    <row r="5" spans="1:104" x14ac:dyDescent="0.3">
      <c r="A5" s="33">
        <v>2018</v>
      </c>
      <c r="B5" s="36">
        <v>1230.10535</v>
      </c>
      <c r="C5" s="37">
        <v>1230.10535</v>
      </c>
      <c r="D5" s="37"/>
      <c r="E5" s="81"/>
      <c r="F5" s="19">
        <v>1</v>
      </c>
      <c r="G5" s="19">
        <v>0</v>
      </c>
      <c r="H5" s="20">
        <v>7.6499999999999999E-2</v>
      </c>
      <c r="I5" s="20">
        <v>7.6499999999999999E-2</v>
      </c>
      <c r="J5" s="21">
        <v>7730.0840770000004</v>
      </c>
      <c r="K5" s="21">
        <f t="shared" si="0"/>
        <v>7730.0840770000004</v>
      </c>
      <c r="L5" s="21"/>
      <c r="M5" s="21">
        <v>127.31529500000001</v>
      </c>
      <c r="O5" s="21">
        <v>7730.0840770000004</v>
      </c>
      <c r="P5" s="21">
        <f t="shared" si="1"/>
        <v>7730.0840770000004</v>
      </c>
      <c r="Q5" s="21"/>
      <c r="R5" s="21">
        <v>127.31529500000001</v>
      </c>
      <c r="T5" s="23">
        <v>5705.2357270000002</v>
      </c>
      <c r="U5" s="83">
        <f t="shared" si="2"/>
        <v>5705.2357270000002</v>
      </c>
      <c r="V5" s="83"/>
      <c r="W5" s="23">
        <v>5779.9940079999997</v>
      </c>
      <c r="X5" s="83">
        <f t="shared" si="3"/>
        <v>5779.9940079999997</v>
      </c>
      <c r="Y5" s="83"/>
      <c r="Z5" s="38">
        <v>8.8999999999999996E-2</v>
      </c>
      <c r="AA5" s="37">
        <v>2024.8483500000002</v>
      </c>
      <c r="AB5" s="81">
        <f t="shared" si="4"/>
        <v>2024.8483500000002</v>
      </c>
      <c r="AC5" s="81">
        <f t="shared" si="5"/>
        <v>2024.8483500000002</v>
      </c>
      <c r="AD5" s="81">
        <v>0</v>
      </c>
      <c r="AE5" s="39">
        <v>0.73805610264644994</v>
      </c>
      <c r="AF5" s="40">
        <v>0.74772718516707015</v>
      </c>
      <c r="AG5" s="42">
        <v>1950.0900690000008</v>
      </c>
      <c r="AH5" s="93">
        <f t="shared" si="6"/>
        <v>1950.0900690000008</v>
      </c>
      <c r="AI5" s="93">
        <f t="shared" si="7"/>
        <v>1950.0900690000008</v>
      </c>
      <c r="AJ5" s="81">
        <v>0</v>
      </c>
      <c r="AK5" s="43">
        <v>0.1027</v>
      </c>
      <c r="AL5" s="43">
        <v>0.1027</v>
      </c>
      <c r="AM5" s="41"/>
      <c r="AN5" s="38">
        <v>7.9000000000000001E-2</v>
      </c>
      <c r="AO5" s="41"/>
      <c r="AP5" s="41">
        <v>2.3699999999999999E-2</v>
      </c>
      <c r="AQ5" s="41"/>
      <c r="AR5" s="41"/>
      <c r="AS5" s="45">
        <v>8.7061719601312176E-2</v>
      </c>
      <c r="AT5" s="45"/>
      <c r="AU5" s="45">
        <v>8.7061719601312176E-2</v>
      </c>
      <c r="AV5" s="41">
        <v>0.19276171960131216</v>
      </c>
      <c r="AW5" s="41">
        <v>7.9000000000000001E-2</v>
      </c>
      <c r="AX5" s="86">
        <v>-410.98877599999997</v>
      </c>
      <c r="AY5" s="48">
        <v>-410.98877599999997</v>
      </c>
      <c r="AZ5" s="83"/>
      <c r="BA5" s="37"/>
      <c r="BB5" s="23">
        <v>-4.1687709999999996</v>
      </c>
      <c r="BC5" s="83"/>
      <c r="BD5" s="49">
        <v>102.075271</v>
      </c>
      <c r="BE5" s="37"/>
      <c r="BF5" s="81"/>
      <c r="BG5" s="23">
        <v>22.903432559999999</v>
      </c>
      <c r="BH5" s="37"/>
      <c r="BI5" s="23">
        <v>118.40672644</v>
      </c>
      <c r="BJ5" s="37"/>
      <c r="BK5" s="37"/>
      <c r="BL5" s="37"/>
      <c r="BM5" s="81"/>
      <c r="BN5" s="81"/>
      <c r="BO5" s="37">
        <v>243.38542999999999</v>
      </c>
      <c r="BP5" s="81"/>
      <c r="BQ5" s="37"/>
      <c r="BR5" s="81">
        <v>243.38542999999999</v>
      </c>
      <c r="BW5" s="53">
        <v>-171.77211699999998</v>
      </c>
      <c r="BX5" s="55">
        <v>412.07743394775002</v>
      </c>
      <c r="BY5" s="55">
        <v>5712.8244989477498</v>
      </c>
      <c r="BZ5" s="55">
        <v>67.16950905224985</v>
      </c>
      <c r="CA5" s="55">
        <v>16.792377263062463</v>
      </c>
      <c r="CB5" s="37">
        <v>51.795702494375064</v>
      </c>
      <c r="CC5" s="55">
        <v>-79.210256500000241</v>
      </c>
      <c r="CD5" s="82">
        <v>-38.473998999999822</v>
      </c>
      <c r="CE5" s="82">
        <v>-49.096175742562536</v>
      </c>
      <c r="CF5" s="82"/>
      <c r="CG5" s="82"/>
      <c r="CH5" s="82"/>
      <c r="CI5" s="82"/>
      <c r="CJ5" s="82"/>
      <c r="CK5" s="82"/>
      <c r="CL5" s="82"/>
      <c r="CM5" s="82"/>
      <c r="CN5" s="82"/>
    </row>
    <row r="6" spans="1:104" x14ac:dyDescent="0.3">
      <c r="A6" s="33">
        <v>2019</v>
      </c>
      <c r="B6" s="36">
        <v>1247.3437329999999</v>
      </c>
      <c r="C6" s="37">
        <v>1247.3437329999999</v>
      </c>
      <c r="D6" s="37"/>
      <c r="E6" s="81"/>
      <c r="F6" s="19">
        <v>1</v>
      </c>
      <c r="G6" s="19">
        <v>0</v>
      </c>
      <c r="H6" s="20">
        <v>7.6499999999999999E-2</v>
      </c>
      <c r="I6" s="20">
        <v>7.6499999999999999E-2</v>
      </c>
      <c r="J6" s="21">
        <v>7957.037808</v>
      </c>
      <c r="K6" s="21">
        <f t="shared" si="0"/>
        <v>7957.037808</v>
      </c>
      <c r="L6" s="21"/>
      <c r="M6" s="21">
        <v>118.63831</v>
      </c>
      <c r="O6" s="21">
        <v>7957.037808</v>
      </c>
      <c r="P6" s="21">
        <f t="shared" si="1"/>
        <v>7957.037808</v>
      </c>
      <c r="Q6" s="21"/>
      <c r="R6" s="21">
        <v>118.63831</v>
      </c>
      <c r="T6" s="23">
        <v>5903.1909589999996</v>
      </c>
      <c r="U6" s="83">
        <f t="shared" si="2"/>
        <v>5903.1909589999996</v>
      </c>
      <c r="V6" s="83"/>
      <c r="W6" s="23">
        <v>5903.3062479999999</v>
      </c>
      <c r="X6" s="83">
        <f t="shared" si="3"/>
        <v>5903.3062479999999</v>
      </c>
      <c r="Y6" s="83"/>
      <c r="Z6" s="38">
        <v>5.6500000000000002E-2</v>
      </c>
      <c r="AA6" s="37">
        <v>2053.8468490000005</v>
      </c>
      <c r="AB6" s="81">
        <f t="shared" si="4"/>
        <v>2053.8468490000005</v>
      </c>
      <c r="AC6" s="81">
        <f t="shared" si="5"/>
        <v>2053.8468490000005</v>
      </c>
      <c r="AD6" s="81">
        <v>0</v>
      </c>
      <c r="AE6" s="39">
        <v>0.74188298477920211</v>
      </c>
      <c r="AF6" s="40">
        <v>0.74189747371375059</v>
      </c>
      <c r="AG6" s="42">
        <v>2053.7315600000002</v>
      </c>
      <c r="AH6" s="93">
        <f t="shared" si="6"/>
        <v>2053.7315600000002</v>
      </c>
      <c r="AI6" s="93">
        <f t="shared" si="7"/>
        <v>2053.7315600000002</v>
      </c>
      <c r="AJ6" s="81">
        <v>0</v>
      </c>
      <c r="AK6" s="43">
        <v>0.1009</v>
      </c>
      <c r="AL6" s="43">
        <v>0.1009</v>
      </c>
      <c r="AM6" s="41"/>
      <c r="AN6" s="38">
        <v>7.9000000000000001E-2</v>
      </c>
      <c r="AO6" s="41"/>
      <c r="AP6" s="41">
        <v>2.1900000000000003E-2</v>
      </c>
      <c r="AQ6" s="41"/>
      <c r="AR6" s="41"/>
      <c r="AS6" s="45">
        <v>8.9493938846464782E-2</v>
      </c>
      <c r="AT6" s="45"/>
      <c r="AU6" s="45">
        <v>8.9493938846464782E-2</v>
      </c>
      <c r="AV6" s="41">
        <v>0.19379393884646479</v>
      </c>
      <c r="AW6" s="41">
        <v>7.9000000000000001E-2</v>
      </c>
      <c r="AX6" s="86">
        <v>-437.420569</v>
      </c>
      <c r="AY6" s="48">
        <v>-437.420569</v>
      </c>
      <c r="AZ6" s="83"/>
      <c r="BA6" s="37"/>
      <c r="BB6" s="23">
        <v>-3.8043939999999998</v>
      </c>
      <c r="BC6" s="83"/>
      <c r="BD6" s="49">
        <v>101.713235</v>
      </c>
      <c r="BE6" s="37"/>
      <c r="BF6" s="81"/>
      <c r="BG6" s="37">
        <v>33.304077671099996</v>
      </c>
      <c r="BH6" s="37"/>
      <c r="BI6" s="23">
        <v>108.5958903289</v>
      </c>
      <c r="BJ6" s="37"/>
      <c r="BK6" s="37"/>
      <c r="BL6" s="37"/>
      <c r="BM6" s="81"/>
      <c r="BN6" s="81"/>
      <c r="BO6" s="37">
        <v>243.613203</v>
      </c>
      <c r="BP6" s="81"/>
      <c r="BQ6" s="37"/>
      <c r="BR6" s="81">
        <v>243.613203</v>
      </c>
      <c r="BW6" s="53">
        <v>-197.61176</v>
      </c>
      <c r="BX6" s="55">
        <v>434.61089179199996</v>
      </c>
      <c r="BY6" s="55">
        <v>6016.993139792</v>
      </c>
      <c r="BZ6" s="55">
        <v>-113.6868917920001</v>
      </c>
      <c r="CA6" s="55">
        <v>-28.421722948000024</v>
      </c>
      <c r="CB6" s="37">
        <v>16.792377263062463</v>
      </c>
      <c r="CC6" s="55">
        <v>51.795702494375064</v>
      </c>
      <c r="CD6" s="82">
        <v>-79.210256500000241</v>
      </c>
      <c r="CE6" s="82">
        <v>-39.043899690562739</v>
      </c>
      <c r="CF6" s="82"/>
      <c r="CG6" s="82"/>
      <c r="CH6" s="82"/>
      <c r="CI6" s="82"/>
      <c r="CJ6" s="82"/>
      <c r="CK6" s="82"/>
      <c r="CL6" s="82"/>
      <c r="CM6" s="82"/>
      <c r="CN6" s="82"/>
      <c r="CO6" s="56"/>
      <c r="CP6" s="56"/>
      <c r="CQ6" s="37"/>
      <c r="CR6" s="81"/>
      <c r="CS6" s="46"/>
      <c r="CT6" s="57"/>
      <c r="CU6" s="57"/>
      <c r="CV6" s="58">
        <v>0.11364926756007519</v>
      </c>
      <c r="CW6" s="88"/>
      <c r="CX6" s="44">
        <v>8.6699999999999999E-2</v>
      </c>
      <c r="CY6" s="59">
        <v>33.615000000000002</v>
      </c>
      <c r="CZ6" s="60">
        <v>17.314238969770201</v>
      </c>
    </row>
    <row r="7" spans="1:104" x14ac:dyDescent="0.3">
      <c r="A7" s="33">
        <v>2020</v>
      </c>
      <c r="B7" s="36">
        <v>1280.557497</v>
      </c>
      <c r="C7" s="37">
        <v>1280.557497</v>
      </c>
      <c r="D7" s="37"/>
      <c r="E7" s="81"/>
      <c r="F7" s="19">
        <v>1</v>
      </c>
      <c r="G7" s="19">
        <v>0</v>
      </c>
      <c r="H7" s="20">
        <v>7.6499999999999999E-2</v>
      </c>
      <c r="I7" s="20">
        <v>7.6499999999999999E-2</v>
      </c>
      <c r="J7" s="21">
        <v>8234.0029830000003</v>
      </c>
      <c r="K7" s="21">
        <f t="shared" si="0"/>
        <v>8234.0029830000003</v>
      </c>
      <c r="L7" s="21"/>
      <c r="M7" s="21">
        <v>118.395999</v>
      </c>
      <c r="O7" s="21">
        <v>8234.0029830000003</v>
      </c>
      <c r="P7" s="21">
        <f t="shared" si="1"/>
        <v>8234.0029830000003</v>
      </c>
      <c r="Q7" s="21"/>
      <c r="R7" s="21">
        <v>118.395999</v>
      </c>
      <c r="T7" s="23">
        <v>6099.3981620000004</v>
      </c>
      <c r="U7" s="83">
        <f t="shared" si="2"/>
        <v>6099.3981620000004</v>
      </c>
      <c r="V7" s="83"/>
      <c r="W7" s="23">
        <v>5845.4740240000001</v>
      </c>
      <c r="X7" s="83">
        <f t="shared" si="3"/>
        <v>5845.4740240000001</v>
      </c>
      <c r="Y7" s="83"/>
      <c r="Z7" s="38">
        <v>2.7300000000000001E-2</v>
      </c>
      <c r="AA7" s="37">
        <v>2134.6048209999999</v>
      </c>
      <c r="AB7" s="81">
        <f t="shared" si="4"/>
        <v>2134.6048209999999</v>
      </c>
      <c r="AC7" s="81">
        <f t="shared" si="5"/>
        <v>2134.6048209999999</v>
      </c>
      <c r="AD7" s="81">
        <v>0</v>
      </c>
      <c r="AE7" s="39">
        <v>0.74075734179267061</v>
      </c>
      <c r="AF7" s="40">
        <v>0.70991886158756812</v>
      </c>
      <c r="AG7" s="42">
        <v>2388.5289590000002</v>
      </c>
      <c r="AH7" s="93">
        <f t="shared" si="6"/>
        <v>2388.5289590000002</v>
      </c>
      <c r="AI7" s="93">
        <f t="shared" si="7"/>
        <v>2388.5289590000002</v>
      </c>
      <c r="AJ7" s="81">
        <v>0</v>
      </c>
      <c r="AK7" s="43">
        <v>9.8099999999999979E-2</v>
      </c>
      <c r="AL7" s="43">
        <v>9.8499999999999976E-2</v>
      </c>
      <c r="AM7" s="43">
        <v>8.8999999999999996E-2</v>
      </c>
      <c r="AN7" s="43">
        <v>7.9000000000000001E-2</v>
      </c>
      <c r="AO7" s="43">
        <v>7.9000000000000001E-2</v>
      </c>
      <c r="AP7" s="43">
        <v>1.9100000000000006E-2</v>
      </c>
      <c r="AQ7" s="43">
        <v>1.1499999999999996E-2</v>
      </c>
      <c r="AR7" s="43"/>
      <c r="AS7" s="43">
        <v>9.3019638154345372E-2</v>
      </c>
      <c r="AT7" s="95"/>
      <c r="AU7" s="95">
        <v>9.2657393897864926E-2</v>
      </c>
      <c r="AV7" s="41">
        <v>0.19431963815434536</v>
      </c>
      <c r="AW7" s="41">
        <v>7.9000000000000001E-2</v>
      </c>
      <c r="AX7" s="86">
        <v>-463.95835399999999</v>
      </c>
      <c r="AY7" s="48">
        <v>-463.95835399999999</v>
      </c>
      <c r="AZ7" s="83"/>
      <c r="BA7" s="37"/>
      <c r="BB7" s="23">
        <v>-4.0596269999999999</v>
      </c>
      <c r="BC7" s="83"/>
      <c r="BD7" s="49">
        <v>105.009017</v>
      </c>
      <c r="BE7" s="37"/>
      <c r="BF7" s="81"/>
      <c r="BG7" s="37">
        <v>32.398104674100004</v>
      </c>
      <c r="BH7" s="37"/>
      <c r="BI7" s="23">
        <v>114.60213432590001</v>
      </c>
      <c r="BJ7" s="37"/>
      <c r="BK7" s="37"/>
      <c r="BL7" s="37"/>
      <c r="BM7" s="81"/>
      <c r="BN7" s="81"/>
      <c r="BO7" s="37">
        <v>267.77144700000002</v>
      </c>
      <c r="BP7" s="81"/>
      <c r="BQ7" s="37"/>
      <c r="BR7" s="81">
        <v>267.77144700000002</v>
      </c>
      <c r="BW7" s="53">
        <v>-216.00872499999997</v>
      </c>
      <c r="BX7" s="55">
        <v>443.34059424074997</v>
      </c>
      <c r="BY7" s="55">
        <v>6130.63811724075</v>
      </c>
      <c r="BZ7" s="55">
        <v>-285.16409324074993</v>
      </c>
      <c r="CA7" s="55">
        <v>-71.291023310187484</v>
      </c>
      <c r="CB7" s="37">
        <v>-28.421722948000024</v>
      </c>
      <c r="CC7" s="55">
        <v>16.792377263062463</v>
      </c>
      <c r="CD7" s="82">
        <v>51.795702494375064</v>
      </c>
      <c r="CE7" s="82">
        <v>-31.124666500749981</v>
      </c>
      <c r="CF7" s="82"/>
      <c r="CG7" s="82"/>
      <c r="CH7" s="82"/>
      <c r="CI7" s="82"/>
      <c r="CJ7" s="82"/>
      <c r="CK7" s="82"/>
      <c r="CL7" s="82"/>
      <c r="CM7" s="82"/>
      <c r="CN7" s="82"/>
      <c r="CO7" s="56"/>
      <c r="CP7" s="56"/>
      <c r="CQ7" s="37"/>
      <c r="CR7" s="81"/>
      <c r="CS7" s="61"/>
      <c r="CT7" s="57"/>
      <c r="CU7" s="57"/>
      <c r="CV7" s="58">
        <v>0.11421278843748787</v>
      </c>
      <c r="CW7" s="88"/>
      <c r="CX7" s="47">
        <v>8.77E-2</v>
      </c>
      <c r="CY7" s="59">
        <v>33.951150000000005</v>
      </c>
      <c r="CZ7" s="60">
        <v>17.314238969770201</v>
      </c>
    </row>
    <row r="8" spans="1:104" x14ac:dyDescent="0.3">
      <c r="A8" s="33">
        <v>2021</v>
      </c>
      <c r="B8" s="36">
        <v>1361.5889999999999</v>
      </c>
      <c r="C8" s="81">
        <v>1361.5889999999999</v>
      </c>
      <c r="F8" s="19">
        <v>1</v>
      </c>
      <c r="G8" s="19">
        <v>0</v>
      </c>
      <c r="H8" s="20">
        <v>7.6499999999999999E-2</v>
      </c>
      <c r="I8" s="20">
        <v>7.6499999999999999E-2</v>
      </c>
      <c r="J8" s="21">
        <v>8534.6280000000006</v>
      </c>
      <c r="K8" s="21">
        <f t="shared" si="0"/>
        <v>8534.6280000000006</v>
      </c>
      <c r="L8" s="21"/>
      <c r="M8" s="21">
        <v>117.405</v>
      </c>
      <c r="O8" s="21">
        <v>8534.6280000000006</v>
      </c>
      <c r="P8" s="21">
        <f t="shared" si="1"/>
        <v>8534.6280000000006</v>
      </c>
      <c r="Q8" s="21"/>
      <c r="R8" s="21">
        <v>117.405</v>
      </c>
      <c r="T8" s="79">
        <v>6514.9759999999997</v>
      </c>
      <c r="U8" s="83">
        <f t="shared" si="2"/>
        <v>6514.9759999999997</v>
      </c>
      <c r="V8" s="83"/>
      <c r="W8" s="79">
        <v>7210.0259999999998</v>
      </c>
      <c r="X8" s="83">
        <f t="shared" si="3"/>
        <v>7210.0259999999998</v>
      </c>
      <c r="Y8" s="83"/>
      <c r="Z8" s="38">
        <v>0.27800000000000002</v>
      </c>
      <c r="AA8" s="81">
        <v>2019.652</v>
      </c>
      <c r="AB8" s="81">
        <f t="shared" si="4"/>
        <v>2019.652</v>
      </c>
      <c r="AC8" s="81">
        <f t="shared" si="5"/>
        <v>2019.652</v>
      </c>
      <c r="AD8" s="81">
        <v>0</v>
      </c>
      <c r="AE8" s="39">
        <v>0.76335793428840704</v>
      </c>
      <c r="AF8" s="39">
        <v>0.84479675036803004</v>
      </c>
      <c r="AG8" s="91">
        <f>O8-W8</f>
        <v>1324.6020000000008</v>
      </c>
      <c r="AH8" s="93">
        <f t="shared" si="6"/>
        <v>1324.6020000000008</v>
      </c>
      <c r="AI8" s="93">
        <f t="shared" si="7"/>
        <v>1324.6020000000008</v>
      </c>
      <c r="AJ8" s="81">
        <v>0</v>
      </c>
      <c r="AK8" s="43">
        <v>9.7100000000000006E-2</v>
      </c>
      <c r="AL8" s="43">
        <v>9.7100000000000006E-2</v>
      </c>
      <c r="AM8" s="43">
        <v>8.8999999999999996E-2</v>
      </c>
      <c r="AN8" s="43">
        <v>7.9000000000000001E-2</v>
      </c>
      <c r="AO8" s="43">
        <v>7.9000000000000001E-2</v>
      </c>
      <c r="AP8" s="43">
        <v>1.8100000000000002E-2</v>
      </c>
      <c r="AQ8" s="43">
        <v>1.1499999999999996E-2</v>
      </c>
      <c r="AR8" s="43"/>
      <c r="AS8" s="43">
        <v>9.3019638154345372E-2</v>
      </c>
      <c r="AT8" s="95"/>
      <c r="AU8" s="95"/>
      <c r="AV8" s="41">
        <v>0.19431963815434536</v>
      </c>
      <c r="AW8" s="41">
        <v>7.9000000000000001E-2</v>
      </c>
      <c r="AX8" s="86">
        <v>-491.99438300000003</v>
      </c>
      <c r="AY8" s="86">
        <v>-491.99438300000003</v>
      </c>
      <c r="AZ8" s="83"/>
      <c r="BB8" s="83">
        <v>-4.0596269999999999</v>
      </c>
      <c r="BC8" s="83"/>
      <c r="BD8" s="87">
        <v>111.246246</v>
      </c>
      <c r="BE8" s="81"/>
      <c r="BF8" s="81"/>
      <c r="BG8" s="81">
        <v>32.398104674100004</v>
      </c>
      <c r="BH8" s="81"/>
      <c r="BI8" s="83">
        <v>114.60213432590001</v>
      </c>
      <c r="BJ8" s="81"/>
      <c r="BK8" s="81"/>
      <c r="BL8" s="81"/>
      <c r="BM8" s="81"/>
      <c r="BN8" s="81"/>
      <c r="BO8" s="81">
        <v>272.37313466549995</v>
      </c>
      <c r="BP8" s="81"/>
      <c r="BQ8" s="81"/>
      <c r="BR8" s="81">
        <v>272.37313466549995</v>
      </c>
      <c r="BS8" s="80"/>
      <c r="BT8" s="80"/>
      <c r="BU8" s="80"/>
      <c r="BV8" s="80"/>
      <c r="BW8" s="89">
        <v>-228.62027399999994</v>
      </c>
      <c r="BX8" s="82">
        <v>438.43403735549998</v>
      </c>
      <c r="BY8" s="82">
        <v>6055.2877873554999</v>
      </c>
      <c r="BZ8" s="82">
        <v>1154.7390946445003</v>
      </c>
      <c r="CA8" s="82">
        <v>288.68477366112506</v>
      </c>
      <c r="CB8" s="81">
        <v>-71.291023310187484</v>
      </c>
      <c r="CC8" s="82">
        <v>-28.421722948000024</v>
      </c>
      <c r="CD8" s="82">
        <v>16.792377263062463</v>
      </c>
      <c r="CE8" s="82">
        <v>205.76440466600002</v>
      </c>
      <c r="CF8" s="82"/>
      <c r="CG8" s="82"/>
      <c r="CH8" s="82"/>
      <c r="CI8" s="82"/>
      <c r="CJ8" s="82"/>
      <c r="CK8" s="82"/>
      <c r="CL8" s="82"/>
      <c r="CM8" s="82"/>
      <c r="CN8" s="82"/>
      <c r="CO8" s="56"/>
      <c r="CP8" s="56"/>
      <c r="CQ8" s="81"/>
      <c r="CR8" s="81"/>
      <c r="CS8" s="90"/>
      <c r="CT8" s="57"/>
      <c r="CU8" s="57"/>
      <c r="CV8" s="88">
        <v>0.11421278843748787</v>
      </c>
      <c r="CW8" s="88"/>
      <c r="CX8" s="84">
        <v>8.8700000000000001E-2</v>
      </c>
      <c r="CY8" s="59">
        <f>CY7*1.01</f>
        <v>34.290661500000006</v>
      </c>
      <c r="CZ8" s="85">
        <v>17.314238969770201</v>
      </c>
    </row>
    <row r="13" spans="1:104" x14ac:dyDescent="0.3">
      <c r="BT13" s="9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topLeftCell="A4" workbookViewId="0">
      <selection activeCell="A3" sqref="A3"/>
    </sheetView>
  </sheetViews>
  <sheetFormatPr defaultRowHeight="14.4" x14ac:dyDescent="0.3"/>
  <cols>
    <col min="2" max="2" width="9.109375" customWidth="1"/>
  </cols>
  <sheetData>
    <row r="1" spans="1:4" x14ac:dyDescent="0.3">
      <c r="A1" t="s">
        <v>13</v>
      </c>
      <c r="B1" s="62" t="s">
        <v>162</v>
      </c>
    </row>
    <row r="2" spans="1:4" x14ac:dyDescent="0.3">
      <c r="A2" s="33">
        <v>2015</v>
      </c>
      <c r="B2" s="32"/>
    </row>
    <row r="3" spans="1:4" x14ac:dyDescent="0.3">
      <c r="A3" s="33">
        <v>2016</v>
      </c>
      <c r="B3" s="32"/>
    </row>
    <row r="4" spans="1:4" x14ac:dyDescent="0.3">
      <c r="A4" s="33">
        <v>2017</v>
      </c>
      <c r="B4" s="63"/>
    </row>
    <row r="5" spans="1:4" x14ac:dyDescent="0.3">
      <c r="A5" s="33">
        <v>2018</v>
      </c>
      <c r="B5" s="13"/>
      <c r="D5" s="80"/>
    </row>
    <row r="6" spans="1:4" x14ac:dyDescent="0.3">
      <c r="A6" s="33">
        <v>2019</v>
      </c>
      <c r="B6" s="13"/>
    </row>
    <row r="7" spans="1:4" x14ac:dyDescent="0.3">
      <c r="A7" s="35">
        <v>2020</v>
      </c>
      <c r="B7" s="13"/>
    </row>
    <row r="8" spans="1:4" x14ac:dyDescent="0.3">
      <c r="A8" s="35">
        <v>2021</v>
      </c>
    </row>
    <row r="9" spans="1:4" x14ac:dyDescent="0.3">
      <c r="A9" s="35">
        <v>2022</v>
      </c>
      <c r="B9" s="13">
        <v>5.0000000000000001E-4</v>
      </c>
    </row>
    <row r="10" spans="1:4" x14ac:dyDescent="0.3">
      <c r="A10" s="35">
        <v>2023</v>
      </c>
      <c r="B10" s="13">
        <v>1E-3</v>
      </c>
    </row>
    <row r="11" spans="1:4" x14ac:dyDescent="0.3">
      <c r="A11" s="35">
        <v>2024</v>
      </c>
      <c r="B11" s="13">
        <v>1.5166666666666668E-3</v>
      </c>
    </row>
    <row r="12" spans="1:4" x14ac:dyDescent="0.3">
      <c r="A12" s="64">
        <v>2025</v>
      </c>
      <c r="B12" s="13">
        <v>3.0333333333333336E-3</v>
      </c>
    </row>
    <row r="13" spans="1:4" x14ac:dyDescent="0.3">
      <c r="A13" s="64">
        <v>2026</v>
      </c>
      <c r="B13" s="13">
        <v>4.5500000000000002E-3</v>
      </c>
    </row>
    <row r="14" spans="1:4" x14ac:dyDescent="0.3">
      <c r="A14" s="64">
        <v>2027</v>
      </c>
      <c r="B14" s="13">
        <v>6.0666666666666673E-3</v>
      </c>
    </row>
    <row r="15" spans="1:4" x14ac:dyDescent="0.3">
      <c r="A15" s="64">
        <v>2028</v>
      </c>
      <c r="B15" s="13">
        <v>7.5833333333333334E-3</v>
      </c>
    </row>
    <row r="16" spans="1:4" x14ac:dyDescent="0.3">
      <c r="A16" s="64">
        <v>2029</v>
      </c>
      <c r="B16" s="13">
        <v>9.1000000000000004E-3</v>
      </c>
    </row>
    <row r="17" spans="1:2" x14ac:dyDescent="0.3">
      <c r="A17" s="64">
        <v>2030</v>
      </c>
      <c r="B17" s="13">
        <v>1.0616666666666668E-2</v>
      </c>
    </row>
    <row r="18" spans="1:2" x14ac:dyDescent="0.3">
      <c r="A18" s="64">
        <v>2031</v>
      </c>
      <c r="B18" s="13">
        <v>1.2133333333333335E-2</v>
      </c>
    </row>
    <row r="19" spans="1:2" x14ac:dyDescent="0.3">
      <c r="A19" s="64">
        <v>2032</v>
      </c>
      <c r="B19" s="13">
        <v>1.3650000000000002E-2</v>
      </c>
    </row>
    <row r="20" spans="1:2" x14ac:dyDescent="0.3">
      <c r="A20" s="64">
        <v>2033</v>
      </c>
      <c r="B20" s="13">
        <v>1.5166666666666667E-2</v>
      </c>
    </row>
    <row r="21" spans="1:2" x14ac:dyDescent="0.3">
      <c r="A21" s="64">
        <v>2034</v>
      </c>
      <c r="B21" s="13">
        <v>1.6683333333333335E-2</v>
      </c>
    </row>
    <row r="22" spans="1:2" x14ac:dyDescent="0.3">
      <c r="A22" s="33">
        <v>2035</v>
      </c>
      <c r="B22" s="13">
        <v>1.8200000000000001E-2</v>
      </c>
    </row>
    <row r="23" spans="1:2" x14ac:dyDescent="0.3">
      <c r="A23" s="33">
        <v>2036</v>
      </c>
      <c r="B23" s="13">
        <v>1.9716666666666667E-2</v>
      </c>
    </row>
    <row r="24" spans="1:2" x14ac:dyDescent="0.3">
      <c r="A24" s="33">
        <v>2037</v>
      </c>
      <c r="B24" s="13">
        <v>2.1233333333333337E-2</v>
      </c>
    </row>
    <row r="25" spans="1:2" x14ac:dyDescent="0.3">
      <c r="A25" s="33">
        <v>2038</v>
      </c>
      <c r="B25" s="13">
        <v>2.2749999999999999E-2</v>
      </c>
    </row>
    <row r="26" spans="1:2" x14ac:dyDescent="0.3">
      <c r="A26" s="33">
        <v>2039</v>
      </c>
      <c r="B26" s="13">
        <v>2.4266666666666669E-2</v>
      </c>
    </row>
    <row r="27" spans="1:2" x14ac:dyDescent="0.3">
      <c r="A27" s="33">
        <v>2040</v>
      </c>
      <c r="B27" s="13">
        <v>2.5783333333333335E-2</v>
      </c>
    </row>
    <row r="28" spans="1:2" x14ac:dyDescent="0.3">
      <c r="A28" s="33">
        <v>2041</v>
      </c>
      <c r="B28" s="13">
        <v>2.9726666666666669E-2</v>
      </c>
    </row>
    <row r="29" spans="1:2" x14ac:dyDescent="0.3">
      <c r="A29" s="33">
        <v>2042</v>
      </c>
      <c r="B29" s="13">
        <v>3.3670000000000005E-2</v>
      </c>
    </row>
    <row r="30" spans="1:2" x14ac:dyDescent="0.3">
      <c r="A30" s="33">
        <v>2043</v>
      </c>
      <c r="B30" s="13">
        <v>3.7613333333333339E-2</v>
      </c>
    </row>
    <row r="31" spans="1:2" x14ac:dyDescent="0.3">
      <c r="A31" s="33">
        <v>2044</v>
      </c>
      <c r="B31" s="13">
        <v>4.1556666666666679E-2</v>
      </c>
    </row>
    <row r="32" spans="1:2" x14ac:dyDescent="0.3">
      <c r="A32" s="33">
        <v>2045</v>
      </c>
      <c r="B32" s="13">
        <v>4.5500000000000006E-2</v>
      </c>
    </row>
    <row r="33" spans="1:2" x14ac:dyDescent="0.3">
      <c r="A33" s="33">
        <v>2046</v>
      </c>
      <c r="B33" s="13">
        <v>4.9443333333333346E-2</v>
      </c>
    </row>
    <row r="34" spans="1:2" x14ac:dyDescent="0.3">
      <c r="A34" s="33">
        <v>2047</v>
      </c>
      <c r="B34" s="13">
        <v>5.3386666666666673E-2</v>
      </c>
    </row>
    <row r="35" spans="1:2" x14ac:dyDescent="0.3">
      <c r="A35" s="33">
        <v>2048</v>
      </c>
      <c r="B35" s="13">
        <v>5.7330000000000013E-2</v>
      </c>
    </row>
    <row r="36" spans="1:2" x14ac:dyDescent="0.3">
      <c r="A36" s="33">
        <v>2049</v>
      </c>
      <c r="B36" s="13">
        <v>6.1273333333333346E-2</v>
      </c>
    </row>
    <row r="37" spans="1:2" x14ac:dyDescent="0.3">
      <c r="A37" s="33">
        <v>2050</v>
      </c>
      <c r="B37" s="94">
        <v>6.5216666666666673E-2</v>
      </c>
    </row>
    <row r="38" spans="1:2" x14ac:dyDescent="0.3">
      <c r="A38" s="33">
        <v>2051</v>
      </c>
      <c r="B38" s="13">
        <v>6.9159999999999999E-2</v>
      </c>
    </row>
    <row r="39" spans="1:2" x14ac:dyDescent="0.3">
      <c r="A39" s="33">
        <v>2052</v>
      </c>
      <c r="B39" s="13">
        <v>7.3103333333333326E-2</v>
      </c>
    </row>
    <row r="40" spans="1:2" x14ac:dyDescent="0.3">
      <c r="A40" s="33">
        <v>2053</v>
      </c>
      <c r="B40" s="13">
        <v>7.7046666666666652E-2</v>
      </c>
    </row>
    <row r="41" spans="1:2" x14ac:dyDescent="0.3">
      <c r="A41" s="33">
        <v>2054</v>
      </c>
      <c r="B41" s="13">
        <v>8.0989999999999979E-2</v>
      </c>
    </row>
    <row r="42" spans="1:2" x14ac:dyDescent="0.3">
      <c r="A42" s="33">
        <v>2055</v>
      </c>
      <c r="B42" s="13">
        <v>8.4933333333333305E-2</v>
      </c>
    </row>
    <row r="43" spans="1:2" x14ac:dyDescent="0.3">
      <c r="A43" s="33">
        <v>2056</v>
      </c>
      <c r="B43" s="13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2022-02-26T21:53:55Z</dcterms:modified>
</cp:coreProperties>
</file>