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uongbui/Downloads/"/>
    </mc:Choice>
  </mc:AlternateContent>
  <xr:revisionPtr revIDLastSave="0" documentId="13_ncr:1_{92B6DBED-3DC4-1144-9A91-B113B8841AC1}" xr6:coauthVersionLast="47" xr6:coauthVersionMax="47" xr10:uidLastSave="{00000000-0000-0000-0000-000000000000}"/>
  <bookViews>
    <workbookView xWindow="0" yWindow="760" windowWidth="30240" windowHeight="18880" activeTab="3" xr2:uid="{4805C5FE-5490-3549-A240-80BAA64FF7B7}"/>
  </bookViews>
  <sheets>
    <sheet name="headcount" sheetId="1" r:id="rId1"/>
    <sheet name="headcount adjusted" sheetId="4" r:id="rId2"/>
    <sheet name="salary" sheetId="2" r:id="rId3"/>
    <sheet name="salary adjust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N3" i="2"/>
  <c r="N2" i="2"/>
  <c r="C2" i="4"/>
  <c r="D2" i="4"/>
  <c r="E2" i="4"/>
  <c r="F2" i="4"/>
  <c r="G2" i="4"/>
  <c r="H2" i="4"/>
  <c r="I2" i="4"/>
  <c r="J2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B3" i="4"/>
  <c r="B4" i="4"/>
  <c r="B5" i="4"/>
  <c r="B6" i="4"/>
  <c r="B7" i="4"/>
  <c r="B8" i="4"/>
  <c r="B9" i="4"/>
  <c r="B10" i="4"/>
  <c r="B11" i="4"/>
  <c r="B12" i="4"/>
  <c r="B2" i="4"/>
  <c r="A3" i="4"/>
  <c r="A4" i="4" s="1"/>
  <c r="A5" i="4" s="1"/>
  <c r="A6" i="4" s="1"/>
  <c r="A7" i="4" s="1"/>
  <c r="A8" i="4" s="1"/>
  <c r="A9" i="4" s="1"/>
  <c r="A10" i="4" s="1"/>
  <c r="A11" i="4" s="1"/>
  <c r="A12" i="4" s="1"/>
  <c r="C1" i="4"/>
  <c r="D1" i="4" s="1"/>
  <c r="E1" i="4" s="1"/>
  <c r="F1" i="4" s="1"/>
  <c r="G1" i="4" s="1"/>
  <c r="H1" i="4" s="1"/>
  <c r="I1" i="4" s="1"/>
  <c r="J1" i="4" s="1"/>
  <c r="J11" i="2"/>
  <c r="J10" i="2"/>
  <c r="B12" i="2"/>
  <c r="C12" i="2"/>
  <c r="D12" i="2"/>
  <c r="E12" i="2"/>
  <c r="F12" i="2"/>
  <c r="G12" i="2"/>
  <c r="H12" i="2"/>
  <c r="I12" i="2"/>
  <c r="D1" i="1"/>
  <c r="E1" i="1" s="1"/>
  <c r="F1" i="1" s="1"/>
  <c r="G1" i="1" s="1"/>
  <c r="H1" i="1" s="1"/>
  <c r="I1" i="1" s="1"/>
  <c r="J1" i="1" s="1"/>
  <c r="K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J12" i="2" l="1"/>
  <c r="N5" i="2"/>
  <c r="D12" i="3" s="1"/>
  <c r="G2" i="3" l="1"/>
  <c r="E3" i="3"/>
  <c r="C4" i="3"/>
  <c r="I5" i="3"/>
  <c r="G6" i="3"/>
  <c r="E7" i="3"/>
  <c r="C8" i="3"/>
  <c r="I9" i="3"/>
  <c r="G10" i="3"/>
  <c r="E11" i="3"/>
  <c r="B2" i="3"/>
  <c r="H3" i="3"/>
  <c r="F4" i="3"/>
  <c r="D5" i="3"/>
  <c r="J6" i="3"/>
  <c r="H7" i="3"/>
  <c r="D9" i="3"/>
  <c r="B10" i="3"/>
  <c r="F12" i="3"/>
  <c r="I3" i="3"/>
  <c r="J3" i="3"/>
  <c r="F5" i="3"/>
  <c r="D6" i="3"/>
  <c r="B7" i="3"/>
  <c r="J7" i="3"/>
  <c r="H8" i="3"/>
  <c r="D10" i="3"/>
  <c r="B11" i="3"/>
  <c r="H12" i="3"/>
  <c r="F2" i="3"/>
  <c r="B4" i="3"/>
  <c r="J4" i="3"/>
  <c r="F6" i="3"/>
  <c r="B8" i="3"/>
  <c r="H9" i="3"/>
  <c r="D11" i="3"/>
  <c r="H2" i="3"/>
  <c r="F3" i="3"/>
  <c r="D4" i="3"/>
  <c r="B5" i="3"/>
  <c r="J5" i="3"/>
  <c r="H6" i="3"/>
  <c r="F7" i="3"/>
  <c r="D8" i="3"/>
  <c r="B9" i="3"/>
  <c r="J9" i="3"/>
  <c r="H10" i="3"/>
  <c r="F11" i="3"/>
  <c r="H11" i="3"/>
  <c r="G4" i="3"/>
  <c r="E5" i="3"/>
  <c r="C6" i="3"/>
  <c r="I7" i="3"/>
  <c r="G8" i="3"/>
  <c r="E9" i="3"/>
  <c r="C10" i="3"/>
  <c r="I11" i="3"/>
  <c r="G12" i="3"/>
  <c r="B3" i="3"/>
  <c r="I2" i="3"/>
  <c r="G3" i="3"/>
  <c r="E4" i="3"/>
  <c r="C5" i="3"/>
  <c r="I6" i="3"/>
  <c r="G7" i="3"/>
  <c r="E8" i="3"/>
  <c r="C9" i="3"/>
  <c r="I10" i="3"/>
  <c r="G11" i="3"/>
  <c r="J2" i="3"/>
  <c r="B6" i="3"/>
  <c r="F8" i="3"/>
  <c r="H4" i="3"/>
  <c r="F9" i="3"/>
  <c r="J11" i="3"/>
  <c r="D3" i="3"/>
  <c r="H5" i="3"/>
  <c r="D7" i="3"/>
  <c r="J8" i="3"/>
  <c r="F10" i="3"/>
  <c r="C2" i="3"/>
  <c r="D2" i="3"/>
  <c r="E2" i="3"/>
  <c r="C3" i="3"/>
  <c r="I4" i="3"/>
  <c r="G5" i="3"/>
  <c r="E6" i="3"/>
  <c r="C7" i="3"/>
  <c r="I8" i="3"/>
  <c r="G9" i="3"/>
  <c r="E10" i="3"/>
  <c r="C11" i="3"/>
  <c r="I12" i="3"/>
  <c r="C12" i="3"/>
  <c r="J10" i="3"/>
  <c r="J12" i="3"/>
  <c r="B12" i="3"/>
  <c r="E12" i="3"/>
  <c r="M4" i="3" l="1"/>
</calcChain>
</file>

<file path=xl/sharedStrings.xml><?xml version="1.0" encoding="utf-8"?>
<sst xmlns="http://schemas.openxmlformats.org/spreadsheetml/2006/main" count="7" uniqueCount="4">
  <si>
    <t>Age</t>
  </si>
  <si>
    <t>Based on Texas TRS salaries</t>
  </si>
  <si>
    <t>Avg pay (initial estimate)</t>
  </si>
  <si>
    <t>Avg pay (val report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</si>
</sst>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43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0" applyNumberFormat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8041-D517-8647-AE18-90795B3BF024}">
  <dimension ref="A1:L16"/>
  <sheetViews>
    <sheetView workbookViewId="0">
      <selection activeCell="C2" sqref="C2"/>
    </sheetView>
  </sheetViews>
  <sheetFormatPr baseColWidth="10" defaultRowHeight="16" x14ac:dyDescent="0.2"/>
  <sheetData>
    <row r="1" spans="1:12" x14ac:dyDescent="0.2">
      <c r="A1" t="s">
        <v>0</v>
      </c>
      <c r="B1">
        <v>0</v>
      </c>
      <c r="C1">
        <v>2</v>
      </c>
      <c r="D1">
        <f t="shared" ref="D1:K1" si="0">C1+5</f>
        <v>7</v>
      </c>
      <c r="E1">
        <f t="shared" si="0"/>
        <v>12</v>
      </c>
      <c r="F1">
        <f t="shared" si="0"/>
        <v>17</v>
      </c>
      <c r="G1">
        <f t="shared" si="0"/>
        <v>22</v>
      </c>
      <c r="H1">
        <f t="shared" si="0"/>
        <v>27</v>
      </c>
      <c r="I1">
        <f t="shared" si="0"/>
        <v>32</v>
      </c>
      <c r="J1">
        <f t="shared" si="0"/>
        <v>37</v>
      </c>
      <c r="K1">
        <f t="shared" si="0"/>
        <v>42</v>
      </c>
    </row>
    <row r="2" spans="1:12" x14ac:dyDescent="0.2">
      <c r="A2">
        <v>22</v>
      </c>
      <c r="B2" s="1">
        <v>3413</v>
      </c>
      <c r="C2" s="1">
        <v>3418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/>
    </row>
    <row r="3" spans="1:12" x14ac:dyDescent="0.2">
      <c r="A3">
        <f t="shared" ref="A3:A12" si="1">A2+5</f>
        <v>27</v>
      </c>
      <c r="B3" s="1">
        <v>1977</v>
      </c>
      <c r="C3" s="1">
        <v>8940</v>
      </c>
      <c r="D3" s="1">
        <v>4063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/>
    </row>
    <row r="4" spans="1:12" x14ac:dyDescent="0.2">
      <c r="A4">
        <f t="shared" si="1"/>
        <v>32</v>
      </c>
      <c r="B4" s="1">
        <v>1474</v>
      </c>
      <c r="C4" s="1">
        <v>4421</v>
      </c>
      <c r="D4" s="1">
        <v>10113</v>
      </c>
      <c r="E4" s="1">
        <v>3086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/>
    </row>
    <row r="5" spans="1:12" x14ac:dyDescent="0.2">
      <c r="A5">
        <f t="shared" si="1"/>
        <v>37</v>
      </c>
      <c r="B5" s="1">
        <v>1563</v>
      </c>
      <c r="C5" s="1">
        <v>3703</v>
      </c>
      <c r="D5" s="1">
        <v>5308</v>
      </c>
      <c r="E5" s="1">
        <v>8687</v>
      </c>
      <c r="F5" s="1">
        <v>3867</v>
      </c>
      <c r="G5">
        <v>0</v>
      </c>
      <c r="H5">
        <v>0</v>
      </c>
      <c r="I5">
        <v>0</v>
      </c>
      <c r="J5">
        <v>0</v>
      </c>
      <c r="K5">
        <v>0</v>
      </c>
      <c r="L5" s="1"/>
    </row>
    <row r="6" spans="1:12" x14ac:dyDescent="0.2">
      <c r="A6">
        <f t="shared" si="1"/>
        <v>42</v>
      </c>
      <c r="B6" s="1">
        <v>1439</v>
      </c>
      <c r="C6" s="1">
        <v>3330</v>
      </c>
      <c r="D6" s="1">
        <v>4073</v>
      </c>
      <c r="E6" s="1">
        <v>4322</v>
      </c>
      <c r="F6" s="1">
        <v>9300</v>
      </c>
      <c r="G6" s="1">
        <v>4933</v>
      </c>
      <c r="H6">
        <v>0</v>
      </c>
      <c r="I6">
        <v>0</v>
      </c>
      <c r="J6">
        <v>0</v>
      </c>
      <c r="K6">
        <v>0</v>
      </c>
      <c r="L6" s="1"/>
    </row>
    <row r="7" spans="1:12" x14ac:dyDescent="0.2">
      <c r="A7">
        <f t="shared" si="1"/>
        <v>47</v>
      </c>
      <c r="B7" s="1">
        <v>1009</v>
      </c>
      <c r="C7" s="1">
        <v>2554</v>
      </c>
      <c r="D7" s="1">
        <v>2824</v>
      </c>
      <c r="E7" s="1">
        <v>2692</v>
      </c>
      <c r="F7" s="1">
        <v>3529</v>
      </c>
      <c r="G7" s="1">
        <v>9596</v>
      </c>
      <c r="H7" s="1">
        <v>3340</v>
      </c>
      <c r="I7">
        <v>0</v>
      </c>
      <c r="J7">
        <v>0</v>
      </c>
      <c r="K7">
        <v>0</v>
      </c>
      <c r="L7" s="1"/>
    </row>
    <row r="8" spans="1:12" x14ac:dyDescent="0.2">
      <c r="A8">
        <f t="shared" si="1"/>
        <v>52</v>
      </c>
      <c r="B8">
        <v>856</v>
      </c>
      <c r="C8" s="1">
        <v>2152</v>
      </c>
      <c r="D8" s="1">
        <v>2296</v>
      </c>
      <c r="E8" s="1">
        <v>2243</v>
      </c>
      <c r="F8" s="1">
        <v>2653</v>
      </c>
      <c r="G8" s="1">
        <v>4393</v>
      </c>
      <c r="H8" s="1">
        <v>8298</v>
      </c>
      <c r="I8" s="1">
        <v>2432</v>
      </c>
      <c r="J8">
        <v>0</v>
      </c>
      <c r="K8">
        <v>0</v>
      </c>
      <c r="L8" s="1"/>
    </row>
    <row r="9" spans="1:12" x14ac:dyDescent="0.2">
      <c r="A9">
        <f t="shared" si="1"/>
        <v>57</v>
      </c>
      <c r="B9">
        <v>553</v>
      </c>
      <c r="C9" s="1">
        <v>1233</v>
      </c>
      <c r="D9" s="1">
        <v>1401</v>
      </c>
      <c r="E9" s="1">
        <v>1483</v>
      </c>
      <c r="F9" s="1">
        <v>1935</v>
      </c>
      <c r="G9" s="1">
        <v>2573</v>
      </c>
      <c r="H9" s="1">
        <v>2897</v>
      </c>
      <c r="I9" s="1">
        <v>3987</v>
      </c>
      <c r="J9">
        <v>479</v>
      </c>
      <c r="K9">
        <v>0</v>
      </c>
      <c r="L9" s="1"/>
    </row>
    <row r="10" spans="1:12" x14ac:dyDescent="0.2">
      <c r="A10">
        <f t="shared" si="1"/>
        <v>62</v>
      </c>
      <c r="B10">
        <v>424</v>
      </c>
      <c r="C10">
        <v>823</v>
      </c>
      <c r="D10">
        <v>917</v>
      </c>
      <c r="E10">
        <v>903</v>
      </c>
      <c r="F10" s="1">
        <v>1248</v>
      </c>
      <c r="G10" s="1">
        <v>1870</v>
      </c>
      <c r="H10" s="1">
        <v>1811</v>
      </c>
      <c r="I10" s="1">
        <v>1445</v>
      </c>
      <c r="J10">
        <v>545</v>
      </c>
      <c r="K10">
        <v>64</v>
      </c>
      <c r="L10" s="1"/>
    </row>
    <row r="11" spans="1:12" x14ac:dyDescent="0.2">
      <c r="A11">
        <f t="shared" si="1"/>
        <v>67</v>
      </c>
      <c r="B11">
        <v>315</v>
      </c>
      <c r="C11">
        <v>491</v>
      </c>
      <c r="D11">
        <v>396</v>
      </c>
      <c r="E11">
        <v>321</v>
      </c>
      <c r="F11">
        <v>356</v>
      </c>
      <c r="G11">
        <v>438</v>
      </c>
      <c r="H11">
        <v>407</v>
      </c>
      <c r="I11">
        <v>356</v>
      </c>
      <c r="J11">
        <v>225</v>
      </c>
      <c r="K11">
        <v>67</v>
      </c>
      <c r="L11" s="1"/>
    </row>
    <row r="12" spans="1:12" x14ac:dyDescent="0.2">
      <c r="A12">
        <f t="shared" si="1"/>
        <v>72</v>
      </c>
      <c r="B12">
        <v>301</v>
      </c>
      <c r="C12">
        <v>376</v>
      </c>
      <c r="D12">
        <v>236</v>
      </c>
      <c r="E12">
        <v>150</v>
      </c>
      <c r="F12">
        <v>120</v>
      </c>
      <c r="G12">
        <v>123</v>
      </c>
      <c r="H12">
        <v>109</v>
      </c>
      <c r="I12">
        <v>119</v>
      </c>
      <c r="J12">
        <v>120</v>
      </c>
      <c r="K12">
        <v>114</v>
      </c>
      <c r="L12" s="1"/>
    </row>
    <row r="13" spans="1:1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6" spans="1:12" x14ac:dyDescent="0.2">
      <c r="G16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4861-6F46-FE45-B16B-B31572ABC9E3}">
  <dimension ref="A1:J15"/>
  <sheetViews>
    <sheetView workbookViewId="0">
      <selection activeCell="B5" sqref="B5"/>
    </sheetView>
  </sheetViews>
  <sheetFormatPr baseColWidth="10" defaultRowHeight="16" x14ac:dyDescent="0.2"/>
  <sheetData>
    <row r="1" spans="1:10" x14ac:dyDescent="0.2">
      <c r="A1" t="s">
        <v>0</v>
      </c>
      <c r="B1">
        <v>2</v>
      </c>
      <c r="C1">
        <f t="shared" ref="C1:J1" si="0">B1+5</f>
        <v>7</v>
      </c>
      <c r="D1">
        <f t="shared" si="0"/>
        <v>12</v>
      </c>
      <c r="E1">
        <f t="shared" si="0"/>
        <v>17</v>
      </c>
      <c r="F1">
        <f t="shared" si="0"/>
        <v>22</v>
      </c>
      <c r="G1">
        <f t="shared" si="0"/>
        <v>27</v>
      </c>
      <c r="H1">
        <f t="shared" si="0"/>
        <v>32</v>
      </c>
      <c r="I1">
        <f t="shared" si="0"/>
        <v>37</v>
      </c>
      <c r="J1">
        <f t="shared" si="0"/>
        <v>42</v>
      </c>
    </row>
    <row r="2" spans="1:10" x14ac:dyDescent="0.2">
      <c r="A2">
        <v>22</v>
      </c>
      <c r="B2" s="1">
        <f>headcount!B2+headcount!C2</f>
        <v>6831</v>
      </c>
      <c r="C2">
        <f>headcount!D2</f>
        <v>0</v>
      </c>
      <c r="D2">
        <f>headcount!E2</f>
        <v>0</v>
      </c>
      <c r="E2">
        <f>headcount!F2</f>
        <v>0</v>
      </c>
      <c r="F2">
        <f>headcount!G2</f>
        <v>0</v>
      </c>
      <c r="G2">
        <f>headcount!H2</f>
        <v>0</v>
      </c>
      <c r="H2">
        <f>headcount!I2</f>
        <v>0</v>
      </c>
      <c r="I2">
        <f>headcount!J2</f>
        <v>0</v>
      </c>
      <c r="J2">
        <f>headcount!K2</f>
        <v>0</v>
      </c>
    </row>
    <row r="3" spans="1:10" x14ac:dyDescent="0.2">
      <c r="A3">
        <f t="shared" ref="A3:A12" si="1">A2+5</f>
        <v>27</v>
      </c>
      <c r="B3" s="1">
        <f>headcount!B3+headcount!C3</f>
        <v>10917</v>
      </c>
      <c r="C3" s="1">
        <f>headcount!D3</f>
        <v>4063</v>
      </c>
      <c r="D3">
        <f>headcount!E3</f>
        <v>0</v>
      </c>
      <c r="E3">
        <f>headcount!F3</f>
        <v>0</v>
      </c>
      <c r="F3">
        <f>headcount!G3</f>
        <v>0</v>
      </c>
      <c r="G3">
        <f>headcount!H3</f>
        <v>0</v>
      </c>
      <c r="H3">
        <f>headcount!I3</f>
        <v>0</v>
      </c>
      <c r="I3">
        <f>headcount!J3</f>
        <v>0</v>
      </c>
      <c r="J3">
        <f>headcount!K3</f>
        <v>0</v>
      </c>
    </row>
    <row r="4" spans="1:10" x14ac:dyDescent="0.2">
      <c r="A4">
        <f t="shared" si="1"/>
        <v>32</v>
      </c>
      <c r="B4" s="1">
        <f>headcount!B4+headcount!C4</f>
        <v>5895</v>
      </c>
      <c r="C4" s="1">
        <f>headcount!D4</f>
        <v>10113</v>
      </c>
      <c r="D4" s="1">
        <f>headcount!E4</f>
        <v>3086</v>
      </c>
      <c r="E4">
        <f>headcount!F4</f>
        <v>0</v>
      </c>
      <c r="F4">
        <f>headcount!G4</f>
        <v>0</v>
      </c>
      <c r="G4">
        <f>headcount!H4</f>
        <v>0</v>
      </c>
      <c r="H4">
        <f>headcount!I4</f>
        <v>0</v>
      </c>
      <c r="I4">
        <f>headcount!J4</f>
        <v>0</v>
      </c>
      <c r="J4">
        <f>headcount!K4</f>
        <v>0</v>
      </c>
    </row>
    <row r="5" spans="1:10" x14ac:dyDescent="0.2">
      <c r="A5">
        <f t="shared" si="1"/>
        <v>37</v>
      </c>
      <c r="B5" s="1">
        <f>headcount!B5+headcount!C5</f>
        <v>5266</v>
      </c>
      <c r="C5" s="1">
        <f>headcount!D5</f>
        <v>5308</v>
      </c>
      <c r="D5" s="1">
        <f>headcount!E5</f>
        <v>8687</v>
      </c>
      <c r="E5" s="1">
        <f>headcount!F5</f>
        <v>3867</v>
      </c>
      <c r="F5">
        <f>headcount!G5</f>
        <v>0</v>
      </c>
      <c r="G5">
        <f>headcount!H5</f>
        <v>0</v>
      </c>
      <c r="H5">
        <f>headcount!I5</f>
        <v>0</v>
      </c>
      <c r="I5">
        <f>headcount!J5</f>
        <v>0</v>
      </c>
      <c r="J5">
        <f>headcount!K5</f>
        <v>0</v>
      </c>
    </row>
    <row r="6" spans="1:10" x14ac:dyDescent="0.2">
      <c r="A6">
        <f t="shared" si="1"/>
        <v>42</v>
      </c>
      <c r="B6" s="1">
        <f>headcount!B6+headcount!C6</f>
        <v>4769</v>
      </c>
      <c r="C6" s="1">
        <f>headcount!D6</f>
        <v>4073</v>
      </c>
      <c r="D6" s="1">
        <f>headcount!E6</f>
        <v>4322</v>
      </c>
      <c r="E6" s="1">
        <f>headcount!F6</f>
        <v>9300</v>
      </c>
      <c r="F6" s="1">
        <f>headcount!G6</f>
        <v>4933</v>
      </c>
      <c r="G6">
        <f>headcount!H6</f>
        <v>0</v>
      </c>
      <c r="H6">
        <f>headcount!I6</f>
        <v>0</v>
      </c>
      <c r="I6">
        <f>headcount!J6</f>
        <v>0</v>
      </c>
      <c r="J6">
        <f>headcount!K6</f>
        <v>0</v>
      </c>
    </row>
    <row r="7" spans="1:10" x14ac:dyDescent="0.2">
      <c r="A7">
        <f t="shared" si="1"/>
        <v>47</v>
      </c>
      <c r="B7" s="1">
        <f>headcount!B7+headcount!C7</f>
        <v>3563</v>
      </c>
      <c r="C7" s="1">
        <f>headcount!D7</f>
        <v>2824</v>
      </c>
      <c r="D7" s="1">
        <f>headcount!E7</f>
        <v>2692</v>
      </c>
      <c r="E7" s="1">
        <f>headcount!F7</f>
        <v>3529</v>
      </c>
      <c r="F7" s="1">
        <f>headcount!G7</f>
        <v>9596</v>
      </c>
      <c r="G7" s="1">
        <f>headcount!H7</f>
        <v>3340</v>
      </c>
      <c r="H7">
        <f>headcount!I7</f>
        <v>0</v>
      </c>
      <c r="I7">
        <f>headcount!J7</f>
        <v>0</v>
      </c>
      <c r="J7">
        <f>headcount!K7</f>
        <v>0</v>
      </c>
    </row>
    <row r="8" spans="1:10" x14ac:dyDescent="0.2">
      <c r="A8">
        <f t="shared" si="1"/>
        <v>52</v>
      </c>
      <c r="B8" s="1">
        <f>headcount!B8+headcount!C8</f>
        <v>3008</v>
      </c>
      <c r="C8" s="1">
        <f>headcount!D8</f>
        <v>2296</v>
      </c>
      <c r="D8" s="1">
        <f>headcount!E8</f>
        <v>2243</v>
      </c>
      <c r="E8" s="1">
        <f>headcount!F8</f>
        <v>2653</v>
      </c>
      <c r="F8" s="1">
        <f>headcount!G8</f>
        <v>4393</v>
      </c>
      <c r="G8" s="1">
        <f>headcount!H8</f>
        <v>8298</v>
      </c>
      <c r="H8" s="1">
        <f>headcount!I8</f>
        <v>2432</v>
      </c>
      <c r="I8">
        <f>headcount!J8</f>
        <v>0</v>
      </c>
      <c r="J8">
        <f>headcount!K8</f>
        <v>0</v>
      </c>
    </row>
    <row r="9" spans="1:10" x14ac:dyDescent="0.2">
      <c r="A9">
        <f t="shared" si="1"/>
        <v>57</v>
      </c>
      <c r="B9" s="1">
        <f>headcount!B9+headcount!C9</f>
        <v>1786</v>
      </c>
      <c r="C9" s="1">
        <f>headcount!D9</f>
        <v>1401</v>
      </c>
      <c r="D9" s="1">
        <f>headcount!E9</f>
        <v>1483</v>
      </c>
      <c r="E9" s="1">
        <f>headcount!F9</f>
        <v>1935</v>
      </c>
      <c r="F9" s="1">
        <f>headcount!G9</f>
        <v>2573</v>
      </c>
      <c r="G9" s="1">
        <f>headcount!H9</f>
        <v>2897</v>
      </c>
      <c r="H9" s="1">
        <f>headcount!I9</f>
        <v>3987</v>
      </c>
      <c r="I9">
        <f>headcount!J9</f>
        <v>479</v>
      </c>
      <c r="J9">
        <f>headcount!K9</f>
        <v>0</v>
      </c>
    </row>
    <row r="10" spans="1:10" x14ac:dyDescent="0.2">
      <c r="A10">
        <f t="shared" si="1"/>
        <v>62</v>
      </c>
      <c r="B10" s="1">
        <f>headcount!B10+headcount!C10</f>
        <v>1247</v>
      </c>
      <c r="C10">
        <f>headcount!D10</f>
        <v>917</v>
      </c>
      <c r="D10">
        <f>headcount!E10</f>
        <v>903</v>
      </c>
      <c r="E10" s="1">
        <f>headcount!F10</f>
        <v>1248</v>
      </c>
      <c r="F10" s="1">
        <f>headcount!G10</f>
        <v>1870</v>
      </c>
      <c r="G10" s="1">
        <f>headcount!H10</f>
        <v>1811</v>
      </c>
      <c r="H10" s="1">
        <f>headcount!I10</f>
        <v>1445</v>
      </c>
      <c r="I10">
        <f>headcount!J10</f>
        <v>545</v>
      </c>
      <c r="J10">
        <f>headcount!K10</f>
        <v>64</v>
      </c>
    </row>
    <row r="11" spans="1:10" x14ac:dyDescent="0.2">
      <c r="A11">
        <f t="shared" si="1"/>
        <v>67</v>
      </c>
      <c r="B11" s="1">
        <f>headcount!B11+headcount!C11</f>
        <v>806</v>
      </c>
      <c r="C11">
        <f>headcount!D11</f>
        <v>396</v>
      </c>
      <c r="D11">
        <f>headcount!E11</f>
        <v>321</v>
      </c>
      <c r="E11">
        <f>headcount!F11</f>
        <v>356</v>
      </c>
      <c r="F11">
        <f>headcount!G11</f>
        <v>438</v>
      </c>
      <c r="G11">
        <f>headcount!H11</f>
        <v>407</v>
      </c>
      <c r="H11">
        <f>headcount!I11</f>
        <v>356</v>
      </c>
      <c r="I11">
        <f>headcount!J11</f>
        <v>225</v>
      </c>
      <c r="J11">
        <f>headcount!K11</f>
        <v>67</v>
      </c>
    </row>
    <row r="12" spans="1:10" x14ac:dyDescent="0.2">
      <c r="A12">
        <f t="shared" si="1"/>
        <v>72</v>
      </c>
      <c r="B12" s="1">
        <f>headcount!B12+headcount!C12</f>
        <v>677</v>
      </c>
      <c r="C12">
        <f>headcount!D12</f>
        <v>236</v>
      </c>
      <c r="D12">
        <f>headcount!E12</f>
        <v>150</v>
      </c>
      <c r="E12">
        <f>headcount!F12</f>
        <v>120</v>
      </c>
      <c r="F12">
        <f>headcount!G12</f>
        <v>123</v>
      </c>
      <c r="G12">
        <f>headcount!H12</f>
        <v>109</v>
      </c>
      <c r="H12">
        <f>headcount!I12</f>
        <v>119</v>
      </c>
      <c r="I12">
        <f>headcount!J12</f>
        <v>120</v>
      </c>
      <c r="J12">
        <f>headcount!K12</f>
        <v>114</v>
      </c>
    </row>
    <row r="15" spans="1:10" x14ac:dyDescent="0.2">
      <c r="J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8305-C775-8945-B88D-5ADF2CA9AAC0}">
  <dimension ref="A1:N17"/>
  <sheetViews>
    <sheetView workbookViewId="0">
      <selection activeCell="N2" sqref="N2"/>
    </sheetView>
  </sheetViews>
  <sheetFormatPr baseColWidth="10" defaultRowHeight="16" x14ac:dyDescent="0.2"/>
  <cols>
    <col min="10" max="10" width="17.6640625" bestFit="1" customWidth="1"/>
    <col min="13" max="13" width="22.1640625" bestFit="1" customWidth="1"/>
    <col min="14" max="14" width="15" bestFit="1" customWidth="1"/>
  </cols>
  <sheetData>
    <row r="1" spans="1:14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</row>
    <row r="2" spans="1:14" x14ac:dyDescent="0.2">
      <c r="A2">
        <v>22</v>
      </c>
      <c r="B2" s="3">
        <v>30885.993329786797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N2" s="3">
        <f>SUMPRODUCT('headcount adjusted'!B2:J12,salary!B2:J12)</f>
        <v>10214819237.212833</v>
      </c>
    </row>
    <row r="3" spans="1:14" x14ac:dyDescent="0.2">
      <c r="A3">
        <v>27</v>
      </c>
      <c r="B3" s="3">
        <v>44342.23003704843</v>
      </c>
      <c r="C3" s="3">
        <v>51954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M3" t="s">
        <v>2</v>
      </c>
      <c r="N3" s="3">
        <f>N2/SUM('headcount adjusted'!B2:J12)</f>
        <v>58696.412285453109</v>
      </c>
    </row>
    <row r="4" spans="1:14" x14ac:dyDescent="0.2">
      <c r="A4">
        <v>32</v>
      </c>
      <c r="B4" s="3">
        <v>43967.826568575932</v>
      </c>
      <c r="C4" s="3">
        <v>56797</v>
      </c>
      <c r="D4" s="3">
        <v>61115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M4" t="s">
        <v>3</v>
      </c>
      <c r="N4" s="3">
        <v>69780</v>
      </c>
    </row>
    <row r="5" spans="1:14" x14ac:dyDescent="0.2">
      <c r="A5">
        <v>37</v>
      </c>
      <c r="B5" s="3">
        <v>44070.583013498341</v>
      </c>
      <c r="C5" s="3">
        <v>56393</v>
      </c>
      <c r="D5" s="3">
        <v>64691</v>
      </c>
      <c r="E5" s="3">
        <v>66988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N5">
        <f>N4/N3</f>
        <v>1.1888290490506481</v>
      </c>
    </row>
    <row r="6" spans="1:14" x14ac:dyDescent="0.2">
      <c r="A6">
        <v>42</v>
      </c>
      <c r="B6" s="3">
        <v>43714.57123210602</v>
      </c>
      <c r="C6" s="3">
        <v>55168</v>
      </c>
      <c r="D6" s="3">
        <v>63924</v>
      </c>
      <c r="E6" s="3">
        <v>69364</v>
      </c>
      <c r="F6" s="3">
        <v>71518</v>
      </c>
      <c r="G6" s="3">
        <v>0</v>
      </c>
      <c r="H6" s="3">
        <v>0</v>
      </c>
      <c r="I6" s="3">
        <v>0</v>
      </c>
      <c r="J6" s="3">
        <v>0</v>
      </c>
    </row>
    <row r="7" spans="1:14" x14ac:dyDescent="0.2">
      <c r="A7">
        <v>47</v>
      </c>
      <c r="B7" s="3">
        <v>43270.008236909198</v>
      </c>
      <c r="C7" s="3">
        <v>53208</v>
      </c>
      <c r="D7" s="3">
        <v>61480</v>
      </c>
      <c r="E7" s="3">
        <v>67231</v>
      </c>
      <c r="F7" s="3">
        <v>73812</v>
      </c>
      <c r="G7" s="3">
        <v>76139</v>
      </c>
      <c r="H7" s="3">
        <v>0</v>
      </c>
      <c r="I7" s="3">
        <v>0</v>
      </c>
      <c r="J7" s="3">
        <v>0</v>
      </c>
    </row>
    <row r="8" spans="1:14" x14ac:dyDescent="0.2">
      <c r="A8">
        <v>52</v>
      </c>
      <c r="B8" s="3">
        <v>42354.248093841641</v>
      </c>
      <c r="C8" s="3">
        <v>51356</v>
      </c>
      <c r="D8" s="3">
        <v>57858</v>
      </c>
      <c r="E8" s="3">
        <v>63107</v>
      </c>
      <c r="F8" s="3">
        <v>68904</v>
      </c>
      <c r="G8" s="3">
        <v>77496</v>
      </c>
      <c r="H8" s="3">
        <v>79483</v>
      </c>
      <c r="I8" s="3">
        <v>0</v>
      </c>
      <c r="J8" s="3">
        <v>0</v>
      </c>
    </row>
    <row r="9" spans="1:14" x14ac:dyDescent="0.2">
      <c r="A9">
        <v>57</v>
      </c>
      <c r="B9" s="3">
        <v>39961.754435218922</v>
      </c>
      <c r="C9" s="3">
        <v>47646</v>
      </c>
      <c r="D9" s="3">
        <v>53677</v>
      </c>
      <c r="E9" s="3">
        <v>57413</v>
      </c>
      <c r="F9" s="3">
        <v>60798</v>
      </c>
      <c r="G9" s="3">
        <v>69592</v>
      </c>
      <c r="H9" s="3">
        <v>80250</v>
      </c>
      <c r="I9" s="3">
        <v>79177</v>
      </c>
      <c r="J9" s="3">
        <v>0</v>
      </c>
    </row>
    <row r="10" spans="1:14" x14ac:dyDescent="0.2">
      <c r="A10">
        <v>62</v>
      </c>
      <c r="B10" s="3">
        <v>38006.751893770612</v>
      </c>
      <c r="C10" s="3">
        <v>46570</v>
      </c>
      <c r="D10" s="3">
        <v>51882</v>
      </c>
      <c r="E10" s="3">
        <v>55262</v>
      </c>
      <c r="F10" s="3">
        <v>57015</v>
      </c>
      <c r="G10" s="3">
        <v>61678</v>
      </c>
      <c r="H10" s="3">
        <v>69844</v>
      </c>
      <c r="I10" s="3">
        <v>81062</v>
      </c>
      <c r="J10" s="4">
        <f>I10*I10/H10</f>
        <v>94081.780024053602</v>
      </c>
    </row>
    <row r="11" spans="1:14" x14ac:dyDescent="0.2">
      <c r="A11">
        <v>67</v>
      </c>
      <c r="B11" s="3">
        <v>32579.410997086026</v>
      </c>
      <c r="C11" s="3">
        <v>42412</v>
      </c>
      <c r="D11" s="3">
        <v>48570</v>
      </c>
      <c r="E11" s="3">
        <v>53287</v>
      </c>
      <c r="F11" s="3">
        <v>55947</v>
      </c>
      <c r="G11" s="3">
        <v>57988</v>
      </c>
      <c r="H11" s="3">
        <v>62076</v>
      </c>
      <c r="I11" s="3">
        <v>73485</v>
      </c>
      <c r="J11" s="4">
        <f>I11*I11/H11</f>
        <v>86990.869659771895</v>
      </c>
    </row>
    <row r="12" spans="1:14" x14ac:dyDescent="0.2">
      <c r="A12">
        <v>72</v>
      </c>
      <c r="B12" s="4">
        <f t="shared" ref="B12:I12" si="0">B11</f>
        <v>32579.410997086026</v>
      </c>
      <c r="C12" s="4">
        <f t="shared" si="0"/>
        <v>42412</v>
      </c>
      <c r="D12" s="4">
        <f t="shared" si="0"/>
        <v>48570</v>
      </c>
      <c r="E12" s="4">
        <f t="shared" si="0"/>
        <v>53287</v>
      </c>
      <c r="F12" s="4">
        <f t="shared" si="0"/>
        <v>55947</v>
      </c>
      <c r="G12" s="4">
        <f t="shared" si="0"/>
        <v>57988</v>
      </c>
      <c r="H12" s="4">
        <f t="shared" si="0"/>
        <v>62076</v>
      </c>
      <c r="I12" s="4">
        <f t="shared" si="0"/>
        <v>73485</v>
      </c>
      <c r="J12" s="4">
        <f>I12*I12/H12</f>
        <v>86990.869659771895</v>
      </c>
    </row>
    <row r="14" spans="1:14" x14ac:dyDescent="0.2">
      <c r="A14" t="s">
        <v>1</v>
      </c>
    </row>
    <row r="17" spans="2:2" x14ac:dyDescent="0.2">
      <c r="B17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C9D8-BCFD-B24A-AD2C-85EF568D895E}">
  <dimension ref="A1:M12"/>
  <sheetViews>
    <sheetView tabSelected="1" workbookViewId="0">
      <selection activeCell="M4" sqref="M4"/>
    </sheetView>
  </sheetViews>
  <sheetFormatPr baseColWidth="10" defaultRowHeight="16" x14ac:dyDescent="0.2"/>
  <cols>
    <col min="13" max="13" width="17.6640625" bestFit="1" customWidth="1"/>
  </cols>
  <sheetData>
    <row r="1" spans="1:13" x14ac:dyDescent="0.2">
      <c r="A1" t="s">
        <v>0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</row>
    <row r="2" spans="1:13" x14ac:dyDescent="0.2">
      <c r="A2">
        <v>22</v>
      </c>
      <c r="B2" s="6">
        <f>salary!B2*salary!$N$5</f>
        <v>36718.166079235096</v>
      </c>
      <c r="C2" s="6">
        <f>salary!C2*salary!$N$5</f>
        <v>0</v>
      </c>
      <c r="D2" s="6">
        <f>salary!D2*salary!$N$5</f>
        <v>0</v>
      </c>
      <c r="E2" s="6">
        <f>salary!E2*salary!$N$5</f>
        <v>0</v>
      </c>
      <c r="F2" s="6">
        <f>salary!F2*salary!$N$5</f>
        <v>0</v>
      </c>
      <c r="G2" s="6">
        <f>salary!G2*salary!$N$5</f>
        <v>0</v>
      </c>
      <c r="H2" s="6">
        <f>salary!H2*salary!$N$5</f>
        <v>0</v>
      </c>
      <c r="I2" s="6">
        <f>salary!I2*salary!$N$5</f>
        <v>0</v>
      </c>
      <c r="J2" s="6">
        <f>salary!J2*salary!$N$5</f>
        <v>0</v>
      </c>
    </row>
    <row r="3" spans="1:13" x14ac:dyDescent="0.2">
      <c r="A3">
        <v>27</v>
      </c>
      <c r="B3" s="6">
        <f>salary!B3*salary!$N$5</f>
        <v>52715.331167729368</v>
      </c>
      <c r="C3" s="6">
        <f>salary!C3*salary!$N$5</f>
        <v>61764.424414377376</v>
      </c>
      <c r="D3" s="6">
        <f>salary!D3*salary!$N$5</f>
        <v>0</v>
      </c>
      <c r="E3" s="6">
        <f>salary!E3*salary!$N$5</f>
        <v>0</v>
      </c>
      <c r="F3" s="6">
        <f>salary!F3*salary!$N$5</f>
        <v>0</v>
      </c>
      <c r="G3" s="6">
        <f>salary!G3*salary!$N$5</f>
        <v>0</v>
      </c>
      <c r="H3" s="6">
        <f>salary!H3*salary!$N$5</f>
        <v>0</v>
      </c>
      <c r="I3" s="6">
        <f>salary!I3*salary!$N$5</f>
        <v>0</v>
      </c>
      <c r="J3" s="6">
        <f>salary!J3*salary!$N$5</f>
        <v>0</v>
      </c>
      <c r="M3" s="3">
        <f>SUMPRODUCT(B2:J12,'headcount adjusted'!B2:J12)</f>
        <v>12143673840</v>
      </c>
    </row>
    <row r="4" spans="1:13" x14ac:dyDescent="0.2">
      <c r="A4">
        <v>32</v>
      </c>
      <c r="B4" s="6">
        <f>salary!B4*salary!$N$5</f>
        <v>52270.229448343947</v>
      </c>
      <c r="C4" s="6">
        <f>salary!C4*salary!$N$5</f>
        <v>67521.923498929667</v>
      </c>
      <c r="D4" s="6">
        <f>salary!D4*salary!$N$5</f>
        <v>72655.287332730353</v>
      </c>
      <c r="E4" s="6">
        <f>salary!E4*salary!$N$5</f>
        <v>0</v>
      </c>
      <c r="F4" s="6">
        <f>salary!F4*salary!$N$5</f>
        <v>0</v>
      </c>
      <c r="G4" s="6">
        <f>salary!G4*salary!$N$5</f>
        <v>0</v>
      </c>
      <c r="H4" s="6">
        <f>salary!H4*salary!$N$5</f>
        <v>0</v>
      </c>
      <c r="I4" s="6">
        <f>salary!I4*salary!$N$5</f>
        <v>0</v>
      </c>
      <c r="J4" s="6">
        <f>salary!J4*salary!$N$5</f>
        <v>0</v>
      </c>
      <c r="M4" s="5">
        <f>M3/SUM(headcount!B2:K12)</f>
        <v>69780</v>
      </c>
    </row>
    <row r="5" spans="1:13" x14ac:dyDescent="0.2">
      <c r="A5">
        <v>37</v>
      </c>
      <c r="B5" s="6">
        <f>salary!B5*salary!$N$5</f>
        <v>52392.389295044879</v>
      </c>
      <c r="C5" s="6">
        <f>salary!C5*salary!$N$5</f>
        <v>67041.636563113207</v>
      </c>
      <c r="D5" s="6">
        <f>salary!D5*salary!$N$5</f>
        <v>76906.540012135476</v>
      </c>
      <c r="E5" s="6">
        <f>salary!E5*salary!$N$5</f>
        <v>79637.280337804812</v>
      </c>
      <c r="F5" s="6">
        <f>salary!F5*salary!$N$5</f>
        <v>0</v>
      </c>
      <c r="G5" s="6">
        <f>salary!G5*salary!$N$5</f>
        <v>0</v>
      </c>
      <c r="H5" s="6">
        <f>salary!H5*salary!$N$5</f>
        <v>0</v>
      </c>
      <c r="I5" s="6">
        <f>salary!I5*salary!$N$5</f>
        <v>0</v>
      </c>
      <c r="J5" s="6">
        <f>salary!J5*salary!$N$5</f>
        <v>0</v>
      </c>
    </row>
    <row r="6" spans="1:13" x14ac:dyDescent="0.2">
      <c r="A6">
        <v>42</v>
      </c>
      <c r="B6" s="6">
        <f>salary!B6*salary!$N$5</f>
        <v>51969.152147521418</v>
      </c>
      <c r="C6" s="6">
        <f>salary!C6*salary!$N$5</f>
        <v>65585.320978026153</v>
      </c>
      <c r="D6" s="6">
        <f>salary!D6*salary!$N$5</f>
        <v>75994.708131513631</v>
      </c>
      <c r="E6" s="6">
        <f>salary!E6*salary!$N$5</f>
        <v>82461.938158349163</v>
      </c>
      <c r="F6" s="6">
        <f>salary!F6*salary!$N$5</f>
        <v>85022.675930004247</v>
      </c>
      <c r="G6" s="6">
        <f>salary!G6*salary!$N$5</f>
        <v>0</v>
      </c>
      <c r="H6" s="6">
        <f>salary!H6*salary!$N$5</f>
        <v>0</v>
      </c>
      <c r="I6" s="6">
        <f>salary!I6*salary!$N$5</f>
        <v>0</v>
      </c>
      <c r="J6" s="6">
        <f>salary!J6*salary!$N$5</f>
        <v>0</v>
      </c>
    </row>
    <row r="7" spans="1:13" x14ac:dyDescent="0.2">
      <c r="A7">
        <v>47</v>
      </c>
      <c r="B7" s="6">
        <f>salary!B7*salary!$N$5</f>
        <v>51440.642744698474</v>
      </c>
      <c r="C7" s="6">
        <f>salary!C7*salary!$N$5</f>
        <v>63255.216041886888</v>
      </c>
      <c r="D7" s="6">
        <f>salary!D7*salary!$N$5</f>
        <v>73089.209935633844</v>
      </c>
      <c r="E7" s="6">
        <f>salary!E7*salary!$N$5</f>
        <v>79926.165796724119</v>
      </c>
      <c r="F7" s="6">
        <f>salary!F7*salary!$N$5</f>
        <v>87749.849768526445</v>
      </c>
      <c r="G7" s="6">
        <f>salary!G7*salary!$N$5</f>
        <v>90516.254965667293</v>
      </c>
      <c r="H7" s="6">
        <f>salary!H7*salary!$N$5</f>
        <v>0</v>
      </c>
      <c r="I7" s="6">
        <f>salary!I7*salary!$N$5</f>
        <v>0</v>
      </c>
      <c r="J7" s="6">
        <f>salary!J7*salary!$N$5</f>
        <v>0</v>
      </c>
    </row>
    <row r="8" spans="1:13" x14ac:dyDescent="0.2">
      <c r="A8">
        <v>52</v>
      </c>
      <c r="B8" s="6">
        <f>salary!B8*salary!$N$5</f>
        <v>50351.960484656985</v>
      </c>
      <c r="C8" s="6">
        <f>salary!C8*salary!$N$5</f>
        <v>61053.504643045082</v>
      </c>
      <c r="D8" s="6">
        <f>salary!D8*salary!$N$5</f>
        <v>68783.2711199724</v>
      </c>
      <c r="E8" s="6">
        <f>salary!E8*salary!$N$5</f>
        <v>75023.434798439252</v>
      </c>
      <c r="F8" s="6">
        <f>salary!F8*salary!$N$5</f>
        <v>81915.076795785862</v>
      </c>
      <c r="G8" s="6">
        <f>salary!G8*salary!$N$5</f>
        <v>92129.495985229034</v>
      </c>
      <c r="H8" s="6">
        <f>salary!H8*salary!$N$5</f>
        <v>94491.699305692659</v>
      </c>
      <c r="I8" s="6">
        <f>salary!I8*salary!$N$5</f>
        <v>0</v>
      </c>
      <c r="J8" s="6">
        <f>salary!J8*salary!$N$5</f>
        <v>0</v>
      </c>
    </row>
    <row r="9" spans="1:13" x14ac:dyDescent="0.2">
      <c r="A9">
        <v>57</v>
      </c>
      <c r="B9" s="6">
        <f>salary!B9*salary!$N$5</f>
        <v>47507.694523616832</v>
      </c>
      <c r="C9" s="6">
        <f>salary!C9*salary!$N$5</f>
        <v>56642.948871067179</v>
      </c>
      <c r="D9" s="6">
        <f>salary!D9*salary!$N$5</f>
        <v>63812.776865891639</v>
      </c>
      <c r="E9" s="6">
        <f>salary!E9*salary!$N$5</f>
        <v>68254.242193144863</v>
      </c>
      <c r="F9" s="6">
        <f>salary!F9*salary!$N$5</f>
        <v>72278.428524181305</v>
      </c>
      <c r="G9" s="6">
        <f>salary!G9*salary!$N$5</f>
        <v>82732.991181532707</v>
      </c>
      <c r="H9" s="6">
        <f>salary!H9*salary!$N$5</f>
        <v>95403.531186314518</v>
      </c>
      <c r="I9" s="6">
        <f>salary!I9*salary!$N$5</f>
        <v>94127.91761668316</v>
      </c>
      <c r="J9" s="6">
        <f>salary!J9*salary!$N$5</f>
        <v>0</v>
      </c>
    </row>
    <row r="10" spans="1:13" x14ac:dyDescent="0.2">
      <c r="A10">
        <v>62</v>
      </c>
      <c r="B10" s="6">
        <f>salary!B10*salary!$N$5</f>
        <v>45183.530711375235</v>
      </c>
      <c r="C10" s="6">
        <f>salary!C10*salary!$N$5</f>
        <v>55363.768814288684</v>
      </c>
      <c r="D10" s="6">
        <f>salary!D10*salary!$N$5</f>
        <v>61678.828722845727</v>
      </c>
      <c r="E10" s="6">
        <f>salary!E10*salary!$N$5</f>
        <v>65697.070908636917</v>
      </c>
      <c r="F10" s="6">
        <f>salary!F10*salary!$N$5</f>
        <v>67781.088231622707</v>
      </c>
      <c r="G10" s="6">
        <f>salary!G10*salary!$N$5</f>
        <v>73324.598087345876</v>
      </c>
      <c r="H10" s="6">
        <f>salary!H10*salary!$N$5</f>
        <v>83032.576101893472</v>
      </c>
      <c r="I10" s="6">
        <f>salary!I10*salary!$N$5</f>
        <v>96368.860374143638</v>
      </c>
      <c r="J10" s="6">
        <f>salary!J10*salary!$N$5</f>
        <v>111847.1530789879</v>
      </c>
    </row>
    <row r="11" spans="1:13" x14ac:dyDescent="0.2">
      <c r="A11">
        <v>67</v>
      </c>
      <c r="B11" s="6">
        <f>salary!B11*salary!$N$5</f>
        <v>38731.350194296007</v>
      </c>
      <c r="C11" s="6">
        <f>salary!C11*salary!$N$5</f>
        <v>50420.617628336091</v>
      </c>
      <c r="D11" s="6">
        <f>salary!D11*salary!$N$5</f>
        <v>57741.426912389979</v>
      </c>
      <c r="E11" s="6">
        <f>salary!E11*salary!$N$5</f>
        <v>63349.133536761889</v>
      </c>
      <c r="F11" s="6">
        <f>salary!F11*salary!$N$5</f>
        <v>66511.418807236609</v>
      </c>
      <c r="G11" s="6">
        <f>salary!G11*salary!$N$5</f>
        <v>68937.818896348981</v>
      </c>
      <c r="H11" s="6">
        <f>salary!H11*salary!$N$5</f>
        <v>73797.752048868031</v>
      </c>
      <c r="I11" s="6">
        <f>salary!I11*salary!$N$5</f>
        <v>87361.102669486878</v>
      </c>
      <c r="J11" s="6">
        <f>salary!J11*salary!$N$5</f>
        <v>103417.27285371551</v>
      </c>
    </row>
    <row r="12" spans="1:13" x14ac:dyDescent="0.2">
      <c r="A12">
        <v>72</v>
      </c>
      <c r="B12" s="6">
        <f>salary!B12*salary!$N$5</f>
        <v>38731.350194296007</v>
      </c>
      <c r="C12" s="6">
        <f>salary!C12*salary!$N$5</f>
        <v>50420.617628336091</v>
      </c>
      <c r="D12" s="6">
        <f>salary!D12*salary!$N$5</f>
        <v>57741.426912389979</v>
      </c>
      <c r="E12" s="6">
        <f>salary!E12*salary!$N$5</f>
        <v>63349.133536761889</v>
      </c>
      <c r="F12" s="6">
        <f>salary!F12*salary!$N$5</f>
        <v>66511.418807236609</v>
      </c>
      <c r="G12" s="6">
        <f>salary!G12*salary!$N$5</f>
        <v>68937.818896348981</v>
      </c>
      <c r="H12" s="6">
        <f>salary!H12*salary!$N$5</f>
        <v>73797.752048868031</v>
      </c>
      <c r="I12" s="6">
        <f>salary!I12*salary!$N$5</f>
        <v>87361.102669486878</v>
      </c>
      <c r="J12" s="6">
        <f>salary!J12*salary!$N$5</f>
        <v>103417.27285371551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headcount</vt:lpstr>
      <vt:lpstr>headcount adjusted</vt:lpstr>
      <vt:lpstr>salary</vt:lpstr>
      <vt:lpstr>salary 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Bui</dc:creator>
  <cp:lastModifiedBy>Truong Bui</cp:lastModifiedBy>
  <dcterms:created xsi:type="dcterms:W3CDTF">2023-03-22T03:37:01Z</dcterms:created>
  <dcterms:modified xsi:type="dcterms:W3CDTF">2023-03-22T06:12:04Z</dcterms:modified>
</cp:coreProperties>
</file>