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South Carolina/Funding Models/SCRS Funding R Model/"/>
    </mc:Choice>
  </mc:AlternateContent>
  <xr:revisionPtr revIDLastSave="0" documentId="13_ncr:1_{26C9F0E0-6A60-CF41-9838-DEBF88E88396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W4" i="2" s="1"/>
  <c r="W3" i="2"/>
  <c r="BE3" i="2"/>
  <c r="BE2" i="2"/>
  <c r="CD4" i="2" s="1"/>
  <c r="CF4" i="2"/>
  <c r="CA4" i="2"/>
  <c r="BY4" i="2"/>
  <c r="AB3" i="2"/>
  <c r="BE4" i="2"/>
  <c r="AP4" i="2"/>
  <c r="AL4" i="2"/>
  <c r="F4" i="2"/>
  <c r="K4" i="2"/>
  <c r="C39" i="1"/>
  <c r="E4" i="2" l="1"/>
  <c r="CY4" i="2" l="1"/>
  <c r="CX4" i="2"/>
  <c r="CW4" i="2"/>
  <c r="CV4" i="2"/>
  <c r="CT4" i="2"/>
  <c r="BO4" i="2"/>
  <c r="CZ4" i="2" l="1"/>
  <c r="AT4" i="2"/>
  <c r="AS4" i="2"/>
  <c r="AQ4" i="2"/>
  <c r="AO4" i="2"/>
  <c r="AM4" i="2"/>
  <c r="AK4" i="2"/>
  <c r="C36" i="1"/>
  <c r="D2" i="11" l="1"/>
  <c r="B2" i="11"/>
  <c r="C30" i="1" l="1"/>
  <c r="C38" i="1" l="1"/>
  <c r="C37" i="1" l="1"/>
</calcChain>
</file>

<file path=xl/sharedStrings.xml><?xml version="1.0" encoding="utf-8"?>
<sst xmlns="http://schemas.openxmlformats.org/spreadsheetml/2006/main" count="315" uniqueCount="271">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</sst>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  <xf numFmtId="10" fontId="0" fillId="8" borderId="0" xfId="2" applyNumberFormat="1" applyFont="1" applyFill="1"/>
    <xf numFmtId="9" fontId="0" fillId="8" borderId="0" xfId="0" applyNumberFormat="1" applyFill="1"/>
    <xf numFmtId="0" fontId="0" fillId="8" borderId="0" xfId="0" applyFill="1"/>
    <xf numFmtId="10" fontId="0" fillId="9" borderId="0" xfId="2" applyNumberFormat="1" applyFont="1" applyFill="1"/>
    <xf numFmtId="10" fontId="0" fillId="8" borderId="0" xfId="0" applyNumberFormat="1" applyFill="1"/>
    <xf numFmtId="164" fontId="0" fillId="5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165" fontId="8" fillId="8" borderId="1" xfId="1" applyNumberFormat="1" applyFont="1" applyFill="1" applyBorder="1"/>
    <xf numFmtId="165" fontId="3" fillId="8" borderId="4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8" borderId="0" xfId="1" applyNumberFormat="1" applyFont="1" applyFill="1" applyBorder="1" applyAlignment="1">
      <alignment horizontal="center"/>
    </xf>
    <xf numFmtId="10" fontId="3" fillId="8" borderId="4" xfId="2" applyNumberFormat="1" applyFont="1" applyFill="1" applyBorder="1" applyAlignment="1">
      <alignment horizontal="center"/>
    </xf>
    <xf numFmtId="165" fontId="3" fillId="8" borderId="3" xfId="1" applyNumberFormat="1" applyFont="1" applyFill="1" applyBorder="1" applyAlignment="1">
      <alignment horizontal="center"/>
    </xf>
    <xf numFmtId="10" fontId="3" fillId="8" borderId="4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0" fontId="3" fillId="5" borderId="4" xfId="2" applyNumberFormat="1" applyFont="1" applyFill="1" applyBorder="1" applyAlignment="1">
      <alignment horizontal="center"/>
    </xf>
    <xf numFmtId="43" fontId="0" fillId="5" borderId="0" xfId="0" applyNumberFormat="1" applyFill="1"/>
    <xf numFmtId="2" fontId="3" fillId="5" borderId="4" xfId="1" applyNumberFormat="1" applyFont="1" applyFill="1" applyBorder="1" applyAlignment="1"/>
    <xf numFmtId="0" fontId="0" fillId="5" borderId="0" xfId="0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18" zoomScale="160" workbookViewId="0">
      <selection activeCell="C37" sqref="C37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39" t="s">
        <v>0</v>
      </c>
    </row>
    <row r="2" spans="1:3" x14ac:dyDescent="0.2">
      <c r="A2" t="s">
        <v>85</v>
      </c>
      <c r="B2" t="s">
        <v>166</v>
      </c>
      <c r="C2" s="54">
        <v>7.0000000000000007E-2</v>
      </c>
    </row>
    <row r="3" spans="1:3" x14ac:dyDescent="0.2">
      <c r="A3" t="s">
        <v>86</v>
      </c>
      <c r="B3" t="s">
        <v>167</v>
      </c>
      <c r="C3" s="54">
        <v>7.0000000000000007E-2</v>
      </c>
    </row>
    <row r="4" spans="1:3" x14ac:dyDescent="0.2">
      <c r="A4" t="s">
        <v>87</v>
      </c>
      <c r="B4" t="s">
        <v>168</v>
      </c>
      <c r="C4" s="54">
        <v>7.0000000000000007E-2</v>
      </c>
    </row>
    <row r="5" spans="1:3" x14ac:dyDescent="0.2">
      <c r="A5" t="s">
        <v>88</v>
      </c>
      <c r="B5" t="s">
        <v>169</v>
      </c>
      <c r="C5" s="54">
        <v>7.0000000000000007E-2</v>
      </c>
    </row>
    <row r="6" spans="1:3" x14ac:dyDescent="0.2">
      <c r="A6" t="s">
        <v>13</v>
      </c>
      <c r="B6" t="s">
        <v>52</v>
      </c>
      <c r="C6" s="54">
        <v>2.2499999999999999E-2</v>
      </c>
    </row>
    <row r="7" spans="1:3" x14ac:dyDescent="0.2">
      <c r="A7" s="39" t="s">
        <v>3</v>
      </c>
    </row>
    <row r="8" spans="1:3" x14ac:dyDescent="0.2">
      <c r="A8" s="46" t="s">
        <v>185</v>
      </c>
      <c r="B8" t="s">
        <v>187</v>
      </c>
      <c r="C8" s="54">
        <v>0.15</v>
      </c>
    </row>
    <row r="9" spans="1:3" x14ac:dyDescent="0.2">
      <c r="A9" s="46" t="s">
        <v>186</v>
      </c>
      <c r="B9" t="s">
        <v>188</v>
      </c>
      <c r="C9" s="54">
        <v>0.15</v>
      </c>
    </row>
    <row r="10" spans="1:3" x14ac:dyDescent="0.2">
      <c r="A10" s="47" t="s">
        <v>189</v>
      </c>
      <c r="B10" t="s">
        <v>190</v>
      </c>
      <c r="C10" s="16">
        <v>1.8200000000000001E-2</v>
      </c>
    </row>
    <row r="11" spans="1:3" x14ac:dyDescent="0.2">
      <c r="A11" t="s">
        <v>91</v>
      </c>
      <c r="B11" t="s">
        <v>92</v>
      </c>
      <c r="C11" s="55">
        <v>0.5</v>
      </c>
    </row>
    <row r="12" spans="1:3" x14ac:dyDescent="0.2">
      <c r="A12" t="s">
        <v>51</v>
      </c>
      <c r="B12" t="s">
        <v>55</v>
      </c>
      <c r="C12" s="56">
        <v>2022</v>
      </c>
    </row>
    <row r="13" spans="1:3" x14ac:dyDescent="0.2">
      <c r="A13" s="49" t="s">
        <v>191</v>
      </c>
      <c r="B13" t="s">
        <v>170</v>
      </c>
      <c r="C13" s="57">
        <v>0.1077</v>
      </c>
    </row>
    <row r="14" spans="1:3" x14ac:dyDescent="0.2">
      <c r="A14" s="49" t="s">
        <v>192</v>
      </c>
      <c r="B14" t="s">
        <v>194</v>
      </c>
      <c r="C14" s="57">
        <v>0.1077</v>
      </c>
    </row>
    <row r="15" spans="1:3" x14ac:dyDescent="0.2">
      <c r="A15" s="49" t="s">
        <v>193</v>
      </c>
      <c r="B15" t="s">
        <v>195</v>
      </c>
      <c r="C15" s="57">
        <v>0.1077</v>
      </c>
    </row>
    <row r="16" spans="1:3" x14ac:dyDescent="0.2">
      <c r="A16" t="s">
        <v>98</v>
      </c>
      <c r="B16" t="s">
        <v>99</v>
      </c>
      <c r="C16" s="54">
        <v>1.8E-3</v>
      </c>
    </row>
    <row r="17" spans="1:3" x14ac:dyDescent="0.2">
      <c r="A17" s="46" t="s">
        <v>209</v>
      </c>
      <c r="B17" t="s">
        <v>213</v>
      </c>
      <c r="C17" s="54">
        <v>0.09</v>
      </c>
    </row>
    <row r="18" spans="1:3" x14ac:dyDescent="0.2">
      <c r="A18" s="49" t="s">
        <v>210</v>
      </c>
      <c r="B18" t="s">
        <v>214</v>
      </c>
      <c r="C18" s="54">
        <v>0.01</v>
      </c>
    </row>
    <row r="19" spans="1:3" x14ac:dyDescent="0.2">
      <c r="A19" s="49" t="s">
        <v>211</v>
      </c>
      <c r="B19" t="s">
        <v>215</v>
      </c>
      <c r="C19" s="54">
        <v>0.85</v>
      </c>
    </row>
    <row r="20" spans="1:3" x14ac:dyDescent="0.2">
      <c r="A20" s="49" t="s">
        <v>212</v>
      </c>
      <c r="B20" t="s">
        <v>216</v>
      </c>
      <c r="C20" s="16">
        <v>0.05</v>
      </c>
    </row>
    <row r="21" spans="1:3" x14ac:dyDescent="0.2">
      <c r="A21" t="s">
        <v>95</v>
      </c>
      <c r="B21" t="s">
        <v>178</v>
      </c>
      <c r="C21" s="16">
        <v>0.05</v>
      </c>
    </row>
    <row r="22" spans="1:3" x14ac:dyDescent="0.2">
      <c r="A22" s="49" t="s">
        <v>217</v>
      </c>
      <c r="B22" t="s">
        <v>218</v>
      </c>
      <c r="C22" s="58">
        <v>1</v>
      </c>
    </row>
    <row r="23" spans="1:3" x14ac:dyDescent="0.2">
      <c r="A23" t="s">
        <v>96</v>
      </c>
      <c r="B23" t="s">
        <v>97</v>
      </c>
      <c r="C23" s="54">
        <v>2.2499999999999999E-2</v>
      </c>
    </row>
    <row r="24" spans="1:3" x14ac:dyDescent="0.2">
      <c r="A24" t="s">
        <v>5</v>
      </c>
      <c r="B24" t="s">
        <v>54</v>
      </c>
      <c r="C24" s="54">
        <v>0.01</v>
      </c>
    </row>
    <row r="25" spans="1:3" x14ac:dyDescent="0.2">
      <c r="A25" t="s">
        <v>219</v>
      </c>
      <c r="B25" t="s">
        <v>221</v>
      </c>
      <c r="C25" s="59">
        <v>0.03</v>
      </c>
    </row>
    <row r="26" spans="1:3" x14ac:dyDescent="0.2">
      <c r="A26" t="s">
        <v>220</v>
      </c>
      <c r="B26" t="s">
        <v>222</v>
      </c>
      <c r="C26" s="58">
        <v>8.9999999999999993E-3</v>
      </c>
    </row>
    <row r="27" spans="1:3" x14ac:dyDescent="0.2">
      <c r="A27" t="s">
        <v>4</v>
      </c>
      <c r="B27" t="s">
        <v>56</v>
      </c>
      <c r="C27" s="54">
        <v>2.7E-2</v>
      </c>
    </row>
    <row r="28" spans="1:3" x14ac:dyDescent="0.2">
      <c r="A28" t="s">
        <v>234</v>
      </c>
      <c r="B28" t="s">
        <v>235</v>
      </c>
      <c r="C28" s="54">
        <v>1.1386456406995427E-2</v>
      </c>
    </row>
    <row r="29" spans="1:3" x14ac:dyDescent="0.2">
      <c r="A29" s="39" t="s">
        <v>6</v>
      </c>
      <c r="C29" s="40"/>
    </row>
    <row r="30" spans="1:3" x14ac:dyDescent="0.2">
      <c r="A30" t="s">
        <v>10</v>
      </c>
      <c r="B30" t="s">
        <v>58</v>
      </c>
      <c r="C30" s="54">
        <f>C27</f>
        <v>2.7E-2</v>
      </c>
    </row>
    <row r="31" spans="1:3" x14ac:dyDescent="0.2">
      <c r="A31" t="s">
        <v>110</v>
      </c>
      <c r="B31" t="s">
        <v>111</v>
      </c>
      <c r="C31" s="54">
        <v>99.99</v>
      </c>
    </row>
    <row r="32" spans="1:3" x14ac:dyDescent="0.2">
      <c r="A32" t="s">
        <v>11</v>
      </c>
      <c r="B32" t="s">
        <v>59</v>
      </c>
      <c r="C32" s="56">
        <v>0.8</v>
      </c>
    </row>
    <row r="33" spans="1:3" x14ac:dyDescent="0.2">
      <c r="A33" t="s">
        <v>12</v>
      </c>
      <c r="B33" t="s">
        <v>60</v>
      </c>
      <c r="C33" s="56">
        <v>1.2</v>
      </c>
    </row>
    <row r="34" spans="1:3" x14ac:dyDescent="0.2">
      <c r="A34" t="s">
        <v>17</v>
      </c>
      <c r="B34" t="s">
        <v>61</v>
      </c>
      <c r="C34" s="60">
        <v>11.704903145611345</v>
      </c>
    </row>
    <row r="35" spans="1:3" x14ac:dyDescent="0.2">
      <c r="A35" t="s">
        <v>18</v>
      </c>
      <c r="B35" t="s">
        <v>18</v>
      </c>
      <c r="C35" s="60">
        <v>0.82332702644751787</v>
      </c>
    </row>
    <row r="36" spans="1:3" x14ac:dyDescent="0.2">
      <c r="A36" t="s">
        <v>19</v>
      </c>
      <c r="B36" t="s">
        <v>62</v>
      </c>
      <c r="C36" s="60">
        <f>C34*2</f>
        <v>23.40980629122269</v>
      </c>
    </row>
    <row r="37" spans="1:3" x14ac:dyDescent="0.2">
      <c r="A37" t="s">
        <v>171</v>
      </c>
      <c r="B37" t="s">
        <v>174</v>
      </c>
      <c r="C37" s="60">
        <f>C36</f>
        <v>23.40980629122269</v>
      </c>
    </row>
    <row r="38" spans="1:3" x14ac:dyDescent="0.2">
      <c r="A38" t="s">
        <v>172</v>
      </c>
      <c r="B38" t="s">
        <v>175</v>
      </c>
      <c r="C38" s="60">
        <f>C34</f>
        <v>11.704903145611345</v>
      </c>
    </row>
    <row r="39" spans="1:3" x14ac:dyDescent="0.2">
      <c r="A39" t="s">
        <v>173</v>
      </c>
      <c r="B39" t="s">
        <v>176</v>
      </c>
      <c r="C39" s="60">
        <f>(C36-C38)/45</f>
        <v>0.2601089587913632</v>
      </c>
    </row>
    <row r="40" spans="1:3" x14ac:dyDescent="0.2">
      <c r="A40" t="s">
        <v>78</v>
      </c>
      <c r="B40" t="s">
        <v>83</v>
      </c>
      <c r="C40" s="61">
        <v>7.7139282226562494E-2</v>
      </c>
    </row>
    <row r="41" spans="1:3" x14ac:dyDescent="0.2">
      <c r="A41" t="s">
        <v>79</v>
      </c>
      <c r="B41" t="s">
        <v>82</v>
      </c>
      <c r="C41" s="61">
        <v>6.7904761904761898E-2</v>
      </c>
    </row>
    <row r="42" spans="1:3" x14ac:dyDescent="0.2">
      <c r="A42" t="s">
        <v>80</v>
      </c>
      <c r="B42" t="s">
        <v>81</v>
      </c>
      <c r="C42" s="61">
        <v>0.12401122223333499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39" t="s">
        <v>3</v>
      </c>
    </row>
    <row r="2" spans="1:3" x14ac:dyDescent="0.2">
      <c r="A2" t="s">
        <v>89</v>
      </c>
      <c r="B2" t="s">
        <v>106</v>
      </c>
      <c r="C2" t="s">
        <v>184</v>
      </c>
    </row>
    <row r="3" spans="1:3" x14ac:dyDescent="0.2">
      <c r="A3" t="s">
        <v>107</v>
      </c>
      <c r="B3" t="s">
        <v>108</v>
      </c>
      <c r="C3" t="s">
        <v>8</v>
      </c>
    </row>
    <row r="4" spans="1:3" x14ac:dyDescent="0.2">
      <c r="A4" t="s">
        <v>90</v>
      </c>
      <c r="B4" t="s">
        <v>109</v>
      </c>
      <c r="C4" t="s">
        <v>8</v>
      </c>
    </row>
    <row r="5" spans="1:3" x14ac:dyDescent="0.2">
      <c r="A5" t="s">
        <v>93</v>
      </c>
      <c r="B5" t="s">
        <v>94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262</v>
      </c>
      <c r="B7" t="s">
        <v>263</v>
      </c>
      <c r="C7" t="s">
        <v>8</v>
      </c>
    </row>
    <row r="8" spans="1:3" x14ac:dyDescent="0.2">
      <c r="A8" s="39" t="s">
        <v>6</v>
      </c>
    </row>
    <row r="9" spans="1:3" x14ac:dyDescent="0.2">
      <c r="A9" t="s">
        <v>240</v>
      </c>
      <c r="B9" t="s">
        <v>242</v>
      </c>
      <c r="C9" t="s">
        <v>7</v>
      </c>
    </row>
    <row r="10" spans="1:3" x14ac:dyDescent="0.2">
      <c r="A10" t="s">
        <v>241</v>
      </c>
      <c r="B10" t="s">
        <v>243</v>
      </c>
      <c r="C10" t="s">
        <v>7</v>
      </c>
    </row>
    <row r="11" spans="1:3" x14ac:dyDescent="0.2">
      <c r="A11" t="s">
        <v>244</v>
      </c>
      <c r="B11" t="s">
        <v>245</v>
      </c>
      <c r="C11" t="s">
        <v>43</v>
      </c>
    </row>
    <row r="12" spans="1:3" x14ac:dyDescent="0.2">
      <c r="A12" t="s">
        <v>269</v>
      </c>
      <c r="B12" t="s">
        <v>270</v>
      </c>
      <c r="C12" t="s">
        <v>8</v>
      </c>
    </row>
    <row r="13" spans="1:3" x14ac:dyDescent="0.2">
      <c r="A13" t="s">
        <v>112</v>
      </c>
      <c r="B13" t="s">
        <v>57</v>
      </c>
      <c r="C13" t="s">
        <v>104</v>
      </c>
    </row>
    <row r="14" spans="1:3" x14ac:dyDescent="0.2">
      <c r="A14" t="s">
        <v>267</v>
      </c>
      <c r="B14" t="s">
        <v>266</v>
      </c>
      <c r="C14" t="s">
        <v>8</v>
      </c>
    </row>
    <row r="15" spans="1:3" x14ac:dyDescent="0.2">
      <c r="A15" s="39" t="s">
        <v>29</v>
      </c>
    </row>
    <row r="16" spans="1:3" x14ac:dyDescent="0.2">
      <c r="A16" t="s">
        <v>31</v>
      </c>
      <c r="B16" t="s">
        <v>63</v>
      </c>
      <c r="C16" t="s">
        <v>33</v>
      </c>
    </row>
    <row r="17" spans="1:3" x14ac:dyDescent="0.2">
      <c r="A17" t="s">
        <v>30</v>
      </c>
      <c r="B17" t="s">
        <v>64</v>
      </c>
      <c r="C17" t="s">
        <v>34</v>
      </c>
    </row>
    <row r="18" spans="1:3" x14ac:dyDescent="0.2">
      <c r="A18" t="s">
        <v>32</v>
      </c>
      <c r="B18" t="s">
        <v>67</v>
      </c>
      <c r="C18" t="s">
        <v>23</v>
      </c>
    </row>
    <row r="19" spans="1:3" x14ac:dyDescent="0.2">
      <c r="A19" t="s">
        <v>38</v>
      </c>
      <c r="B19" t="s">
        <v>65</v>
      </c>
      <c r="C19" t="s">
        <v>39</v>
      </c>
    </row>
    <row r="20" spans="1:3" x14ac:dyDescent="0.2">
      <c r="A20" t="s">
        <v>36</v>
      </c>
      <c r="B20" t="s">
        <v>66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2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2">
      <c r="A4" s="25" t="s">
        <v>20</v>
      </c>
      <c r="B4" s="25"/>
      <c r="G4" s="25"/>
      <c r="I4" s="25"/>
      <c r="K4" s="25"/>
      <c r="L4" s="25"/>
    </row>
    <row r="5" spans="1:13" x14ac:dyDescent="0.2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2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2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2">
      <c r="A8" s="25" t="s">
        <v>49</v>
      </c>
      <c r="B8" s="25"/>
      <c r="C8" s="2" t="s">
        <v>100</v>
      </c>
      <c r="D8" s="23"/>
      <c r="E8" s="42" t="s">
        <v>102</v>
      </c>
      <c r="G8" s="25" t="s">
        <v>8</v>
      </c>
      <c r="I8" s="25" t="s">
        <v>50</v>
      </c>
      <c r="K8" s="25"/>
      <c r="L8" s="25"/>
    </row>
    <row r="9" spans="1:13" x14ac:dyDescent="0.2">
      <c r="A9" s="25" t="s">
        <v>26</v>
      </c>
      <c r="B9" s="25"/>
      <c r="C9" s="41" t="s">
        <v>101</v>
      </c>
      <c r="D9" s="23"/>
      <c r="E9" s="41" t="s">
        <v>9</v>
      </c>
      <c r="I9" s="25"/>
      <c r="K9" s="25"/>
      <c r="L9" s="25"/>
    </row>
    <row r="10" spans="1:13" x14ac:dyDescent="0.2">
      <c r="A10" s="25" t="s">
        <v>27</v>
      </c>
      <c r="B10" s="25"/>
      <c r="I10" s="25"/>
      <c r="K10" s="25"/>
      <c r="L10" s="25"/>
    </row>
    <row r="11" spans="1:13" x14ac:dyDescent="0.2">
      <c r="A11" s="25" t="s">
        <v>28</v>
      </c>
      <c r="B11" s="25"/>
      <c r="C11" s="41" t="s">
        <v>179</v>
      </c>
      <c r="E11" s="41" t="s">
        <v>43</v>
      </c>
      <c r="G11" s="41" t="s">
        <v>103</v>
      </c>
      <c r="I11" s="25"/>
      <c r="K11" s="25"/>
      <c r="L11" s="25"/>
    </row>
    <row r="12" spans="1:13" x14ac:dyDescent="0.2">
      <c r="C12" s="41" t="s">
        <v>182</v>
      </c>
      <c r="E12" s="41" t="s">
        <v>8</v>
      </c>
      <c r="G12" s="41" t="s">
        <v>184</v>
      </c>
      <c r="I12" s="25"/>
      <c r="K12" s="25"/>
      <c r="L12" s="25"/>
    </row>
    <row r="13" spans="1:13" x14ac:dyDescent="0.2">
      <c r="G13" s="41"/>
      <c r="I13" s="25"/>
      <c r="K13" s="25"/>
      <c r="L13" s="25"/>
    </row>
    <row r="14" spans="1:13" x14ac:dyDescent="0.2">
      <c r="C14" s="41" t="s">
        <v>104</v>
      </c>
      <c r="I14" s="25"/>
      <c r="K14" s="25"/>
      <c r="L14" s="25"/>
    </row>
    <row r="15" spans="1:13" x14ac:dyDescent="0.2">
      <c r="C15" s="41" t="s">
        <v>105</v>
      </c>
      <c r="L15" s="25"/>
    </row>
    <row r="16" spans="1:13" x14ac:dyDescent="0.2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abSelected="1" topLeftCell="Z1" zoomScale="125" workbookViewId="0">
      <selection activeCell="AD4" sqref="AD4"/>
    </sheetView>
  </sheetViews>
  <sheetFormatPr baseColWidth="10" defaultColWidth="8.83203125" defaultRowHeight="15" x14ac:dyDescent="0.2"/>
  <cols>
    <col min="1" max="1" width="5.1640625" bestFit="1" customWidth="1"/>
    <col min="2" max="2" width="12.5" bestFit="1" customWidth="1"/>
    <col min="3" max="3" width="13.33203125" bestFit="1" customWidth="1"/>
    <col min="4" max="4" width="12.6640625" bestFit="1" customWidth="1"/>
    <col min="5" max="5" width="7.5" bestFit="1" customWidth="1"/>
    <col min="6" max="6" width="9.33203125" bestFit="1" customWidth="1"/>
    <col min="7" max="7" width="7.6640625" bestFit="1" customWidth="1"/>
    <col min="8" max="8" width="9.83203125" bestFit="1" customWidth="1"/>
    <col min="9" max="9" width="11" bestFit="1" customWidth="1"/>
    <col min="10" max="11" width="7.5" bestFit="1" customWidth="1"/>
    <col min="12" max="12" width="7" bestFit="1" customWidth="1"/>
    <col min="13" max="13" width="11" bestFit="1" customWidth="1"/>
    <col min="14" max="14" width="9.33203125" bestFit="1" customWidth="1"/>
    <col min="15" max="15" width="8.5" bestFit="1" customWidth="1"/>
    <col min="16" max="16" width="18.5" bestFit="1" customWidth="1"/>
    <col min="17" max="17" width="16" bestFit="1" customWidth="1"/>
    <col min="18" max="18" width="16.1640625" bestFit="1" customWidth="1"/>
    <col min="19" max="19" width="13.5" bestFit="1" customWidth="1"/>
    <col min="20" max="20" width="16.33203125" bestFit="1" customWidth="1"/>
    <col min="21" max="21" width="22" bestFit="1" customWidth="1"/>
    <col min="22" max="22" width="19.5" bestFit="1" customWidth="1"/>
    <col min="23" max="23" width="14.6640625" bestFit="1" customWidth="1"/>
    <col min="24" max="24" width="18.33203125" bestFit="1" customWidth="1"/>
    <col min="25" max="25" width="16.33203125" bestFit="1" customWidth="1"/>
    <col min="26" max="26" width="22" bestFit="1" customWidth="1"/>
    <col min="27" max="27" width="19.5" bestFit="1" customWidth="1"/>
    <col min="28" max="28" width="14.6640625" bestFit="1" customWidth="1"/>
    <col min="29" max="29" width="18.33203125" bestFit="1" customWidth="1"/>
    <col min="30" max="30" width="10.1640625" bestFit="1" customWidth="1"/>
    <col min="31" max="31" width="13.83203125" bestFit="1" customWidth="1"/>
    <col min="32" max="32" width="11.5" bestFit="1" customWidth="1"/>
    <col min="33" max="33" width="10.1640625" bestFit="1" customWidth="1"/>
    <col min="34" max="34" width="14.33203125" bestFit="1" customWidth="1"/>
    <col min="35" max="35" width="11.83203125" bestFit="1" customWidth="1"/>
    <col min="36" max="36" width="8.5" bestFit="1" customWidth="1"/>
    <col min="37" max="37" width="10.1640625" bestFit="1" customWidth="1"/>
    <col min="38" max="38" width="13.1640625" bestFit="1" customWidth="1"/>
    <col min="39" max="39" width="17.6640625" bestFit="1" customWidth="1"/>
    <col min="40" max="40" width="15.1640625" bestFit="1" customWidth="1"/>
    <col min="41" max="41" width="10.1640625" bestFit="1" customWidth="1"/>
    <col min="42" max="42" width="13.5" bestFit="1" customWidth="1"/>
    <col min="43" max="43" width="18" bestFit="1" customWidth="1"/>
    <col min="44" max="44" width="15.6640625" bestFit="1" customWidth="1"/>
    <col min="45" max="45" width="6.6640625" bestFit="1" customWidth="1"/>
    <col min="46" max="46" width="7.1640625" bestFit="1" customWidth="1"/>
    <col min="47" max="47" width="12.83203125" bestFit="1" customWidth="1"/>
    <col min="48" max="48" width="10.5" bestFit="1" customWidth="1"/>
    <col min="49" max="49" width="17.33203125" bestFit="1" customWidth="1"/>
    <col min="50" max="50" width="14.83203125" bestFit="1" customWidth="1"/>
    <col min="51" max="51" width="19.83203125" bestFit="1" customWidth="1"/>
    <col min="52" max="52" width="17.33203125" bestFit="1" customWidth="1"/>
    <col min="53" max="53" width="19.6640625" bestFit="1" customWidth="1"/>
    <col min="54" max="54" width="17.1640625" bestFit="1" customWidth="1"/>
    <col min="55" max="55" width="20" bestFit="1" customWidth="1"/>
    <col min="56" max="56" width="17.5" bestFit="1" customWidth="1"/>
    <col min="57" max="57" width="13.83203125" bestFit="1" customWidth="1"/>
    <col min="58" max="58" width="15.33203125" bestFit="1" customWidth="1"/>
    <col min="59" max="59" width="17.33203125" bestFit="1" customWidth="1"/>
    <col min="60" max="60" width="8.6640625" bestFit="1" customWidth="1"/>
    <col min="61" max="61" width="12.1640625" bestFit="1" customWidth="1"/>
    <col min="62" max="62" width="14.6640625" bestFit="1" customWidth="1"/>
    <col min="63" max="63" width="15.5" bestFit="1" customWidth="1"/>
    <col min="64" max="64" width="12.33203125" bestFit="1" customWidth="1"/>
    <col min="65" max="65" width="10.1640625" bestFit="1" customWidth="1"/>
    <col min="66" max="66" width="10.83203125" bestFit="1" customWidth="1"/>
    <col min="67" max="67" width="20.5" bestFit="1" customWidth="1"/>
    <col min="68" max="68" width="18" bestFit="1" customWidth="1"/>
    <col min="69" max="69" width="16.6640625" bestFit="1" customWidth="1"/>
    <col min="70" max="70" width="14.1640625" bestFit="1" customWidth="1"/>
    <col min="71" max="71" width="18.1640625" bestFit="1" customWidth="1"/>
    <col min="72" max="72" width="15.83203125" bestFit="1" customWidth="1"/>
    <col min="73" max="73" width="15.33203125" bestFit="1" customWidth="1"/>
    <col min="74" max="74" width="12.83203125" bestFit="1" customWidth="1"/>
    <col min="75" max="75" width="14.1640625" bestFit="1" customWidth="1"/>
    <col min="76" max="76" width="11.1640625" bestFit="1" customWidth="1"/>
    <col min="77" max="77" width="15.5" bestFit="1" customWidth="1"/>
    <col min="78" max="78" width="13" bestFit="1" customWidth="1"/>
    <col min="79" max="79" width="16.83203125" bestFit="1" customWidth="1"/>
    <col min="80" max="80" width="17.83203125" bestFit="1" customWidth="1"/>
    <col min="81" max="81" width="18.33203125" bestFit="1" customWidth="1"/>
    <col min="82" max="82" width="20.83203125" bestFit="1" customWidth="1"/>
    <col min="83" max="83" width="18.33203125" bestFit="1" customWidth="1"/>
    <col min="84" max="84" width="12.5" bestFit="1" customWidth="1"/>
    <col min="85" max="85" width="14.33203125" bestFit="1" customWidth="1"/>
    <col min="86" max="86" width="20.1640625" bestFit="1" customWidth="1"/>
    <col min="87" max="87" width="17.6640625" bestFit="1" customWidth="1"/>
    <col min="88" max="89" width="13.33203125" bestFit="1" customWidth="1"/>
    <col min="90" max="90" width="10.6640625" bestFit="1" customWidth="1"/>
    <col min="91" max="91" width="10.5" bestFit="1" customWidth="1"/>
    <col min="92" max="92" width="7.1640625" bestFit="1" customWidth="1"/>
    <col min="93" max="93" width="8.1640625" bestFit="1" customWidth="1"/>
    <col min="94" max="94" width="7" bestFit="1" customWidth="1"/>
    <col min="95" max="95" width="11.1640625" bestFit="1" customWidth="1"/>
    <col min="96" max="96" width="16.33203125" bestFit="1" customWidth="1"/>
    <col min="97" max="97" width="19.1640625" bestFit="1" customWidth="1"/>
    <col min="98" max="98" width="25.6640625" bestFit="1" customWidth="1"/>
    <col min="99" max="99" width="18.5" bestFit="1" customWidth="1"/>
    <col min="100" max="100" width="23.83203125" bestFit="1" customWidth="1"/>
    <col min="101" max="103" width="18" bestFit="1" customWidth="1"/>
    <col min="104" max="104" width="21.83203125" bestFit="1" customWidth="1"/>
    <col min="105" max="105" width="13.83203125" bestFit="1" customWidth="1"/>
    <col min="106" max="106" width="16.6640625" bestFit="1" customWidth="1"/>
    <col min="107" max="107" width="23.1640625" bestFit="1" customWidth="1"/>
    <col min="108" max="108" width="15.83203125" bestFit="1" customWidth="1"/>
    <col min="109" max="109" width="21.6640625" bestFit="1" customWidth="1"/>
    <col min="110" max="112" width="15.83203125" bestFit="1" customWidth="1"/>
    <col min="113" max="113" width="19.33203125" bestFit="1" customWidth="1"/>
  </cols>
  <sheetData>
    <row r="1" spans="1:113" x14ac:dyDescent="0.2">
      <c r="A1" s="1" t="s">
        <v>14</v>
      </c>
      <c r="B1" s="5" t="s">
        <v>226</v>
      </c>
      <c r="C1" s="6" t="s">
        <v>229</v>
      </c>
      <c r="D1" s="6" t="s">
        <v>230</v>
      </c>
      <c r="E1" s="6" t="s">
        <v>68</v>
      </c>
      <c r="F1" s="6" t="s">
        <v>231</v>
      </c>
      <c r="G1" s="6" t="s">
        <v>232</v>
      </c>
      <c r="H1" s="6" t="s">
        <v>223</v>
      </c>
      <c r="I1" s="6" t="s">
        <v>196</v>
      </c>
      <c r="J1" s="6" t="s">
        <v>225</v>
      </c>
      <c r="K1" s="6" t="s">
        <v>233</v>
      </c>
      <c r="L1" s="6" t="s">
        <v>224</v>
      </c>
      <c r="M1" s="6" t="s">
        <v>197</v>
      </c>
      <c r="N1" s="6" t="s">
        <v>198</v>
      </c>
      <c r="O1" s="5" t="s">
        <v>199</v>
      </c>
      <c r="P1" s="5" t="s">
        <v>149</v>
      </c>
      <c r="Q1" s="7" t="s">
        <v>150</v>
      </c>
      <c r="R1" s="5" t="s">
        <v>151</v>
      </c>
      <c r="S1" s="7" t="s">
        <v>152</v>
      </c>
      <c r="T1" s="4" t="s">
        <v>153</v>
      </c>
      <c r="U1" s="4" t="s">
        <v>200</v>
      </c>
      <c r="V1" s="4" t="s">
        <v>154</v>
      </c>
      <c r="W1" s="1" t="s">
        <v>69</v>
      </c>
      <c r="X1" s="3" t="s">
        <v>157</v>
      </c>
      <c r="Y1" s="4" t="s">
        <v>155</v>
      </c>
      <c r="Z1" s="4" t="s">
        <v>201</v>
      </c>
      <c r="AA1" s="4" t="s">
        <v>156</v>
      </c>
      <c r="AB1" s="1" t="s">
        <v>70</v>
      </c>
      <c r="AC1" s="3" t="s">
        <v>158</v>
      </c>
      <c r="AD1" s="1" t="s">
        <v>16</v>
      </c>
      <c r="AE1" s="1" t="s">
        <v>162</v>
      </c>
      <c r="AF1" s="1" t="s">
        <v>163</v>
      </c>
      <c r="AG1" s="1" t="s">
        <v>15</v>
      </c>
      <c r="AH1" s="1" t="s">
        <v>164</v>
      </c>
      <c r="AI1" s="1" t="s">
        <v>165</v>
      </c>
      <c r="AJ1" s="1" t="s">
        <v>71</v>
      </c>
      <c r="AK1" s="1" t="s">
        <v>72</v>
      </c>
      <c r="AL1" s="1" t="s">
        <v>264</v>
      </c>
      <c r="AM1" s="1" t="s">
        <v>113</v>
      </c>
      <c r="AN1" s="1" t="s">
        <v>114</v>
      </c>
      <c r="AO1" s="1" t="s">
        <v>73</v>
      </c>
      <c r="AP1" s="1" t="s">
        <v>265</v>
      </c>
      <c r="AQ1" s="1" t="s">
        <v>115</v>
      </c>
      <c r="AR1" s="1" t="s">
        <v>116</v>
      </c>
      <c r="AS1" s="1" t="s">
        <v>74</v>
      </c>
      <c r="AT1" s="1" t="s">
        <v>75</v>
      </c>
      <c r="AU1" s="1" t="s">
        <v>117</v>
      </c>
      <c r="AV1" s="1" t="s">
        <v>118</v>
      </c>
      <c r="AW1" s="1" t="s">
        <v>238</v>
      </c>
      <c r="AX1" s="1" t="s">
        <v>239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202</v>
      </c>
      <c r="BD1" s="1" t="s">
        <v>251</v>
      </c>
      <c r="BE1" s="1" t="s">
        <v>252</v>
      </c>
      <c r="BF1" s="1" t="s">
        <v>253</v>
      </c>
      <c r="BG1" s="1" t="s">
        <v>203</v>
      </c>
      <c r="BH1" s="1" t="s">
        <v>261</v>
      </c>
      <c r="BI1" s="1" t="s">
        <v>254</v>
      </c>
      <c r="BJ1" s="1" t="s">
        <v>258</v>
      </c>
      <c r="BK1" s="1" t="s">
        <v>259</v>
      </c>
      <c r="BL1" s="1" t="s">
        <v>260</v>
      </c>
      <c r="BM1" s="1" t="s">
        <v>236</v>
      </c>
      <c r="BN1" s="1" t="s">
        <v>237</v>
      </c>
      <c r="BO1" s="4" t="s">
        <v>123</v>
      </c>
      <c r="BP1" s="4" t="s">
        <v>124</v>
      </c>
      <c r="BQ1" s="1" t="s">
        <v>204</v>
      </c>
      <c r="BR1" s="1" t="s">
        <v>205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177</v>
      </c>
      <c r="BX1" s="1" t="s">
        <v>206</v>
      </c>
      <c r="BY1" s="1" t="s">
        <v>159</v>
      </c>
      <c r="BZ1" s="1" t="s">
        <v>160</v>
      </c>
      <c r="CA1" s="1" t="s">
        <v>161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255</v>
      </c>
      <c r="CH1" s="1" t="s">
        <v>129</v>
      </c>
      <c r="CI1" s="1" t="s">
        <v>130</v>
      </c>
      <c r="CJ1" s="3" t="s">
        <v>131</v>
      </c>
      <c r="CK1" s="3" t="s">
        <v>132</v>
      </c>
      <c r="CL1" s="3" t="s">
        <v>268</v>
      </c>
      <c r="CM1" s="3" t="s">
        <v>76</v>
      </c>
      <c r="CN1" s="3" t="s">
        <v>183</v>
      </c>
      <c r="CO1" s="4" t="s">
        <v>181</v>
      </c>
      <c r="CP1" s="1" t="s">
        <v>77</v>
      </c>
      <c r="CQ1" s="1" t="s">
        <v>180</v>
      </c>
      <c r="CR1" t="s">
        <v>133</v>
      </c>
      <c r="CS1" t="s">
        <v>134</v>
      </c>
      <c r="CT1" t="s">
        <v>256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257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</row>
    <row r="2" spans="1:113" s="28" customFormat="1" x14ac:dyDescent="0.2">
      <c r="A2" s="5">
        <v>2019</v>
      </c>
      <c r="B2" s="43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0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f>BF2-5%</f>
        <v>0.10560000000000001</v>
      </c>
      <c r="BF2" s="30">
        <v>0.15560000000000002</v>
      </c>
      <c r="BG2" s="30">
        <v>0</v>
      </c>
      <c r="BH2" s="30">
        <v>4.1262135922329968E-2</v>
      </c>
      <c r="BI2" s="44">
        <v>16.232215599149065</v>
      </c>
      <c r="BJ2" s="44">
        <v>25.490625961486884</v>
      </c>
      <c r="BK2" s="44">
        <v>23.696071799236226</v>
      </c>
      <c r="BL2" s="72">
        <v>28</v>
      </c>
      <c r="BM2" s="44">
        <v>0.15560000000000002</v>
      </c>
      <c r="BN2" s="44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48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5"/>
      <c r="DB2" s="45"/>
      <c r="DC2" s="45"/>
      <c r="DD2" s="45"/>
      <c r="DE2" s="45"/>
      <c r="DF2" s="45"/>
      <c r="DG2" s="45"/>
      <c r="DH2" s="45"/>
      <c r="DI2" s="45"/>
    </row>
    <row r="3" spans="1:113" x14ac:dyDescent="0.2">
      <c r="A3">
        <v>2020</v>
      </c>
      <c r="B3" s="43">
        <v>9788.61</v>
      </c>
      <c r="C3" s="43">
        <v>9788.61</v>
      </c>
      <c r="D3">
        <v>0</v>
      </c>
      <c r="E3" s="38">
        <v>11042.34</v>
      </c>
      <c r="F3" s="38">
        <v>11042.34</v>
      </c>
      <c r="G3" s="50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 s="71">
        <f>AB3</f>
        <v>995.74557040000002</v>
      </c>
      <c r="Y3">
        <v>52061.245000000003</v>
      </c>
      <c r="Z3">
        <v>52061.245000000003</v>
      </c>
      <c r="AB3" s="71">
        <f>AU2*H3</f>
        <v>995.74557040000002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30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f>BF3-5%</f>
        <v>0.11560000000000002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 s="73">
        <v>27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2">
      <c r="A4">
        <v>2021</v>
      </c>
      <c r="B4" s="62">
        <v>9925.8340000000007</v>
      </c>
      <c r="C4" s="62">
        <v>9925.8340000000007</v>
      </c>
      <c r="D4" s="56">
        <v>0</v>
      </c>
      <c r="E4" s="64">
        <f>H4+M4</f>
        <v>11229.814</v>
      </c>
      <c r="F4" s="64">
        <f>E4</f>
        <v>11229.814</v>
      </c>
      <c r="G4" s="65">
        <v>0</v>
      </c>
      <c r="H4" s="64">
        <v>9488.3150000000005</v>
      </c>
      <c r="I4" s="56"/>
      <c r="J4" s="64">
        <v>5235.5463380000001</v>
      </c>
      <c r="K4" s="64">
        <f>H4-J4</f>
        <v>4252.7686620000004</v>
      </c>
      <c r="L4" s="38">
        <v>0</v>
      </c>
      <c r="M4" s="63">
        <v>1741.499</v>
      </c>
      <c r="N4" s="56"/>
      <c r="O4" s="63">
        <v>432.17200000000003</v>
      </c>
      <c r="P4" s="66">
        <v>7.2499999999999995E-2</v>
      </c>
      <c r="Q4" s="66">
        <v>7.2499999999999995E-2</v>
      </c>
      <c r="R4" s="66">
        <v>7.0000000000000007E-2</v>
      </c>
      <c r="S4" s="66">
        <v>7.0000000000000007E-2</v>
      </c>
      <c r="T4" s="67">
        <v>54997.995000000003</v>
      </c>
      <c r="U4" s="67">
        <v>54997.995000000003</v>
      </c>
      <c r="V4" s="29">
        <v>0</v>
      </c>
      <c r="W4" s="71">
        <f>AB4</f>
        <v>1009.5567160000001</v>
      </c>
      <c r="X4" s="23"/>
      <c r="Y4" s="56">
        <v>54997.995000000003</v>
      </c>
      <c r="Z4" s="56">
        <v>54997.995000000003</v>
      </c>
      <c r="AA4" s="29">
        <v>0</v>
      </c>
      <c r="AB4" s="71">
        <f>AU2*H4</f>
        <v>1009.5567160000001</v>
      </c>
      <c r="AC4" s="23"/>
      <c r="AD4" s="56">
        <v>30346.626</v>
      </c>
      <c r="AE4" s="56">
        <v>30346.626</v>
      </c>
      <c r="AF4" s="27">
        <v>0</v>
      </c>
      <c r="AG4" s="56">
        <v>33490.305999999997</v>
      </c>
      <c r="AH4" s="56">
        <v>33490.305999999997</v>
      </c>
      <c r="AI4" s="27">
        <v>0</v>
      </c>
      <c r="AJ4" s="68">
        <v>0.29899999999999999</v>
      </c>
      <c r="AK4" s="56">
        <f>Y4-AD4</f>
        <v>24651.369000000002</v>
      </c>
      <c r="AL4" s="56">
        <f>AK4</f>
        <v>24651.369000000002</v>
      </c>
      <c r="AM4" s="56">
        <f>Z4-AE4</f>
        <v>24651.369000000002</v>
      </c>
      <c r="AN4" s="27">
        <v>0</v>
      </c>
      <c r="AO4" s="56">
        <f>Y4-AG4</f>
        <v>21507.689000000006</v>
      </c>
      <c r="AP4" s="56">
        <f>AO4</f>
        <v>21507.689000000006</v>
      </c>
      <c r="AQ4" s="56">
        <f>Z4-AH4</f>
        <v>21507.689000000006</v>
      </c>
      <c r="AR4" s="27">
        <v>0</v>
      </c>
      <c r="AS4" s="69">
        <f>AD4/Y4</f>
        <v>0.55177695114158254</v>
      </c>
      <c r="AT4" s="69">
        <f>AG4/Y4</f>
        <v>0.60893685306164336</v>
      </c>
      <c r="AU4" s="66">
        <v>0.1095</v>
      </c>
      <c r="AV4" s="66">
        <v>0</v>
      </c>
      <c r="AW4" s="66"/>
      <c r="AX4" s="66"/>
      <c r="AY4" s="66">
        <v>0.09</v>
      </c>
      <c r="AZ4" s="66"/>
      <c r="BA4" s="66">
        <v>1.95E-2</v>
      </c>
      <c r="BB4" s="66"/>
      <c r="BC4" s="66">
        <v>0.15609999999999999</v>
      </c>
      <c r="BD4" s="70"/>
      <c r="BE4" s="70">
        <f>BC4+BA4-5%</f>
        <v>0.12559999999999999</v>
      </c>
      <c r="BF4" s="66">
        <v>0.17560000000000001</v>
      </c>
      <c r="BG4" s="30">
        <v>0</v>
      </c>
      <c r="BH4" s="51"/>
      <c r="BI4" s="52"/>
      <c r="BJ4" s="52"/>
      <c r="BK4" s="52"/>
      <c r="BL4" s="73">
        <v>26</v>
      </c>
      <c r="BM4" s="56">
        <v>0.17560000000000001</v>
      </c>
      <c r="BN4" s="56">
        <v>0.17560000000000001</v>
      </c>
      <c r="BO4" s="56">
        <f>-(3090.155+30.138+1.593)</f>
        <v>-3121.886</v>
      </c>
      <c r="BP4" s="56"/>
      <c r="BQ4" s="56">
        <v>-124.286</v>
      </c>
      <c r="BS4" s="56">
        <v>-17.523</v>
      </c>
      <c r="BU4" s="56">
        <v>932.01400000000001</v>
      </c>
      <c r="BY4" s="71">
        <f>H4*(BA4+AY4)-BU4</f>
        <v>106.95649250000008</v>
      </c>
      <c r="CA4" s="71">
        <f>1673.678-BY4</f>
        <v>1566.7215074999999</v>
      </c>
      <c r="CD4" s="71">
        <f>BE2*M4</f>
        <v>183.90229440000002</v>
      </c>
      <c r="CE4">
        <v>0</v>
      </c>
      <c r="CF4" s="71">
        <f>BF2*O4</f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13" sqref="G13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2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2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2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2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-0.248</v>
      </c>
      <c r="G5" s="15">
        <v>-0.248</v>
      </c>
      <c r="H5" s="16">
        <v>0.05</v>
      </c>
      <c r="I5" s="16">
        <v>9.0000000000000011E-2</v>
      </c>
      <c r="J5" s="16">
        <v>0.06</v>
      </c>
    </row>
    <row r="6" spans="1:10" x14ac:dyDescent="0.2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2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2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2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2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2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2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2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2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2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2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2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2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2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2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5">
        <v>-0.248</v>
      </c>
      <c r="H20" s="19">
        <v>8.0142406836996249E-2</v>
      </c>
      <c r="I20" s="19">
        <v>6.0138038441437391E-2</v>
      </c>
      <c r="J20" s="16">
        <v>0.06</v>
      </c>
    </row>
    <row r="21" spans="1:10" x14ac:dyDescent="0.2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2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2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2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2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2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2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2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2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2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2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2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2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2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2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2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2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2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2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2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2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2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2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2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2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2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2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2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2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2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2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2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2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2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2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2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2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2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2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2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2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2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2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84</v>
      </c>
    </row>
    <row r="2" spans="1:2" x14ac:dyDescent="0.2">
      <c r="A2">
        <v>2021</v>
      </c>
      <c r="B2" s="22">
        <v>26</v>
      </c>
    </row>
    <row r="3" spans="1:2" x14ac:dyDescent="0.2">
      <c r="A3">
        <v>2022</v>
      </c>
      <c r="B3" s="22">
        <v>25</v>
      </c>
    </row>
    <row r="4" spans="1:2" x14ac:dyDescent="0.2">
      <c r="A4">
        <v>2023</v>
      </c>
      <c r="B4" s="22">
        <v>24</v>
      </c>
    </row>
    <row r="5" spans="1:2" x14ac:dyDescent="0.2">
      <c r="A5">
        <v>2024</v>
      </c>
      <c r="B5" s="22">
        <v>23</v>
      </c>
    </row>
    <row r="6" spans="1:2" x14ac:dyDescent="0.2">
      <c r="A6">
        <v>2025</v>
      </c>
      <c r="B6" s="22">
        <v>22</v>
      </c>
    </row>
    <row r="7" spans="1:2" x14ac:dyDescent="0.2">
      <c r="A7">
        <v>2026</v>
      </c>
      <c r="B7" s="22">
        <v>21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84</v>
      </c>
    </row>
    <row r="2" spans="1:2" x14ac:dyDescent="0.2">
      <c r="A2">
        <v>2021</v>
      </c>
      <c r="B2" s="22">
        <v>26</v>
      </c>
    </row>
    <row r="3" spans="1:2" x14ac:dyDescent="0.2">
      <c r="A3">
        <v>2022</v>
      </c>
      <c r="B3" s="22">
        <v>25</v>
      </c>
    </row>
    <row r="4" spans="1:2" x14ac:dyDescent="0.2">
      <c r="A4">
        <v>2023</v>
      </c>
      <c r="B4" s="22">
        <v>24</v>
      </c>
    </row>
    <row r="5" spans="1:2" x14ac:dyDescent="0.2">
      <c r="A5">
        <v>2024</v>
      </c>
      <c r="B5" s="22">
        <v>23</v>
      </c>
    </row>
    <row r="6" spans="1:2" x14ac:dyDescent="0.2">
      <c r="A6">
        <v>2025</v>
      </c>
      <c r="B6" s="22">
        <v>22</v>
      </c>
    </row>
    <row r="7" spans="1:2" x14ac:dyDescent="0.2">
      <c r="A7">
        <v>2026</v>
      </c>
      <c r="B7" s="22">
        <v>21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workbookViewId="0"/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207</v>
      </c>
      <c r="C1" t="s">
        <v>208</v>
      </c>
      <c r="D1" t="s">
        <v>204</v>
      </c>
      <c r="E1" t="s">
        <v>205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2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-3318.9067104101127</v>
      </c>
      <c r="C6">
        <v>-0.75508116876338238</v>
      </c>
      <c r="D6">
        <v>-129.20869468437894</v>
      </c>
      <c r="E6">
        <v>-2.9350251638187455E-2</v>
      </c>
    </row>
    <row r="7" spans="1:5" x14ac:dyDescent="0.2">
      <c r="A7">
        <v>2024</v>
      </c>
      <c r="B7">
        <v>-3419.1483710818725</v>
      </c>
      <c r="C7">
        <v>-3.618852348159971</v>
      </c>
      <c r="D7">
        <v>-133.11141604583986</v>
      </c>
      <c r="E7">
        <v>-0.14066597268461978</v>
      </c>
    </row>
    <row r="8" spans="1:5" x14ac:dyDescent="0.2">
      <c r="A8">
        <v>2025</v>
      </c>
      <c r="B8">
        <v>-3520.8808584132908</v>
      </c>
      <c r="C8">
        <v>-7.9640600604863359</v>
      </c>
      <c r="D8">
        <v>-137.07228280191427</v>
      </c>
      <c r="E8">
        <v>-0.30956561560093826</v>
      </c>
    </row>
    <row r="9" spans="1:5" x14ac:dyDescent="0.2">
      <c r="A9">
        <v>2026</v>
      </c>
      <c r="B9">
        <v>-3623.7505259957038</v>
      </c>
      <c r="C9">
        <v>-14.177088782340407</v>
      </c>
      <c r="D9">
        <v>-141.07755473319588</v>
      </c>
      <c r="E9">
        <v>-0.5510680711850835</v>
      </c>
    </row>
    <row r="10" spans="1:5" x14ac:dyDescent="0.2">
      <c r="A10">
        <v>2027</v>
      </c>
      <c r="B10">
        <v>-3727.6945510263122</v>
      </c>
      <c r="C10">
        <v>-22.399800276097842</v>
      </c>
      <c r="D10">
        <v>-145.12479622020052</v>
      </c>
      <c r="E10">
        <v>-0.8706875524724319</v>
      </c>
    </row>
    <row r="11" spans="1:5" x14ac:dyDescent="0.2">
      <c r="A11">
        <v>2028</v>
      </c>
      <c r="B11">
        <v>-3832.6445454151999</v>
      </c>
      <c r="C11">
        <v>-32.781547709062288</v>
      </c>
      <c r="D11">
        <v>-149.2113555162689</v>
      </c>
      <c r="E11">
        <v>-1.2742294658545921</v>
      </c>
    </row>
    <row r="12" spans="1:5" x14ac:dyDescent="0.2">
      <c r="A12">
        <v>2029</v>
      </c>
      <c r="B12">
        <v>-3938.5262650224918</v>
      </c>
      <c r="C12">
        <v>-45.479508969911166</v>
      </c>
      <c r="D12">
        <v>-153.33435345167919</v>
      </c>
      <c r="E12">
        <v>-1.7678033671985141</v>
      </c>
    </row>
    <row r="13" spans="1:5" x14ac:dyDescent="0.2">
      <c r="A13">
        <v>2030</v>
      </c>
      <c r="B13">
        <v>-4045.2593062862284</v>
      </c>
      <c r="C13">
        <v>-60.659033392336049</v>
      </c>
      <c r="D13">
        <v>-157.49067164782511</v>
      </c>
      <c r="E13">
        <v>-2.3578364391076274</v>
      </c>
    </row>
    <row r="14" spans="1:5" x14ac:dyDescent="0.2">
      <c r="A14">
        <v>2031</v>
      </c>
      <c r="B14">
        <v>-4149.4587224188726</v>
      </c>
      <c r="C14">
        <v>-81.297359618577488</v>
      </c>
      <c r="D14">
        <v>-161.54874326807698</v>
      </c>
      <c r="E14">
        <v>-3.1600549199674099</v>
      </c>
    </row>
    <row r="15" spans="1:5" x14ac:dyDescent="0.2">
      <c r="A15">
        <v>2032</v>
      </c>
      <c r="B15">
        <v>-4257.1615686783762</v>
      </c>
      <c r="C15">
        <v>-102.36614660938432</v>
      </c>
      <c r="D15">
        <v>-165.74323799569243</v>
      </c>
      <c r="E15">
        <v>-3.9790055513336773</v>
      </c>
    </row>
    <row r="16" spans="1:5" x14ac:dyDescent="0.2">
      <c r="A16">
        <v>2033</v>
      </c>
      <c r="B16">
        <v>-4361.1600268160819</v>
      </c>
      <c r="C16">
        <v>-130.09841530269912</v>
      </c>
      <c r="D16">
        <v>-169.7939931851044</v>
      </c>
      <c r="E16">
        <v>-5.05696789275936</v>
      </c>
    </row>
    <row r="17" spans="1:5" x14ac:dyDescent="0.2">
      <c r="A17">
        <v>2034</v>
      </c>
      <c r="B17">
        <v>-4464.5729743983557</v>
      </c>
      <c r="C17">
        <v>-161.95281517075395</v>
      </c>
      <c r="D17">
        <v>-173.82224846707442</v>
      </c>
      <c r="E17">
        <v>-6.2951588192289254</v>
      </c>
    </row>
    <row r="18" spans="1:5" x14ac:dyDescent="0.2">
      <c r="A18">
        <v>2035</v>
      </c>
      <c r="B18">
        <v>-4572.5092491245459</v>
      </c>
      <c r="C18">
        <v>-193.6999531662992</v>
      </c>
      <c r="D18">
        <v>-178.02659411737253</v>
      </c>
      <c r="E18">
        <v>-7.5291804416824801</v>
      </c>
    </row>
    <row r="19" spans="1:5" x14ac:dyDescent="0.2">
      <c r="A19">
        <v>2036</v>
      </c>
      <c r="B19">
        <v>-4674.7285669978783</v>
      </c>
      <c r="C19">
        <v>-234.16072012768757</v>
      </c>
      <c r="D19">
        <v>-182.00899529080064</v>
      </c>
      <c r="E19">
        <v>-9.1019036678962486</v>
      </c>
    </row>
    <row r="20" spans="1:5" x14ac:dyDescent="0.2">
      <c r="A20">
        <v>2037</v>
      </c>
      <c r="B20">
        <v>-4775.7796794189962</v>
      </c>
      <c r="C20">
        <v>-279.58896743452647</v>
      </c>
      <c r="D20">
        <v>-185.94627203837024</v>
      </c>
      <c r="E20">
        <v>-10.867714477509161</v>
      </c>
    </row>
    <row r="21" spans="1:5" x14ac:dyDescent="0.2">
      <c r="A21">
        <v>2038</v>
      </c>
      <c r="B21">
        <v>-4875.4347669954604</v>
      </c>
      <c r="C21">
        <v>-330.30238589363091</v>
      </c>
      <c r="D21">
        <v>-189.82957781270281</v>
      </c>
      <c r="E21">
        <v>-12.83896161593945</v>
      </c>
    </row>
    <row r="22" spans="1:5" x14ac:dyDescent="0.2">
      <c r="A22">
        <v>2039</v>
      </c>
      <c r="B22">
        <v>-4973.4521349915576</v>
      </c>
      <c r="C22">
        <v>-386.63433177692855</v>
      </c>
      <c r="D22">
        <v>-193.64952700402827</v>
      </c>
      <c r="E22">
        <v>-15.028602750350592</v>
      </c>
    </row>
    <row r="23" spans="1:5" x14ac:dyDescent="0.2">
      <c r="A23">
        <v>2040</v>
      </c>
      <c r="B23">
        <v>-5069.5755650216233</v>
      </c>
      <c r="C23">
        <v>-448.93449870925525</v>
      </c>
      <c r="D23">
        <v>-197.39616974892951</v>
      </c>
      <c r="E23">
        <v>-17.45023058614936</v>
      </c>
    </row>
    <row r="24" spans="1:5" x14ac:dyDescent="0.2">
      <c r="A24">
        <v>2041</v>
      </c>
      <c r="B24">
        <v>-5121.1308065767353</v>
      </c>
      <c r="C24">
        <v>-517.56961597179702</v>
      </c>
      <c r="D24">
        <v>-199.40817736892706</v>
      </c>
      <c r="E24">
        <v>-20.118100010268673</v>
      </c>
    </row>
    <row r="25" spans="1:5" x14ac:dyDescent="0.2">
      <c r="A25">
        <v>2042</v>
      </c>
      <c r="B25">
        <v>-5134.327525579266</v>
      </c>
      <c r="C25">
        <v>-584.5731294927333</v>
      </c>
      <c r="D25">
        <v>-199.92672944142629</v>
      </c>
      <c r="E25">
        <v>-22.722548464072496</v>
      </c>
    </row>
    <row r="26" spans="1:5" x14ac:dyDescent="0.2">
      <c r="A26">
        <v>2043</v>
      </c>
      <c r="B26">
        <v>-5087.4657088322165</v>
      </c>
      <c r="C26">
        <v>-666.39583042783113</v>
      </c>
      <c r="D26">
        <v>-198.10819681744442</v>
      </c>
      <c r="E26">
        <v>-25.903023572588722</v>
      </c>
    </row>
    <row r="27" spans="1:5" x14ac:dyDescent="0.2">
      <c r="A27">
        <v>2044</v>
      </c>
      <c r="B27">
        <v>-4999.1036668089773</v>
      </c>
      <c r="C27">
        <v>-746.04514107905663</v>
      </c>
      <c r="D27">
        <v>-194.67386002136584</v>
      </c>
      <c r="E27">
        <v>-28.999018290944889</v>
      </c>
    </row>
    <row r="28" spans="1:5" x14ac:dyDescent="0.2">
      <c r="A28">
        <v>2045</v>
      </c>
      <c r="B28">
        <v>-4870.7870639166249</v>
      </c>
      <c r="C28">
        <v>-821.8206906238745</v>
      </c>
      <c r="D28">
        <v>-189.68377190209429</v>
      </c>
      <c r="E28">
        <v>-31.944438649930539</v>
      </c>
    </row>
    <row r="29" spans="1:5" x14ac:dyDescent="0.2">
      <c r="A29">
        <v>2046</v>
      </c>
      <c r="B29">
        <v>-4679.0358859389735</v>
      </c>
      <c r="C29">
        <v>-914.15045864874787</v>
      </c>
      <c r="D29">
        <v>-182.22529023225218</v>
      </c>
      <c r="E29">
        <v>-35.533326887818376</v>
      </c>
    </row>
    <row r="30" spans="1:5" x14ac:dyDescent="0.2">
      <c r="A30">
        <v>2047</v>
      </c>
      <c r="B30">
        <v>-4450.3806844276696</v>
      </c>
      <c r="C30">
        <v>-1001.8029950039401</v>
      </c>
      <c r="D30">
        <v>-173.32976053599049</v>
      </c>
      <c r="E30">
        <v>-38.940409603128998</v>
      </c>
    </row>
    <row r="31" spans="1:5" x14ac:dyDescent="0.2">
      <c r="A31">
        <v>2048</v>
      </c>
      <c r="B31">
        <v>-4174.7345077181881</v>
      </c>
      <c r="C31">
        <v>-1095.4820701158037</v>
      </c>
      <c r="D31">
        <v>-162.60525195233569</v>
      </c>
      <c r="E31">
        <v>-42.581745848169781</v>
      </c>
    </row>
    <row r="32" spans="1:5" x14ac:dyDescent="0.2">
      <c r="A32">
        <v>2049</v>
      </c>
      <c r="B32">
        <v>-3855.104205044945</v>
      </c>
      <c r="C32">
        <v>-1195.5021307500979</v>
      </c>
      <c r="D32">
        <v>-150.16884686270419</v>
      </c>
      <c r="E32">
        <v>-46.469558271423615</v>
      </c>
    </row>
    <row r="33" spans="1:5" x14ac:dyDescent="0.2">
      <c r="A33">
        <v>2050</v>
      </c>
      <c r="B33">
        <v>-3495.2364834713826</v>
      </c>
      <c r="C33">
        <v>-1302.1916390852202</v>
      </c>
      <c r="D33">
        <v>-136.16643211870331</v>
      </c>
      <c r="E33">
        <v>-50.616614305040066</v>
      </c>
    </row>
    <row r="34" spans="1:5" x14ac:dyDescent="0.2">
      <c r="A34">
        <v>2051</v>
      </c>
      <c r="B34">
        <v>-3098.6525055885095</v>
      </c>
      <c r="C34">
        <v>-1416.5931910790425</v>
      </c>
      <c r="D34">
        <v>-120.7351649278031</v>
      </c>
      <c r="E34">
        <v>-55.063439994411851</v>
      </c>
    </row>
    <row r="35" spans="1:5" x14ac:dyDescent="0.2">
      <c r="A35">
        <v>2052</v>
      </c>
      <c r="B35">
        <v>-2669.9573110676147</v>
      </c>
      <c r="C35">
        <v>-1505.0081454188032</v>
      </c>
      <c r="D35">
        <v>-105.61853601015456</v>
      </c>
      <c r="E35">
        <v>-58.500158145787204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" bestFit="1" customWidth="1"/>
    <col min="2" max="2" width="12" bestFit="1" customWidth="1"/>
    <col min="3" max="3" width="15.5" bestFit="1" customWidth="1"/>
    <col min="4" max="4" width="13.83203125" bestFit="1" customWidth="1"/>
  </cols>
  <sheetData>
    <row r="1" spans="1:4" x14ac:dyDescent="0.2">
      <c r="A1" t="s">
        <v>14</v>
      </c>
      <c r="B1" t="s">
        <v>225</v>
      </c>
      <c r="C1" t="s">
        <v>227</v>
      </c>
      <c r="D1" t="s">
        <v>228</v>
      </c>
    </row>
    <row r="2" spans="1:4" x14ac:dyDescent="0.2">
      <c r="A2">
        <v>2019</v>
      </c>
      <c r="B2">
        <v>5783.4160449999999</v>
      </c>
      <c r="C2" s="53">
        <v>1</v>
      </c>
      <c r="D2" s="53">
        <v>0</v>
      </c>
    </row>
    <row r="3" spans="1:4" x14ac:dyDescent="0.2">
      <c r="A3">
        <v>2020</v>
      </c>
      <c r="B3">
        <v>5504.944563</v>
      </c>
      <c r="C3" s="53">
        <v>1</v>
      </c>
      <c r="D3" s="53">
        <v>0</v>
      </c>
    </row>
    <row r="4" spans="1:4" x14ac:dyDescent="0.2">
      <c r="A4">
        <v>2021</v>
      </c>
      <c r="B4">
        <v>5235.5463380000001</v>
      </c>
      <c r="C4" s="53">
        <v>1</v>
      </c>
      <c r="D4" s="53">
        <v>0</v>
      </c>
    </row>
    <row r="5" spans="1:4" x14ac:dyDescent="0.2">
      <c r="A5">
        <v>2022</v>
      </c>
      <c r="B5">
        <v>4975.2087970000002</v>
      </c>
      <c r="C5" s="53">
        <v>1</v>
      </c>
      <c r="D5" s="53">
        <v>0</v>
      </c>
    </row>
    <row r="6" spans="1:4" x14ac:dyDescent="0.2">
      <c r="A6">
        <v>2023</v>
      </c>
      <c r="B6">
        <v>4723.8985620000003</v>
      </c>
      <c r="C6" s="53">
        <v>0.97</v>
      </c>
      <c r="D6" s="53">
        <v>0.03</v>
      </c>
    </row>
    <row r="7" spans="1:4" x14ac:dyDescent="0.2">
      <c r="A7">
        <v>2024</v>
      </c>
      <c r="B7">
        <v>4481.5625659999996</v>
      </c>
      <c r="C7" s="53">
        <v>0.92999999999999994</v>
      </c>
      <c r="D7" s="53">
        <v>7.0000000000000007E-2</v>
      </c>
    </row>
    <row r="8" spans="1:4" x14ac:dyDescent="0.2">
      <c r="A8">
        <v>2025</v>
      </c>
      <c r="B8">
        <v>4248.1291760000004</v>
      </c>
      <c r="C8" s="53">
        <v>0.9</v>
      </c>
      <c r="D8" s="53">
        <v>0.1</v>
      </c>
    </row>
    <row r="9" spans="1:4" x14ac:dyDescent="0.2">
      <c r="A9">
        <v>2026</v>
      </c>
      <c r="B9">
        <v>4023.5093459999998</v>
      </c>
      <c r="C9" s="53">
        <v>0.87</v>
      </c>
      <c r="D9" s="53">
        <v>0.13</v>
      </c>
    </row>
    <row r="10" spans="1:4" x14ac:dyDescent="0.2">
      <c r="A10">
        <v>2027</v>
      </c>
      <c r="B10">
        <v>3807.5977750000002</v>
      </c>
      <c r="C10" s="53">
        <v>0.84</v>
      </c>
      <c r="D10" s="53">
        <v>0.16</v>
      </c>
    </row>
    <row r="11" spans="1:4" x14ac:dyDescent="0.2">
      <c r="A11">
        <v>2028</v>
      </c>
      <c r="B11">
        <v>3600.274077</v>
      </c>
      <c r="C11" s="53">
        <v>0.81</v>
      </c>
      <c r="D11" s="53">
        <v>0.19</v>
      </c>
    </row>
    <row r="12" spans="1:4" x14ac:dyDescent="0.2">
      <c r="A12">
        <v>2029</v>
      </c>
      <c r="B12">
        <v>3401.403937</v>
      </c>
      <c r="C12" s="53">
        <v>0.78</v>
      </c>
      <c r="D12" s="53">
        <v>0.22</v>
      </c>
    </row>
    <row r="13" spans="1:4" x14ac:dyDescent="0.2">
      <c r="A13">
        <v>2030</v>
      </c>
      <c r="B13">
        <v>3210.8402820000001</v>
      </c>
      <c r="C13" s="53">
        <v>0.75</v>
      </c>
      <c r="D13" s="53">
        <v>0.25</v>
      </c>
    </row>
    <row r="14" spans="1:4" x14ac:dyDescent="0.2">
      <c r="A14">
        <v>2031</v>
      </c>
      <c r="B14">
        <v>3028.4244180000001</v>
      </c>
      <c r="C14" s="53">
        <v>0.71</v>
      </c>
      <c r="D14" s="53">
        <v>0.28999999999999998</v>
      </c>
    </row>
    <row r="15" spans="1:4" x14ac:dyDescent="0.2">
      <c r="A15">
        <v>2032</v>
      </c>
      <c r="B15">
        <v>2853.9871720000001</v>
      </c>
      <c r="C15" s="53">
        <v>0.67999999999999994</v>
      </c>
      <c r="D15" s="53">
        <v>0.32</v>
      </c>
    </row>
    <row r="16" spans="1:4" x14ac:dyDescent="0.2">
      <c r="A16">
        <v>2033</v>
      </c>
      <c r="B16">
        <v>2687.3499959999999</v>
      </c>
      <c r="C16" s="53">
        <v>0.64</v>
      </c>
      <c r="D16" s="53">
        <v>0.36</v>
      </c>
    </row>
    <row r="17" spans="1:4" x14ac:dyDescent="0.2">
      <c r="A17">
        <v>2034</v>
      </c>
      <c r="B17">
        <v>2528.3260599999999</v>
      </c>
      <c r="C17" s="53">
        <v>0.6</v>
      </c>
      <c r="D17" s="53">
        <v>0.4</v>
      </c>
    </row>
    <row r="18" spans="1:4" x14ac:dyDescent="0.2">
      <c r="A18">
        <v>2035</v>
      </c>
      <c r="B18">
        <v>2376.7213080000001</v>
      </c>
      <c r="C18" s="53">
        <v>0.57000000000000006</v>
      </c>
      <c r="D18" s="53">
        <v>0.43</v>
      </c>
    </row>
    <row r="19" spans="1:4" x14ac:dyDescent="0.2">
      <c r="A19">
        <v>2036</v>
      </c>
      <c r="B19">
        <v>2232.3354890000001</v>
      </c>
      <c r="C19" s="53">
        <v>0.53</v>
      </c>
      <c r="D19" s="53">
        <v>0.47</v>
      </c>
    </row>
    <row r="20" spans="1:4" x14ac:dyDescent="0.2">
      <c r="A20">
        <v>2037</v>
      </c>
      <c r="B20">
        <v>2094.9631439999998</v>
      </c>
      <c r="C20" s="53">
        <v>0.49</v>
      </c>
      <c r="D20" s="53">
        <v>0.51</v>
      </c>
    </row>
    <row r="21" spans="1:4" x14ac:dyDescent="0.2">
      <c r="A21">
        <v>2038</v>
      </c>
      <c r="B21">
        <v>1964.3945659999999</v>
      </c>
      <c r="C21" s="53">
        <v>0.44999999999999996</v>
      </c>
      <c r="D21" s="53">
        <v>0.55000000000000004</v>
      </c>
    </row>
    <row r="22" spans="1:4" x14ac:dyDescent="0.2">
      <c r="A22">
        <v>2039</v>
      </c>
      <c r="B22">
        <v>1840.416714</v>
      </c>
      <c r="C22" s="53">
        <v>0.41000000000000003</v>
      </c>
      <c r="D22" s="53">
        <v>0.59</v>
      </c>
    </row>
    <row r="23" spans="1:4" x14ac:dyDescent="0.2">
      <c r="A23">
        <v>2040</v>
      </c>
      <c r="B23">
        <v>1722.8140860000001</v>
      </c>
      <c r="C23" s="53">
        <v>0.37</v>
      </c>
      <c r="D23" s="53">
        <v>0.63</v>
      </c>
    </row>
    <row r="24" spans="1:4" x14ac:dyDescent="0.2">
      <c r="A24">
        <v>2041</v>
      </c>
      <c r="B24">
        <v>1611.3695499999999</v>
      </c>
      <c r="C24" s="53">
        <v>0.32999999999999996</v>
      </c>
      <c r="D24" s="53">
        <v>0.67</v>
      </c>
    </row>
    <row r="25" spans="1:4" x14ac:dyDescent="0.2">
      <c r="A25">
        <v>2042</v>
      </c>
      <c r="B25">
        <v>1505.8651279999999</v>
      </c>
      <c r="C25" s="53">
        <v>0.30000000000000004</v>
      </c>
      <c r="D25" s="53">
        <v>0.7</v>
      </c>
    </row>
    <row r="26" spans="1:4" x14ac:dyDescent="0.2">
      <c r="A26">
        <v>2043</v>
      </c>
      <c r="B26">
        <v>1406.0827400000001</v>
      </c>
      <c r="C26" s="53">
        <v>0.26</v>
      </c>
      <c r="D26" s="53">
        <v>0.74</v>
      </c>
    </row>
    <row r="27" spans="1:4" x14ac:dyDescent="0.2">
      <c r="A27">
        <v>2044</v>
      </c>
      <c r="B27">
        <v>1311.804893</v>
      </c>
      <c r="C27" s="53">
        <v>0.22999999999999998</v>
      </c>
      <c r="D27" s="53">
        <v>0.77</v>
      </c>
    </row>
    <row r="28" spans="1:4" x14ac:dyDescent="0.2">
      <c r="A28">
        <v>2045</v>
      </c>
      <c r="B28">
        <v>1222.8153279999999</v>
      </c>
      <c r="C28" s="53">
        <v>0.20999999999999996</v>
      </c>
      <c r="D28" s="53">
        <v>0.79</v>
      </c>
    </row>
    <row r="29" spans="1:4" x14ac:dyDescent="0.2">
      <c r="A29">
        <v>2046</v>
      </c>
      <c r="B29">
        <v>1138.8996259999999</v>
      </c>
      <c r="C29" s="53">
        <v>0.18000000000000005</v>
      </c>
      <c r="D29" s="53">
        <v>0.82</v>
      </c>
    </row>
    <row r="30" spans="1:4" x14ac:dyDescent="0.2">
      <c r="A30">
        <v>2047</v>
      </c>
      <c r="B30">
        <v>1060.7426390577104</v>
      </c>
      <c r="C30" s="53">
        <v>0.16000000000000003</v>
      </c>
      <c r="D30" s="53">
        <v>0.84</v>
      </c>
    </row>
    <row r="31" spans="1:4" x14ac:dyDescent="0.2">
      <c r="A31">
        <v>2048</v>
      </c>
      <c r="B31">
        <v>987.94917535174977</v>
      </c>
      <c r="C31" s="53">
        <v>0.14000000000000001</v>
      </c>
      <c r="D31" s="53">
        <v>0.86</v>
      </c>
    </row>
    <row r="32" spans="1:4" x14ac:dyDescent="0.2">
      <c r="A32">
        <v>2049</v>
      </c>
      <c r="B32">
        <v>920.15116309951611</v>
      </c>
      <c r="C32" s="53">
        <v>0.12</v>
      </c>
      <c r="D32" s="53">
        <v>0.88</v>
      </c>
    </row>
    <row r="33" spans="1:4" x14ac:dyDescent="0.2">
      <c r="A33">
        <v>2050</v>
      </c>
      <c r="B33">
        <v>857.00578944452343</v>
      </c>
      <c r="C33" s="53">
        <v>9.9999999999999978E-2</v>
      </c>
      <c r="D33" s="53">
        <v>0.9</v>
      </c>
    </row>
    <row r="34" spans="1:4" x14ac:dyDescent="0.2">
      <c r="A34">
        <v>2051</v>
      </c>
      <c r="B34">
        <v>798.19376706259482</v>
      </c>
      <c r="C34" s="53">
        <v>7.9545454545454475E-2</v>
      </c>
      <c r="D34" s="53">
        <v>0.92045454545454553</v>
      </c>
    </row>
    <row r="35" spans="1:4" x14ac:dyDescent="0.2">
      <c r="A35">
        <v>2052</v>
      </c>
      <c r="B35">
        <v>743.41771972220511</v>
      </c>
      <c r="C35" s="53">
        <v>5.862603305785119E-2</v>
      </c>
      <c r="D35" s="53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2022-02-14T10:37:35Z</dcterms:modified>
</cp:coreProperties>
</file>