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ongbui/Dropbox/Work/Reason/Reason Work/Texas/Texas TRS/Texas TRS Benefit Model/"/>
    </mc:Choice>
  </mc:AlternateContent>
  <xr:revisionPtr revIDLastSave="0" documentId="13_ncr:1_{0B4D112C-C232-F447-A078-E63F2457758B}" xr6:coauthVersionLast="47" xr6:coauthVersionMax="47" xr10:uidLastSave="{00000000-0000-0000-0000-000000000000}"/>
  <bookViews>
    <workbookView xWindow="0" yWindow="760" windowWidth="30240" windowHeight="18880" activeTab="1" xr2:uid="{86AD6F50-BE46-1A4F-BEB1-80467A5F8DA0}"/>
  </bookViews>
  <sheets>
    <sheet name="Headcount" sheetId="1" r:id="rId1"/>
    <sheet name="Headcount-mod" sheetId="3" r:id="rId2"/>
    <sheet name="Salary-mod" sheetId="4" r:id="rId3"/>
    <sheet name="Salary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B3" i="4"/>
  <c r="B4" i="4"/>
  <c r="B5" i="4"/>
  <c r="B6" i="4"/>
  <c r="B7" i="4"/>
  <c r="B8" i="4"/>
  <c r="B9" i="4"/>
  <c r="B10" i="4"/>
  <c r="B11" i="4"/>
  <c r="B2" i="4"/>
  <c r="C1" i="4"/>
  <c r="D1" i="4" s="1"/>
  <c r="E1" i="4" s="1"/>
  <c r="F1" i="4" s="1"/>
  <c r="G1" i="4" s="1"/>
  <c r="H1" i="4" s="1"/>
  <c r="I1" i="4" s="1"/>
  <c r="A4" i="4"/>
  <c r="A5" i="4" s="1"/>
  <c r="A6" i="4" s="1"/>
  <c r="A7" i="4" s="1"/>
  <c r="A8" i="4" s="1"/>
  <c r="A9" i="4" s="1"/>
  <c r="A10" i="4" s="1"/>
  <c r="A11" i="4" s="1"/>
  <c r="B3" i="3"/>
  <c r="B4" i="3"/>
  <c r="B5" i="3"/>
  <c r="B6" i="3"/>
  <c r="B7" i="3"/>
  <c r="B8" i="3"/>
  <c r="B9" i="3"/>
  <c r="B10" i="3"/>
  <c r="B11" i="3"/>
  <c r="B2" i="3"/>
  <c r="C1" i="3" l="1"/>
  <c r="D1" i="3" s="1"/>
  <c r="E1" i="3" s="1"/>
  <c r="F1" i="3" s="1"/>
  <c r="G1" i="3" s="1"/>
  <c r="H1" i="3" s="1"/>
  <c r="I1" i="3" s="1"/>
  <c r="A4" i="3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<sst xmlns="http://schemas.openxmlformats.org/spreadsheetml/2006/main" count="38" uniqueCount="15">
  <si>
    <t>Under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</si>
  <si>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</si>
  <si>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</si>
  <si>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</si>
  <si>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</si>
  <si>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</si>
  <si>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</si>
  <si>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</si>
  <si>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</si>
  <si>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</si>
  <si>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5-9</t>
  </si>
  <si>
    <t>10-14</t>
  </si>
  <si>
    <t>15-19</t>
  </si>
  <si>
    <t>20-24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</si>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</sst>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72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quotePrefix="1" applyNumberFormat="1"/>
    <xf numFmtId="0" fontId="0" fillId="0" borderId="0" xfId="0" quotePrefix="1"/>
    <xf numFmtId="3" fontId="0" fillId="0" borderId="0" xfId="0" applyNumberFormat="1"/>
    <xf numFmtId="6" fontId="0" fillId="0" borderId="0" xfId="0" applyNumberFormat="1"/>
    <xf numFmtId="172" fontId="0" fillId="0" borderId="0" xfId="1" applyNumberFormat="1" applyFont="1"/>
    <xf numFmtId="0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791E-4E53-1441-83F3-E4B907203976}">
  <dimension ref="A1:N15"/>
  <sheetViews>
    <sheetView workbookViewId="0"/>
  </sheetViews>
  <sheetFormatPr baseColWidth="10" defaultRowHeight="16" x14ac:dyDescent="0.2"/>
  <sheetData>
    <row r="1" spans="1:14" x14ac:dyDescent="0.2">
      <c r="A1" t="s">
        <v>14</v>
      </c>
      <c r="B1">
        <v>1</v>
      </c>
      <c r="C1">
        <v>2</v>
      </c>
      <c r="D1">
        <v>3</v>
      </c>
      <c r="E1">
        <v>4</v>
      </c>
      <c r="F1" s="1" t="s">
        <v>10</v>
      </c>
      <c r="G1" s="2" t="s">
        <v>11</v>
      </c>
      <c r="H1" s="2" t="s">
        <v>12</v>
      </c>
      <c r="I1" s="2" t="s">
        <v>13</v>
      </c>
      <c r="J1" s="2" t="s">
        <v>1</v>
      </c>
      <c r="K1" s="2" t="s">
        <v>2</v>
      </c>
      <c r="L1" s="2" t="s">
        <v>3</v>
      </c>
    </row>
    <row r="2" spans="1:14" x14ac:dyDescent="0.2">
      <c r="A2" t="s">
        <v>0</v>
      </c>
      <c r="B2" s="3">
        <v>12936</v>
      </c>
      <c r="C2" s="3">
        <v>6080</v>
      </c>
      <c r="D2" s="3">
        <v>1912</v>
      </c>
      <c r="E2">
        <v>638</v>
      </c>
      <c r="F2">
        <v>280</v>
      </c>
      <c r="M2" s="3"/>
      <c r="N2" s="3"/>
    </row>
    <row r="3" spans="1:14" x14ac:dyDescent="0.2">
      <c r="A3" t="s">
        <v>1</v>
      </c>
      <c r="B3" s="3">
        <v>18109</v>
      </c>
      <c r="C3" s="3">
        <v>20264</v>
      </c>
      <c r="D3" s="3">
        <v>16415</v>
      </c>
      <c r="E3" s="3">
        <v>12196</v>
      </c>
      <c r="F3" s="3">
        <v>16761</v>
      </c>
      <c r="G3">
        <v>58</v>
      </c>
      <c r="M3" s="3"/>
      <c r="N3" s="3"/>
    </row>
    <row r="4" spans="1:14" x14ac:dyDescent="0.2">
      <c r="A4" t="s">
        <v>2</v>
      </c>
      <c r="B4" s="3">
        <v>11776</v>
      </c>
      <c r="C4" s="3">
        <v>13065</v>
      </c>
      <c r="D4" s="3">
        <v>11258</v>
      </c>
      <c r="E4" s="3">
        <v>10446</v>
      </c>
      <c r="F4" s="3">
        <v>52190</v>
      </c>
      <c r="G4" s="3">
        <v>8422</v>
      </c>
      <c r="H4">
        <v>122</v>
      </c>
      <c r="M4" s="3"/>
      <c r="N4" s="3"/>
    </row>
    <row r="5" spans="1:14" x14ac:dyDescent="0.2">
      <c r="A5" t="s">
        <v>3</v>
      </c>
      <c r="B5" s="3">
        <v>9279</v>
      </c>
      <c r="C5" s="3">
        <v>10959</v>
      </c>
      <c r="D5" s="3">
        <v>9120</v>
      </c>
      <c r="E5" s="3">
        <v>8169</v>
      </c>
      <c r="F5" s="3">
        <v>38327</v>
      </c>
      <c r="G5" s="3">
        <v>34121</v>
      </c>
      <c r="H5" s="3">
        <v>9172</v>
      </c>
      <c r="I5">
        <v>154</v>
      </c>
      <c r="M5" s="3"/>
      <c r="N5" s="3"/>
    </row>
    <row r="6" spans="1:14" x14ac:dyDescent="0.2">
      <c r="A6" t="s">
        <v>4</v>
      </c>
      <c r="B6" s="3">
        <v>7443</v>
      </c>
      <c r="C6" s="3">
        <v>9125</v>
      </c>
      <c r="D6" s="3">
        <v>7740</v>
      </c>
      <c r="E6" s="3">
        <v>6934</v>
      </c>
      <c r="F6" s="3">
        <v>30851</v>
      </c>
      <c r="G6" s="3">
        <v>24641</v>
      </c>
      <c r="H6" s="3">
        <v>30515</v>
      </c>
      <c r="I6" s="3">
        <v>7299</v>
      </c>
      <c r="J6">
        <v>81</v>
      </c>
      <c r="M6" s="3"/>
      <c r="N6" s="3"/>
    </row>
    <row r="7" spans="1:14" x14ac:dyDescent="0.2">
      <c r="A7" t="s">
        <v>5</v>
      </c>
      <c r="B7" s="3">
        <v>6071</v>
      </c>
      <c r="C7" s="3">
        <v>7247</v>
      </c>
      <c r="D7" s="3">
        <v>6218</v>
      </c>
      <c r="E7" s="3">
        <v>5750</v>
      </c>
      <c r="F7" s="3">
        <v>26569</v>
      </c>
      <c r="G7" s="3">
        <v>19910</v>
      </c>
      <c r="H7" s="3">
        <v>22176</v>
      </c>
      <c r="I7" s="3">
        <v>24408</v>
      </c>
      <c r="J7" s="3">
        <v>5270</v>
      </c>
      <c r="K7">
        <v>73</v>
      </c>
      <c r="M7" s="3"/>
      <c r="N7" s="3"/>
    </row>
    <row r="8" spans="1:14" x14ac:dyDescent="0.2">
      <c r="A8" t="s">
        <v>6</v>
      </c>
      <c r="B8" s="3">
        <v>5076</v>
      </c>
      <c r="C8" s="3">
        <v>6330</v>
      </c>
      <c r="D8" s="3">
        <v>5425</v>
      </c>
      <c r="E8" s="3">
        <v>4960</v>
      </c>
      <c r="F8" s="3">
        <v>22623</v>
      </c>
      <c r="G8" s="3">
        <v>18953</v>
      </c>
      <c r="H8" s="3">
        <v>20044</v>
      </c>
      <c r="I8" s="3">
        <v>19027</v>
      </c>
      <c r="J8" s="3">
        <v>18361</v>
      </c>
      <c r="K8" s="3">
        <v>3698</v>
      </c>
      <c r="L8">
        <v>58</v>
      </c>
      <c r="M8" s="3"/>
      <c r="N8" s="3"/>
    </row>
    <row r="9" spans="1:14" x14ac:dyDescent="0.2">
      <c r="A9" t="s">
        <v>7</v>
      </c>
      <c r="B9" s="3">
        <v>3823</v>
      </c>
      <c r="C9" s="3">
        <v>4675</v>
      </c>
      <c r="D9" s="3">
        <v>4134</v>
      </c>
      <c r="E9" s="3">
        <v>3798</v>
      </c>
      <c r="F9" s="3">
        <v>17160</v>
      </c>
      <c r="G9" s="3">
        <v>14456</v>
      </c>
      <c r="H9" s="3">
        <v>17047</v>
      </c>
      <c r="I9" s="3">
        <v>15574</v>
      </c>
      <c r="J9" s="3">
        <v>9691</v>
      </c>
      <c r="K9" s="3">
        <v>7631</v>
      </c>
      <c r="L9" s="3">
        <v>1809</v>
      </c>
      <c r="M9" s="3"/>
      <c r="N9" s="3"/>
    </row>
    <row r="10" spans="1:14" x14ac:dyDescent="0.2">
      <c r="A10" t="s">
        <v>8</v>
      </c>
      <c r="B10" s="3">
        <v>2349</v>
      </c>
      <c r="C10" s="3">
        <v>3143</v>
      </c>
      <c r="D10" s="3">
        <v>2757</v>
      </c>
      <c r="E10" s="3">
        <v>2603</v>
      </c>
      <c r="F10" s="3">
        <v>12401</v>
      </c>
      <c r="G10" s="3">
        <v>10317</v>
      </c>
      <c r="H10" s="3">
        <v>12436</v>
      </c>
      <c r="I10" s="3">
        <v>10596</v>
      </c>
      <c r="J10" s="3">
        <v>6944</v>
      </c>
      <c r="K10" s="3">
        <v>3823</v>
      </c>
      <c r="L10" s="3">
        <v>3146</v>
      </c>
      <c r="M10" s="3"/>
      <c r="N10" s="3"/>
    </row>
    <row r="11" spans="1:14" x14ac:dyDescent="0.2">
      <c r="A11" t="s">
        <v>9</v>
      </c>
      <c r="B11" s="3">
        <v>1535</v>
      </c>
      <c r="C11" s="3">
        <v>2097</v>
      </c>
      <c r="D11" s="3">
        <v>1917</v>
      </c>
      <c r="E11" s="3">
        <v>1669</v>
      </c>
      <c r="F11" s="3">
        <v>8175</v>
      </c>
      <c r="G11" s="3">
        <v>6565</v>
      </c>
      <c r="H11" s="3">
        <v>6682</v>
      </c>
      <c r="I11" s="3">
        <v>5522</v>
      </c>
      <c r="J11" s="3">
        <v>4037</v>
      </c>
      <c r="K11" s="3">
        <v>2561</v>
      </c>
      <c r="L11" s="3">
        <v>2361</v>
      </c>
      <c r="M11" s="3"/>
      <c r="N11" s="3"/>
    </row>
    <row r="12" spans="1:14" x14ac:dyDescent="0.2">
      <c r="M12" s="3"/>
    </row>
    <row r="15" spans="1:14" x14ac:dyDescent="0.2">
      <c r="E15" s="3">
        <f>SUM(B2:E2)</f>
        <v>21566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1661-5063-D545-875A-46AAD30DA2BE}">
  <dimension ref="A1:I11"/>
  <sheetViews>
    <sheetView tabSelected="1" workbookViewId="0"/>
  </sheetViews>
  <sheetFormatPr baseColWidth="10" defaultRowHeight="16" x14ac:dyDescent="0.2"/>
  <sheetData>
    <row r="1" spans="1:9" x14ac:dyDescent="0.2">
      <c r="A1" t="s">
        <v>14</v>
      </c>
      <c r="B1">
        <v>2</v>
      </c>
      <c r="C1" s="6">
        <f>B1+5</f>
        <v>7</v>
      </c>
      <c r="D1" s="6">
        <f>C1+5</f>
        <v>12</v>
      </c>
      <c r="E1" s="6">
        <f>D1+5</f>
        <v>17</v>
      </c>
      <c r="F1" s="6">
        <f>E1+5</f>
        <v>22</v>
      </c>
      <c r="G1" s="6">
        <f>F1+5</f>
        <v>27</v>
      </c>
      <c r="H1" s="6">
        <f>G1+5</f>
        <v>32</v>
      </c>
      <c r="I1" s="6">
        <f>H1+5</f>
        <v>37</v>
      </c>
    </row>
    <row r="2" spans="1:9" x14ac:dyDescent="0.2">
      <c r="A2">
        <v>22</v>
      </c>
      <c r="B2" s="3">
        <f>SUM(Headcount!B2:E2)</f>
        <v>21566</v>
      </c>
      <c r="C2">
        <v>280</v>
      </c>
    </row>
    <row r="3" spans="1:9" x14ac:dyDescent="0.2">
      <c r="A3">
        <v>27</v>
      </c>
      <c r="B3" s="3">
        <f>SUM(Headcount!B3:E3)</f>
        <v>66984</v>
      </c>
      <c r="C3" s="3">
        <v>16761</v>
      </c>
      <c r="D3">
        <v>58</v>
      </c>
    </row>
    <row r="4" spans="1:9" x14ac:dyDescent="0.2">
      <c r="A4">
        <f>A3+5</f>
        <v>32</v>
      </c>
      <c r="B4" s="3">
        <f>SUM(Headcount!B4:E4)</f>
        <v>46545</v>
      </c>
      <c r="C4" s="3">
        <v>52190</v>
      </c>
      <c r="D4" s="3">
        <v>8422</v>
      </c>
      <c r="E4">
        <v>122</v>
      </c>
    </row>
    <row r="5" spans="1:9" x14ac:dyDescent="0.2">
      <c r="A5">
        <f>A4+5</f>
        <v>37</v>
      </c>
      <c r="B5" s="3">
        <f>SUM(Headcount!B5:E5)</f>
        <v>37527</v>
      </c>
      <c r="C5" s="3">
        <v>38327</v>
      </c>
      <c r="D5" s="3">
        <v>34121</v>
      </c>
      <c r="E5" s="3">
        <v>9172</v>
      </c>
      <c r="F5">
        <v>154</v>
      </c>
    </row>
    <row r="6" spans="1:9" x14ac:dyDescent="0.2">
      <c r="A6">
        <f>A5+5</f>
        <v>42</v>
      </c>
      <c r="B6" s="3">
        <f>SUM(Headcount!B6:E6)</f>
        <v>31242</v>
      </c>
      <c r="C6" s="3">
        <v>30851</v>
      </c>
      <c r="D6" s="3">
        <v>24641</v>
      </c>
      <c r="E6" s="3">
        <v>30515</v>
      </c>
      <c r="F6" s="3">
        <v>7299</v>
      </c>
      <c r="G6">
        <v>81</v>
      </c>
    </row>
    <row r="7" spans="1:9" x14ac:dyDescent="0.2">
      <c r="A7">
        <f>A6+5</f>
        <v>47</v>
      </c>
      <c r="B7" s="3">
        <f>SUM(Headcount!B7:E7)</f>
        <v>25286</v>
      </c>
      <c r="C7" s="3">
        <v>26569</v>
      </c>
      <c r="D7" s="3">
        <v>19910</v>
      </c>
      <c r="E7" s="3">
        <v>22176</v>
      </c>
      <c r="F7" s="3">
        <v>24408</v>
      </c>
      <c r="G7" s="3">
        <v>5270</v>
      </c>
      <c r="H7">
        <v>73</v>
      </c>
    </row>
    <row r="8" spans="1:9" x14ac:dyDescent="0.2">
      <c r="A8">
        <f>A7+5</f>
        <v>52</v>
      </c>
      <c r="B8" s="3">
        <f>SUM(Headcount!B8:E8)</f>
        <v>21791</v>
      </c>
      <c r="C8" s="3">
        <v>22623</v>
      </c>
      <c r="D8" s="3">
        <v>18953</v>
      </c>
      <c r="E8" s="3">
        <v>20044</v>
      </c>
      <c r="F8" s="3">
        <v>19027</v>
      </c>
      <c r="G8" s="3">
        <v>18361</v>
      </c>
      <c r="H8" s="3">
        <v>3698</v>
      </c>
      <c r="I8">
        <v>58</v>
      </c>
    </row>
    <row r="9" spans="1:9" x14ac:dyDescent="0.2">
      <c r="A9">
        <f>A8+5</f>
        <v>57</v>
      </c>
      <c r="B9" s="3">
        <f>SUM(Headcount!B9:E9)</f>
        <v>16430</v>
      </c>
      <c r="C9" s="3">
        <v>17160</v>
      </c>
      <c r="D9" s="3">
        <v>14456</v>
      </c>
      <c r="E9" s="3">
        <v>17047</v>
      </c>
      <c r="F9" s="3">
        <v>15574</v>
      </c>
      <c r="G9" s="3">
        <v>9691</v>
      </c>
      <c r="H9" s="3">
        <v>7631</v>
      </c>
      <c r="I9" s="3">
        <v>1809</v>
      </c>
    </row>
    <row r="10" spans="1:9" x14ac:dyDescent="0.2">
      <c r="A10">
        <f>A9+5</f>
        <v>62</v>
      </c>
      <c r="B10" s="3">
        <f>SUM(Headcount!B10:E10)</f>
        <v>10852</v>
      </c>
      <c r="C10" s="3">
        <v>12401</v>
      </c>
      <c r="D10" s="3">
        <v>10317</v>
      </c>
      <c r="E10" s="3">
        <v>12436</v>
      </c>
      <c r="F10" s="3">
        <v>10596</v>
      </c>
      <c r="G10" s="3">
        <v>6944</v>
      </c>
      <c r="H10" s="3">
        <v>3823</v>
      </c>
      <c r="I10" s="3">
        <v>3146</v>
      </c>
    </row>
    <row r="11" spans="1:9" x14ac:dyDescent="0.2">
      <c r="A11">
        <f>A10+5</f>
        <v>67</v>
      </c>
      <c r="B11" s="3">
        <f>SUM(Headcount!B11:E11)</f>
        <v>7218</v>
      </c>
      <c r="C11" s="3">
        <v>8175</v>
      </c>
      <c r="D11" s="3">
        <v>6565</v>
      </c>
      <c r="E11" s="3">
        <v>6682</v>
      </c>
      <c r="F11" s="3">
        <v>5522</v>
      </c>
      <c r="G11" s="3">
        <v>4037</v>
      </c>
      <c r="H11" s="3">
        <v>2561</v>
      </c>
      <c r="I11" s="3">
        <v>2361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8BC-4495-134A-A8AA-8AE2C13E4EDC}">
  <dimension ref="A1:I14"/>
  <sheetViews>
    <sheetView workbookViewId="0"/>
  </sheetViews>
  <sheetFormatPr baseColWidth="10" defaultRowHeight="16" x14ac:dyDescent="0.2"/>
  <cols>
    <col min="9" max="9" width="17.6640625" bestFit="1" customWidth="1"/>
  </cols>
  <sheetData>
    <row r="1" spans="1:9" x14ac:dyDescent="0.2">
      <c r="A1" t="s">
        <v>14</v>
      </c>
      <c r="B1">
        <v>2</v>
      </c>
      <c r="C1" s="6">
        <f>B1+5</f>
        <v>7</v>
      </c>
      <c r="D1" s="6">
        <f>C1+5</f>
        <v>12</v>
      </c>
      <c r="E1" s="6">
        <f>D1+5</f>
        <v>17</v>
      </c>
      <c r="F1" s="6">
        <f>E1+5</f>
        <v>22</v>
      </c>
      <c r="G1" s="6">
        <f>F1+5</f>
        <v>27</v>
      </c>
      <c r="H1" s="6">
        <f>G1+5</f>
        <v>32</v>
      </c>
      <c r="I1" s="6">
        <f>H1+5</f>
        <v>37</v>
      </c>
    </row>
    <row r="2" spans="1:9" x14ac:dyDescent="0.2">
      <c r="A2">
        <v>22</v>
      </c>
      <c r="B2" s="5">
        <f>SUMPRODUCT(Headcount!B2:E2,Salary!B2:E2)/SUM('Headcount-mod'!B2)</f>
        <v>30938.763052953724</v>
      </c>
      <c r="C2" s="5">
        <v>29547</v>
      </c>
      <c r="D2" s="5"/>
      <c r="E2" s="5"/>
      <c r="F2" s="5"/>
      <c r="G2" s="5"/>
      <c r="H2" s="5"/>
      <c r="I2" s="5"/>
    </row>
    <row r="3" spans="1:9" x14ac:dyDescent="0.2">
      <c r="A3">
        <v>27</v>
      </c>
      <c r="B3" s="5">
        <f>SUMPRODUCT(Headcount!B3:E3,Salary!B3:E3)/SUM('Headcount-mod'!B3)</f>
        <v>44147.659560492059</v>
      </c>
      <c r="C3" s="5">
        <v>51841</v>
      </c>
      <c r="D3" s="5">
        <v>41082</v>
      </c>
      <c r="E3" s="5"/>
      <c r="F3" s="5"/>
      <c r="G3" s="5"/>
      <c r="H3" s="5"/>
      <c r="I3" s="5"/>
    </row>
    <row r="4" spans="1:9" x14ac:dyDescent="0.2">
      <c r="A4">
        <f>A3+5</f>
        <v>32</v>
      </c>
      <c r="B4" s="5">
        <f>SUMPRODUCT(Headcount!B4:E4,Salary!B4:E4)/SUM('Headcount-mod'!B4)</f>
        <v>44013.878955849177</v>
      </c>
      <c r="C4" s="5">
        <v>56759</v>
      </c>
      <c r="D4" s="5">
        <v>60754</v>
      </c>
      <c r="E4" s="5">
        <v>50343</v>
      </c>
      <c r="F4" s="5"/>
      <c r="G4" s="5"/>
      <c r="H4" s="5"/>
      <c r="I4" s="5"/>
    </row>
    <row r="5" spans="1:9" x14ac:dyDescent="0.2">
      <c r="A5">
        <f>A4+5</f>
        <v>37</v>
      </c>
      <c r="B5" s="5">
        <f>SUMPRODUCT(Headcount!B5:E5,Salary!B5:E5)/SUM('Headcount-mod'!B5)</f>
        <v>43963.809577104483</v>
      </c>
      <c r="C5" s="5">
        <v>56108</v>
      </c>
      <c r="D5" s="5">
        <v>63849</v>
      </c>
      <c r="E5" s="5">
        <v>64503</v>
      </c>
      <c r="F5" s="5">
        <v>52364</v>
      </c>
      <c r="G5" s="5"/>
      <c r="H5" s="5"/>
      <c r="I5" s="5"/>
    </row>
    <row r="6" spans="1:9" x14ac:dyDescent="0.2">
      <c r="A6">
        <f>A5+5</f>
        <v>42</v>
      </c>
      <c r="B6" s="5">
        <f>SUMPRODUCT(Headcount!B6:E6,Salary!B6:E6)/SUM('Headcount-mod'!B6)</f>
        <v>43065.317745342807</v>
      </c>
      <c r="C6" s="5">
        <v>54307</v>
      </c>
      <c r="D6" s="5">
        <v>62474</v>
      </c>
      <c r="E6" s="5">
        <v>67233</v>
      </c>
      <c r="F6" s="5">
        <v>69258</v>
      </c>
      <c r="G6" s="5">
        <v>60812</v>
      </c>
      <c r="H6" s="5"/>
      <c r="I6" s="5"/>
    </row>
    <row r="7" spans="1:9" x14ac:dyDescent="0.2">
      <c r="A7">
        <f>A6+5</f>
        <v>47</v>
      </c>
      <c r="B7" s="5">
        <f>SUMPRODUCT(Headcount!B7:E7,Salary!B7:E7)/SUM('Headcount-mod'!B7)</f>
        <v>42441.310883492843</v>
      </c>
      <c r="C7" s="5">
        <v>52347</v>
      </c>
      <c r="D7" s="5">
        <v>60032</v>
      </c>
      <c r="E7" s="5">
        <v>64392</v>
      </c>
      <c r="F7" s="5">
        <v>71099</v>
      </c>
      <c r="G7" s="5">
        <v>73818</v>
      </c>
      <c r="H7" s="5">
        <v>59476</v>
      </c>
      <c r="I7" s="5"/>
    </row>
    <row r="8" spans="1:9" x14ac:dyDescent="0.2">
      <c r="A8">
        <f>A7+5</f>
        <v>52</v>
      </c>
      <c r="B8" s="5">
        <f>SUMPRODUCT(Headcount!B8:E8,Salary!B8:E8)/SUM('Headcount-mod'!B8)</f>
        <v>41650.068743976874</v>
      </c>
      <c r="C8" s="5">
        <v>50151</v>
      </c>
      <c r="D8" s="5">
        <v>55894</v>
      </c>
      <c r="E8" s="5">
        <v>60337</v>
      </c>
      <c r="F8" s="5">
        <v>65709</v>
      </c>
      <c r="G8" s="5">
        <v>74852</v>
      </c>
      <c r="H8" s="5">
        <v>75880</v>
      </c>
      <c r="I8" s="5">
        <v>63608</v>
      </c>
    </row>
    <row r="9" spans="1:9" x14ac:dyDescent="0.2">
      <c r="A9">
        <f>A8+5</f>
        <v>57</v>
      </c>
      <c r="B9" s="5">
        <f>SUMPRODUCT(Headcount!B9:E9,Salary!B9:E9)/SUM('Headcount-mod'!B9)</f>
        <v>39124.265246500305</v>
      </c>
      <c r="C9" s="5">
        <v>47121</v>
      </c>
      <c r="D9" s="5">
        <v>52481</v>
      </c>
      <c r="E9" s="5">
        <v>54763</v>
      </c>
      <c r="F9" s="5">
        <v>57864</v>
      </c>
      <c r="G9" s="5">
        <v>66819</v>
      </c>
      <c r="H9" s="5">
        <v>76761</v>
      </c>
      <c r="I9" s="5">
        <v>76070</v>
      </c>
    </row>
    <row r="10" spans="1:9" x14ac:dyDescent="0.2">
      <c r="A10">
        <f>A9+5</f>
        <v>62</v>
      </c>
      <c r="B10" s="5">
        <f>SUMPRODUCT(Headcount!B10:E10,Salary!B10:E10)/SUM('Headcount-mod'!B10)</f>
        <v>38003.951990416514</v>
      </c>
      <c r="C10" s="5">
        <v>46181</v>
      </c>
      <c r="D10" s="5">
        <v>51238</v>
      </c>
      <c r="E10" s="5">
        <v>53146</v>
      </c>
      <c r="F10" s="5">
        <v>54400</v>
      </c>
      <c r="G10" s="5">
        <v>59828</v>
      </c>
      <c r="H10" s="5">
        <v>67506</v>
      </c>
      <c r="I10" s="5">
        <v>77919</v>
      </c>
    </row>
    <row r="11" spans="1:9" x14ac:dyDescent="0.2">
      <c r="A11">
        <f>A10+5</f>
        <v>67</v>
      </c>
      <c r="B11" s="5">
        <f>SUMPRODUCT(Headcount!B11:E11,Salary!B11:E11)/SUM('Headcount-mod'!B11)</f>
        <v>31691.547935716266</v>
      </c>
      <c r="C11" s="5">
        <v>41590</v>
      </c>
      <c r="D11" s="5">
        <v>48445</v>
      </c>
      <c r="E11" s="5">
        <v>52249</v>
      </c>
      <c r="F11" s="5">
        <v>54722</v>
      </c>
      <c r="G11" s="5">
        <v>57051</v>
      </c>
      <c r="H11" s="5">
        <v>60844</v>
      </c>
      <c r="I11" s="5">
        <v>74484</v>
      </c>
    </row>
    <row r="14" spans="1:9" x14ac:dyDescent="0.2">
      <c r="I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B699-203D-5C42-AE1B-B6F6BCA1A3F5}">
  <dimension ref="A1:M24"/>
  <sheetViews>
    <sheetView workbookViewId="0"/>
  </sheetViews>
  <sheetFormatPr baseColWidth="10" defaultRowHeight="16" x14ac:dyDescent="0.2"/>
  <cols>
    <col min="12" max="12" width="12.1640625" bestFit="1" customWidth="1"/>
  </cols>
  <sheetData>
    <row r="1" spans="1:13" x14ac:dyDescent="0.2">
      <c r="A1" t="s">
        <v>14</v>
      </c>
      <c r="B1">
        <v>1</v>
      </c>
      <c r="C1">
        <v>2</v>
      </c>
      <c r="D1">
        <v>3</v>
      </c>
      <c r="E1">
        <v>4</v>
      </c>
      <c r="F1" s="1" t="s">
        <v>10</v>
      </c>
      <c r="G1" s="2" t="s">
        <v>11</v>
      </c>
      <c r="H1" s="2" t="s">
        <v>12</v>
      </c>
      <c r="I1" s="2" t="s">
        <v>13</v>
      </c>
      <c r="J1" s="2" t="s">
        <v>1</v>
      </c>
      <c r="K1" s="2" t="s">
        <v>2</v>
      </c>
      <c r="L1" s="2" t="s">
        <v>3</v>
      </c>
    </row>
    <row r="2" spans="1:13" x14ac:dyDescent="0.2">
      <c r="A2" t="s">
        <v>0</v>
      </c>
      <c r="B2" s="3">
        <v>30208</v>
      </c>
      <c r="C2" s="3">
        <v>33631</v>
      </c>
      <c r="D2" s="3">
        <v>28554</v>
      </c>
      <c r="E2" s="4">
        <v>27246</v>
      </c>
      <c r="F2" s="4">
        <v>29547</v>
      </c>
    </row>
    <row r="3" spans="1:13" x14ac:dyDescent="0.2">
      <c r="A3" t="s">
        <v>1</v>
      </c>
      <c r="B3" s="3">
        <v>36215</v>
      </c>
      <c r="C3" s="3">
        <v>44450</v>
      </c>
      <c r="D3" s="3">
        <v>47919</v>
      </c>
      <c r="E3" s="3">
        <v>50348</v>
      </c>
      <c r="F3" s="3">
        <v>51841</v>
      </c>
      <c r="G3" s="4">
        <v>41082</v>
      </c>
    </row>
    <row r="4" spans="1:13" x14ac:dyDescent="0.2">
      <c r="A4" t="s">
        <v>2</v>
      </c>
      <c r="B4" s="3">
        <v>36054</v>
      </c>
      <c r="C4" s="3">
        <v>43546</v>
      </c>
      <c r="D4" s="3">
        <v>47298</v>
      </c>
      <c r="E4" s="3">
        <v>50033</v>
      </c>
      <c r="F4" s="3">
        <v>56759</v>
      </c>
      <c r="G4" s="3">
        <v>60754</v>
      </c>
      <c r="H4" s="4">
        <v>50343</v>
      </c>
    </row>
    <row r="5" spans="1:13" x14ac:dyDescent="0.2">
      <c r="A5" t="s">
        <v>3</v>
      </c>
      <c r="B5" s="3">
        <v>36782</v>
      </c>
      <c r="C5" s="3">
        <v>43846</v>
      </c>
      <c r="D5" s="3">
        <v>46767</v>
      </c>
      <c r="E5" s="3">
        <v>49150</v>
      </c>
      <c r="F5" s="3">
        <v>56108</v>
      </c>
      <c r="G5" s="3">
        <v>63849</v>
      </c>
      <c r="H5" s="3">
        <v>64503</v>
      </c>
      <c r="I5" s="4">
        <v>52364</v>
      </c>
    </row>
    <row r="6" spans="1:13" x14ac:dyDescent="0.2">
      <c r="A6" t="s">
        <v>4</v>
      </c>
      <c r="B6" s="3">
        <v>35970</v>
      </c>
      <c r="C6" s="3">
        <v>43025</v>
      </c>
      <c r="D6" s="3">
        <v>45817</v>
      </c>
      <c r="E6" s="3">
        <v>47663</v>
      </c>
      <c r="F6" s="3">
        <v>54307</v>
      </c>
      <c r="G6" s="3">
        <v>62474</v>
      </c>
      <c r="H6" s="3">
        <v>67233</v>
      </c>
      <c r="I6" s="3">
        <v>69258</v>
      </c>
      <c r="J6" s="4">
        <v>60812</v>
      </c>
    </row>
    <row r="7" spans="1:13" x14ac:dyDescent="0.2">
      <c r="A7" t="s">
        <v>5</v>
      </c>
      <c r="B7" s="3">
        <v>35174</v>
      </c>
      <c r="C7" s="3">
        <v>42471</v>
      </c>
      <c r="D7" s="3">
        <v>45147</v>
      </c>
      <c r="E7" s="3">
        <v>47151</v>
      </c>
      <c r="F7" s="3">
        <v>52347</v>
      </c>
      <c r="G7" s="3">
        <v>60032</v>
      </c>
      <c r="H7" s="3">
        <v>64392</v>
      </c>
      <c r="I7" s="3">
        <v>71099</v>
      </c>
      <c r="J7" s="3">
        <v>73818</v>
      </c>
      <c r="K7" s="4">
        <v>59476</v>
      </c>
    </row>
    <row r="8" spans="1:13" x14ac:dyDescent="0.2">
      <c r="A8" t="s">
        <v>6</v>
      </c>
      <c r="B8" s="3">
        <v>34373</v>
      </c>
      <c r="C8" s="3">
        <v>42613</v>
      </c>
      <c r="D8" s="3">
        <v>43938</v>
      </c>
      <c r="E8" s="3">
        <v>45366</v>
      </c>
      <c r="F8" s="3">
        <v>50151</v>
      </c>
      <c r="G8" s="3">
        <v>55894</v>
      </c>
      <c r="H8" s="3">
        <v>60337</v>
      </c>
      <c r="I8" s="3">
        <v>65709</v>
      </c>
      <c r="J8" s="3">
        <v>74852</v>
      </c>
      <c r="K8" s="3">
        <v>75880</v>
      </c>
      <c r="L8" s="4">
        <v>63608</v>
      </c>
    </row>
    <row r="9" spans="1:13" x14ac:dyDescent="0.2">
      <c r="A9" t="s">
        <v>7</v>
      </c>
      <c r="B9" s="3">
        <v>31768</v>
      </c>
      <c r="C9" s="3">
        <v>40728</v>
      </c>
      <c r="D9" s="3">
        <v>40686</v>
      </c>
      <c r="E9" s="3">
        <v>42855</v>
      </c>
      <c r="F9" s="3">
        <v>47121</v>
      </c>
      <c r="G9" s="3">
        <v>52481</v>
      </c>
      <c r="H9" s="3">
        <v>54763</v>
      </c>
      <c r="I9" s="3">
        <v>57864</v>
      </c>
      <c r="J9" s="3">
        <v>66819</v>
      </c>
      <c r="K9" s="3">
        <v>76761</v>
      </c>
      <c r="L9" s="3">
        <v>76070</v>
      </c>
    </row>
    <row r="10" spans="1:13" x14ac:dyDescent="0.2">
      <c r="A10" t="s">
        <v>8</v>
      </c>
      <c r="B10" s="3">
        <v>30297</v>
      </c>
      <c r="C10" s="3">
        <v>38052</v>
      </c>
      <c r="D10" s="3">
        <v>40350</v>
      </c>
      <c r="E10" s="3">
        <v>42416</v>
      </c>
      <c r="F10" s="3">
        <v>46181</v>
      </c>
      <c r="G10" s="3">
        <v>51238</v>
      </c>
      <c r="H10" s="3">
        <v>53146</v>
      </c>
      <c r="I10" s="3">
        <v>54400</v>
      </c>
      <c r="J10" s="3">
        <v>59828</v>
      </c>
      <c r="K10" s="3">
        <v>67506</v>
      </c>
      <c r="L10" s="3">
        <v>77919</v>
      </c>
    </row>
    <row r="11" spans="1:13" x14ac:dyDescent="0.2">
      <c r="A11" t="s">
        <v>9</v>
      </c>
      <c r="B11" s="3">
        <v>25206</v>
      </c>
      <c r="C11" s="3">
        <v>32135</v>
      </c>
      <c r="D11" s="3">
        <v>32760</v>
      </c>
      <c r="E11" s="3">
        <v>35872</v>
      </c>
      <c r="F11" s="3">
        <v>41590</v>
      </c>
      <c r="G11" s="3">
        <v>48445</v>
      </c>
      <c r="H11" s="3">
        <v>52249</v>
      </c>
      <c r="I11" s="3">
        <v>54722</v>
      </c>
      <c r="J11" s="3">
        <v>57051</v>
      </c>
      <c r="K11" s="3">
        <v>60844</v>
      </c>
      <c r="L11" s="3">
        <v>74484</v>
      </c>
    </row>
    <row r="13" spans="1:13" x14ac:dyDescent="0.2">
      <c r="F13" s="1"/>
      <c r="G13" s="2"/>
      <c r="H13" s="2"/>
      <c r="I13" s="2"/>
      <c r="J13" s="2"/>
      <c r="K13" s="2"/>
      <c r="L13" s="2"/>
    </row>
    <row r="14" spans="1:13" x14ac:dyDescent="0.2">
      <c r="M14" s="5"/>
    </row>
    <row r="15" spans="1:13" x14ac:dyDescent="0.2">
      <c r="M15" s="5"/>
    </row>
    <row r="16" spans="1:13" x14ac:dyDescent="0.2">
      <c r="M16" s="5"/>
    </row>
    <row r="17" spans="2:13" x14ac:dyDescent="0.2">
      <c r="M17" s="5"/>
    </row>
    <row r="18" spans="2:13" x14ac:dyDescent="0.2">
      <c r="M18" s="5"/>
    </row>
    <row r="19" spans="2:13" x14ac:dyDescent="0.2">
      <c r="M19" s="5"/>
    </row>
    <row r="20" spans="2:13" x14ac:dyDescent="0.2">
      <c r="M20" s="5"/>
    </row>
    <row r="21" spans="2:13" x14ac:dyDescent="0.2">
      <c r="M21" s="5"/>
    </row>
    <row r="22" spans="2:13" x14ac:dyDescent="0.2">
      <c r="M22" s="5"/>
    </row>
    <row r="23" spans="2:13" x14ac:dyDescent="0.2">
      <c r="M23" s="5"/>
    </row>
    <row r="24" spans="2:13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Headcount</vt:lpstr>
      <vt:lpstr>Headcount-mod</vt:lpstr>
      <vt:lpstr>Salary-mod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Bui</dc:creator>
  <cp:lastModifiedBy>Truong Bui</cp:lastModifiedBy>
  <dcterms:created xsi:type="dcterms:W3CDTF">2022-12-05T07:04:08Z</dcterms:created>
  <dcterms:modified xsi:type="dcterms:W3CDTF">2022-12-05T11:50:45Z</dcterms:modified>
</cp:coreProperties>
</file>