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works\coin\"/>
    </mc:Choice>
  </mc:AlternateContent>
  <xr:revisionPtr revIDLastSave="0" documentId="10_ncr:8100000_{DD25083A-6F66-48EA-A3E0-FCCB57E58155}" xr6:coauthVersionLast="32" xr6:coauthVersionMax="32" xr10:uidLastSave="{00000000-0000-0000-0000-000000000000}"/>
  <bookViews>
    <workbookView xWindow="0" yWindow="0" windowWidth="14160" windowHeight="6510" activeTab="1" xr2:uid="{00000000-000D-0000-FFFF-FFFF00000000}"/>
  </bookViews>
  <sheets>
    <sheet name="Sheet1" sheetId="1" r:id="rId1"/>
    <sheet name="Bitrrex" sheetId="3" r:id="rId2"/>
    <sheet name="Remitano" sheetId="5" r:id="rId3"/>
    <sheet name="Sheet2" sheetId="6" r:id="rId4"/>
    <sheet name="Wallet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3" l="1"/>
  <c r="I23" i="3"/>
  <c r="J21" i="3" l="1"/>
  <c r="K21" i="3" s="1"/>
  <c r="F21" i="3"/>
  <c r="H21" i="3"/>
  <c r="I21" i="3"/>
  <c r="F2" i="5"/>
  <c r="M21" i="3" l="1"/>
  <c r="N21" i="3" s="1"/>
  <c r="F3" i="5"/>
  <c r="D3" i="5" l="1"/>
  <c r="D2" i="3"/>
  <c r="D2" i="5"/>
  <c r="F12" i="3" l="1"/>
  <c r="J20" i="3"/>
  <c r="J22" i="3"/>
  <c r="K22" i="3" s="1"/>
  <c r="J23" i="3"/>
  <c r="K23" i="3" s="1"/>
  <c r="J24" i="3"/>
  <c r="J25" i="3"/>
  <c r="J26" i="3"/>
  <c r="K26" i="3" s="1"/>
  <c r="J27" i="3"/>
  <c r="K27" i="3" s="1"/>
  <c r="F20" i="3"/>
  <c r="F22" i="3"/>
  <c r="F24" i="3"/>
  <c r="F25" i="3"/>
  <c r="F26" i="3"/>
  <c r="F27" i="3"/>
  <c r="H17" i="3"/>
  <c r="H18" i="3"/>
  <c r="H19" i="3"/>
  <c r="H20" i="3"/>
  <c r="I20" i="3" s="1"/>
  <c r="H22" i="3"/>
  <c r="I22" i="3" s="1"/>
  <c r="H23" i="3"/>
  <c r="H24" i="3"/>
  <c r="I24" i="3" s="1"/>
  <c r="H25" i="3"/>
  <c r="I25" i="3" s="1"/>
  <c r="H26" i="3"/>
  <c r="I26" i="3" s="1"/>
  <c r="H27" i="3"/>
  <c r="I27" i="3" s="1"/>
  <c r="H16" i="3"/>
  <c r="I16" i="3" s="1"/>
  <c r="F16" i="3"/>
  <c r="J16" i="3"/>
  <c r="M16" i="3" s="1"/>
  <c r="N16" i="3" s="1"/>
  <c r="F15" i="3"/>
  <c r="D15" i="3"/>
  <c r="J15" i="3" s="1"/>
  <c r="F13" i="3"/>
  <c r="F14" i="3"/>
  <c r="M25" i="3" l="1"/>
  <c r="N25" i="3" s="1"/>
  <c r="K25" i="3"/>
  <c r="M24" i="3"/>
  <c r="N24" i="3" s="1"/>
  <c r="M23" i="3"/>
  <c r="N23" i="3" s="1"/>
  <c r="M27" i="3"/>
  <c r="N27" i="3" s="1"/>
  <c r="K24" i="3"/>
  <c r="M26" i="3"/>
  <c r="N26" i="3" s="1"/>
  <c r="M22" i="3"/>
  <c r="N22" i="3" s="1"/>
  <c r="M20" i="3"/>
  <c r="N20" i="3" s="1"/>
  <c r="K20" i="3"/>
  <c r="K16" i="3"/>
  <c r="J3" i="3" l="1"/>
  <c r="H8" i="3"/>
  <c r="H4" i="3"/>
  <c r="H5" i="3"/>
  <c r="H6" i="3"/>
  <c r="H7" i="3"/>
  <c r="H9" i="3"/>
  <c r="H10" i="3"/>
  <c r="H12" i="3"/>
  <c r="H3" i="3"/>
  <c r="M3" i="3" l="1"/>
  <c r="N3" i="3" s="1"/>
  <c r="J5" i="3"/>
  <c r="I5" i="3"/>
  <c r="F5" i="3"/>
  <c r="K5" i="3" l="1"/>
  <c r="M5" i="3"/>
  <c r="N5" i="3" s="1"/>
  <c r="M15" i="3"/>
  <c r="N15" i="3" s="1"/>
  <c r="J17" i="3"/>
  <c r="J18" i="3"/>
  <c r="J19" i="3"/>
  <c r="I18" i="3"/>
  <c r="I19" i="3"/>
  <c r="F4" i="3"/>
  <c r="F6" i="3"/>
  <c r="F7" i="3"/>
  <c r="F8" i="3"/>
  <c r="F9" i="3"/>
  <c r="F10" i="3"/>
  <c r="F17" i="3"/>
  <c r="F18" i="3"/>
  <c r="F19" i="3"/>
  <c r="I4" i="3"/>
  <c r="I6" i="3"/>
  <c r="I7" i="3"/>
  <c r="I8" i="3"/>
  <c r="I9" i="3"/>
  <c r="I10" i="3"/>
  <c r="I12" i="3"/>
  <c r="I13" i="3"/>
  <c r="I14" i="3"/>
  <c r="I15" i="3"/>
  <c r="I17" i="3"/>
  <c r="I3" i="3"/>
  <c r="F3" i="3"/>
  <c r="G16" i="1"/>
  <c r="J4" i="3"/>
  <c r="J6" i="3"/>
  <c r="J7" i="3"/>
  <c r="J8" i="3"/>
  <c r="M8" i="3" s="1"/>
  <c r="N8" i="3" s="1"/>
  <c r="J9" i="3"/>
  <c r="J10" i="3"/>
  <c r="J11" i="3"/>
  <c r="M11" i="3" s="1"/>
  <c r="N11" i="3" s="1"/>
  <c r="J12" i="3"/>
  <c r="K3" i="3"/>
  <c r="C16" i="1"/>
  <c r="C17" i="1"/>
  <c r="C18" i="1"/>
  <c r="C19" i="1"/>
  <c r="C20" i="1"/>
  <c r="C21" i="1"/>
  <c r="C22" i="1"/>
  <c r="C15" i="1"/>
  <c r="K7" i="3" l="1"/>
  <c r="M7" i="3"/>
  <c r="N7" i="3" s="1"/>
  <c r="K4" i="3"/>
  <c r="M4" i="3"/>
  <c r="N4" i="3" s="1"/>
  <c r="K6" i="3"/>
  <c r="M6" i="3"/>
  <c r="N6" i="3" s="1"/>
  <c r="K19" i="3"/>
  <c r="M19" i="3"/>
  <c r="N19" i="3" s="1"/>
  <c r="K18" i="3"/>
  <c r="M18" i="3"/>
  <c r="N18" i="3" s="1"/>
  <c r="K17" i="3"/>
  <c r="M17" i="3"/>
  <c r="N17" i="3" s="1"/>
  <c r="K15" i="3"/>
  <c r="K9" i="3"/>
  <c r="M9" i="3"/>
  <c r="N9" i="3" s="1"/>
  <c r="K14" i="3"/>
  <c r="M14" i="3"/>
  <c r="N14" i="3" s="1"/>
  <c r="K13" i="3"/>
  <c r="M13" i="3"/>
  <c r="N13" i="3" s="1"/>
  <c r="K10" i="3"/>
  <c r="M10" i="3"/>
  <c r="N10" i="3" s="1"/>
  <c r="K12" i="3"/>
  <c r="M12" i="3"/>
  <c r="N12" i="3" s="1"/>
  <c r="D7" i="1"/>
  <c r="F7" i="1" s="1"/>
  <c r="D6" i="1"/>
  <c r="D5" i="1"/>
  <c r="F5" i="1" s="1"/>
  <c r="F6" i="1"/>
  <c r="E11" i="1"/>
  <c r="D3" i="1"/>
  <c r="F3" i="1" s="1"/>
  <c r="D4" i="1"/>
  <c r="F4" i="1" s="1"/>
  <c r="D2" i="1"/>
  <c r="F2" i="1" s="1"/>
  <c r="M2" i="3" l="1"/>
  <c r="N2" i="3" s="1"/>
  <c r="O2" i="3" s="1"/>
</calcChain>
</file>

<file path=xl/sharedStrings.xml><?xml version="1.0" encoding="utf-8"?>
<sst xmlns="http://schemas.openxmlformats.org/spreadsheetml/2006/main" count="125" uniqueCount="60">
  <si>
    <t>BTC</t>
  </si>
  <si>
    <t>EHT</t>
  </si>
  <si>
    <t>USDT</t>
  </si>
  <si>
    <t>Remitano</t>
  </si>
  <si>
    <t>CoinMarketCap</t>
  </si>
  <si>
    <t>USD</t>
  </si>
  <si>
    <t>CoinMarketCap USD</t>
  </si>
  <si>
    <t>16SzAeGAGq28da4Z73NGTxe3gF8VbZrYyz</t>
  </si>
  <si>
    <t>16HykLF5GWtxgyR6e4vXttY3QCpPzuigGN</t>
  </si>
  <si>
    <t>Date</t>
  </si>
  <si>
    <t>Buy</t>
  </si>
  <si>
    <t>Sell</t>
  </si>
  <si>
    <t>Coin</t>
  </si>
  <si>
    <t>Exchange</t>
  </si>
  <si>
    <t>Flag</t>
  </si>
  <si>
    <t>Start</t>
  </si>
  <si>
    <t>Trade</t>
  </si>
  <si>
    <t>Profit</t>
  </si>
  <si>
    <t>Status</t>
  </si>
  <si>
    <t>Finished</t>
  </si>
  <si>
    <t>Closed</t>
  </si>
  <si>
    <t>Amount</t>
  </si>
  <si>
    <t>Price buy</t>
  </si>
  <si>
    <t>Price sell</t>
  </si>
  <si>
    <t>No</t>
  </si>
  <si>
    <t>Price</t>
  </si>
  <si>
    <t>VND</t>
  </si>
  <si>
    <t>USD reference</t>
  </si>
  <si>
    <t>Data</t>
  </si>
  <si>
    <t>Market</t>
  </si>
  <si>
    <t>Note</t>
  </si>
  <si>
    <t>Bittrex</t>
  </si>
  <si>
    <t>ETH</t>
  </si>
  <si>
    <t>Coinbase</t>
  </si>
  <si>
    <t>1P4z5J4bQiGupdmnVmWoNppiZ2xTZPDwyb</t>
  </si>
  <si>
    <t>BCH</t>
  </si>
  <si>
    <t>1C3sm6yuNka9wkXn4SUnoHXa26UY94VLV5</t>
  </si>
  <si>
    <t>0xb07e8a1301F3D082bd8054a7aDe7fB944Df03347</t>
  </si>
  <si>
    <t>LTC</t>
  </si>
  <si>
    <t>LY3yALQ3mqLFwj2wsKTTxkGtkyj8hFtdCv</t>
  </si>
  <si>
    <t>BTC-PAY</t>
  </si>
  <si>
    <t>BTC-MYST</t>
  </si>
  <si>
    <t>BTC-ADA</t>
  </si>
  <si>
    <t>Cancel</t>
  </si>
  <si>
    <t>Binance</t>
  </si>
  <si>
    <t>Liqui</t>
  </si>
  <si>
    <t>No.</t>
  </si>
  <si>
    <t>BTC-TRST</t>
  </si>
  <si>
    <t>BTC-XEM</t>
  </si>
  <si>
    <t>BTC-NXC</t>
  </si>
  <si>
    <t>BTC-XWC</t>
  </si>
  <si>
    <t>BTC-XVG</t>
  </si>
  <si>
    <t>BTC-XRP</t>
  </si>
  <si>
    <t>Win</t>
  </si>
  <si>
    <t>Current sell coin</t>
  </si>
  <si>
    <t>BTC-NBT</t>
  </si>
  <si>
    <t>BTC-USDT</t>
  </si>
  <si>
    <t>USDT-ADA</t>
  </si>
  <si>
    <t>BTC-RVR</t>
  </si>
  <si>
    <t>USDT-XVG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</si>
</sst>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#,##0.0000000000"/>
    <numFmt numFmtId="166" formatCode="[$-409]mmmm\ d\,\ yyyy;@"/>
  </numFmts>
  <fonts count="4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10" fontId="0" fillId="0" borderId="0" xfId="0" applyNumberFormat="1"/>
    <xf numFmtId="0" fontId="2" fillId="2" borderId="0" xfId="0" applyFont="1" applyFill="1"/>
    <xf numFmtId="0" fontId="3" fillId="0" borderId="0" xfId="0" applyFont="1"/>
    <xf numFmtId="10" fontId="3" fillId="0" borderId="0" xfId="0" applyNumberFormat="1" applyFont="1"/>
    <xf numFmtId="0" fontId="3" fillId="0" borderId="0" xfId="0" applyFont="1" applyAlignment="1">
      <alignment horizontal="left" vertical="center"/>
    </xf>
    <xf numFmtId="0" fontId="3" fillId="0" borderId="0" xfId="0" applyNumberFormat="1" applyFont="1"/>
    <xf numFmtId="0" fontId="2" fillId="2" borderId="0" xfId="0" applyFont="1" applyFill="1" applyAlignment="1">
      <alignment horizontal="left" vertical="center"/>
    </xf>
    <xf numFmtId="165" fontId="3" fillId="0" borderId="0" xfId="0" applyNumberFormat="1" applyFont="1"/>
    <xf numFmtId="164" fontId="3" fillId="0" borderId="0" xfId="0" applyNumberFormat="1" applyFont="1"/>
    <xf numFmtId="44" fontId="3" fillId="0" borderId="0" xfId="0" applyNumberFormat="1" applyFont="1"/>
    <xf numFmtId="3" fontId="3" fillId="0" borderId="0" xfId="0" applyNumberFormat="1" applyFont="1"/>
    <xf numFmtId="14" fontId="3" fillId="0" borderId="0" xfId="0" applyNumberFormat="1" applyFont="1"/>
    <xf numFmtId="166" fontId="3" fillId="0" borderId="0" xfId="0" applyNumberFormat="1" applyFont="1"/>
    <xf numFmtId="166" fontId="2" fillId="2" borderId="0" xfId="0" applyNumberFormat="1" applyFont="1" applyFill="1"/>
    <xf numFmtId="0" fontId="2" fillId="3" borderId="0" xfId="0" applyFont="1" applyFill="1"/>
    <xf numFmtId="0" fontId="3" fillId="3" borderId="0" xfId="0" applyFont="1" applyFill="1"/>
    <xf numFmtId="0" fontId="3" fillId="2" borderId="0" xfId="0" applyFont="1" applyFill="1"/>
    <xf numFmtId="0" fontId="3" fillId="0" borderId="0" xfId="0" applyFont="1" applyFill="1"/>
    <xf numFmtId="0" fontId="3" fillId="4" borderId="0" xfId="0" applyFont="1" applyFill="1"/>
    <xf numFmtId="4" fontId="3" fillId="4" borderId="0" xfId="0" applyNumberFormat="1" applyFont="1" applyFill="1"/>
    <xf numFmtId="0" fontId="3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E11" sqref="E11"/>
    </sheetView>
  </sheetViews>
  <sheetFormatPr defaultRowHeight="15" x14ac:dyDescent="0.25"/>
  <cols>
    <col min="2" max="2" width="18.85546875" bestFit="1" customWidth="1"/>
    <col min="3" max="3" width="14.28515625" bestFit="1" customWidth="1"/>
    <col min="4" max="5" width="14.85546875" bestFit="1" customWidth="1"/>
    <col min="6" max="6" width="13.85546875" bestFit="1" customWidth="1"/>
  </cols>
  <sheetData>
    <row r="1" spans="1:7" x14ac:dyDescent="0.25">
      <c r="B1" t="s">
        <v>6</v>
      </c>
      <c r="C1" t="s">
        <v>5</v>
      </c>
      <c r="D1" t="s">
        <v>4</v>
      </c>
      <c r="E1" t="s">
        <v>3</v>
      </c>
    </row>
    <row r="2" spans="1:7" x14ac:dyDescent="0.25">
      <c r="A2" t="s">
        <v>0</v>
      </c>
      <c r="B2">
        <v>13272.4</v>
      </c>
      <c r="C2" s="1">
        <v>22745</v>
      </c>
      <c r="D2" s="2">
        <f>B2*C2</f>
        <v>301880738</v>
      </c>
      <c r="E2" s="3">
        <v>352298537</v>
      </c>
      <c r="F2" s="2">
        <f>E2-D2</f>
        <v>50417799</v>
      </c>
    </row>
    <row r="3" spans="1:7" x14ac:dyDescent="0.25">
      <c r="A3" t="s">
        <v>1</v>
      </c>
      <c r="B3">
        <v>1392.63</v>
      </c>
      <c r="C3" s="1">
        <v>22745</v>
      </c>
      <c r="D3" s="2">
        <f t="shared" ref="D3:D7" si="0">B3*C3</f>
        <v>31675369.350000001</v>
      </c>
      <c r="E3" s="3">
        <v>35350000</v>
      </c>
      <c r="F3" s="2">
        <f t="shared" ref="F3:F7" si="1">E3-D3</f>
        <v>3674630.6499999985</v>
      </c>
    </row>
    <row r="4" spans="1:7" x14ac:dyDescent="0.25">
      <c r="A4" t="s">
        <v>2</v>
      </c>
      <c r="B4">
        <v>1.01</v>
      </c>
      <c r="C4" s="1">
        <v>22745</v>
      </c>
      <c r="D4" s="2">
        <f t="shared" si="0"/>
        <v>22972.45</v>
      </c>
      <c r="E4" s="3">
        <v>26007</v>
      </c>
      <c r="F4" s="2">
        <f t="shared" si="1"/>
        <v>3034.5499999999993</v>
      </c>
    </row>
    <row r="5" spans="1:7" x14ac:dyDescent="0.25">
      <c r="B5">
        <v>1.03</v>
      </c>
      <c r="C5" s="1">
        <v>22745</v>
      </c>
      <c r="D5" s="2">
        <f t="shared" si="0"/>
        <v>23427.350000000002</v>
      </c>
      <c r="E5" s="3">
        <v>27140</v>
      </c>
      <c r="F5" s="2">
        <f t="shared" si="1"/>
        <v>3712.6499999999978</v>
      </c>
    </row>
    <row r="6" spans="1:7" x14ac:dyDescent="0.25">
      <c r="B6">
        <v>1289.5</v>
      </c>
      <c r="C6" s="1">
        <v>22745</v>
      </c>
      <c r="D6" s="2">
        <f t="shared" si="0"/>
        <v>29329677.5</v>
      </c>
      <c r="E6" s="3">
        <v>34137038</v>
      </c>
      <c r="F6" s="2">
        <f t="shared" si="1"/>
        <v>4807360.5</v>
      </c>
    </row>
    <row r="7" spans="1:7" x14ac:dyDescent="0.25">
      <c r="B7">
        <v>13431.8</v>
      </c>
      <c r="C7" s="1">
        <v>22745</v>
      </c>
      <c r="D7" s="2">
        <f t="shared" si="0"/>
        <v>305506291</v>
      </c>
      <c r="E7" s="3">
        <v>357853776</v>
      </c>
      <c r="F7" s="2">
        <f t="shared" si="1"/>
        <v>52347485</v>
      </c>
    </row>
    <row r="10" spans="1:7" x14ac:dyDescent="0.25">
      <c r="D10">
        <v>3.1600000000000003E-2</v>
      </c>
      <c r="E10" s="4">
        <v>11331944</v>
      </c>
    </row>
    <row r="11" spans="1:7" x14ac:dyDescent="0.25">
      <c r="D11">
        <v>1</v>
      </c>
      <c r="E11" s="2">
        <f>(D11*E10)/D10</f>
        <v>358605822.78481007</v>
      </c>
    </row>
    <row r="13" spans="1:7" x14ac:dyDescent="0.25">
      <c r="F13" s="5"/>
    </row>
    <row r="14" spans="1:7" x14ac:dyDescent="0.25">
      <c r="A14" t="s">
        <v>5</v>
      </c>
      <c r="B14" t="s">
        <v>13</v>
      </c>
    </row>
    <row r="15" spans="1:7" x14ac:dyDescent="0.25">
      <c r="A15" s="2">
        <v>367.59</v>
      </c>
      <c r="B15" s="2">
        <v>23000</v>
      </c>
      <c r="C15" s="2">
        <f>A15*B15</f>
        <v>8454570</v>
      </c>
    </row>
    <row r="16" spans="1:7" x14ac:dyDescent="0.25">
      <c r="A16">
        <v>30.915849056603783</v>
      </c>
      <c r="B16" s="2">
        <v>23000</v>
      </c>
      <c r="C16" s="2">
        <f t="shared" ref="C16:C22" si="2">A16*B16</f>
        <v>711064.52830188698</v>
      </c>
      <c r="E16">
        <v>1.9476200000000006E-3</v>
      </c>
      <c r="F16">
        <v>13348.8488</v>
      </c>
      <c r="G16">
        <f>F16*E16</f>
        <v>25.998484899856006</v>
      </c>
    </row>
    <row r="17" spans="1:3" x14ac:dyDescent="0.25">
      <c r="A17">
        <v>350.88</v>
      </c>
      <c r="B17" s="2">
        <v>23000</v>
      </c>
      <c r="C17" s="2">
        <f t="shared" si="2"/>
        <v>8070240</v>
      </c>
    </row>
    <row r="18" spans="1:3" x14ac:dyDescent="0.25">
      <c r="B18" s="2">
        <v>23000</v>
      </c>
      <c r="C18" s="2">
        <f t="shared" si="2"/>
        <v>0</v>
      </c>
    </row>
    <row r="19" spans="1:3" x14ac:dyDescent="0.25">
      <c r="B19" s="2">
        <v>23000</v>
      </c>
      <c r="C19" s="2">
        <f t="shared" si="2"/>
        <v>0</v>
      </c>
    </row>
    <row r="20" spans="1:3" x14ac:dyDescent="0.25">
      <c r="B20" s="2">
        <v>23000</v>
      </c>
      <c r="C20" s="2">
        <f t="shared" si="2"/>
        <v>0</v>
      </c>
    </row>
    <row r="21" spans="1:3" x14ac:dyDescent="0.25">
      <c r="B21" s="2">
        <v>23000</v>
      </c>
      <c r="C21" s="2">
        <f t="shared" si="2"/>
        <v>0</v>
      </c>
    </row>
    <row r="22" spans="1:3" x14ac:dyDescent="0.25">
      <c r="B22" s="2">
        <v>23000</v>
      </c>
      <c r="C22" s="2">
        <f t="shared" si="2"/>
        <v>0</v>
      </c>
    </row>
    <row r="23" spans="1:3" x14ac:dyDescent="0.25">
      <c r="B23" s="2">
        <v>23000</v>
      </c>
      <c r="C2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1"/>
  <sheetViews>
    <sheetView tabSelected="1" topLeftCell="A10" zoomScale="85" zoomScaleNormal="85" workbookViewId="0">
      <selection activeCell="G26" sqref="G26"/>
    </sheetView>
  </sheetViews>
  <sheetFormatPr defaultRowHeight="15.75" x14ac:dyDescent="0.25"/>
  <cols>
    <col min="1" max="1" width="9.140625" style="7"/>
    <col min="2" max="2" width="12.28515625" style="7" bestFit="1" customWidth="1"/>
    <col min="3" max="3" width="22.85546875" style="17" customWidth="1"/>
    <col min="4" max="4" width="13.7109375" style="20" bestFit="1" customWidth="1"/>
    <col min="5" max="5" width="17.5703125" style="22" bestFit="1" customWidth="1"/>
    <col min="6" max="6" width="12" style="7" customWidth="1"/>
    <col min="7" max="7" width="13.28515625" style="21" customWidth="1"/>
    <col min="8" max="9" width="13.28515625" style="7" customWidth="1"/>
    <col min="10" max="10" width="13.7109375" style="10" bestFit="1" customWidth="1"/>
    <col min="11" max="11" width="10.28515625" style="7" bestFit="1" customWidth="1"/>
    <col min="12" max="12" width="7.140625" style="7" bestFit="1" customWidth="1"/>
    <col min="13" max="13" width="14" style="7" bestFit="1" customWidth="1"/>
    <col min="14" max="14" width="14.7109375" style="23" customWidth="1"/>
    <col min="15" max="15" width="19" style="7" bestFit="1" customWidth="1"/>
    <col min="16" max="16384" width="9.140625" style="7"/>
  </cols>
  <sheetData>
    <row r="1" spans="1:15" x14ac:dyDescent="0.25">
      <c r="A1" s="6" t="s">
        <v>14</v>
      </c>
      <c r="B1" s="6" t="s">
        <v>12</v>
      </c>
      <c r="C1" s="18" t="s">
        <v>9</v>
      </c>
      <c r="D1" s="19" t="s">
        <v>10</v>
      </c>
      <c r="E1" s="6" t="s">
        <v>21</v>
      </c>
      <c r="F1" s="6" t="s">
        <v>22</v>
      </c>
      <c r="G1" s="6" t="s">
        <v>11</v>
      </c>
      <c r="H1" s="6" t="s">
        <v>21</v>
      </c>
      <c r="I1" s="6" t="s">
        <v>23</v>
      </c>
      <c r="J1" s="6" t="s">
        <v>17</v>
      </c>
      <c r="K1" s="6" t="s">
        <v>13</v>
      </c>
      <c r="L1" s="6" t="s">
        <v>18</v>
      </c>
      <c r="M1" s="6"/>
      <c r="N1" s="6" t="s">
        <v>21</v>
      </c>
      <c r="O1" s="6" t="s">
        <v>54</v>
      </c>
    </row>
    <row r="2" spans="1:15" x14ac:dyDescent="0.25">
      <c r="A2" s="7" t="s">
        <v>15</v>
      </c>
      <c r="B2" s="7" t="s">
        <v>0</v>
      </c>
      <c r="C2" s="17">
        <v>43115</v>
      </c>
      <c r="D2" s="20">
        <f>SUM(Remitano!F2:F21)</f>
        <v>4.1999999999999996E-2</v>
      </c>
      <c r="G2" s="21">
        <v>0</v>
      </c>
      <c r="K2" s="8"/>
      <c r="M2" s="7">
        <f>SUM(M3:M39)</f>
        <v>19.089338159966253</v>
      </c>
      <c r="N2" s="23">
        <f>D2+M2</f>
        <v>19.131338159966255</v>
      </c>
      <c r="O2" s="13">
        <f>N2*Remitano!$D$2</f>
        <v>6849682801.5714283</v>
      </c>
    </row>
    <row r="3" spans="1:15" x14ac:dyDescent="0.25">
      <c r="A3" s="7" t="s">
        <v>16</v>
      </c>
      <c r="B3" s="7" t="s">
        <v>41</v>
      </c>
      <c r="C3" s="17">
        <v>43115</v>
      </c>
      <c r="D3" s="20">
        <v>1.06E-4</v>
      </c>
      <c r="E3" s="22">
        <v>230.55424528</v>
      </c>
      <c r="F3" s="7">
        <f>E3*D3</f>
        <v>2.4438749999680001E-2</v>
      </c>
      <c r="G3" s="21">
        <v>1.15E-4</v>
      </c>
      <c r="H3" s="7">
        <f>E3</f>
        <v>230.55424528</v>
      </c>
      <c r="I3" s="7">
        <f>H3*G3</f>
        <v>2.6513738207200002E-2</v>
      </c>
      <c r="J3" s="10">
        <f>G3-D3</f>
        <v>9.0000000000000019E-6</v>
      </c>
      <c r="K3" s="8">
        <f>J3/D3</f>
        <v>8.4905660377358513E-2</v>
      </c>
      <c r="L3" s="7" t="s">
        <v>20</v>
      </c>
      <c r="M3" s="7">
        <f>J3*H3</f>
        <v>2.0749882075200006E-3</v>
      </c>
      <c r="N3" s="24">
        <f>M3*O3</f>
        <v>742917.76767895173</v>
      </c>
      <c r="O3" s="13">
        <v>358034693.87755102</v>
      </c>
    </row>
    <row r="4" spans="1:15" x14ac:dyDescent="0.25">
      <c r="A4" s="7" t="s">
        <v>16</v>
      </c>
      <c r="B4" s="7" t="s">
        <v>41</v>
      </c>
      <c r="C4" s="17">
        <v>43116</v>
      </c>
      <c r="D4" s="20">
        <v>1E-4</v>
      </c>
      <c r="E4" s="22">
        <v>100</v>
      </c>
      <c r="F4" s="7">
        <f t="shared" ref="F4:F27" si="0">E4*D4</f>
        <v>0.01</v>
      </c>
      <c r="G4" s="21">
        <v>1.1E-4</v>
      </c>
      <c r="H4" s="7">
        <f t="shared" ref="H4:H12" si="1">E4</f>
        <v>100</v>
      </c>
      <c r="I4" s="7">
        <f t="shared" ref="I4:I27" si="2">H4*G4</f>
        <v>1.1000000000000001E-2</v>
      </c>
      <c r="J4" s="10">
        <f t="shared" ref="J4:J27" si="3">G4-D4</f>
        <v>9.9999999999999991E-6</v>
      </c>
      <c r="K4" s="8">
        <f t="shared" ref="K4:K6" si="4">J4/D4</f>
        <v>9.9999999999999992E-2</v>
      </c>
      <c r="L4" s="7" t="s">
        <v>20</v>
      </c>
      <c r="M4" s="7">
        <f t="shared" ref="M4:M27" si="5">J4*H4</f>
        <v>1E-3</v>
      </c>
      <c r="N4" s="24">
        <f t="shared" ref="N4:N6" si="6">M4*O4</f>
        <v>358034.69387755101</v>
      </c>
      <c r="O4" s="13">
        <v>358034693.87755102</v>
      </c>
    </row>
    <row r="5" spans="1:15" x14ac:dyDescent="0.25">
      <c r="A5" s="7" t="s">
        <v>16</v>
      </c>
      <c r="B5" s="7" t="s">
        <v>41</v>
      </c>
      <c r="C5" s="17">
        <v>43116</v>
      </c>
      <c r="D5" s="20">
        <v>1E-4</v>
      </c>
      <c r="E5" s="22">
        <v>100</v>
      </c>
      <c r="F5" s="7">
        <f t="shared" ref="F5" si="7">E5*D5</f>
        <v>0.01</v>
      </c>
      <c r="G5" s="21">
        <v>1E-4</v>
      </c>
      <c r="H5" s="7">
        <f t="shared" si="1"/>
        <v>100</v>
      </c>
      <c r="I5" s="7">
        <f t="shared" ref="I5" si="8">H5*G5</f>
        <v>0.01</v>
      </c>
      <c r="J5" s="10">
        <f t="shared" ref="J5" si="9">G5-D5</f>
        <v>0</v>
      </c>
      <c r="K5" s="8">
        <f t="shared" ref="K5" si="10">J5/D5</f>
        <v>0</v>
      </c>
      <c r="L5" s="7" t="s">
        <v>20</v>
      </c>
      <c r="M5" s="7">
        <f t="shared" si="5"/>
        <v>0</v>
      </c>
      <c r="N5" s="24">
        <f t="shared" si="6"/>
        <v>0</v>
      </c>
      <c r="O5" s="13">
        <v>358034693.87755102</v>
      </c>
    </row>
    <row r="6" spans="1:15" x14ac:dyDescent="0.25">
      <c r="A6" s="7" t="s">
        <v>16</v>
      </c>
      <c r="B6" s="7" t="s">
        <v>42</v>
      </c>
      <c r="C6" s="17">
        <v>43116</v>
      </c>
      <c r="D6" s="20">
        <v>5.5999999999999999E-5</v>
      </c>
      <c r="E6" s="22">
        <v>113.95760625</v>
      </c>
      <c r="F6" s="7">
        <f t="shared" si="0"/>
        <v>6.3816259499999998E-3</v>
      </c>
      <c r="G6" s="21">
        <v>5.7500000000000002E-5</v>
      </c>
      <c r="H6" s="7">
        <f t="shared" si="1"/>
        <v>113.95760625</v>
      </c>
      <c r="I6" s="7">
        <f t="shared" si="2"/>
        <v>6.5525623593749999E-3</v>
      </c>
      <c r="J6" s="10">
        <f t="shared" si="3"/>
        <v>1.5000000000000026E-6</v>
      </c>
      <c r="K6" s="8">
        <f t="shared" si="4"/>
        <v>2.6785714285714333E-2</v>
      </c>
      <c r="L6" s="7" t="s">
        <v>20</v>
      </c>
      <c r="M6" s="7">
        <f t="shared" si="5"/>
        <v>1.7093640937500029E-4</v>
      </c>
      <c r="N6" s="24">
        <f t="shared" si="6"/>
        <v>61201.165003105969</v>
      </c>
      <c r="O6" s="13">
        <v>358034693.87755102</v>
      </c>
    </row>
    <row r="7" spans="1:15" x14ac:dyDescent="0.25">
      <c r="A7" s="7" t="s">
        <v>16</v>
      </c>
      <c r="B7" s="7" t="s">
        <v>48</v>
      </c>
      <c r="C7" s="17">
        <v>43118</v>
      </c>
      <c r="D7" s="20">
        <v>8.6000000000000003E-5</v>
      </c>
      <c r="F7" s="7">
        <f t="shared" si="0"/>
        <v>0</v>
      </c>
      <c r="G7" s="21">
        <v>8.6000000000000003E-5</v>
      </c>
      <c r="H7" s="7">
        <f t="shared" si="1"/>
        <v>0</v>
      </c>
      <c r="I7" s="7">
        <f t="shared" si="2"/>
        <v>0</v>
      </c>
      <c r="J7" s="10">
        <f t="shared" si="3"/>
        <v>0</v>
      </c>
      <c r="K7" s="8">
        <f t="shared" ref="K7:K27" si="11">J7/D7</f>
        <v>0</v>
      </c>
      <c r="L7" s="7" t="s">
        <v>43</v>
      </c>
      <c r="M7" s="7">
        <f t="shared" si="5"/>
        <v>0</v>
      </c>
      <c r="N7" s="24">
        <f t="shared" ref="N7:N27" si="12">M7*O7</f>
        <v>0</v>
      </c>
      <c r="O7" s="13">
        <v>358034693.87755102</v>
      </c>
    </row>
    <row r="8" spans="1:15" x14ac:dyDescent="0.25">
      <c r="A8" s="7" t="s">
        <v>16</v>
      </c>
      <c r="B8" s="7" t="s">
        <v>40</v>
      </c>
      <c r="C8" s="17">
        <v>43119</v>
      </c>
      <c r="D8" s="20">
        <v>2.1999999999999999E-5</v>
      </c>
      <c r="F8" s="7">
        <f t="shared" si="0"/>
        <v>0</v>
      </c>
      <c r="G8" s="21">
        <v>2.1999999999999999E-5</v>
      </c>
      <c r="H8" s="7">
        <f t="shared" si="1"/>
        <v>0</v>
      </c>
      <c r="I8" s="7">
        <f t="shared" si="2"/>
        <v>0</v>
      </c>
      <c r="J8" s="10">
        <f t="shared" si="3"/>
        <v>0</v>
      </c>
      <c r="K8" s="8">
        <v>0</v>
      </c>
      <c r="L8" s="7" t="s">
        <v>43</v>
      </c>
      <c r="M8" s="7">
        <f t="shared" si="5"/>
        <v>0</v>
      </c>
      <c r="N8" s="24">
        <f t="shared" si="12"/>
        <v>0</v>
      </c>
      <c r="O8" s="13">
        <v>358034693.87755102</v>
      </c>
    </row>
    <row r="9" spans="1:15" x14ac:dyDescent="0.25">
      <c r="A9" s="7" t="s">
        <v>16</v>
      </c>
      <c r="B9" s="7" t="s">
        <v>47</v>
      </c>
      <c r="C9" s="17">
        <v>43118</v>
      </c>
      <c r="D9" s="20">
        <v>6.7999999999999999E-5</v>
      </c>
      <c r="E9" s="22">
        <v>95.880726839999994</v>
      </c>
      <c r="F9" s="7">
        <f t="shared" si="0"/>
        <v>6.5198894251199992E-3</v>
      </c>
      <c r="G9" s="21">
        <v>7.3990000000000001E-5</v>
      </c>
      <c r="H9" s="7">
        <f t="shared" si="1"/>
        <v>95.880726839999994</v>
      </c>
      <c r="I9" s="7">
        <f t="shared" si="2"/>
        <v>7.0942149788915995E-3</v>
      </c>
      <c r="J9" s="10">
        <f t="shared" si="3"/>
        <v>5.9900000000000019E-6</v>
      </c>
      <c r="K9" s="8">
        <f t="shared" si="11"/>
        <v>8.8088235294117676E-2</v>
      </c>
      <c r="L9" s="7" t="s">
        <v>20</v>
      </c>
      <c r="M9" s="7">
        <f t="shared" si="5"/>
        <v>5.7432555377160018E-4</v>
      </c>
      <c r="N9" s="24">
        <f t="shared" si="12"/>
        <v>205628.47383066983</v>
      </c>
      <c r="O9" s="13">
        <v>358034693.87755102</v>
      </c>
    </row>
    <row r="10" spans="1:15" x14ac:dyDescent="0.25">
      <c r="A10" s="7" t="s">
        <v>16</v>
      </c>
      <c r="B10" s="7" t="s">
        <v>48</v>
      </c>
      <c r="C10" s="17">
        <v>43119</v>
      </c>
      <c r="D10" s="20">
        <v>8.9800000000000001E-5</v>
      </c>
      <c r="E10" s="22">
        <v>100</v>
      </c>
      <c r="F10" s="7">
        <f t="shared" si="0"/>
        <v>8.9800000000000001E-3</v>
      </c>
      <c r="G10" s="21">
        <v>1E-4</v>
      </c>
      <c r="H10" s="7">
        <f t="shared" si="1"/>
        <v>100</v>
      </c>
      <c r="I10" s="7">
        <f t="shared" si="2"/>
        <v>0.01</v>
      </c>
      <c r="J10" s="10">
        <f t="shared" si="3"/>
        <v>1.0200000000000004E-5</v>
      </c>
      <c r="K10" s="8">
        <f t="shared" si="11"/>
        <v>0.11358574610244994</v>
      </c>
      <c r="L10" s="7" t="s">
        <v>20</v>
      </c>
      <c r="M10" s="7">
        <f t="shared" si="5"/>
        <v>1.0200000000000005E-3</v>
      </c>
      <c r="N10" s="24">
        <f t="shared" si="12"/>
        <v>365195.38775510225</v>
      </c>
      <c r="O10" s="13">
        <v>358034693.87755102</v>
      </c>
    </row>
    <row r="11" spans="1:15" x14ac:dyDescent="0.25">
      <c r="A11" s="7" t="s">
        <v>16</v>
      </c>
      <c r="B11" s="7" t="s">
        <v>49</v>
      </c>
      <c r="C11" s="17">
        <v>43119</v>
      </c>
      <c r="D11" s="20">
        <v>3.8000000000000002E-5</v>
      </c>
      <c r="E11" s="22">
        <v>23.31973636</v>
      </c>
      <c r="G11" s="21">
        <v>3.8000000000000002E-5</v>
      </c>
      <c r="J11" s="10">
        <f t="shared" si="3"/>
        <v>0</v>
      </c>
      <c r="K11" s="8">
        <v>0</v>
      </c>
      <c r="L11" s="7" t="s">
        <v>43</v>
      </c>
      <c r="M11" s="7">
        <f t="shared" si="5"/>
        <v>0</v>
      </c>
      <c r="N11" s="24">
        <f t="shared" si="12"/>
        <v>0</v>
      </c>
      <c r="O11" s="13">
        <v>358034693.87755102</v>
      </c>
    </row>
    <row r="12" spans="1:15" x14ac:dyDescent="0.25">
      <c r="A12" s="7" t="s">
        <v>16</v>
      </c>
      <c r="B12" s="7" t="s">
        <v>50</v>
      </c>
      <c r="C12" s="17">
        <v>43120</v>
      </c>
      <c r="D12" s="20">
        <v>1.573E-5</v>
      </c>
      <c r="E12" s="22">
        <v>528.92358233000004</v>
      </c>
      <c r="F12" s="7">
        <f t="shared" si="0"/>
        <v>8.3199679500509001E-3</v>
      </c>
      <c r="G12" s="21">
        <v>1.525E-5</v>
      </c>
      <c r="H12" s="7">
        <f t="shared" si="1"/>
        <v>528.92358233000004</v>
      </c>
      <c r="I12" s="7">
        <f t="shared" si="2"/>
        <v>8.0660846305325006E-3</v>
      </c>
      <c r="J12" s="10">
        <f t="shared" si="3"/>
        <v>-4.8000000000000049E-7</v>
      </c>
      <c r="K12" s="8">
        <f t="shared" si="11"/>
        <v>-3.0514939605848727E-2</v>
      </c>
      <c r="L12" s="7" t="s">
        <v>20</v>
      </c>
      <c r="M12" s="7">
        <f t="shared" si="5"/>
        <v>-2.5388331951840029E-4</v>
      </c>
      <c r="N12" s="24">
        <f t="shared" si="12"/>
        <v>-50676.581068059349</v>
      </c>
      <c r="O12" s="13">
        <v>199605792</v>
      </c>
    </row>
    <row r="13" spans="1:15" x14ac:dyDescent="0.25">
      <c r="A13" s="7" t="s">
        <v>16</v>
      </c>
      <c r="B13" s="7" t="s">
        <v>42</v>
      </c>
      <c r="C13" s="17">
        <v>43120</v>
      </c>
      <c r="D13" s="20">
        <v>5.2450000000000001E-5</v>
      </c>
      <c r="E13" s="22">
        <v>17.118393229999999</v>
      </c>
      <c r="F13" s="7">
        <f t="shared" si="0"/>
        <v>8.9785972491349998E-4</v>
      </c>
      <c r="G13" s="21">
        <v>6.2550000000000003E-5</v>
      </c>
      <c r="I13" s="7">
        <f t="shared" si="2"/>
        <v>0</v>
      </c>
      <c r="K13" s="8">
        <f t="shared" si="11"/>
        <v>0</v>
      </c>
      <c r="L13" s="7" t="s">
        <v>43</v>
      </c>
      <c r="M13" s="7">
        <f t="shared" si="5"/>
        <v>0</v>
      </c>
      <c r="N13" s="24">
        <f t="shared" si="12"/>
        <v>0</v>
      </c>
      <c r="O13" s="13">
        <v>358034693.87755102</v>
      </c>
    </row>
    <row r="14" spans="1:15" x14ac:dyDescent="0.25">
      <c r="A14" s="7" t="s">
        <v>16</v>
      </c>
      <c r="B14" s="7" t="s">
        <v>42</v>
      </c>
      <c r="C14" s="17">
        <v>43120</v>
      </c>
      <c r="D14" s="20">
        <v>5.1999999999999997E-5</v>
      </c>
      <c r="E14" s="22">
        <v>42.317594710000002</v>
      </c>
      <c r="F14" s="7">
        <f t="shared" si="0"/>
        <v>2.2005149249199997E-3</v>
      </c>
      <c r="G14" s="21">
        <v>6.0680000000000002E-5</v>
      </c>
      <c r="I14" s="7">
        <f t="shared" si="2"/>
        <v>0</v>
      </c>
      <c r="K14" s="8">
        <f t="shared" si="11"/>
        <v>0</v>
      </c>
      <c r="L14" s="7" t="s">
        <v>43</v>
      </c>
      <c r="M14" s="7">
        <f t="shared" si="5"/>
        <v>0</v>
      </c>
      <c r="N14" s="24">
        <f t="shared" si="12"/>
        <v>0</v>
      </c>
      <c r="O14" s="13">
        <v>358034693.87755102</v>
      </c>
    </row>
    <row r="15" spans="1:15" x14ac:dyDescent="0.25">
      <c r="A15" s="7" t="s">
        <v>16</v>
      </c>
      <c r="B15" s="7" t="s">
        <v>42</v>
      </c>
      <c r="C15" s="17">
        <v>43124</v>
      </c>
      <c r="D15" s="20">
        <f>(D13+D14)/2</f>
        <v>5.2224999999999995E-5</v>
      </c>
      <c r="E15" s="22">
        <v>59.435987939999997</v>
      </c>
      <c r="F15" s="7">
        <f t="shared" si="0"/>
        <v>3.1040444701664997E-3</v>
      </c>
      <c r="G15" s="21">
        <v>5.5999999999999999E-5</v>
      </c>
      <c r="H15" s="7">
        <v>59.435987939999997</v>
      </c>
      <c r="I15" s="7">
        <f t="shared" si="2"/>
        <v>3.3284153246399997E-3</v>
      </c>
      <c r="J15" s="10">
        <f>G15-D15</f>
        <v>3.7750000000000037E-6</v>
      </c>
      <c r="K15" s="8">
        <f t="shared" si="11"/>
        <v>7.2283389181426599E-2</v>
      </c>
      <c r="L15" s="7" t="s">
        <v>20</v>
      </c>
      <c r="M15" s="7">
        <f t="shared" si="5"/>
        <v>2.243708544735002E-4</v>
      </c>
      <c r="N15" s="24">
        <f t="shared" si="12"/>
        <v>80332.550196464188</v>
      </c>
      <c r="O15" s="13">
        <v>358034693.87755102</v>
      </c>
    </row>
    <row r="16" spans="1:15" x14ac:dyDescent="0.25">
      <c r="A16" s="7" t="s">
        <v>16</v>
      </c>
      <c r="B16" s="7" t="s">
        <v>51</v>
      </c>
      <c r="C16" s="17">
        <v>43125</v>
      </c>
      <c r="D16" s="20">
        <v>8.3499999999999997E-6</v>
      </c>
      <c r="E16" s="22">
        <v>1241.98784731</v>
      </c>
      <c r="F16" s="7">
        <f t="shared" si="0"/>
        <v>1.03705985250385E-2</v>
      </c>
      <c r="G16" s="20">
        <v>6.0499999999999997E-6</v>
      </c>
      <c r="H16" s="7">
        <f>E16</f>
        <v>1241.98784731</v>
      </c>
      <c r="I16" s="7">
        <f t="shared" si="2"/>
        <v>7.5140264762255E-3</v>
      </c>
      <c r="J16" s="10">
        <f t="shared" si="3"/>
        <v>-2.3E-6</v>
      </c>
      <c r="K16" s="8">
        <f t="shared" si="11"/>
        <v>-0.27544910179640719</v>
      </c>
      <c r="L16" s="7" t="s">
        <v>20</v>
      </c>
      <c r="M16" s="7">
        <f t="shared" si="5"/>
        <v>-2.856572048813E-3</v>
      </c>
      <c r="N16" s="24">
        <f t="shared" si="12"/>
        <v>-1022751.8990359312</v>
      </c>
      <c r="O16" s="13">
        <v>358034693.87755102</v>
      </c>
    </row>
    <row r="17" spans="1:15" x14ac:dyDescent="0.25">
      <c r="A17" s="7" t="s">
        <v>16</v>
      </c>
      <c r="B17" s="7" t="s">
        <v>52</v>
      </c>
      <c r="C17" s="17">
        <v>43128</v>
      </c>
      <c r="D17" s="20">
        <v>1.0555E-4</v>
      </c>
      <c r="E17" s="22">
        <v>94.269467550000002</v>
      </c>
      <c r="F17" s="7">
        <f t="shared" si="0"/>
        <v>9.9501422999025008E-3</v>
      </c>
      <c r="G17" s="21">
        <v>1.06E-4</v>
      </c>
      <c r="H17" s="7">
        <f t="shared" ref="H17:H27" si="13">E17</f>
        <v>94.269467550000002</v>
      </c>
      <c r="I17" s="7">
        <f t="shared" si="2"/>
        <v>9.9925635603000003E-3</v>
      </c>
      <c r="J17" s="10">
        <f t="shared" si="3"/>
        <v>4.4999999999999739E-7</v>
      </c>
      <c r="K17" s="8">
        <f t="shared" si="11"/>
        <v>4.2633822832780421E-3</v>
      </c>
      <c r="L17" s="7" t="s">
        <v>20</v>
      </c>
      <c r="M17" s="7">
        <f t="shared" si="5"/>
        <v>4.2421260397499752E-5</v>
      </c>
      <c r="N17" s="24">
        <f t="shared" si="12"/>
        <v>7982.9172423309547</v>
      </c>
      <c r="O17" s="13">
        <v>188181991</v>
      </c>
    </row>
    <row r="18" spans="1:15" x14ac:dyDescent="0.25">
      <c r="A18" s="7" t="s">
        <v>16</v>
      </c>
      <c r="B18" s="7" t="s">
        <v>52</v>
      </c>
      <c r="C18" s="17">
        <v>43138</v>
      </c>
      <c r="D18" s="20">
        <v>9.6150000000000006E-5</v>
      </c>
      <c r="E18" s="22">
        <v>181.55298830000001</v>
      </c>
      <c r="F18" s="7">
        <f t="shared" si="0"/>
        <v>1.7456319825045002E-2</v>
      </c>
      <c r="G18" s="21">
        <v>1.0545E-4</v>
      </c>
      <c r="H18" s="7">
        <f t="shared" si="13"/>
        <v>181.55298830000001</v>
      </c>
      <c r="I18" s="7">
        <f t="shared" si="2"/>
        <v>1.9144762616235E-2</v>
      </c>
      <c r="J18" s="10">
        <f t="shared" si="3"/>
        <v>9.2999999999999957E-6</v>
      </c>
      <c r="K18" s="8">
        <f t="shared" si="11"/>
        <v>9.6723868954758138E-2</v>
      </c>
      <c r="L18" s="7" t="s">
        <v>20</v>
      </c>
      <c r="M18" s="7">
        <f t="shared" si="5"/>
        <v>1.6884427911899992E-3</v>
      </c>
      <c r="N18" s="24">
        <f t="shared" si="12"/>
        <v>316301.85372387915</v>
      </c>
      <c r="O18" s="13">
        <v>187333474</v>
      </c>
    </row>
    <row r="19" spans="1:15" x14ac:dyDescent="0.25">
      <c r="A19" s="7" t="s">
        <v>16</v>
      </c>
      <c r="B19" s="7" t="s">
        <v>55</v>
      </c>
      <c r="C19" s="17">
        <v>43141</v>
      </c>
      <c r="D19" s="25">
        <v>1.117E-4</v>
      </c>
      <c r="E19" s="22">
        <v>259.63585474000001</v>
      </c>
      <c r="F19" s="7">
        <f t="shared" si="0"/>
        <v>2.9001324974458002E-2</v>
      </c>
      <c r="G19" s="26">
        <v>1.238E-4</v>
      </c>
      <c r="H19" s="7">
        <f t="shared" si="13"/>
        <v>259.63585474000001</v>
      </c>
      <c r="I19" s="7">
        <f t="shared" si="2"/>
        <v>3.2142918816811999E-2</v>
      </c>
      <c r="J19" s="10">
        <f t="shared" si="3"/>
        <v>1.2099999999999996E-5</v>
      </c>
      <c r="K19" s="8">
        <f t="shared" si="11"/>
        <v>0.10832587287376898</v>
      </c>
      <c r="L19" s="7" t="s">
        <v>20</v>
      </c>
      <c r="M19" s="7">
        <f t="shared" si="5"/>
        <v>3.1415938423539993E-3</v>
      </c>
      <c r="N19" s="24">
        <f t="shared" si="12"/>
        <v>580489.54788513063</v>
      </c>
      <c r="O19" s="13">
        <v>184775492</v>
      </c>
    </row>
    <row r="20" spans="1:15" x14ac:dyDescent="0.25">
      <c r="A20" s="7" t="s">
        <v>16</v>
      </c>
      <c r="B20" s="7" t="s">
        <v>58</v>
      </c>
      <c r="C20" s="17">
        <v>43141</v>
      </c>
      <c r="D20" s="20">
        <v>1.9449999999999998E-5</v>
      </c>
      <c r="E20" s="22">
        <v>412.64754370000003</v>
      </c>
      <c r="F20" s="7">
        <f t="shared" si="0"/>
        <v>8.0259947249649993E-3</v>
      </c>
      <c r="G20" s="20">
        <v>1.2279999999999999E-5</v>
      </c>
      <c r="H20" s="7">
        <f t="shared" si="13"/>
        <v>412.64754370000003</v>
      </c>
      <c r="I20" s="7">
        <f t="shared" si="2"/>
        <v>5.0673118366359998E-3</v>
      </c>
      <c r="J20" s="10">
        <f t="shared" si="3"/>
        <v>-7.1699999999999991E-6</v>
      </c>
      <c r="K20" s="8">
        <f t="shared" si="11"/>
        <v>-0.36863753213367606</v>
      </c>
      <c r="L20" s="7" t="s">
        <v>53</v>
      </c>
      <c r="M20" s="7">
        <f t="shared" si="5"/>
        <v>-2.958682888329E-3</v>
      </c>
      <c r="N20" s="24">
        <f t="shared" si="12"/>
        <v>-546692.08636297204</v>
      </c>
      <c r="O20" s="13">
        <v>184775492</v>
      </c>
    </row>
    <row r="21" spans="1:15" x14ac:dyDescent="0.25">
      <c r="A21" s="7" t="s">
        <v>16</v>
      </c>
      <c r="B21" s="7" t="s">
        <v>42</v>
      </c>
      <c r="C21" s="17">
        <v>43143</v>
      </c>
      <c r="D21" s="20">
        <v>4.1850000000000001E-5</v>
      </c>
      <c r="E21" s="22">
        <v>764.21656988999996</v>
      </c>
      <c r="F21" s="7">
        <f t="shared" si="0"/>
        <v>3.1982463449896498E-2</v>
      </c>
      <c r="G21" s="21">
        <v>4.1850000000000001E-5</v>
      </c>
      <c r="H21" s="7">
        <f t="shared" si="13"/>
        <v>764.21656988999996</v>
      </c>
      <c r="I21" s="7">
        <f t="shared" si="2"/>
        <v>3.1982463449896498E-2</v>
      </c>
      <c r="J21" s="10">
        <f t="shared" si="3"/>
        <v>0</v>
      </c>
      <c r="K21" s="8">
        <f t="shared" si="11"/>
        <v>0</v>
      </c>
      <c r="L21" s="7" t="s">
        <v>53</v>
      </c>
      <c r="M21" s="7">
        <f t="shared" si="5"/>
        <v>0</v>
      </c>
      <c r="N21" s="24">
        <f t="shared" si="12"/>
        <v>0</v>
      </c>
      <c r="O21" s="13">
        <v>184775492</v>
      </c>
    </row>
    <row r="22" spans="1:15" x14ac:dyDescent="0.25">
      <c r="A22" s="7" t="s">
        <v>16</v>
      </c>
      <c r="B22" s="7" t="s">
        <v>52</v>
      </c>
      <c r="C22" s="17">
        <v>43186</v>
      </c>
      <c r="D22" s="20">
        <v>7.2290000000000001E-5</v>
      </c>
      <c r="E22" s="22">
        <v>103.42663404</v>
      </c>
      <c r="F22" s="7">
        <f t="shared" si="0"/>
        <v>7.4767113747516E-3</v>
      </c>
      <c r="G22" s="21">
        <v>1.0237E-4</v>
      </c>
      <c r="H22" s="7">
        <f t="shared" si="13"/>
        <v>103.42663404</v>
      </c>
      <c r="I22" s="7">
        <f t="shared" si="2"/>
        <v>1.0587784526674799E-2</v>
      </c>
      <c r="J22" s="10">
        <f t="shared" si="3"/>
        <v>3.0079999999999997E-5</v>
      </c>
      <c r="K22" s="8">
        <f t="shared" si="11"/>
        <v>0.41610181214552494</v>
      </c>
      <c r="L22" s="7" t="s">
        <v>20</v>
      </c>
      <c r="M22" s="7">
        <f t="shared" si="5"/>
        <v>3.1110731519231995E-3</v>
      </c>
      <c r="N22" s="24">
        <f t="shared" si="12"/>
        <v>574850.07229459996</v>
      </c>
      <c r="O22" s="13">
        <v>184775492</v>
      </c>
    </row>
    <row r="23" spans="1:15" x14ac:dyDescent="0.25">
      <c r="A23" s="7" t="s">
        <v>16</v>
      </c>
      <c r="B23" s="7" t="s">
        <v>56</v>
      </c>
      <c r="C23" s="17">
        <v>43210</v>
      </c>
      <c r="D23" s="20">
        <v>8400</v>
      </c>
      <c r="E23" s="22">
        <v>1.056137E-2</v>
      </c>
      <c r="F23" s="7">
        <f t="shared" si="0"/>
        <v>88.715508</v>
      </c>
      <c r="G23" s="21">
        <v>8400</v>
      </c>
      <c r="H23" s="7">
        <f t="shared" si="13"/>
        <v>1.056137E-2</v>
      </c>
      <c r="I23" s="7">
        <f t="shared" si="2"/>
        <v>88.715508</v>
      </c>
      <c r="J23" s="10">
        <f t="shared" si="3"/>
        <v>0</v>
      </c>
      <c r="K23" s="8">
        <f t="shared" si="11"/>
        <v>0</v>
      </c>
      <c r="L23" s="7" t="s">
        <v>20</v>
      </c>
      <c r="M23" s="7">
        <f t="shared" si="5"/>
        <v>0</v>
      </c>
      <c r="N23" s="24">
        <f t="shared" si="12"/>
        <v>0</v>
      </c>
      <c r="O23" s="13">
        <v>184775492</v>
      </c>
    </row>
    <row r="24" spans="1:15" x14ac:dyDescent="0.25">
      <c r="A24" s="7" t="s">
        <v>16</v>
      </c>
      <c r="B24" s="7" t="s">
        <v>57</v>
      </c>
      <c r="C24" s="17">
        <v>43215</v>
      </c>
      <c r="D24" s="20">
        <v>0.28349999999999997</v>
      </c>
      <c r="E24" s="22">
        <v>311.36678988</v>
      </c>
      <c r="F24" s="7">
        <f t="shared" si="0"/>
        <v>88.272484930979985</v>
      </c>
      <c r="G24" s="21">
        <v>0.32600000000000001</v>
      </c>
      <c r="H24" s="7">
        <f t="shared" si="13"/>
        <v>311.36678988</v>
      </c>
      <c r="I24" s="7">
        <f t="shared" si="2"/>
        <v>101.50557350088</v>
      </c>
      <c r="J24" s="10">
        <f t="shared" si="3"/>
        <v>4.2500000000000038E-2</v>
      </c>
      <c r="K24" s="8">
        <f t="shared" si="11"/>
        <v>0.1499118165784834</v>
      </c>
      <c r="L24" s="7" t="s">
        <v>20</v>
      </c>
      <c r="M24" s="7">
        <f t="shared" si="5"/>
        <v>13.233088569900012</v>
      </c>
      <c r="N24" s="24">
        <f t="shared" si="12"/>
        <v>304361.03710770025</v>
      </c>
      <c r="O24" s="13">
        <v>23000</v>
      </c>
    </row>
    <row r="25" spans="1:15" x14ac:dyDescent="0.25">
      <c r="A25" s="7" t="s">
        <v>16</v>
      </c>
      <c r="B25" s="7" t="s">
        <v>59</v>
      </c>
      <c r="C25" s="17">
        <v>43226</v>
      </c>
      <c r="D25" s="20">
        <v>7.3730000000000004E-2</v>
      </c>
      <c r="E25" s="22">
        <v>1369.85259397</v>
      </c>
      <c r="F25" s="7">
        <f t="shared" si="0"/>
        <v>100.99923175340811</v>
      </c>
      <c r="G25" s="21">
        <v>7.8E-2</v>
      </c>
      <c r="H25" s="7">
        <f t="shared" si="13"/>
        <v>1369.85259397</v>
      </c>
      <c r="I25" s="7">
        <f t="shared" si="2"/>
        <v>106.84850232966001</v>
      </c>
      <c r="J25" s="10">
        <f t="shared" si="3"/>
        <v>4.269999999999996E-3</v>
      </c>
      <c r="K25" s="8">
        <f t="shared" si="11"/>
        <v>5.791401057914005E-2</v>
      </c>
      <c r="L25" s="7" t="s">
        <v>53</v>
      </c>
      <c r="M25" s="7">
        <f t="shared" si="5"/>
        <v>5.8492705762518948</v>
      </c>
      <c r="N25" s="24">
        <f t="shared" si="12"/>
        <v>134533.22325379358</v>
      </c>
      <c r="O25" s="13">
        <v>23000</v>
      </c>
    </row>
    <row r="26" spans="1:15" x14ac:dyDescent="0.25">
      <c r="F26" s="7">
        <f t="shared" si="0"/>
        <v>0</v>
      </c>
      <c r="H26" s="7">
        <f t="shared" si="13"/>
        <v>0</v>
      </c>
      <c r="I26" s="7">
        <f t="shared" si="2"/>
        <v>0</v>
      </c>
      <c r="J26" s="10">
        <f t="shared" si="3"/>
        <v>0</v>
      </c>
      <c r="K26" s="8" t="e">
        <f t="shared" si="11"/>
        <v>#DIV/0!</v>
      </c>
      <c r="M26" s="7">
        <f t="shared" si="5"/>
        <v>0</v>
      </c>
      <c r="N26" s="24">
        <f t="shared" si="12"/>
        <v>0</v>
      </c>
      <c r="O26" s="13"/>
    </row>
    <row r="27" spans="1:15" x14ac:dyDescent="0.25">
      <c r="F27" s="7">
        <f t="shared" si="0"/>
        <v>0</v>
      </c>
      <c r="H27" s="7">
        <f t="shared" si="13"/>
        <v>0</v>
      </c>
      <c r="I27" s="7">
        <f t="shared" si="2"/>
        <v>0</v>
      </c>
      <c r="J27" s="10">
        <f t="shared" si="3"/>
        <v>0</v>
      </c>
      <c r="K27" s="8" t="e">
        <f t="shared" si="11"/>
        <v>#DIV/0!</v>
      </c>
      <c r="M27" s="7">
        <f t="shared" si="5"/>
        <v>0</v>
      </c>
      <c r="N27" s="24">
        <f t="shared" si="12"/>
        <v>0</v>
      </c>
      <c r="O27" s="13"/>
    </row>
    <row r="28" spans="1:15" x14ac:dyDescent="0.25">
      <c r="K28" s="8"/>
    </row>
    <row r="29" spans="1:15" x14ac:dyDescent="0.25">
      <c r="K29" s="8"/>
    </row>
    <row r="30" spans="1:15" x14ac:dyDescent="0.25">
      <c r="K30" s="8"/>
    </row>
    <row r="31" spans="1:15" x14ac:dyDescent="0.25">
      <c r="K31" s="8"/>
    </row>
    <row r="32" spans="1:15" x14ac:dyDescent="0.25">
      <c r="K32" s="8"/>
    </row>
    <row r="33" spans="11:11" x14ac:dyDescent="0.25">
      <c r="K33" s="8"/>
    </row>
    <row r="34" spans="11:11" x14ac:dyDescent="0.25">
      <c r="K34" s="8"/>
    </row>
    <row r="35" spans="11:11" x14ac:dyDescent="0.25">
      <c r="K35" s="8"/>
    </row>
    <row r="36" spans="11:11" x14ac:dyDescent="0.25">
      <c r="K36" s="8"/>
    </row>
    <row r="37" spans="11:11" x14ac:dyDescent="0.25">
      <c r="K37" s="8"/>
    </row>
    <row r="38" spans="11:11" x14ac:dyDescent="0.25">
      <c r="K38" s="8"/>
    </row>
    <row r="39" spans="11:11" x14ac:dyDescent="0.25">
      <c r="K39" s="8"/>
    </row>
    <row r="40" spans="11:11" x14ac:dyDescent="0.25">
      <c r="K40" s="8"/>
    </row>
    <row r="41" spans="11:11" x14ac:dyDescent="0.25">
      <c r="K41" s="8"/>
    </row>
  </sheetData>
  <conditionalFormatting sqref="K3:K4 K6:K27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K5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workbookViewId="0">
      <selection activeCell="J12" sqref="J12"/>
    </sheetView>
  </sheetViews>
  <sheetFormatPr defaultRowHeight="15.75" x14ac:dyDescent="0.25"/>
  <cols>
    <col min="1" max="1" width="7" style="7" customWidth="1"/>
    <col min="2" max="2" width="15.140625" style="7" customWidth="1"/>
    <col min="3" max="3" width="10" style="7" customWidth="1"/>
    <col min="4" max="4" width="16.5703125" style="7" bestFit="1" customWidth="1"/>
    <col min="5" max="5" width="10" style="7" customWidth="1"/>
    <col min="6" max="6" width="18.5703125" style="7" customWidth="1"/>
    <col min="7" max="7" width="11.7109375" style="7" customWidth="1"/>
    <col min="8" max="8" width="15.7109375" style="7" bestFit="1" customWidth="1"/>
    <col min="9" max="9" width="15.42578125" style="7" bestFit="1" customWidth="1"/>
    <col min="10" max="10" width="12.85546875" style="7" customWidth="1"/>
    <col min="11" max="11" width="17.7109375" style="7" customWidth="1"/>
    <col min="12" max="12" width="8.42578125" style="7" customWidth="1"/>
    <col min="13" max="13" width="7.85546875" style="7" customWidth="1"/>
    <col min="14" max="14" width="9.140625" style="7"/>
    <col min="15" max="15" width="8.42578125" style="7" customWidth="1"/>
    <col min="16" max="16384" width="9.140625" style="7"/>
  </cols>
  <sheetData>
    <row r="1" spans="1:13" s="9" customFormat="1" x14ac:dyDescent="0.25">
      <c r="A1" s="11" t="s">
        <v>24</v>
      </c>
      <c r="B1" s="11" t="s">
        <v>28</v>
      </c>
      <c r="C1" s="11" t="s">
        <v>12</v>
      </c>
      <c r="D1" s="11" t="s">
        <v>3</v>
      </c>
      <c r="E1" s="11" t="s">
        <v>29</v>
      </c>
      <c r="F1" s="11" t="s">
        <v>21</v>
      </c>
      <c r="G1" s="11" t="s">
        <v>25</v>
      </c>
      <c r="H1" s="11" t="s">
        <v>26</v>
      </c>
      <c r="I1" s="11" t="s">
        <v>27</v>
      </c>
      <c r="J1" s="11" t="s">
        <v>18</v>
      </c>
      <c r="K1" s="11" t="s">
        <v>30</v>
      </c>
    </row>
    <row r="2" spans="1:13" x14ac:dyDescent="0.25">
      <c r="A2" s="7">
        <v>1</v>
      </c>
      <c r="B2" s="16">
        <v>43115</v>
      </c>
      <c r="C2" s="7" t="s">
        <v>0</v>
      </c>
      <c r="D2" s="13">
        <f>H2/F2</f>
        <v>358034693.87755102</v>
      </c>
      <c r="F2" s="7">
        <f>0.025-0.0005</f>
        <v>2.4500000000000001E-2</v>
      </c>
      <c r="H2" s="14">
        <v>8771850</v>
      </c>
      <c r="I2" s="13">
        <v>23740</v>
      </c>
      <c r="J2" s="7" t="s">
        <v>19</v>
      </c>
    </row>
    <row r="3" spans="1:13" x14ac:dyDescent="0.25">
      <c r="A3" s="7">
        <v>2</v>
      </c>
      <c r="B3" s="16">
        <v>43136</v>
      </c>
      <c r="C3" s="7" t="s">
        <v>0</v>
      </c>
      <c r="D3" s="13">
        <f t="shared" ref="D3" si="0">H3/F3</f>
        <v>178297714.2857143</v>
      </c>
      <c r="F3" s="7">
        <f>0.018-0.0005</f>
        <v>1.7499999999999998E-2</v>
      </c>
      <c r="H3" s="15">
        <v>3120210</v>
      </c>
      <c r="I3" s="13">
        <v>23740</v>
      </c>
      <c r="J3" s="7" t="s">
        <v>19</v>
      </c>
    </row>
    <row r="4" spans="1:13" x14ac:dyDescent="0.25">
      <c r="D4" s="13"/>
    </row>
    <row r="5" spans="1:13" x14ac:dyDescent="0.25">
      <c r="M5" s="14"/>
    </row>
    <row r="8" spans="1:13" x14ac:dyDescent="0.25">
      <c r="F8" s="13"/>
    </row>
    <row r="13" spans="1:13" x14ac:dyDescent="0.25">
      <c r="F13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3" sqref="D3:E16"/>
    </sheetView>
  </sheetViews>
  <sheetFormatPr defaultRowHeight="15" x14ac:dyDescent="0.25"/>
  <cols>
    <col min="5" max="5" width="11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A2" sqref="A2"/>
    </sheetView>
  </sheetViews>
  <sheetFormatPr defaultRowHeight="15" x14ac:dyDescent="0.25"/>
  <cols>
    <col min="2" max="2" width="40.85546875" bestFit="1" customWidth="1"/>
    <col min="3" max="3" width="45.28515625" bestFit="1" customWidth="1"/>
    <col min="4" max="4" width="38" bestFit="1" customWidth="1"/>
    <col min="5" max="5" width="39.85546875" bestFit="1" customWidth="1"/>
    <col min="6" max="6" width="37.42578125" bestFit="1" customWidth="1"/>
  </cols>
  <sheetData>
    <row r="1" spans="1:6" x14ac:dyDescent="0.25">
      <c r="A1" t="s">
        <v>46</v>
      </c>
      <c r="B1" t="s">
        <v>0</v>
      </c>
      <c r="C1" t="s">
        <v>32</v>
      </c>
      <c r="D1" t="s">
        <v>2</v>
      </c>
      <c r="E1" t="s">
        <v>35</v>
      </c>
      <c r="F1" t="s">
        <v>38</v>
      </c>
    </row>
    <row r="2" spans="1:6" x14ac:dyDescent="0.25">
      <c r="A2" t="s">
        <v>31</v>
      </c>
      <c r="B2" t="s">
        <v>7</v>
      </c>
      <c r="D2" t="s">
        <v>8</v>
      </c>
    </row>
    <row r="3" spans="1:6" x14ac:dyDescent="0.25">
      <c r="A3" t="s">
        <v>33</v>
      </c>
      <c r="B3" t="s">
        <v>34</v>
      </c>
      <c r="C3" t="s">
        <v>37</v>
      </c>
      <c r="E3" t="s">
        <v>36</v>
      </c>
    </row>
    <row r="4" spans="1:6" x14ac:dyDescent="0.25">
      <c r="A4" t="s">
        <v>44</v>
      </c>
      <c r="F4" t="s">
        <v>39</v>
      </c>
    </row>
    <row r="5" spans="1:6" x14ac:dyDescent="0.25">
      <c r="A5" t="s">
        <v>45</v>
      </c>
    </row>
  </sheetData>
  <conditionalFormatting sqref="E15">
    <cfRule type="colorScale" priority="1">
      <colorScale>
        <cfvo type="num" val="0"/>
        <cfvo type="num" val="0"/>
        <cfvo type="num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Bitrrex</vt:lpstr>
      <vt:lpstr>Remitano</vt:lpstr>
      <vt:lpstr>Sheet2</vt:lpstr>
      <vt:lpstr>Wallets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HaiTruong</dc:creator>
  <cp:lastModifiedBy>Microsoft</cp:lastModifiedBy>
  <dcterms:created xsi:type="dcterms:W3CDTF">2018-01-14T04:15:16Z</dcterms:created>
  <dcterms:modified xsi:type="dcterms:W3CDTF">2018-05-09T17:02:50Z</dcterms:modified>
</cp:coreProperties>
</file>