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T470s\Downloads\"/>
    </mc:Choice>
  </mc:AlternateContent>
  <xr:revisionPtr revIDLastSave="0" documentId="13_ncr:1_{5D2A221B-BA32-49F1-99F6-42EFC7D0E870}" xr6:coauthVersionLast="47" xr6:coauthVersionMax="47" xr10:uidLastSave="{00000000-0000-0000-0000-000000000000}"/>
  <bookViews>
    <workbookView xWindow="-110" yWindow="-110" windowWidth="19420" windowHeight="10560" xr2:uid="{00000000-000D-0000-FFFF-FFFF00000000}"/>
  </bookViews>
  <sheets>
    <sheet name="DashBoard" sheetId="23" r:id="rId1"/>
    <sheet name="Total Sales" sheetId="19" r:id="rId2"/>
    <sheet name="CountrybyChart" sheetId="20" r:id="rId3"/>
    <sheet name="Top5Customer" sheetId="22" r:id="rId4"/>
    <sheet name="orders" sheetId="17" r:id="rId5"/>
    <sheet name="customers" sheetId="13" r:id="rId6"/>
    <sheet name="products" sheetId="2" r:id="rId7"/>
    <sheet name="Connect" sheetId="18" r:id="rId8"/>
  </sheets>
  <definedNames>
    <definedName name="_xlnm._FilterDatabase" localSheetId="5" hidden="1">customers!$A$1:$I$1760</definedName>
    <definedName name="_xlnm._FilterDatabase" localSheetId="4" hidden="1">orders!$A$1:$M$1552</definedName>
    <definedName name="_xlnm._FilterDatabase" localSheetId="6" hidden="1">products!$A$1:$G$97</definedName>
    <definedName name="NativeTimeline_Order_Date">#N/A</definedName>
    <definedName name="Slicer_Loyaty_Card">#N/A</definedName>
    <definedName name="Slicer_Roast_Type_Name">#N/A</definedName>
    <definedName name="Slicer_Size">#N/A</definedName>
  </definedNames>
  <calcPr calcId="191029"/>
  <pivotCaches>
    <pivotCache cacheId="27"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1002" i="17"/>
  <c r="P1003" i="17"/>
  <c r="P1004" i="17"/>
  <c r="P1005" i="17"/>
  <c r="P1006" i="17"/>
  <c r="P1007" i="17"/>
  <c r="P1008" i="17"/>
  <c r="P1009" i="17"/>
  <c r="P1010" i="17"/>
  <c r="P1011" i="17"/>
  <c r="P1012" i="17"/>
  <c r="P1013" i="17"/>
  <c r="P1014" i="17"/>
  <c r="P1015" i="17"/>
  <c r="P1016" i="17"/>
  <c r="P1017" i="17"/>
  <c r="P1018" i="17"/>
  <c r="P1019" i="17"/>
  <c r="P1020" i="17"/>
  <c r="P1021" i="17"/>
  <c r="P1022" i="17"/>
  <c r="P1023" i="17"/>
  <c r="P1024" i="17"/>
  <c r="P1025" i="17"/>
  <c r="P1026" i="17"/>
  <c r="P1027" i="17"/>
  <c r="P1028" i="17"/>
  <c r="P1029" i="17"/>
  <c r="P1030" i="17"/>
  <c r="P1031" i="17"/>
  <c r="P1032" i="17"/>
  <c r="P1033" i="17"/>
  <c r="P1034" i="17"/>
  <c r="P1035" i="17"/>
  <c r="P1036" i="17"/>
  <c r="P1037" i="17"/>
  <c r="P1038" i="17"/>
  <c r="P1039" i="17"/>
  <c r="P1040" i="17"/>
  <c r="P1041" i="17"/>
  <c r="P1042" i="17"/>
  <c r="P1043" i="17"/>
  <c r="P1044" i="17"/>
  <c r="P1045" i="17"/>
  <c r="P1046" i="17"/>
  <c r="P1047" i="17"/>
  <c r="P1048" i="17"/>
  <c r="P1049" i="17"/>
  <c r="P1050" i="17"/>
  <c r="P1051" i="17"/>
  <c r="P1052" i="17"/>
  <c r="P1053" i="17"/>
  <c r="P1054" i="17"/>
  <c r="P1055" i="17"/>
  <c r="P1056" i="17"/>
  <c r="P1057" i="17"/>
  <c r="P1058" i="17"/>
  <c r="P1059" i="17"/>
  <c r="P1060" i="17"/>
  <c r="P1061" i="17"/>
  <c r="P1062" i="17"/>
  <c r="P1063" i="17"/>
  <c r="P1064" i="17"/>
  <c r="P1065" i="17"/>
  <c r="P1066" i="17"/>
  <c r="P1067" i="17"/>
  <c r="P1068" i="17"/>
  <c r="P1069" i="17"/>
  <c r="P1070" i="17"/>
  <c r="P1071" i="17"/>
  <c r="P1072" i="17"/>
  <c r="P1073" i="17"/>
  <c r="P1074" i="17"/>
  <c r="P1075" i="17"/>
  <c r="P1076" i="17"/>
  <c r="P1077" i="17"/>
  <c r="P1078" i="17"/>
  <c r="P1079" i="17"/>
  <c r="P1080" i="17"/>
  <c r="P1081" i="17"/>
  <c r="P1082" i="17"/>
  <c r="P1083" i="17"/>
  <c r="P1084" i="17"/>
  <c r="P1085" i="17"/>
  <c r="P1086" i="17"/>
  <c r="P1087" i="17"/>
  <c r="P1088" i="17"/>
  <c r="P1089" i="17"/>
  <c r="P1090" i="17"/>
  <c r="P1091" i="17"/>
  <c r="P1092" i="17"/>
  <c r="P1093" i="17"/>
  <c r="P1094" i="17"/>
  <c r="P1095" i="17"/>
  <c r="P1096" i="17"/>
  <c r="P1097" i="17"/>
  <c r="P1098" i="17"/>
  <c r="P1099" i="17"/>
  <c r="P1100" i="17"/>
  <c r="P1101" i="17"/>
  <c r="P1102" i="17"/>
  <c r="P1103" i="17"/>
  <c r="P1104" i="17"/>
  <c r="P1105" i="17"/>
  <c r="P1106" i="17"/>
  <c r="P1107" i="17"/>
  <c r="P1108" i="17"/>
  <c r="P1109" i="17"/>
  <c r="P1110" i="17"/>
  <c r="P1111" i="17"/>
  <c r="P1112" i="17"/>
  <c r="P1113" i="17"/>
  <c r="P1114" i="17"/>
  <c r="P1115" i="17"/>
  <c r="P1116" i="17"/>
  <c r="P1117" i="17"/>
  <c r="P1118" i="17"/>
  <c r="P1119" i="17"/>
  <c r="P1120" i="17"/>
  <c r="P1121" i="17"/>
  <c r="P1122" i="17"/>
  <c r="P1123" i="17"/>
  <c r="P1124" i="17"/>
  <c r="P1125" i="17"/>
  <c r="P1126" i="17"/>
  <c r="P1127" i="17"/>
  <c r="P1128" i="17"/>
  <c r="P1129" i="17"/>
  <c r="P1130" i="17"/>
  <c r="P1131" i="17"/>
  <c r="P1132" i="17"/>
  <c r="P1133" i="17"/>
  <c r="P1134" i="17"/>
  <c r="P1135" i="17"/>
  <c r="P1136" i="17"/>
  <c r="P1137" i="17"/>
  <c r="P1138" i="17"/>
  <c r="P1139" i="17"/>
  <c r="P1140" i="17"/>
  <c r="P1141" i="17"/>
  <c r="P1142" i="17"/>
  <c r="P1143" i="17"/>
  <c r="P1144" i="17"/>
  <c r="P1145" i="17"/>
  <c r="P1146" i="17"/>
  <c r="P1147" i="17"/>
  <c r="P1148" i="17"/>
  <c r="P1149" i="17"/>
  <c r="P1150" i="17"/>
  <c r="P1151" i="17"/>
  <c r="P1152" i="17"/>
  <c r="P1153" i="17"/>
  <c r="P1154" i="17"/>
  <c r="P1155" i="17"/>
  <c r="P1156" i="17"/>
  <c r="P1157" i="17"/>
  <c r="P1158" i="17"/>
  <c r="P1159" i="17"/>
  <c r="P1160" i="17"/>
  <c r="P1161" i="17"/>
  <c r="P1162" i="17"/>
  <c r="P1163" i="17"/>
  <c r="P1164" i="17"/>
  <c r="P1165" i="17"/>
  <c r="P1166" i="17"/>
  <c r="P1167" i="17"/>
  <c r="P1168" i="17"/>
  <c r="P1169" i="17"/>
  <c r="P1170" i="17"/>
  <c r="P1171" i="17"/>
  <c r="P1172" i="17"/>
  <c r="P1173" i="17"/>
  <c r="P1174" i="17"/>
  <c r="P1175" i="17"/>
  <c r="P1176" i="17"/>
  <c r="P1177" i="17"/>
  <c r="P1178" i="17"/>
  <c r="P1179" i="17"/>
  <c r="P1180" i="17"/>
  <c r="P1181" i="17"/>
  <c r="P1182" i="17"/>
  <c r="P1183" i="17"/>
  <c r="P1184" i="17"/>
  <c r="P1185" i="17"/>
  <c r="P1186" i="17"/>
  <c r="P1187" i="17"/>
  <c r="P1188" i="17"/>
  <c r="P1189" i="17"/>
  <c r="P1190" i="17"/>
  <c r="P1191" i="17"/>
  <c r="P1192" i="17"/>
  <c r="P1193" i="17"/>
  <c r="P1194" i="17"/>
  <c r="P1195" i="17"/>
  <c r="P1196" i="17"/>
  <c r="P1197" i="17"/>
  <c r="P1198" i="17"/>
  <c r="P1199" i="17"/>
  <c r="P1200" i="17"/>
  <c r="P1201" i="17"/>
  <c r="P1202" i="17"/>
  <c r="P1203" i="17"/>
  <c r="P1204" i="17"/>
  <c r="P1205" i="17"/>
  <c r="P1206" i="17"/>
  <c r="P1207" i="17"/>
  <c r="P1208" i="17"/>
  <c r="P1209" i="17"/>
  <c r="P1210" i="17"/>
  <c r="P1211" i="17"/>
  <c r="P1212" i="17"/>
  <c r="P1213" i="17"/>
  <c r="P1214" i="17"/>
  <c r="P1215" i="17"/>
  <c r="P1216" i="17"/>
  <c r="P1217" i="17"/>
  <c r="P1218" i="17"/>
  <c r="P1219" i="17"/>
  <c r="P1220" i="17"/>
  <c r="P1221" i="17"/>
  <c r="P1222" i="17"/>
  <c r="P1223" i="17"/>
  <c r="P1224" i="17"/>
  <c r="P1225" i="17"/>
  <c r="P1226" i="17"/>
  <c r="P1227" i="17"/>
  <c r="P1228" i="17"/>
  <c r="P1229" i="17"/>
  <c r="P1230" i="17"/>
  <c r="P1231" i="17"/>
  <c r="P1232" i="17"/>
  <c r="P1233" i="17"/>
  <c r="P1234" i="17"/>
  <c r="P1235" i="17"/>
  <c r="P1236" i="17"/>
  <c r="P1237" i="17"/>
  <c r="P1238" i="17"/>
  <c r="P1239" i="17"/>
  <c r="P1240" i="17"/>
  <c r="P1241" i="17"/>
  <c r="P1242" i="17"/>
  <c r="P1243" i="17"/>
  <c r="P1244" i="17"/>
  <c r="P1245" i="17"/>
  <c r="P1246" i="17"/>
  <c r="P1247" i="17"/>
  <c r="P1248" i="17"/>
  <c r="P1249" i="17"/>
  <c r="P1250" i="17"/>
  <c r="P1251" i="17"/>
  <c r="P1252" i="17"/>
  <c r="P1253" i="17"/>
  <c r="P1254" i="17"/>
  <c r="P1255" i="17"/>
  <c r="P1256" i="17"/>
  <c r="P1257" i="17"/>
  <c r="P1258" i="17"/>
  <c r="P1259" i="17"/>
  <c r="P1260" i="17"/>
  <c r="P1261" i="17"/>
  <c r="P1262" i="17"/>
  <c r="P1263" i="17"/>
  <c r="P1264" i="17"/>
  <c r="P1265" i="17"/>
  <c r="P1266" i="17"/>
  <c r="P1267" i="17"/>
  <c r="P1268" i="17"/>
  <c r="P1269" i="17"/>
  <c r="P1270" i="17"/>
  <c r="P1271" i="17"/>
  <c r="P1272" i="17"/>
  <c r="P1273" i="17"/>
  <c r="P1274" i="17"/>
  <c r="P1275" i="17"/>
  <c r="P1276" i="17"/>
  <c r="P1277" i="17"/>
  <c r="P1278" i="17"/>
  <c r="P1279" i="17"/>
  <c r="P1280" i="17"/>
  <c r="P1281" i="17"/>
  <c r="P1282" i="17"/>
  <c r="P1283" i="17"/>
  <c r="P1284" i="17"/>
  <c r="P1285" i="17"/>
  <c r="P1286" i="17"/>
  <c r="P1287" i="17"/>
  <c r="P1288" i="17"/>
  <c r="P1289" i="17"/>
  <c r="P1290" i="17"/>
  <c r="P1291" i="17"/>
  <c r="P1292" i="17"/>
  <c r="P1293" i="17"/>
  <c r="P1294" i="17"/>
  <c r="P1295" i="17"/>
  <c r="P1296" i="17"/>
  <c r="P1297" i="17"/>
  <c r="P1298" i="17"/>
  <c r="P1299" i="17"/>
  <c r="P1300" i="17"/>
  <c r="P1301" i="17"/>
  <c r="P1302" i="17"/>
  <c r="P1303" i="17"/>
  <c r="P1304" i="17"/>
  <c r="P1305" i="17"/>
  <c r="P1306" i="17"/>
  <c r="P1307" i="17"/>
  <c r="P1308" i="17"/>
  <c r="P1309" i="17"/>
  <c r="P1310" i="17"/>
  <c r="P1311" i="17"/>
  <c r="P1312" i="17"/>
  <c r="P1313" i="17"/>
  <c r="P1314" i="17"/>
  <c r="P1315" i="17"/>
  <c r="P1316" i="17"/>
  <c r="P1317" i="17"/>
  <c r="P1318" i="17"/>
  <c r="P1319" i="17"/>
  <c r="P1320" i="17"/>
  <c r="P1321" i="17"/>
  <c r="P1322" i="17"/>
  <c r="P1323" i="17"/>
  <c r="P1324" i="17"/>
  <c r="P1325" i="17"/>
  <c r="P1326" i="17"/>
  <c r="P1327" i="17"/>
  <c r="P1328" i="17"/>
  <c r="P1329" i="17"/>
  <c r="P1330" i="17"/>
  <c r="P1331" i="17"/>
  <c r="P1332" i="17"/>
  <c r="P1333" i="17"/>
  <c r="P1334" i="17"/>
  <c r="P1335" i="17"/>
  <c r="P1336" i="17"/>
  <c r="P1337" i="17"/>
  <c r="P1338" i="17"/>
  <c r="P1339" i="17"/>
  <c r="P1340" i="17"/>
  <c r="P1341" i="17"/>
  <c r="P1342" i="17"/>
  <c r="P1343" i="17"/>
  <c r="P1344" i="17"/>
  <c r="P1345" i="17"/>
  <c r="P1346" i="17"/>
  <c r="P1347" i="17"/>
  <c r="P1348" i="17"/>
  <c r="P1349" i="17"/>
  <c r="P1350" i="17"/>
  <c r="P1351" i="17"/>
  <c r="P1352" i="17"/>
  <c r="P1353" i="17"/>
  <c r="P1354" i="17"/>
  <c r="P1355" i="17"/>
  <c r="P1356" i="17"/>
  <c r="P1357" i="17"/>
  <c r="P1358" i="17"/>
  <c r="P1359" i="17"/>
  <c r="P1360" i="17"/>
  <c r="P1361" i="17"/>
  <c r="P1362" i="17"/>
  <c r="P1363" i="17"/>
  <c r="P1364" i="17"/>
  <c r="P1365" i="17"/>
  <c r="P1366" i="17"/>
  <c r="P1367" i="17"/>
  <c r="P1368" i="17"/>
  <c r="P1369" i="17"/>
  <c r="P1370" i="17"/>
  <c r="P1371" i="17"/>
  <c r="P1372" i="17"/>
  <c r="P1373" i="17"/>
  <c r="P1374" i="17"/>
  <c r="P1375" i="17"/>
  <c r="P1376" i="17"/>
  <c r="P1377" i="17"/>
  <c r="P1378" i="17"/>
  <c r="P1379" i="17"/>
  <c r="P1380" i="17"/>
  <c r="P1381" i="17"/>
  <c r="P1382" i="17"/>
  <c r="P1383" i="17"/>
  <c r="P1384" i="17"/>
  <c r="P1385" i="17"/>
  <c r="P1386" i="17"/>
  <c r="P1387" i="17"/>
  <c r="P1388" i="17"/>
  <c r="P1389" i="17"/>
  <c r="P1390" i="17"/>
  <c r="P1391" i="17"/>
  <c r="P1392" i="17"/>
  <c r="P1393" i="17"/>
  <c r="P1394" i="17"/>
  <c r="P1395" i="17"/>
  <c r="P1396" i="17"/>
  <c r="P1397" i="17"/>
  <c r="P1398" i="17"/>
  <c r="P1399" i="17"/>
  <c r="P1400" i="17"/>
  <c r="P1401" i="17"/>
  <c r="P1402" i="17"/>
  <c r="P1403" i="17"/>
  <c r="P1404" i="17"/>
  <c r="P1405" i="17"/>
  <c r="P1406" i="17"/>
  <c r="P1407" i="17"/>
  <c r="P1408" i="17"/>
  <c r="P1409" i="17"/>
  <c r="P1410" i="17"/>
  <c r="P1411" i="17"/>
  <c r="P1412" i="17"/>
  <c r="P1413" i="17"/>
  <c r="P1414" i="17"/>
  <c r="P1415" i="17"/>
  <c r="P1416" i="17"/>
  <c r="P1417" i="17"/>
  <c r="P1418" i="17"/>
  <c r="P1419" i="17"/>
  <c r="P1420" i="17"/>
  <c r="P1421" i="17"/>
  <c r="P1422" i="17"/>
  <c r="P1423" i="17"/>
  <c r="P1424" i="17"/>
  <c r="P1425" i="17"/>
  <c r="P1426" i="17"/>
  <c r="P1427" i="17"/>
  <c r="P1428" i="17"/>
  <c r="P1429" i="17"/>
  <c r="P1430" i="17"/>
  <c r="P1431" i="17"/>
  <c r="P1432" i="17"/>
  <c r="P1433" i="17"/>
  <c r="P1434" i="17"/>
  <c r="P1435" i="17"/>
  <c r="P1436" i="17"/>
  <c r="P1437" i="17"/>
  <c r="P1438" i="17"/>
  <c r="P1439" i="17"/>
  <c r="P1440" i="17"/>
  <c r="P1441" i="17"/>
  <c r="P1442" i="17"/>
  <c r="P1443" i="17"/>
  <c r="P1444" i="17"/>
  <c r="P1445" i="17"/>
  <c r="P1446" i="17"/>
  <c r="P1447" i="17"/>
  <c r="P1448" i="17"/>
  <c r="P1449" i="17"/>
  <c r="P1450" i="17"/>
  <c r="P1451" i="17"/>
  <c r="P1452" i="17"/>
  <c r="P1453" i="17"/>
  <c r="P1454" i="17"/>
  <c r="P1455" i="17"/>
  <c r="P1456" i="17"/>
  <c r="P1457" i="17"/>
  <c r="P1458" i="17"/>
  <c r="P1459" i="17"/>
  <c r="P1460" i="17"/>
  <c r="P1461" i="17"/>
  <c r="P1462" i="17"/>
  <c r="P1463" i="17"/>
  <c r="P1464" i="17"/>
  <c r="P1465" i="17"/>
  <c r="P1466" i="17"/>
  <c r="P1467" i="17"/>
  <c r="P1468" i="17"/>
  <c r="P1469" i="17"/>
  <c r="P1470" i="17"/>
  <c r="P1471" i="17"/>
  <c r="P1472" i="17"/>
  <c r="P1473" i="17"/>
  <c r="P1474" i="17"/>
  <c r="P1475" i="17"/>
  <c r="P1476" i="17"/>
  <c r="P1477" i="17"/>
  <c r="P1478" i="17"/>
  <c r="P1479" i="17"/>
  <c r="P1480" i="17"/>
  <c r="P1481" i="17"/>
  <c r="P1482" i="17"/>
  <c r="P1483" i="17"/>
  <c r="P1484" i="17"/>
  <c r="P1485" i="17"/>
  <c r="P1486" i="17"/>
  <c r="P1487" i="17"/>
  <c r="P1488" i="17"/>
  <c r="P1489" i="17"/>
  <c r="P1490" i="17"/>
  <c r="P1491" i="17"/>
  <c r="P1492" i="17"/>
  <c r="P1493" i="17"/>
  <c r="P1494" i="17"/>
  <c r="P1495" i="17"/>
  <c r="P1496" i="17"/>
  <c r="P1497" i="17"/>
  <c r="P1498" i="17"/>
  <c r="P1499" i="17"/>
  <c r="P1500" i="17"/>
  <c r="P1501" i="17"/>
  <c r="P1502" i="17"/>
  <c r="P1503" i="17"/>
  <c r="P1504" i="17"/>
  <c r="P1505" i="17"/>
  <c r="P1506" i="17"/>
  <c r="P1507" i="17"/>
  <c r="P1508" i="17"/>
  <c r="P1509" i="17"/>
  <c r="P1510" i="17"/>
  <c r="P1511" i="17"/>
  <c r="P1512" i="17"/>
  <c r="P1513" i="17"/>
  <c r="P1514" i="17"/>
  <c r="P1515" i="17"/>
  <c r="P1516" i="17"/>
  <c r="P1517" i="17"/>
  <c r="P1518" i="17"/>
  <c r="P1519" i="17"/>
  <c r="P1520" i="17"/>
  <c r="P1521" i="17"/>
  <c r="P1522" i="17"/>
  <c r="P1523" i="17"/>
  <c r="P1524" i="17"/>
  <c r="P1525" i="17"/>
  <c r="P1526" i="17"/>
  <c r="P1527" i="17"/>
  <c r="P1528" i="17"/>
  <c r="P1529" i="17"/>
  <c r="P1530" i="17"/>
  <c r="P1531" i="17"/>
  <c r="P1532" i="17"/>
  <c r="P1533" i="17"/>
  <c r="P1534" i="17"/>
  <c r="P1535" i="17"/>
  <c r="P1536" i="17"/>
  <c r="P1537" i="17"/>
  <c r="P1538" i="17"/>
  <c r="P1539" i="17"/>
  <c r="P1540" i="17"/>
  <c r="P1541" i="17"/>
  <c r="P1542" i="17"/>
  <c r="P1543" i="17"/>
  <c r="P1544" i="17"/>
  <c r="P1545" i="17"/>
  <c r="P1546" i="17"/>
  <c r="P1547" i="17"/>
  <c r="P1548" i="17"/>
  <c r="P1549" i="17"/>
  <c r="P1550" i="17"/>
  <c r="P1551" i="17"/>
  <c r="P1552" i="17"/>
  <c r="F2" i="17"/>
  <c r="F200" i="17"/>
  <c r="G200" i="17"/>
  <c r="H200" i="17"/>
  <c r="I200" i="17"/>
  <c r="N200" i="17" s="1"/>
  <c r="J200" i="17"/>
  <c r="K200" i="17"/>
  <c r="L200" i="17"/>
  <c r="M200" i="17" s="1"/>
  <c r="O200" i="17"/>
  <c r="F1002" i="17"/>
  <c r="G1002" i="17"/>
  <c r="H1002" i="17"/>
  <c r="I1002" i="17"/>
  <c r="N1002" i="17" s="1"/>
  <c r="J1002" i="17"/>
  <c r="K1002" i="17"/>
  <c r="L1002" i="17"/>
  <c r="M1002" i="17"/>
  <c r="O1002" i="17"/>
  <c r="F1003" i="17"/>
  <c r="G1003" i="17"/>
  <c r="H1003" i="17"/>
  <c r="I1003" i="17"/>
  <c r="N1003" i="17" s="1"/>
  <c r="J1003" i="17"/>
  <c r="K1003" i="17"/>
  <c r="L1003" i="17"/>
  <c r="M1003" i="17"/>
  <c r="O1003" i="17"/>
  <c r="F1004" i="17"/>
  <c r="G1004" i="17"/>
  <c r="H1004" i="17"/>
  <c r="I1004" i="17"/>
  <c r="N1004" i="17" s="1"/>
  <c r="J1004" i="17"/>
  <c r="K1004" i="17"/>
  <c r="L1004" i="17"/>
  <c r="M1004" i="17" s="1"/>
  <c r="O1004" i="17"/>
  <c r="F1005" i="17"/>
  <c r="G1005" i="17"/>
  <c r="H1005" i="17"/>
  <c r="I1005" i="17"/>
  <c r="N1005" i="17" s="1"/>
  <c r="J1005" i="17"/>
  <c r="K1005" i="17"/>
  <c r="L1005" i="17"/>
  <c r="M1005" i="17" s="1"/>
  <c r="O1005" i="17"/>
  <c r="F1006" i="17"/>
  <c r="G1006" i="17"/>
  <c r="H1006" i="17"/>
  <c r="I1006" i="17"/>
  <c r="N1006" i="17" s="1"/>
  <c r="J1006" i="17"/>
  <c r="K1006" i="17"/>
  <c r="L1006" i="17"/>
  <c r="M1006" i="17"/>
  <c r="O1006" i="17"/>
  <c r="F1007" i="17"/>
  <c r="G1007" i="17"/>
  <c r="H1007" i="17"/>
  <c r="I1007" i="17"/>
  <c r="N1007" i="17" s="1"/>
  <c r="J1007" i="17"/>
  <c r="K1007" i="17"/>
  <c r="L1007" i="17"/>
  <c r="M1007" i="17"/>
  <c r="O1007" i="17"/>
  <c r="F1008" i="17"/>
  <c r="G1008" i="17"/>
  <c r="H1008" i="17"/>
  <c r="I1008" i="17"/>
  <c r="N1008" i="17" s="1"/>
  <c r="J1008" i="17"/>
  <c r="K1008" i="17"/>
  <c r="L1008" i="17"/>
  <c r="M1008" i="17" s="1"/>
  <c r="O1008" i="17"/>
  <c r="F1009" i="17"/>
  <c r="G1009" i="17"/>
  <c r="H1009" i="17"/>
  <c r="I1009" i="17"/>
  <c r="N1009" i="17" s="1"/>
  <c r="J1009" i="17"/>
  <c r="K1009" i="17"/>
  <c r="L1009" i="17"/>
  <c r="M1009" i="17" s="1"/>
  <c r="O1009" i="17"/>
  <c r="F1010" i="17"/>
  <c r="G1010" i="17"/>
  <c r="H1010" i="17"/>
  <c r="I1010" i="17"/>
  <c r="N1010" i="17" s="1"/>
  <c r="J1010" i="17"/>
  <c r="K1010" i="17"/>
  <c r="L1010" i="17"/>
  <c r="M1010" i="17" s="1"/>
  <c r="O1010" i="17"/>
  <c r="F1011" i="17"/>
  <c r="G1011" i="17"/>
  <c r="H1011" i="17"/>
  <c r="I1011" i="17"/>
  <c r="N1011" i="17" s="1"/>
  <c r="J1011" i="17"/>
  <c r="K1011" i="17"/>
  <c r="L1011" i="17"/>
  <c r="M1011" i="17"/>
  <c r="O1011" i="17"/>
  <c r="F1012" i="17"/>
  <c r="G1012" i="17"/>
  <c r="H1012" i="17"/>
  <c r="I1012" i="17"/>
  <c r="N1012" i="17" s="1"/>
  <c r="J1012" i="17"/>
  <c r="O1012" i="17" s="1"/>
  <c r="K1012" i="17"/>
  <c r="L1012" i="17"/>
  <c r="M1012" i="17" s="1"/>
  <c r="F1013" i="17"/>
  <c r="G1013" i="17"/>
  <c r="H1013" i="17"/>
  <c r="I1013" i="17"/>
  <c r="N1013" i="17" s="1"/>
  <c r="J1013" i="17"/>
  <c r="K1013" i="17"/>
  <c r="L1013" i="17"/>
  <c r="M1013" i="17" s="1"/>
  <c r="O1013" i="17"/>
  <c r="F1014" i="17"/>
  <c r="G1014" i="17"/>
  <c r="H1014" i="17"/>
  <c r="I1014" i="17"/>
  <c r="N1014" i="17" s="1"/>
  <c r="J1014" i="17"/>
  <c r="K1014" i="17"/>
  <c r="L1014" i="17"/>
  <c r="M1014" i="17"/>
  <c r="O1014" i="17"/>
  <c r="F1015" i="17"/>
  <c r="G1015" i="17"/>
  <c r="H1015" i="17"/>
  <c r="I1015" i="17"/>
  <c r="N1015" i="17" s="1"/>
  <c r="J1015" i="17"/>
  <c r="K1015" i="17"/>
  <c r="L1015" i="17"/>
  <c r="M1015" i="17" s="1"/>
  <c r="O1015" i="17"/>
  <c r="F1016" i="17"/>
  <c r="G1016" i="17"/>
  <c r="H1016" i="17"/>
  <c r="I1016" i="17"/>
  <c r="N1016" i="17" s="1"/>
  <c r="J1016" i="17"/>
  <c r="K1016" i="17"/>
  <c r="L1016" i="17"/>
  <c r="M1016" i="17"/>
  <c r="O1016" i="17"/>
  <c r="F1017" i="17"/>
  <c r="G1017" i="17"/>
  <c r="H1017" i="17"/>
  <c r="I1017" i="17"/>
  <c r="N1017" i="17" s="1"/>
  <c r="J1017" i="17"/>
  <c r="K1017" i="17"/>
  <c r="L1017" i="17"/>
  <c r="M1017" i="17" s="1"/>
  <c r="O1017" i="17"/>
  <c r="F1018" i="17"/>
  <c r="G1018" i="17"/>
  <c r="H1018" i="17"/>
  <c r="I1018" i="17"/>
  <c r="N1018" i="17" s="1"/>
  <c r="J1018" i="17"/>
  <c r="K1018" i="17"/>
  <c r="L1018" i="17"/>
  <c r="M1018" i="17"/>
  <c r="O1018" i="17"/>
  <c r="F1019" i="17"/>
  <c r="G1019" i="17"/>
  <c r="H1019" i="17"/>
  <c r="I1019" i="17"/>
  <c r="N1019" i="17" s="1"/>
  <c r="J1019" i="17"/>
  <c r="K1019" i="17"/>
  <c r="L1019" i="17"/>
  <c r="M1019" i="17" s="1"/>
  <c r="O1019" i="17"/>
  <c r="F1020" i="17"/>
  <c r="G1020" i="17"/>
  <c r="H1020" i="17"/>
  <c r="I1020" i="17"/>
  <c r="N1020" i="17" s="1"/>
  <c r="J1020" i="17"/>
  <c r="K1020" i="17"/>
  <c r="L1020" i="17"/>
  <c r="M1020" i="17" s="1"/>
  <c r="O1020" i="17"/>
  <c r="F1021" i="17"/>
  <c r="G1021" i="17"/>
  <c r="H1021" i="17"/>
  <c r="I1021" i="17"/>
  <c r="N1021" i="17" s="1"/>
  <c r="J1021" i="17"/>
  <c r="K1021" i="17"/>
  <c r="L1021" i="17"/>
  <c r="M1021" i="17" s="1"/>
  <c r="O1021" i="17"/>
  <c r="F1022" i="17"/>
  <c r="G1022" i="17"/>
  <c r="H1022" i="17"/>
  <c r="I1022" i="17"/>
  <c r="N1022" i="17" s="1"/>
  <c r="J1022" i="17"/>
  <c r="O1022" i="17" s="1"/>
  <c r="K1022" i="17"/>
  <c r="L1022" i="17"/>
  <c r="M1022" i="17" s="1"/>
  <c r="F1023" i="17"/>
  <c r="G1023" i="17"/>
  <c r="H1023" i="17"/>
  <c r="I1023" i="17"/>
  <c r="N1023" i="17" s="1"/>
  <c r="J1023" i="17"/>
  <c r="K1023" i="17"/>
  <c r="L1023" i="17"/>
  <c r="M1023" i="17" s="1"/>
  <c r="O1023" i="17"/>
  <c r="F1024" i="17"/>
  <c r="G1024" i="17"/>
  <c r="H1024" i="17"/>
  <c r="I1024" i="17"/>
  <c r="N1024" i="17" s="1"/>
  <c r="J1024" i="17"/>
  <c r="K1024" i="17"/>
  <c r="L1024" i="17"/>
  <c r="M1024" i="17" s="1"/>
  <c r="O1024" i="17"/>
  <c r="F1025" i="17"/>
  <c r="G1025" i="17"/>
  <c r="H1025" i="17"/>
  <c r="I1025" i="17"/>
  <c r="N1025" i="17" s="1"/>
  <c r="J1025" i="17"/>
  <c r="K1025" i="17"/>
  <c r="L1025" i="17"/>
  <c r="M1025" i="17"/>
  <c r="O1025" i="17"/>
  <c r="F1026" i="17"/>
  <c r="G1026" i="17"/>
  <c r="H1026" i="17"/>
  <c r="I1026" i="17"/>
  <c r="N1026" i="17" s="1"/>
  <c r="J1026" i="17"/>
  <c r="K1026" i="17"/>
  <c r="L1026" i="17"/>
  <c r="M1026" i="17" s="1"/>
  <c r="O1026" i="17"/>
  <c r="F1027" i="17"/>
  <c r="G1027" i="17"/>
  <c r="H1027" i="17"/>
  <c r="I1027" i="17"/>
  <c r="N1027" i="17" s="1"/>
  <c r="J1027" i="17"/>
  <c r="K1027" i="17"/>
  <c r="L1027" i="17"/>
  <c r="M1027" i="17" s="1"/>
  <c r="O1027" i="17"/>
  <c r="F1028" i="17"/>
  <c r="G1028" i="17"/>
  <c r="H1028" i="17"/>
  <c r="I1028" i="17"/>
  <c r="N1028" i="17" s="1"/>
  <c r="J1028" i="17"/>
  <c r="O1028" i="17" s="1"/>
  <c r="K1028" i="17"/>
  <c r="L1028" i="17"/>
  <c r="M1028" i="17" s="1"/>
  <c r="F1029" i="17"/>
  <c r="G1029" i="17"/>
  <c r="H1029" i="17"/>
  <c r="I1029" i="17"/>
  <c r="N1029" i="17" s="1"/>
  <c r="J1029" i="17"/>
  <c r="K1029" i="17"/>
  <c r="L1029" i="17"/>
  <c r="M1029" i="17" s="1"/>
  <c r="O1029" i="17"/>
  <c r="F1030" i="17"/>
  <c r="G1030" i="17"/>
  <c r="H1030" i="17"/>
  <c r="I1030" i="17"/>
  <c r="N1030" i="17" s="1"/>
  <c r="J1030" i="17"/>
  <c r="O1030" i="17" s="1"/>
  <c r="K1030" i="17"/>
  <c r="L1030" i="17"/>
  <c r="M1030" i="17" s="1"/>
  <c r="F1031" i="17"/>
  <c r="G1031" i="17"/>
  <c r="H1031" i="17"/>
  <c r="I1031" i="17"/>
  <c r="N1031" i="17" s="1"/>
  <c r="J1031" i="17"/>
  <c r="K1031" i="17"/>
  <c r="L1031" i="17"/>
  <c r="M1031" i="17"/>
  <c r="O1031" i="17"/>
  <c r="F1032" i="17"/>
  <c r="G1032" i="17"/>
  <c r="H1032" i="17"/>
  <c r="I1032" i="17"/>
  <c r="N1032" i="17" s="1"/>
  <c r="J1032" i="17"/>
  <c r="K1032" i="17"/>
  <c r="L1032" i="17"/>
  <c r="M1032" i="17" s="1"/>
  <c r="O1032" i="17"/>
  <c r="F1033" i="17"/>
  <c r="G1033" i="17"/>
  <c r="H1033" i="17"/>
  <c r="I1033" i="17"/>
  <c r="N1033" i="17" s="1"/>
  <c r="J1033" i="17"/>
  <c r="K1033" i="17"/>
  <c r="L1033" i="17"/>
  <c r="M1033" i="17"/>
  <c r="O1033" i="17"/>
  <c r="F1034" i="17"/>
  <c r="G1034" i="17"/>
  <c r="H1034" i="17"/>
  <c r="I1034" i="17"/>
  <c r="J1034" i="17"/>
  <c r="K1034" i="17"/>
  <c r="L1034" i="17"/>
  <c r="M1034" i="17" s="1"/>
  <c r="N1034" i="17"/>
  <c r="O1034" i="17"/>
  <c r="F1035" i="17"/>
  <c r="G1035" i="17"/>
  <c r="H1035" i="17"/>
  <c r="I1035" i="17"/>
  <c r="N1035" i="17" s="1"/>
  <c r="J1035" i="17"/>
  <c r="O1035" i="17" s="1"/>
  <c r="K1035" i="17"/>
  <c r="L1035" i="17"/>
  <c r="M1035" i="17" s="1"/>
  <c r="F1036" i="17"/>
  <c r="G1036" i="17"/>
  <c r="H1036" i="17"/>
  <c r="I1036" i="17"/>
  <c r="J1036" i="17"/>
  <c r="K1036" i="17"/>
  <c r="L1036" i="17"/>
  <c r="M1036" i="17" s="1"/>
  <c r="N1036" i="17"/>
  <c r="O1036" i="17"/>
  <c r="F1037" i="17"/>
  <c r="G1037" i="17"/>
  <c r="H1037" i="17"/>
  <c r="I1037" i="17"/>
  <c r="N1037" i="17" s="1"/>
  <c r="J1037" i="17"/>
  <c r="O1037" i="17" s="1"/>
  <c r="K1037" i="17"/>
  <c r="L1037" i="17"/>
  <c r="M1037" i="17"/>
  <c r="F1038" i="17"/>
  <c r="G1038" i="17"/>
  <c r="H1038" i="17"/>
  <c r="I1038" i="17"/>
  <c r="J1038" i="17"/>
  <c r="K1038" i="17"/>
  <c r="L1038" i="17"/>
  <c r="M1038" i="17" s="1"/>
  <c r="N1038" i="17"/>
  <c r="O1038" i="17"/>
  <c r="F1039" i="17"/>
  <c r="G1039" i="17"/>
  <c r="H1039" i="17"/>
  <c r="I1039" i="17"/>
  <c r="N1039" i="17" s="1"/>
  <c r="J1039" i="17"/>
  <c r="O1039" i="17" s="1"/>
  <c r="K1039" i="17"/>
  <c r="L1039" i="17"/>
  <c r="M1039" i="17" s="1"/>
  <c r="F1040" i="17"/>
  <c r="G1040" i="17"/>
  <c r="H1040" i="17"/>
  <c r="I1040" i="17"/>
  <c r="J1040" i="17"/>
  <c r="K1040" i="17"/>
  <c r="L1040" i="17"/>
  <c r="M1040" i="17" s="1"/>
  <c r="N1040" i="17"/>
  <c r="O1040" i="17"/>
  <c r="F1041" i="17"/>
  <c r="G1041" i="17"/>
  <c r="H1041" i="17"/>
  <c r="I1041" i="17"/>
  <c r="N1041" i="17" s="1"/>
  <c r="J1041" i="17"/>
  <c r="O1041" i="17" s="1"/>
  <c r="K1041" i="17"/>
  <c r="L1041" i="17"/>
  <c r="M1041" i="17" s="1"/>
  <c r="F1042" i="17"/>
  <c r="G1042" i="17"/>
  <c r="H1042" i="17"/>
  <c r="I1042" i="17"/>
  <c r="J1042" i="17"/>
  <c r="K1042" i="17"/>
  <c r="L1042" i="17"/>
  <c r="M1042" i="17" s="1"/>
  <c r="N1042" i="17"/>
  <c r="O1042" i="17"/>
  <c r="F1043" i="17"/>
  <c r="G1043" i="17"/>
  <c r="H1043" i="17"/>
  <c r="I1043" i="17"/>
  <c r="N1043" i="17" s="1"/>
  <c r="J1043" i="17"/>
  <c r="O1043" i="17" s="1"/>
  <c r="K1043" i="17"/>
  <c r="L1043" i="17"/>
  <c r="M1043" i="17" s="1"/>
  <c r="F1044" i="17"/>
  <c r="G1044" i="17"/>
  <c r="H1044" i="17"/>
  <c r="I1044" i="17"/>
  <c r="J1044" i="17"/>
  <c r="K1044" i="17"/>
  <c r="L1044" i="17"/>
  <c r="M1044" i="17" s="1"/>
  <c r="N1044" i="17"/>
  <c r="O1044" i="17"/>
  <c r="F1045" i="17"/>
  <c r="G1045" i="17"/>
  <c r="H1045" i="17"/>
  <c r="I1045" i="17"/>
  <c r="N1045" i="17" s="1"/>
  <c r="J1045" i="17"/>
  <c r="O1045" i="17" s="1"/>
  <c r="K1045" i="17"/>
  <c r="L1045" i="17"/>
  <c r="M1045" i="17"/>
  <c r="F1046" i="17"/>
  <c r="G1046" i="17"/>
  <c r="H1046" i="17"/>
  <c r="I1046" i="17"/>
  <c r="J1046" i="17"/>
  <c r="K1046" i="17"/>
  <c r="L1046" i="17"/>
  <c r="M1046" i="17" s="1"/>
  <c r="N1046" i="17"/>
  <c r="O1046" i="17"/>
  <c r="F1047" i="17"/>
  <c r="G1047" i="17"/>
  <c r="H1047" i="17"/>
  <c r="I1047" i="17"/>
  <c r="N1047" i="17" s="1"/>
  <c r="J1047" i="17"/>
  <c r="O1047" i="17" s="1"/>
  <c r="K1047" i="17"/>
  <c r="L1047" i="17"/>
  <c r="M1047" i="17" s="1"/>
  <c r="F1048" i="17"/>
  <c r="G1048" i="17"/>
  <c r="H1048" i="17"/>
  <c r="I1048" i="17"/>
  <c r="J1048" i="17"/>
  <c r="K1048" i="17"/>
  <c r="L1048" i="17"/>
  <c r="M1048" i="17" s="1"/>
  <c r="N1048" i="17"/>
  <c r="O1048" i="17"/>
  <c r="F1049" i="17"/>
  <c r="G1049" i="17"/>
  <c r="H1049" i="17"/>
  <c r="I1049" i="17"/>
  <c r="N1049" i="17" s="1"/>
  <c r="J1049" i="17"/>
  <c r="O1049" i="17" s="1"/>
  <c r="K1049" i="17"/>
  <c r="L1049" i="17"/>
  <c r="M1049" i="17" s="1"/>
  <c r="F1050" i="17"/>
  <c r="G1050" i="17"/>
  <c r="H1050" i="17"/>
  <c r="I1050" i="17"/>
  <c r="J1050" i="17"/>
  <c r="K1050" i="17"/>
  <c r="L1050" i="17"/>
  <c r="M1050" i="17" s="1"/>
  <c r="N1050" i="17"/>
  <c r="O1050" i="17"/>
  <c r="F1051" i="17"/>
  <c r="G1051" i="17"/>
  <c r="H1051" i="17"/>
  <c r="I1051" i="17"/>
  <c r="N1051" i="17" s="1"/>
  <c r="J1051" i="17"/>
  <c r="O1051" i="17" s="1"/>
  <c r="K1051" i="17"/>
  <c r="L1051" i="17"/>
  <c r="M1051" i="17" s="1"/>
  <c r="F1052" i="17"/>
  <c r="G1052" i="17"/>
  <c r="H1052" i="17"/>
  <c r="I1052" i="17"/>
  <c r="J1052" i="17"/>
  <c r="K1052" i="17"/>
  <c r="L1052" i="17"/>
  <c r="M1052" i="17" s="1"/>
  <c r="N1052" i="17"/>
  <c r="O1052" i="17"/>
  <c r="F1053" i="17"/>
  <c r="G1053" i="17"/>
  <c r="H1053" i="17"/>
  <c r="I1053" i="17"/>
  <c r="N1053" i="17" s="1"/>
  <c r="J1053" i="17"/>
  <c r="O1053" i="17" s="1"/>
  <c r="K1053" i="17"/>
  <c r="L1053" i="17"/>
  <c r="M1053" i="17"/>
  <c r="F1054" i="17"/>
  <c r="G1054" i="17"/>
  <c r="H1054" i="17"/>
  <c r="I1054" i="17"/>
  <c r="J1054" i="17"/>
  <c r="K1054" i="17"/>
  <c r="L1054" i="17"/>
  <c r="M1054" i="17" s="1"/>
  <c r="N1054" i="17"/>
  <c r="O1054" i="17"/>
  <c r="F1055" i="17"/>
  <c r="G1055" i="17"/>
  <c r="H1055" i="17"/>
  <c r="I1055" i="17"/>
  <c r="N1055" i="17" s="1"/>
  <c r="J1055" i="17"/>
  <c r="O1055" i="17" s="1"/>
  <c r="K1055" i="17"/>
  <c r="L1055" i="17"/>
  <c r="M1055" i="17" s="1"/>
  <c r="F1056" i="17"/>
  <c r="G1056" i="17"/>
  <c r="H1056" i="17"/>
  <c r="I1056" i="17"/>
  <c r="J1056" i="17"/>
  <c r="K1056" i="17"/>
  <c r="L1056" i="17"/>
  <c r="M1056" i="17" s="1"/>
  <c r="N1056" i="17"/>
  <c r="O1056" i="17"/>
  <c r="F1057" i="17"/>
  <c r="G1057" i="17"/>
  <c r="H1057" i="17"/>
  <c r="I1057" i="17"/>
  <c r="N1057" i="17" s="1"/>
  <c r="J1057" i="17"/>
  <c r="O1057" i="17" s="1"/>
  <c r="K1057" i="17"/>
  <c r="L1057" i="17"/>
  <c r="M1057" i="17" s="1"/>
  <c r="F1058" i="17"/>
  <c r="G1058" i="17"/>
  <c r="H1058" i="17"/>
  <c r="I1058" i="17"/>
  <c r="J1058" i="17"/>
  <c r="K1058" i="17"/>
  <c r="L1058" i="17"/>
  <c r="M1058" i="17" s="1"/>
  <c r="N1058" i="17"/>
  <c r="O1058" i="17"/>
  <c r="F1059" i="17"/>
  <c r="G1059" i="17"/>
  <c r="H1059" i="17"/>
  <c r="I1059" i="17"/>
  <c r="N1059" i="17" s="1"/>
  <c r="J1059" i="17"/>
  <c r="O1059" i="17" s="1"/>
  <c r="K1059" i="17"/>
  <c r="L1059" i="17"/>
  <c r="M1059" i="17" s="1"/>
  <c r="F1060" i="17"/>
  <c r="G1060" i="17"/>
  <c r="H1060" i="17"/>
  <c r="I1060" i="17"/>
  <c r="J1060" i="17"/>
  <c r="K1060" i="17"/>
  <c r="L1060" i="17"/>
  <c r="M1060" i="17" s="1"/>
  <c r="N1060" i="17"/>
  <c r="O1060" i="17"/>
  <c r="F1061" i="17"/>
  <c r="G1061" i="17"/>
  <c r="H1061" i="17"/>
  <c r="I1061" i="17"/>
  <c r="N1061" i="17" s="1"/>
  <c r="J1061" i="17"/>
  <c r="O1061" i="17" s="1"/>
  <c r="K1061" i="17"/>
  <c r="L1061" i="17"/>
  <c r="M1061" i="17"/>
  <c r="F1062" i="17"/>
  <c r="G1062" i="17"/>
  <c r="H1062" i="17"/>
  <c r="I1062" i="17"/>
  <c r="J1062" i="17"/>
  <c r="K1062" i="17"/>
  <c r="L1062" i="17"/>
  <c r="M1062" i="17" s="1"/>
  <c r="N1062" i="17"/>
  <c r="O1062" i="17"/>
  <c r="F1063" i="17"/>
  <c r="G1063" i="17"/>
  <c r="H1063" i="17"/>
  <c r="I1063" i="17"/>
  <c r="N1063" i="17" s="1"/>
  <c r="J1063" i="17"/>
  <c r="O1063" i="17" s="1"/>
  <c r="K1063" i="17"/>
  <c r="L1063" i="17"/>
  <c r="M1063" i="17" s="1"/>
  <c r="F1064" i="17"/>
  <c r="G1064" i="17"/>
  <c r="H1064" i="17"/>
  <c r="I1064" i="17"/>
  <c r="J1064" i="17"/>
  <c r="K1064" i="17"/>
  <c r="L1064" i="17"/>
  <c r="M1064" i="17" s="1"/>
  <c r="N1064" i="17"/>
  <c r="O1064" i="17"/>
  <c r="F1065" i="17"/>
  <c r="G1065" i="17"/>
  <c r="H1065" i="17"/>
  <c r="I1065" i="17"/>
  <c r="N1065" i="17" s="1"/>
  <c r="J1065" i="17"/>
  <c r="O1065" i="17" s="1"/>
  <c r="K1065" i="17"/>
  <c r="L1065" i="17"/>
  <c r="M1065" i="17" s="1"/>
  <c r="F1066" i="17"/>
  <c r="G1066" i="17"/>
  <c r="H1066" i="17"/>
  <c r="I1066" i="17"/>
  <c r="J1066" i="17"/>
  <c r="K1066" i="17"/>
  <c r="L1066" i="17"/>
  <c r="M1066" i="17" s="1"/>
  <c r="N1066" i="17"/>
  <c r="O1066" i="17"/>
  <c r="F1067" i="17"/>
  <c r="G1067" i="17"/>
  <c r="H1067" i="17"/>
  <c r="I1067" i="17"/>
  <c r="N1067" i="17" s="1"/>
  <c r="J1067" i="17"/>
  <c r="O1067" i="17" s="1"/>
  <c r="K1067" i="17"/>
  <c r="L1067" i="17"/>
  <c r="M1067" i="17" s="1"/>
  <c r="F1068" i="17"/>
  <c r="G1068" i="17"/>
  <c r="H1068" i="17"/>
  <c r="I1068" i="17"/>
  <c r="J1068" i="17"/>
  <c r="K1068" i="17"/>
  <c r="L1068" i="17"/>
  <c r="M1068" i="17" s="1"/>
  <c r="N1068" i="17"/>
  <c r="O1068" i="17"/>
  <c r="F1069" i="17"/>
  <c r="G1069" i="17"/>
  <c r="H1069" i="17"/>
  <c r="I1069" i="17"/>
  <c r="N1069" i="17" s="1"/>
  <c r="J1069" i="17"/>
  <c r="O1069" i="17" s="1"/>
  <c r="K1069" i="17"/>
  <c r="L1069" i="17"/>
  <c r="M1069" i="17"/>
  <c r="F1070" i="17"/>
  <c r="G1070" i="17"/>
  <c r="H1070" i="17"/>
  <c r="I1070" i="17"/>
  <c r="J1070" i="17"/>
  <c r="K1070" i="17"/>
  <c r="L1070" i="17"/>
  <c r="M1070" i="17" s="1"/>
  <c r="N1070" i="17"/>
  <c r="O1070" i="17"/>
  <c r="F1071" i="17"/>
  <c r="G1071" i="17"/>
  <c r="H1071" i="17"/>
  <c r="I1071" i="17"/>
  <c r="N1071" i="17" s="1"/>
  <c r="J1071" i="17"/>
  <c r="O1071" i="17" s="1"/>
  <c r="K1071" i="17"/>
  <c r="L1071" i="17"/>
  <c r="M1071" i="17" s="1"/>
  <c r="F1072" i="17"/>
  <c r="G1072" i="17"/>
  <c r="H1072" i="17"/>
  <c r="I1072" i="17"/>
  <c r="J1072" i="17"/>
  <c r="K1072" i="17"/>
  <c r="L1072" i="17"/>
  <c r="M1072" i="17" s="1"/>
  <c r="N1072" i="17"/>
  <c r="O1072" i="17"/>
  <c r="F1073" i="17"/>
  <c r="G1073" i="17"/>
  <c r="H1073" i="17"/>
  <c r="I1073" i="17"/>
  <c r="N1073" i="17" s="1"/>
  <c r="J1073" i="17"/>
  <c r="O1073" i="17" s="1"/>
  <c r="K1073" i="17"/>
  <c r="L1073" i="17"/>
  <c r="M1073" i="17" s="1"/>
  <c r="F1074" i="17"/>
  <c r="G1074" i="17"/>
  <c r="H1074" i="17"/>
  <c r="I1074" i="17"/>
  <c r="J1074" i="17"/>
  <c r="K1074" i="17"/>
  <c r="L1074" i="17"/>
  <c r="M1074" i="17" s="1"/>
  <c r="N1074" i="17"/>
  <c r="O1074" i="17"/>
  <c r="F1075" i="17"/>
  <c r="G1075" i="17"/>
  <c r="H1075" i="17"/>
  <c r="I1075" i="17"/>
  <c r="N1075" i="17" s="1"/>
  <c r="J1075" i="17"/>
  <c r="O1075" i="17" s="1"/>
  <c r="K1075" i="17"/>
  <c r="L1075" i="17"/>
  <c r="M1075" i="17" s="1"/>
  <c r="F1076" i="17"/>
  <c r="G1076" i="17"/>
  <c r="H1076" i="17"/>
  <c r="I1076" i="17"/>
  <c r="J1076" i="17"/>
  <c r="K1076" i="17"/>
  <c r="L1076" i="17"/>
  <c r="M1076" i="17" s="1"/>
  <c r="N1076" i="17"/>
  <c r="O1076" i="17"/>
  <c r="F1077" i="17"/>
  <c r="G1077" i="17"/>
  <c r="H1077" i="17"/>
  <c r="I1077" i="17"/>
  <c r="N1077" i="17" s="1"/>
  <c r="J1077" i="17"/>
  <c r="O1077" i="17" s="1"/>
  <c r="K1077" i="17"/>
  <c r="L1077" i="17"/>
  <c r="M1077" i="17"/>
  <c r="F1078" i="17"/>
  <c r="G1078" i="17"/>
  <c r="H1078" i="17"/>
  <c r="I1078" i="17"/>
  <c r="J1078" i="17"/>
  <c r="K1078" i="17"/>
  <c r="L1078" i="17"/>
  <c r="M1078" i="17" s="1"/>
  <c r="N1078" i="17"/>
  <c r="O1078" i="17"/>
  <c r="F1079" i="17"/>
  <c r="G1079" i="17"/>
  <c r="H1079" i="17"/>
  <c r="I1079" i="17"/>
  <c r="N1079" i="17" s="1"/>
  <c r="J1079" i="17"/>
  <c r="O1079" i="17" s="1"/>
  <c r="K1079" i="17"/>
  <c r="L1079" i="17"/>
  <c r="M1079" i="17" s="1"/>
  <c r="F1080" i="17"/>
  <c r="G1080" i="17"/>
  <c r="H1080" i="17"/>
  <c r="I1080" i="17"/>
  <c r="J1080" i="17"/>
  <c r="K1080" i="17"/>
  <c r="L1080" i="17"/>
  <c r="M1080" i="17" s="1"/>
  <c r="N1080" i="17"/>
  <c r="O1080" i="17"/>
  <c r="F1081" i="17"/>
  <c r="G1081" i="17"/>
  <c r="H1081" i="17"/>
  <c r="I1081" i="17"/>
  <c r="N1081" i="17" s="1"/>
  <c r="J1081" i="17"/>
  <c r="O1081" i="17" s="1"/>
  <c r="K1081" i="17"/>
  <c r="L1081" i="17"/>
  <c r="M1081" i="17"/>
  <c r="F1082" i="17"/>
  <c r="G1082" i="17"/>
  <c r="H1082" i="17"/>
  <c r="I1082" i="17"/>
  <c r="J1082" i="17"/>
  <c r="K1082" i="17"/>
  <c r="L1082" i="17"/>
  <c r="M1082" i="17" s="1"/>
  <c r="N1082" i="17"/>
  <c r="O1082" i="17"/>
  <c r="F1083" i="17"/>
  <c r="G1083" i="17"/>
  <c r="H1083" i="17"/>
  <c r="I1083" i="17"/>
  <c r="N1083" i="17" s="1"/>
  <c r="J1083" i="17"/>
  <c r="O1083" i="17" s="1"/>
  <c r="K1083" i="17"/>
  <c r="L1083" i="17"/>
  <c r="M1083" i="17" s="1"/>
  <c r="F1084" i="17"/>
  <c r="G1084" i="17"/>
  <c r="H1084" i="17"/>
  <c r="I1084" i="17"/>
  <c r="J1084" i="17"/>
  <c r="K1084" i="17"/>
  <c r="L1084" i="17"/>
  <c r="M1084" i="17" s="1"/>
  <c r="N1084" i="17"/>
  <c r="O1084" i="17"/>
  <c r="F1085" i="17"/>
  <c r="G1085" i="17"/>
  <c r="H1085" i="17"/>
  <c r="I1085" i="17"/>
  <c r="N1085" i="17" s="1"/>
  <c r="J1085" i="17"/>
  <c r="O1085" i="17" s="1"/>
  <c r="K1085" i="17"/>
  <c r="L1085" i="17"/>
  <c r="M1085" i="17"/>
  <c r="F1086" i="17"/>
  <c r="G1086" i="17"/>
  <c r="H1086" i="17"/>
  <c r="I1086" i="17"/>
  <c r="J1086" i="17"/>
  <c r="K1086" i="17"/>
  <c r="L1086" i="17"/>
  <c r="M1086" i="17" s="1"/>
  <c r="N1086" i="17"/>
  <c r="O1086" i="17"/>
  <c r="F1087" i="17"/>
  <c r="G1087" i="17"/>
  <c r="H1087" i="17"/>
  <c r="I1087" i="17"/>
  <c r="N1087" i="17" s="1"/>
  <c r="J1087" i="17"/>
  <c r="O1087" i="17" s="1"/>
  <c r="K1087" i="17"/>
  <c r="L1087" i="17"/>
  <c r="M1087" i="17" s="1"/>
  <c r="F1088" i="17"/>
  <c r="G1088" i="17"/>
  <c r="H1088" i="17"/>
  <c r="I1088" i="17"/>
  <c r="J1088" i="17"/>
  <c r="K1088" i="17"/>
  <c r="L1088" i="17"/>
  <c r="M1088" i="17" s="1"/>
  <c r="N1088" i="17"/>
  <c r="O1088" i="17"/>
  <c r="F1089" i="17"/>
  <c r="G1089" i="17"/>
  <c r="H1089" i="17"/>
  <c r="I1089" i="17"/>
  <c r="N1089" i="17" s="1"/>
  <c r="J1089" i="17"/>
  <c r="O1089" i="17" s="1"/>
  <c r="K1089" i="17"/>
  <c r="L1089" i="17"/>
  <c r="M1089" i="17"/>
  <c r="F1090" i="17"/>
  <c r="G1090" i="17"/>
  <c r="H1090" i="17"/>
  <c r="I1090" i="17"/>
  <c r="J1090" i="17"/>
  <c r="K1090" i="17"/>
  <c r="L1090" i="17"/>
  <c r="M1090" i="17" s="1"/>
  <c r="N1090" i="17"/>
  <c r="O1090" i="17"/>
  <c r="F1091" i="17"/>
  <c r="G1091" i="17"/>
  <c r="H1091" i="17"/>
  <c r="I1091" i="17"/>
  <c r="N1091" i="17" s="1"/>
  <c r="J1091" i="17"/>
  <c r="O1091" i="17" s="1"/>
  <c r="K1091" i="17"/>
  <c r="L1091" i="17"/>
  <c r="M1091" i="17" s="1"/>
  <c r="F1092" i="17"/>
  <c r="G1092" i="17"/>
  <c r="H1092" i="17"/>
  <c r="I1092" i="17"/>
  <c r="J1092" i="17"/>
  <c r="K1092" i="17"/>
  <c r="L1092" i="17"/>
  <c r="M1092" i="17" s="1"/>
  <c r="N1092" i="17"/>
  <c r="O1092" i="17"/>
  <c r="F1093" i="17"/>
  <c r="G1093" i="17"/>
  <c r="H1093" i="17"/>
  <c r="I1093" i="17"/>
  <c r="N1093" i="17" s="1"/>
  <c r="J1093" i="17"/>
  <c r="O1093" i="17" s="1"/>
  <c r="K1093" i="17"/>
  <c r="L1093" i="17"/>
  <c r="M1093" i="17"/>
  <c r="F1094" i="17"/>
  <c r="G1094" i="17"/>
  <c r="H1094" i="17"/>
  <c r="I1094" i="17"/>
  <c r="J1094" i="17"/>
  <c r="K1094" i="17"/>
  <c r="L1094" i="17"/>
  <c r="M1094" i="17" s="1"/>
  <c r="N1094" i="17"/>
  <c r="O1094" i="17"/>
  <c r="F1095" i="17"/>
  <c r="G1095" i="17"/>
  <c r="H1095" i="17"/>
  <c r="I1095" i="17"/>
  <c r="N1095" i="17" s="1"/>
  <c r="J1095" i="17"/>
  <c r="O1095" i="17" s="1"/>
  <c r="K1095" i="17"/>
  <c r="L1095" i="17"/>
  <c r="M1095" i="17" s="1"/>
  <c r="F1096" i="17"/>
  <c r="G1096" i="17"/>
  <c r="H1096" i="17"/>
  <c r="I1096" i="17"/>
  <c r="J1096" i="17"/>
  <c r="K1096" i="17"/>
  <c r="L1096" i="17"/>
  <c r="M1096" i="17" s="1"/>
  <c r="N1096" i="17"/>
  <c r="O1096" i="17"/>
  <c r="F1097" i="17"/>
  <c r="G1097" i="17"/>
  <c r="H1097" i="17"/>
  <c r="I1097" i="17"/>
  <c r="N1097" i="17" s="1"/>
  <c r="J1097" i="17"/>
  <c r="O1097" i="17" s="1"/>
  <c r="K1097" i="17"/>
  <c r="L1097" i="17"/>
  <c r="M1097" i="17"/>
  <c r="F1098" i="17"/>
  <c r="G1098" i="17"/>
  <c r="H1098" i="17"/>
  <c r="I1098" i="17"/>
  <c r="N1098" i="17" s="1"/>
  <c r="J1098" i="17"/>
  <c r="K1098" i="17"/>
  <c r="L1098" i="17"/>
  <c r="M1098" i="17"/>
  <c r="O1098" i="17"/>
  <c r="F1099" i="17"/>
  <c r="G1099" i="17"/>
  <c r="H1099" i="17"/>
  <c r="I1099" i="17"/>
  <c r="N1099" i="17" s="1"/>
  <c r="J1099" i="17"/>
  <c r="K1099" i="17"/>
  <c r="L1099" i="17"/>
  <c r="M1099" i="17"/>
  <c r="O1099" i="17"/>
  <c r="F1100" i="17"/>
  <c r="G1100" i="17"/>
  <c r="H1100" i="17"/>
  <c r="I1100" i="17"/>
  <c r="J1100" i="17"/>
  <c r="O1100" i="17" s="1"/>
  <c r="K1100" i="17"/>
  <c r="L1100" i="17"/>
  <c r="M1100" i="17" s="1"/>
  <c r="N1100" i="17"/>
  <c r="F1101" i="17"/>
  <c r="G1101" i="17"/>
  <c r="H1101" i="17"/>
  <c r="I1101" i="17"/>
  <c r="N1101" i="17" s="1"/>
  <c r="J1101" i="17"/>
  <c r="K1101" i="17"/>
  <c r="L1101" i="17"/>
  <c r="M1101" i="17" s="1"/>
  <c r="O1101" i="17"/>
  <c r="F1102" i="17"/>
  <c r="G1102" i="17"/>
  <c r="H1102" i="17"/>
  <c r="I1102" i="17"/>
  <c r="N1102" i="17" s="1"/>
  <c r="J1102" i="17"/>
  <c r="K1102" i="17"/>
  <c r="L1102" i="17"/>
  <c r="M1102" i="17"/>
  <c r="O1102" i="17"/>
  <c r="F1103" i="17"/>
  <c r="G1103" i="17"/>
  <c r="H1103" i="17"/>
  <c r="I1103" i="17"/>
  <c r="N1103" i="17" s="1"/>
  <c r="J1103" i="17"/>
  <c r="K1103" i="17"/>
  <c r="L1103" i="17"/>
  <c r="M1103" i="17"/>
  <c r="O1103" i="17"/>
  <c r="F1104" i="17"/>
  <c r="G1104" i="17"/>
  <c r="H1104" i="17"/>
  <c r="I1104" i="17"/>
  <c r="J1104" i="17"/>
  <c r="O1104" i="17" s="1"/>
  <c r="K1104" i="17"/>
  <c r="L1104" i="17"/>
  <c r="M1104" i="17" s="1"/>
  <c r="N1104" i="17"/>
  <c r="F1105" i="17"/>
  <c r="G1105" i="17"/>
  <c r="H1105" i="17"/>
  <c r="I1105" i="17"/>
  <c r="N1105" i="17" s="1"/>
  <c r="J1105" i="17"/>
  <c r="K1105" i="17"/>
  <c r="L1105" i="17"/>
  <c r="M1105" i="17" s="1"/>
  <c r="O1105" i="17"/>
  <c r="F1106" i="17"/>
  <c r="G1106" i="17"/>
  <c r="H1106" i="17"/>
  <c r="I1106" i="17"/>
  <c r="N1106" i="17" s="1"/>
  <c r="J1106" i="17"/>
  <c r="K1106" i="17"/>
  <c r="L1106" i="17"/>
  <c r="M1106" i="17"/>
  <c r="O1106" i="17"/>
  <c r="F1107" i="17"/>
  <c r="G1107" i="17"/>
  <c r="H1107" i="17"/>
  <c r="I1107" i="17"/>
  <c r="N1107" i="17" s="1"/>
  <c r="J1107" i="17"/>
  <c r="K1107" i="17"/>
  <c r="L1107" i="17"/>
  <c r="M1107" i="17"/>
  <c r="O1107" i="17"/>
  <c r="F1108" i="17"/>
  <c r="G1108" i="17"/>
  <c r="H1108" i="17"/>
  <c r="I1108" i="17"/>
  <c r="J1108" i="17"/>
  <c r="O1108" i="17" s="1"/>
  <c r="K1108" i="17"/>
  <c r="L1108" i="17"/>
  <c r="M1108" i="17" s="1"/>
  <c r="N1108" i="17"/>
  <c r="F1109" i="17"/>
  <c r="G1109" i="17"/>
  <c r="H1109" i="17"/>
  <c r="I1109" i="17"/>
  <c r="N1109" i="17" s="1"/>
  <c r="J1109" i="17"/>
  <c r="K1109" i="17"/>
  <c r="L1109" i="17"/>
  <c r="M1109" i="17" s="1"/>
  <c r="O1109" i="17"/>
  <c r="F1110" i="17"/>
  <c r="G1110" i="17"/>
  <c r="H1110" i="17"/>
  <c r="I1110" i="17"/>
  <c r="N1110" i="17" s="1"/>
  <c r="J1110" i="17"/>
  <c r="K1110" i="17"/>
  <c r="L1110" i="17"/>
  <c r="M1110" i="17"/>
  <c r="O1110" i="17"/>
  <c r="F1111" i="17"/>
  <c r="G1111" i="17"/>
  <c r="H1111" i="17"/>
  <c r="I1111" i="17"/>
  <c r="N1111" i="17" s="1"/>
  <c r="J1111" i="17"/>
  <c r="K1111" i="17"/>
  <c r="L1111" i="17"/>
  <c r="M1111" i="17"/>
  <c r="O1111" i="17"/>
  <c r="F1112" i="17"/>
  <c r="G1112" i="17"/>
  <c r="H1112" i="17"/>
  <c r="I1112" i="17"/>
  <c r="J1112" i="17"/>
  <c r="O1112" i="17" s="1"/>
  <c r="K1112" i="17"/>
  <c r="L1112" i="17"/>
  <c r="M1112" i="17" s="1"/>
  <c r="N1112" i="17"/>
  <c r="F1113" i="17"/>
  <c r="G1113" i="17"/>
  <c r="H1113" i="17"/>
  <c r="I1113" i="17"/>
  <c r="N1113" i="17" s="1"/>
  <c r="J1113" i="17"/>
  <c r="K1113" i="17"/>
  <c r="L1113" i="17"/>
  <c r="M1113" i="17" s="1"/>
  <c r="O1113" i="17"/>
  <c r="F1114" i="17"/>
  <c r="G1114" i="17"/>
  <c r="H1114" i="17"/>
  <c r="I1114" i="17"/>
  <c r="N1114" i="17" s="1"/>
  <c r="J1114" i="17"/>
  <c r="K1114" i="17"/>
  <c r="L1114" i="17"/>
  <c r="M1114" i="17"/>
  <c r="O1114" i="17"/>
  <c r="F1115" i="17"/>
  <c r="G1115" i="17"/>
  <c r="H1115" i="17"/>
  <c r="I1115" i="17"/>
  <c r="N1115" i="17" s="1"/>
  <c r="J1115" i="17"/>
  <c r="K1115" i="17"/>
  <c r="L1115" i="17"/>
  <c r="M1115" i="17"/>
  <c r="O1115" i="17"/>
  <c r="F1116" i="17"/>
  <c r="G1116" i="17"/>
  <c r="H1116" i="17"/>
  <c r="I1116" i="17"/>
  <c r="J1116" i="17"/>
  <c r="O1116" i="17" s="1"/>
  <c r="K1116" i="17"/>
  <c r="L1116" i="17"/>
  <c r="M1116" i="17" s="1"/>
  <c r="N1116" i="17"/>
  <c r="F1117" i="17"/>
  <c r="G1117" i="17"/>
  <c r="H1117" i="17"/>
  <c r="I1117" i="17"/>
  <c r="N1117" i="17" s="1"/>
  <c r="J1117" i="17"/>
  <c r="K1117" i="17"/>
  <c r="L1117" i="17"/>
  <c r="M1117" i="17" s="1"/>
  <c r="O1117" i="17"/>
  <c r="F1118" i="17"/>
  <c r="G1118" i="17"/>
  <c r="H1118" i="17"/>
  <c r="I1118" i="17"/>
  <c r="N1118" i="17" s="1"/>
  <c r="J1118" i="17"/>
  <c r="K1118" i="17"/>
  <c r="L1118" i="17"/>
  <c r="M1118" i="17"/>
  <c r="O1118" i="17"/>
  <c r="F1119" i="17"/>
  <c r="G1119" i="17"/>
  <c r="H1119" i="17"/>
  <c r="I1119" i="17"/>
  <c r="N1119" i="17" s="1"/>
  <c r="J1119" i="17"/>
  <c r="K1119" i="17"/>
  <c r="L1119" i="17"/>
  <c r="M1119" i="17"/>
  <c r="O1119" i="17"/>
  <c r="F1120" i="17"/>
  <c r="G1120" i="17"/>
  <c r="H1120" i="17"/>
  <c r="I1120" i="17"/>
  <c r="J1120" i="17"/>
  <c r="O1120" i="17" s="1"/>
  <c r="K1120" i="17"/>
  <c r="L1120" i="17"/>
  <c r="M1120" i="17" s="1"/>
  <c r="N1120" i="17"/>
  <c r="F1121" i="17"/>
  <c r="G1121" i="17"/>
  <c r="H1121" i="17"/>
  <c r="I1121" i="17"/>
  <c r="N1121" i="17" s="1"/>
  <c r="J1121" i="17"/>
  <c r="K1121" i="17"/>
  <c r="L1121" i="17"/>
  <c r="M1121" i="17" s="1"/>
  <c r="O1121" i="17"/>
  <c r="F1122" i="17"/>
  <c r="G1122" i="17"/>
  <c r="H1122" i="17"/>
  <c r="I1122" i="17"/>
  <c r="N1122" i="17" s="1"/>
  <c r="J1122" i="17"/>
  <c r="K1122" i="17"/>
  <c r="L1122" i="17"/>
  <c r="M1122" i="17"/>
  <c r="O1122" i="17"/>
  <c r="F1123" i="17"/>
  <c r="G1123" i="17"/>
  <c r="H1123" i="17"/>
  <c r="I1123" i="17"/>
  <c r="N1123" i="17" s="1"/>
  <c r="J1123" i="17"/>
  <c r="K1123" i="17"/>
  <c r="L1123" i="17"/>
  <c r="M1123" i="17"/>
  <c r="O1123" i="17"/>
  <c r="F1124" i="17"/>
  <c r="G1124" i="17"/>
  <c r="H1124" i="17"/>
  <c r="I1124" i="17"/>
  <c r="J1124" i="17"/>
  <c r="O1124" i="17" s="1"/>
  <c r="K1124" i="17"/>
  <c r="L1124" i="17"/>
  <c r="M1124" i="17" s="1"/>
  <c r="N1124" i="17"/>
  <c r="F1125" i="17"/>
  <c r="G1125" i="17"/>
  <c r="H1125" i="17"/>
  <c r="I1125" i="17"/>
  <c r="N1125" i="17" s="1"/>
  <c r="J1125" i="17"/>
  <c r="K1125" i="17"/>
  <c r="L1125" i="17"/>
  <c r="M1125" i="17" s="1"/>
  <c r="O1125" i="17"/>
  <c r="F1126" i="17"/>
  <c r="G1126" i="17"/>
  <c r="H1126" i="17"/>
  <c r="I1126" i="17"/>
  <c r="N1126" i="17" s="1"/>
  <c r="J1126" i="17"/>
  <c r="K1126" i="17"/>
  <c r="L1126" i="17"/>
  <c r="M1126" i="17"/>
  <c r="O1126" i="17"/>
  <c r="F1127" i="17"/>
  <c r="G1127" i="17"/>
  <c r="H1127" i="17"/>
  <c r="I1127" i="17"/>
  <c r="N1127" i="17" s="1"/>
  <c r="J1127" i="17"/>
  <c r="K1127" i="17"/>
  <c r="L1127" i="17"/>
  <c r="M1127" i="17"/>
  <c r="O1127" i="17"/>
  <c r="F1128" i="17"/>
  <c r="G1128" i="17"/>
  <c r="H1128" i="17"/>
  <c r="I1128" i="17"/>
  <c r="J1128" i="17"/>
  <c r="O1128" i="17" s="1"/>
  <c r="K1128" i="17"/>
  <c r="L1128" i="17"/>
  <c r="M1128" i="17" s="1"/>
  <c r="N1128" i="17"/>
  <c r="F1129" i="17"/>
  <c r="G1129" i="17"/>
  <c r="H1129" i="17"/>
  <c r="I1129" i="17"/>
  <c r="N1129" i="17" s="1"/>
  <c r="J1129" i="17"/>
  <c r="K1129" i="17"/>
  <c r="L1129" i="17"/>
  <c r="M1129" i="17" s="1"/>
  <c r="O1129" i="17"/>
  <c r="F1130" i="17"/>
  <c r="G1130" i="17"/>
  <c r="H1130" i="17"/>
  <c r="I1130" i="17"/>
  <c r="N1130" i="17" s="1"/>
  <c r="J1130" i="17"/>
  <c r="K1130" i="17"/>
  <c r="L1130" i="17"/>
  <c r="M1130" i="17"/>
  <c r="O1130" i="17"/>
  <c r="F1131" i="17"/>
  <c r="G1131" i="17"/>
  <c r="H1131" i="17"/>
  <c r="I1131" i="17"/>
  <c r="N1131" i="17" s="1"/>
  <c r="J1131" i="17"/>
  <c r="K1131" i="17"/>
  <c r="L1131" i="17"/>
  <c r="M1131" i="17"/>
  <c r="O1131" i="17"/>
  <c r="F1132" i="17"/>
  <c r="G1132" i="17"/>
  <c r="H1132" i="17"/>
  <c r="I1132" i="17"/>
  <c r="J1132" i="17"/>
  <c r="O1132" i="17" s="1"/>
  <c r="K1132" i="17"/>
  <c r="L1132" i="17"/>
  <c r="M1132" i="17" s="1"/>
  <c r="N1132" i="17"/>
  <c r="F1133" i="17"/>
  <c r="G1133" i="17"/>
  <c r="H1133" i="17"/>
  <c r="I1133" i="17"/>
  <c r="N1133" i="17" s="1"/>
  <c r="J1133" i="17"/>
  <c r="K1133" i="17"/>
  <c r="L1133" i="17"/>
  <c r="M1133" i="17" s="1"/>
  <c r="O1133" i="17"/>
  <c r="F1134" i="17"/>
  <c r="G1134" i="17"/>
  <c r="H1134" i="17"/>
  <c r="I1134" i="17"/>
  <c r="N1134" i="17" s="1"/>
  <c r="J1134" i="17"/>
  <c r="K1134" i="17"/>
  <c r="L1134" i="17"/>
  <c r="M1134" i="17"/>
  <c r="O1134" i="17"/>
  <c r="F1135" i="17"/>
  <c r="G1135" i="17"/>
  <c r="H1135" i="17"/>
  <c r="I1135" i="17"/>
  <c r="N1135" i="17" s="1"/>
  <c r="J1135" i="17"/>
  <c r="K1135" i="17"/>
  <c r="L1135" i="17"/>
  <c r="M1135" i="17"/>
  <c r="O1135" i="17"/>
  <c r="F1136" i="17"/>
  <c r="G1136" i="17"/>
  <c r="H1136" i="17"/>
  <c r="I1136" i="17"/>
  <c r="J1136" i="17"/>
  <c r="O1136" i="17" s="1"/>
  <c r="K1136" i="17"/>
  <c r="L1136" i="17"/>
  <c r="M1136" i="17" s="1"/>
  <c r="N1136" i="17"/>
  <c r="F1137" i="17"/>
  <c r="G1137" i="17"/>
  <c r="H1137" i="17"/>
  <c r="I1137" i="17"/>
  <c r="N1137" i="17" s="1"/>
  <c r="J1137" i="17"/>
  <c r="K1137" i="17"/>
  <c r="L1137" i="17"/>
  <c r="M1137" i="17" s="1"/>
  <c r="O1137" i="17"/>
  <c r="F1138" i="17"/>
  <c r="G1138" i="17"/>
  <c r="H1138" i="17"/>
  <c r="I1138" i="17"/>
  <c r="N1138" i="17" s="1"/>
  <c r="J1138" i="17"/>
  <c r="K1138" i="17"/>
  <c r="L1138" i="17"/>
  <c r="M1138" i="17"/>
  <c r="O1138" i="17"/>
  <c r="F1139" i="17"/>
  <c r="G1139" i="17"/>
  <c r="H1139" i="17"/>
  <c r="I1139" i="17"/>
  <c r="N1139" i="17" s="1"/>
  <c r="J1139" i="17"/>
  <c r="K1139" i="17"/>
  <c r="L1139" i="17"/>
  <c r="M1139" i="17"/>
  <c r="O1139" i="17"/>
  <c r="F1140" i="17"/>
  <c r="G1140" i="17"/>
  <c r="H1140" i="17"/>
  <c r="I1140" i="17"/>
  <c r="J1140" i="17"/>
  <c r="O1140" i="17" s="1"/>
  <c r="K1140" i="17"/>
  <c r="L1140" i="17"/>
  <c r="M1140" i="17" s="1"/>
  <c r="N1140" i="17"/>
  <c r="F1141" i="17"/>
  <c r="G1141" i="17"/>
  <c r="H1141" i="17"/>
  <c r="I1141" i="17"/>
  <c r="N1141" i="17" s="1"/>
  <c r="J1141" i="17"/>
  <c r="K1141" i="17"/>
  <c r="L1141" i="17"/>
  <c r="M1141" i="17" s="1"/>
  <c r="O1141" i="17"/>
  <c r="F1142" i="17"/>
  <c r="G1142" i="17"/>
  <c r="H1142" i="17"/>
  <c r="I1142" i="17"/>
  <c r="N1142" i="17" s="1"/>
  <c r="J1142" i="17"/>
  <c r="K1142" i="17"/>
  <c r="L1142" i="17"/>
  <c r="M1142" i="17"/>
  <c r="O1142" i="17"/>
  <c r="F1143" i="17"/>
  <c r="G1143" i="17"/>
  <c r="H1143" i="17"/>
  <c r="I1143" i="17"/>
  <c r="N1143" i="17" s="1"/>
  <c r="J1143" i="17"/>
  <c r="K1143" i="17"/>
  <c r="L1143" i="17"/>
  <c r="M1143" i="17"/>
  <c r="O1143" i="17"/>
  <c r="F1144" i="17"/>
  <c r="G1144" i="17"/>
  <c r="H1144" i="17"/>
  <c r="I1144" i="17"/>
  <c r="J1144" i="17"/>
  <c r="O1144" i="17" s="1"/>
  <c r="K1144" i="17"/>
  <c r="L1144" i="17"/>
  <c r="M1144" i="17" s="1"/>
  <c r="N1144" i="17"/>
  <c r="F1145" i="17"/>
  <c r="G1145" i="17"/>
  <c r="H1145" i="17"/>
  <c r="I1145" i="17"/>
  <c r="N1145" i="17" s="1"/>
  <c r="J1145" i="17"/>
  <c r="K1145" i="17"/>
  <c r="L1145" i="17"/>
  <c r="M1145" i="17" s="1"/>
  <c r="O1145" i="17"/>
  <c r="F1146" i="17"/>
  <c r="G1146" i="17"/>
  <c r="H1146" i="17"/>
  <c r="I1146" i="17"/>
  <c r="N1146" i="17" s="1"/>
  <c r="J1146" i="17"/>
  <c r="K1146" i="17"/>
  <c r="L1146" i="17"/>
  <c r="M1146" i="17"/>
  <c r="O1146" i="17"/>
  <c r="F1147" i="17"/>
  <c r="G1147" i="17"/>
  <c r="H1147" i="17"/>
  <c r="I1147" i="17"/>
  <c r="N1147" i="17" s="1"/>
  <c r="J1147" i="17"/>
  <c r="K1147" i="17"/>
  <c r="L1147" i="17"/>
  <c r="M1147" i="17"/>
  <c r="O1147" i="17"/>
  <c r="F1148" i="17"/>
  <c r="G1148" i="17"/>
  <c r="H1148" i="17"/>
  <c r="I1148" i="17"/>
  <c r="J1148" i="17"/>
  <c r="O1148" i="17" s="1"/>
  <c r="K1148" i="17"/>
  <c r="L1148" i="17"/>
  <c r="M1148" i="17" s="1"/>
  <c r="N1148" i="17"/>
  <c r="F1149" i="17"/>
  <c r="G1149" i="17"/>
  <c r="H1149" i="17"/>
  <c r="I1149" i="17"/>
  <c r="N1149" i="17" s="1"/>
  <c r="J1149" i="17"/>
  <c r="K1149" i="17"/>
  <c r="L1149" i="17"/>
  <c r="M1149" i="17" s="1"/>
  <c r="O1149" i="17"/>
  <c r="F1150" i="17"/>
  <c r="G1150" i="17"/>
  <c r="H1150" i="17"/>
  <c r="I1150" i="17"/>
  <c r="N1150" i="17" s="1"/>
  <c r="J1150" i="17"/>
  <c r="K1150" i="17"/>
  <c r="L1150" i="17"/>
  <c r="M1150" i="17"/>
  <c r="O1150" i="17"/>
  <c r="F1151" i="17"/>
  <c r="G1151" i="17"/>
  <c r="H1151" i="17"/>
  <c r="I1151" i="17"/>
  <c r="N1151" i="17" s="1"/>
  <c r="J1151" i="17"/>
  <c r="K1151" i="17"/>
  <c r="L1151" i="17"/>
  <c r="M1151" i="17"/>
  <c r="O1151" i="17"/>
  <c r="F1152" i="17"/>
  <c r="G1152" i="17"/>
  <c r="H1152" i="17"/>
  <c r="I1152" i="17"/>
  <c r="J1152" i="17"/>
  <c r="O1152" i="17" s="1"/>
  <c r="K1152" i="17"/>
  <c r="L1152" i="17"/>
  <c r="M1152" i="17" s="1"/>
  <c r="N1152" i="17"/>
  <c r="F1153" i="17"/>
  <c r="G1153" i="17"/>
  <c r="H1153" i="17"/>
  <c r="I1153" i="17"/>
  <c r="N1153" i="17" s="1"/>
  <c r="J1153" i="17"/>
  <c r="K1153" i="17"/>
  <c r="L1153" i="17"/>
  <c r="M1153" i="17" s="1"/>
  <c r="O1153" i="17"/>
  <c r="F1154" i="17"/>
  <c r="G1154" i="17"/>
  <c r="H1154" i="17"/>
  <c r="I1154" i="17"/>
  <c r="J1154" i="17"/>
  <c r="K1154" i="17"/>
  <c r="L1154" i="17"/>
  <c r="M1154" i="17" s="1"/>
  <c r="N1154" i="17"/>
  <c r="O1154" i="17"/>
  <c r="F1155" i="17"/>
  <c r="G1155" i="17"/>
  <c r="H1155" i="17"/>
  <c r="I1155" i="17"/>
  <c r="N1155" i="17" s="1"/>
  <c r="J1155" i="17"/>
  <c r="O1155" i="17" s="1"/>
  <c r="K1155" i="17"/>
  <c r="L1155" i="17"/>
  <c r="M1155" i="17" s="1"/>
  <c r="F1156" i="17"/>
  <c r="G1156" i="17"/>
  <c r="H1156" i="17"/>
  <c r="I1156" i="17"/>
  <c r="J1156" i="17"/>
  <c r="K1156" i="17"/>
  <c r="L1156" i="17"/>
  <c r="M1156" i="17" s="1"/>
  <c r="N1156" i="17"/>
  <c r="O1156" i="17"/>
  <c r="F1157" i="17"/>
  <c r="G1157" i="17"/>
  <c r="H1157" i="17"/>
  <c r="I1157" i="17"/>
  <c r="N1157" i="17" s="1"/>
  <c r="J1157" i="17"/>
  <c r="O1157" i="17" s="1"/>
  <c r="K1157" i="17"/>
  <c r="L1157" i="17"/>
  <c r="M1157" i="17" s="1"/>
  <c r="F1158" i="17"/>
  <c r="G1158" i="17"/>
  <c r="H1158" i="17"/>
  <c r="I1158" i="17"/>
  <c r="J1158" i="17"/>
  <c r="K1158" i="17"/>
  <c r="L1158" i="17"/>
  <c r="M1158" i="17" s="1"/>
  <c r="N1158" i="17"/>
  <c r="O1158" i="17"/>
  <c r="F1159" i="17"/>
  <c r="G1159" i="17"/>
  <c r="H1159" i="17"/>
  <c r="I1159" i="17"/>
  <c r="N1159" i="17" s="1"/>
  <c r="J1159" i="17"/>
  <c r="O1159" i="17" s="1"/>
  <c r="K1159" i="17"/>
  <c r="L1159" i="17"/>
  <c r="M1159" i="17" s="1"/>
  <c r="F1160" i="17"/>
  <c r="G1160" i="17"/>
  <c r="H1160" i="17"/>
  <c r="I1160" i="17"/>
  <c r="J1160" i="17"/>
  <c r="K1160" i="17"/>
  <c r="L1160" i="17"/>
  <c r="M1160" i="17" s="1"/>
  <c r="N1160" i="17"/>
  <c r="O1160" i="17"/>
  <c r="F1161" i="17"/>
  <c r="G1161" i="17"/>
  <c r="H1161" i="17"/>
  <c r="I1161" i="17"/>
  <c r="N1161" i="17" s="1"/>
  <c r="J1161" i="17"/>
  <c r="O1161" i="17" s="1"/>
  <c r="K1161" i="17"/>
  <c r="L1161" i="17"/>
  <c r="M1161" i="17" s="1"/>
  <c r="F1162" i="17"/>
  <c r="G1162" i="17"/>
  <c r="H1162" i="17"/>
  <c r="I1162" i="17"/>
  <c r="J1162" i="17"/>
  <c r="K1162" i="17"/>
  <c r="L1162" i="17"/>
  <c r="M1162" i="17" s="1"/>
  <c r="N1162" i="17"/>
  <c r="O1162" i="17"/>
  <c r="F1163" i="17"/>
  <c r="G1163" i="17"/>
  <c r="H1163" i="17"/>
  <c r="I1163" i="17"/>
  <c r="N1163" i="17" s="1"/>
  <c r="J1163" i="17"/>
  <c r="O1163" i="17" s="1"/>
  <c r="K1163" i="17"/>
  <c r="L1163" i="17"/>
  <c r="M1163" i="17" s="1"/>
  <c r="F1164" i="17"/>
  <c r="G1164" i="17"/>
  <c r="H1164" i="17"/>
  <c r="I1164" i="17"/>
  <c r="J1164" i="17"/>
  <c r="K1164" i="17"/>
  <c r="L1164" i="17"/>
  <c r="M1164" i="17" s="1"/>
  <c r="N1164" i="17"/>
  <c r="O1164" i="17"/>
  <c r="F1165" i="17"/>
  <c r="G1165" i="17"/>
  <c r="H1165" i="17"/>
  <c r="I1165" i="17"/>
  <c r="N1165" i="17" s="1"/>
  <c r="J1165" i="17"/>
  <c r="O1165" i="17" s="1"/>
  <c r="K1165" i="17"/>
  <c r="L1165" i="17"/>
  <c r="M1165" i="17"/>
  <c r="F1166" i="17"/>
  <c r="G1166" i="17"/>
  <c r="H1166" i="17"/>
  <c r="I1166" i="17"/>
  <c r="J1166" i="17"/>
  <c r="K1166" i="17"/>
  <c r="L1166" i="17"/>
  <c r="M1166" i="17" s="1"/>
  <c r="N1166" i="17"/>
  <c r="O1166" i="17"/>
  <c r="F1167" i="17"/>
  <c r="G1167" i="17"/>
  <c r="H1167" i="17"/>
  <c r="I1167" i="17"/>
  <c r="J1167" i="17"/>
  <c r="K1167" i="17"/>
  <c r="L1167" i="17"/>
  <c r="M1167" i="17" s="1"/>
  <c r="N1167" i="17"/>
  <c r="O1167" i="17"/>
  <c r="F1168" i="17"/>
  <c r="G1168" i="17"/>
  <c r="H1168" i="17"/>
  <c r="I1168" i="17"/>
  <c r="N1168" i="17" s="1"/>
  <c r="J1168" i="17"/>
  <c r="O1168" i="17" s="1"/>
  <c r="K1168" i="17"/>
  <c r="L1168" i="17"/>
  <c r="M1168" i="17"/>
  <c r="F1169" i="17"/>
  <c r="G1169" i="17"/>
  <c r="H1169" i="17"/>
  <c r="I1169" i="17"/>
  <c r="J1169" i="17"/>
  <c r="K1169" i="17"/>
  <c r="L1169" i="17"/>
  <c r="M1169" i="17" s="1"/>
  <c r="N1169" i="17"/>
  <c r="O1169" i="17"/>
  <c r="F1170" i="17"/>
  <c r="G1170" i="17"/>
  <c r="H1170" i="17"/>
  <c r="I1170" i="17"/>
  <c r="N1170" i="17" s="1"/>
  <c r="J1170" i="17"/>
  <c r="O1170" i="17" s="1"/>
  <c r="K1170" i="17"/>
  <c r="L1170" i="17"/>
  <c r="M1170" i="17" s="1"/>
  <c r="F1171" i="17"/>
  <c r="G1171" i="17"/>
  <c r="H1171" i="17"/>
  <c r="I1171" i="17"/>
  <c r="J1171" i="17"/>
  <c r="K1171" i="17"/>
  <c r="L1171" i="17"/>
  <c r="M1171" i="17" s="1"/>
  <c r="N1171" i="17"/>
  <c r="O1171" i="17"/>
  <c r="F1172" i="17"/>
  <c r="G1172" i="17"/>
  <c r="H1172" i="17"/>
  <c r="I1172" i="17"/>
  <c r="N1172" i="17" s="1"/>
  <c r="J1172" i="17"/>
  <c r="O1172" i="17" s="1"/>
  <c r="K1172" i="17"/>
  <c r="L1172" i="17"/>
  <c r="M1172" i="17"/>
  <c r="F1173" i="17"/>
  <c r="G1173" i="17"/>
  <c r="H1173" i="17"/>
  <c r="I1173" i="17"/>
  <c r="J1173" i="17"/>
  <c r="K1173" i="17"/>
  <c r="L1173" i="17"/>
  <c r="M1173" i="17" s="1"/>
  <c r="N1173" i="17"/>
  <c r="O1173" i="17"/>
  <c r="F1174" i="17"/>
  <c r="G1174" i="17"/>
  <c r="H1174" i="17"/>
  <c r="I1174" i="17"/>
  <c r="N1174" i="17" s="1"/>
  <c r="J1174" i="17"/>
  <c r="O1174" i="17" s="1"/>
  <c r="K1174" i="17"/>
  <c r="L1174" i="17"/>
  <c r="M1174" i="17" s="1"/>
  <c r="F1175" i="17"/>
  <c r="G1175" i="17"/>
  <c r="H1175" i="17"/>
  <c r="I1175" i="17"/>
  <c r="J1175" i="17"/>
  <c r="K1175" i="17"/>
  <c r="L1175" i="17"/>
  <c r="M1175" i="17" s="1"/>
  <c r="N1175" i="17"/>
  <c r="O1175" i="17"/>
  <c r="F1176" i="17"/>
  <c r="G1176" i="17"/>
  <c r="H1176" i="17"/>
  <c r="I1176" i="17"/>
  <c r="N1176" i="17" s="1"/>
  <c r="J1176" i="17"/>
  <c r="O1176" i="17" s="1"/>
  <c r="K1176" i="17"/>
  <c r="L1176" i="17"/>
  <c r="M1176" i="17"/>
  <c r="F1177" i="17"/>
  <c r="G1177" i="17"/>
  <c r="H1177" i="17"/>
  <c r="I1177" i="17"/>
  <c r="J1177" i="17"/>
  <c r="K1177" i="17"/>
  <c r="L1177" i="17"/>
  <c r="M1177" i="17" s="1"/>
  <c r="N1177" i="17"/>
  <c r="O1177" i="17"/>
  <c r="F1178" i="17"/>
  <c r="G1178" i="17"/>
  <c r="H1178" i="17"/>
  <c r="I1178" i="17"/>
  <c r="N1178" i="17" s="1"/>
  <c r="J1178" i="17"/>
  <c r="O1178" i="17" s="1"/>
  <c r="K1178" i="17"/>
  <c r="L1178" i="17"/>
  <c r="M1178" i="17" s="1"/>
  <c r="F1179" i="17"/>
  <c r="G1179" i="17"/>
  <c r="H1179" i="17"/>
  <c r="I1179" i="17"/>
  <c r="J1179" i="17"/>
  <c r="K1179" i="17"/>
  <c r="L1179" i="17"/>
  <c r="M1179" i="17" s="1"/>
  <c r="N1179" i="17"/>
  <c r="O1179" i="17"/>
  <c r="F1180" i="17"/>
  <c r="G1180" i="17"/>
  <c r="H1180" i="17"/>
  <c r="I1180" i="17"/>
  <c r="N1180" i="17" s="1"/>
  <c r="J1180" i="17"/>
  <c r="O1180" i="17" s="1"/>
  <c r="K1180" i="17"/>
  <c r="L1180" i="17"/>
  <c r="M1180" i="17"/>
  <c r="F1181" i="17"/>
  <c r="G1181" i="17"/>
  <c r="H1181" i="17"/>
  <c r="I1181" i="17"/>
  <c r="J1181" i="17"/>
  <c r="K1181" i="17"/>
  <c r="L1181" i="17"/>
  <c r="M1181" i="17" s="1"/>
  <c r="N1181" i="17"/>
  <c r="O1181" i="17"/>
  <c r="F1182" i="17"/>
  <c r="G1182" i="17"/>
  <c r="H1182" i="17"/>
  <c r="I1182" i="17"/>
  <c r="J1182" i="17"/>
  <c r="O1182" i="17" s="1"/>
  <c r="K1182" i="17"/>
  <c r="L1182" i="17"/>
  <c r="M1182" i="17" s="1"/>
  <c r="N1182" i="17"/>
  <c r="F1183" i="17"/>
  <c r="G1183" i="17"/>
  <c r="H1183" i="17"/>
  <c r="I1183" i="17"/>
  <c r="J1183" i="17"/>
  <c r="O1183" i="17" s="1"/>
  <c r="K1183" i="17"/>
  <c r="L1183" i="17"/>
  <c r="M1183" i="17" s="1"/>
  <c r="N1183" i="17"/>
  <c r="F1184" i="17"/>
  <c r="G1184" i="17"/>
  <c r="H1184" i="17"/>
  <c r="I1184" i="17"/>
  <c r="J1184" i="17"/>
  <c r="O1184" i="17" s="1"/>
  <c r="K1184" i="17"/>
  <c r="L1184" i="17"/>
  <c r="M1184" i="17" s="1"/>
  <c r="N1184" i="17"/>
  <c r="F1185" i="17"/>
  <c r="G1185" i="17"/>
  <c r="H1185" i="17"/>
  <c r="I1185" i="17"/>
  <c r="J1185" i="17"/>
  <c r="O1185" i="17" s="1"/>
  <c r="K1185" i="17"/>
  <c r="L1185" i="17"/>
  <c r="M1185" i="17" s="1"/>
  <c r="N1185" i="17"/>
  <c r="F1186" i="17"/>
  <c r="G1186" i="17"/>
  <c r="H1186" i="17"/>
  <c r="I1186" i="17"/>
  <c r="J1186" i="17"/>
  <c r="O1186" i="17" s="1"/>
  <c r="K1186" i="17"/>
  <c r="L1186" i="17"/>
  <c r="M1186" i="17" s="1"/>
  <c r="N1186" i="17"/>
  <c r="F1187" i="17"/>
  <c r="G1187" i="17"/>
  <c r="H1187" i="17"/>
  <c r="I1187" i="17"/>
  <c r="J1187" i="17"/>
  <c r="O1187" i="17" s="1"/>
  <c r="K1187" i="17"/>
  <c r="L1187" i="17"/>
  <c r="M1187" i="17" s="1"/>
  <c r="N1187" i="17"/>
  <c r="F1188" i="17"/>
  <c r="G1188" i="17"/>
  <c r="H1188" i="17"/>
  <c r="I1188" i="17"/>
  <c r="J1188" i="17"/>
  <c r="O1188" i="17" s="1"/>
  <c r="K1188" i="17"/>
  <c r="L1188" i="17"/>
  <c r="M1188" i="17" s="1"/>
  <c r="N1188" i="17"/>
  <c r="F1189" i="17"/>
  <c r="G1189" i="17"/>
  <c r="H1189" i="17"/>
  <c r="I1189" i="17"/>
  <c r="J1189" i="17"/>
  <c r="O1189" i="17" s="1"/>
  <c r="K1189" i="17"/>
  <c r="L1189" i="17"/>
  <c r="M1189" i="17" s="1"/>
  <c r="N1189" i="17"/>
  <c r="F1190" i="17"/>
  <c r="G1190" i="17"/>
  <c r="H1190" i="17"/>
  <c r="I1190" i="17"/>
  <c r="J1190" i="17"/>
  <c r="O1190" i="17" s="1"/>
  <c r="K1190" i="17"/>
  <c r="L1190" i="17"/>
  <c r="M1190" i="17" s="1"/>
  <c r="N1190" i="17"/>
  <c r="F1191" i="17"/>
  <c r="G1191" i="17"/>
  <c r="H1191" i="17"/>
  <c r="I1191" i="17"/>
  <c r="J1191" i="17"/>
  <c r="O1191" i="17" s="1"/>
  <c r="K1191" i="17"/>
  <c r="L1191" i="17"/>
  <c r="M1191" i="17" s="1"/>
  <c r="N1191" i="17"/>
  <c r="F1192" i="17"/>
  <c r="G1192" i="17"/>
  <c r="H1192" i="17"/>
  <c r="I1192" i="17"/>
  <c r="J1192" i="17"/>
  <c r="O1192" i="17" s="1"/>
  <c r="K1192" i="17"/>
  <c r="L1192" i="17"/>
  <c r="M1192" i="17" s="1"/>
  <c r="N1192" i="17"/>
  <c r="F1193" i="17"/>
  <c r="G1193" i="17"/>
  <c r="H1193" i="17"/>
  <c r="I1193" i="17"/>
  <c r="J1193" i="17"/>
  <c r="O1193" i="17" s="1"/>
  <c r="K1193" i="17"/>
  <c r="L1193" i="17"/>
  <c r="M1193" i="17" s="1"/>
  <c r="N1193" i="17"/>
  <c r="F1194" i="17"/>
  <c r="G1194" i="17"/>
  <c r="H1194" i="17"/>
  <c r="I1194" i="17"/>
  <c r="J1194" i="17"/>
  <c r="O1194" i="17" s="1"/>
  <c r="K1194" i="17"/>
  <c r="L1194" i="17"/>
  <c r="M1194" i="17" s="1"/>
  <c r="N1194" i="17"/>
  <c r="F1195" i="17"/>
  <c r="G1195" i="17"/>
  <c r="H1195" i="17"/>
  <c r="I1195" i="17"/>
  <c r="J1195" i="17"/>
  <c r="O1195" i="17" s="1"/>
  <c r="K1195" i="17"/>
  <c r="L1195" i="17"/>
  <c r="M1195" i="17" s="1"/>
  <c r="N1195" i="17"/>
  <c r="F1196" i="17"/>
  <c r="G1196" i="17"/>
  <c r="H1196" i="17"/>
  <c r="I1196" i="17"/>
  <c r="J1196" i="17"/>
  <c r="O1196" i="17" s="1"/>
  <c r="K1196" i="17"/>
  <c r="L1196" i="17"/>
  <c r="M1196" i="17" s="1"/>
  <c r="N1196" i="17"/>
  <c r="F1197" i="17"/>
  <c r="G1197" i="17"/>
  <c r="H1197" i="17"/>
  <c r="I1197" i="17"/>
  <c r="J1197" i="17"/>
  <c r="O1197" i="17" s="1"/>
  <c r="K1197" i="17"/>
  <c r="L1197" i="17"/>
  <c r="M1197" i="17" s="1"/>
  <c r="N1197" i="17"/>
  <c r="F1198" i="17"/>
  <c r="G1198" i="17"/>
  <c r="H1198" i="17"/>
  <c r="I1198" i="17"/>
  <c r="J1198" i="17"/>
  <c r="O1198" i="17" s="1"/>
  <c r="K1198" i="17"/>
  <c r="L1198" i="17"/>
  <c r="M1198" i="17" s="1"/>
  <c r="N1198" i="17"/>
  <c r="F1199" i="17"/>
  <c r="G1199" i="17"/>
  <c r="H1199" i="17"/>
  <c r="I1199" i="17"/>
  <c r="J1199" i="17"/>
  <c r="O1199" i="17" s="1"/>
  <c r="K1199" i="17"/>
  <c r="L1199" i="17"/>
  <c r="M1199" i="17" s="1"/>
  <c r="N1199" i="17"/>
  <c r="F1200" i="17"/>
  <c r="G1200" i="17"/>
  <c r="H1200" i="17"/>
  <c r="I1200" i="17"/>
  <c r="J1200" i="17"/>
  <c r="O1200" i="17" s="1"/>
  <c r="K1200" i="17"/>
  <c r="L1200" i="17"/>
  <c r="M1200" i="17" s="1"/>
  <c r="N1200" i="17"/>
  <c r="F1201" i="17"/>
  <c r="G1201" i="17"/>
  <c r="H1201" i="17"/>
  <c r="I1201" i="17"/>
  <c r="J1201" i="17"/>
  <c r="O1201" i="17" s="1"/>
  <c r="K1201" i="17"/>
  <c r="L1201" i="17"/>
  <c r="M1201" i="17" s="1"/>
  <c r="N1201" i="17"/>
  <c r="F1202" i="17"/>
  <c r="G1202" i="17"/>
  <c r="H1202" i="17"/>
  <c r="I1202" i="17"/>
  <c r="J1202" i="17"/>
  <c r="O1202" i="17" s="1"/>
  <c r="K1202" i="17"/>
  <c r="L1202" i="17"/>
  <c r="M1202" i="17" s="1"/>
  <c r="N1202" i="17"/>
  <c r="F1203" i="17"/>
  <c r="G1203" i="17"/>
  <c r="H1203" i="17"/>
  <c r="I1203" i="17"/>
  <c r="J1203" i="17"/>
  <c r="O1203" i="17" s="1"/>
  <c r="K1203" i="17"/>
  <c r="L1203" i="17"/>
  <c r="M1203" i="17" s="1"/>
  <c r="N1203" i="17"/>
  <c r="F1204" i="17"/>
  <c r="G1204" i="17"/>
  <c r="H1204" i="17"/>
  <c r="I1204" i="17"/>
  <c r="J1204" i="17"/>
  <c r="O1204" i="17" s="1"/>
  <c r="K1204" i="17"/>
  <c r="L1204" i="17"/>
  <c r="M1204" i="17" s="1"/>
  <c r="N1204" i="17"/>
  <c r="F1205" i="17"/>
  <c r="G1205" i="17"/>
  <c r="H1205" i="17"/>
  <c r="I1205" i="17"/>
  <c r="J1205" i="17"/>
  <c r="O1205" i="17" s="1"/>
  <c r="K1205" i="17"/>
  <c r="L1205" i="17"/>
  <c r="M1205" i="17" s="1"/>
  <c r="N1205" i="17"/>
  <c r="F1206" i="17"/>
  <c r="G1206" i="17"/>
  <c r="H1206" i="17"/>
  <c r="I1206" i="17"/>
  <c r="J1206" i="17"/>
  <c r="O1206" i="17" s="1"/>
  <c r="K1206" i="17"/>
  <c r="L1206" i="17"/>
  <c r="M1206" i="17" s="1"/>
  <c r="N1206" i="17"/>
  <c r="F1207" i="17"/>
  <c r="G1207" i="17"/>
  <c r="H1207" i="17"/>
  <c r="I1207" i="17"/>
  <c r="J1207" i="17"/>
  <c r="O1207" i="17" s="1"/>
  <c r="K1207" i="17"/>
  <c r="L1207" i="17"/>
  <c r="M1207" i="17" s="1"/>
  <c r="N1207" i="17"/>
  <c r="F1208" i="17"/>
  <c r="G1208" i="17"/>
  <c r="H1208" i="17"/>
  <c r="I1208" i="17"/>
  <c r="J1208" i="17"/>
  <c r="O1208" i="17" s="1"/>
  <c r="K1208" i="17"/>
  <c r="L1208" i="17"/>
  <c r="M1208" i="17" s="1"/>
  <c r="N1208" i="17"/>
  <c r="F1209" i="17"/>
  <c r="G1209" i="17"/>
  <c r="H1209" i="17"/>
  <c r="I1209" i="17"/>
  <c r="J1209" i="17"/>
  <c r="O1209" i="17" s="1"/>
  <c r="K1209" i="17"/>
  <c r="L1209" i="17"/>
  <c r="M1209" i="17" s="1"/>
  <c r="N1209" i="17"/>
  <c r="F1210" i="17"/>
  <c r="G1210" i="17"/>
  <c r="H1210" i="17"/>
  <c r="I1210" i="17"/>
  <c r="J1210" i="17"/>
  <c r="O1210" i="17" s="1"/>
  <c r="K1210" i="17"/>
  <c r="L1210" i="17"/>
  <c r="M1210" i="17" s="1"/>
  <c r="N1210" i="17"/>
  <c r="F1211" i="17"/>
  <c r="G1211" i="17"/>
  <c r="H1211" i="17"/>
  <c r="I1211" i="17"/>
  <c r="J1211" i="17"/>
  <c r="O1211" i="17" s="1"/>
  <c r="K1211" i="17"/>
  <c r="L1211" i="17"/>
  <c r="M1211" i="17" s="1"/>
  <c r="N1211" i="17"/>
  <c r="F1212" i="17"/>
  <c r="G1212" i="17"/>
  <c r="H1212" i="17"/>
  <c r="I1212" i="17"/>
  <c r="J1212" i="17"/>
  <c r="O1212" i="17" s="1"/>
  <c r="K1212" i="17"/>
  <c r="L1212" i="17"/>
  <c r="M1212" i="17" s="1"/>
  <c r="N1212" i="17"/>
  <c r="F1213" i="17"/>
  <c r="G1213" i="17"/>
  <c r="H1213" i="17"/>
  <c r="I1213" i="17"/>
  <c r="J1213" i="17"/>
  <c r="O1213" i="17" s="1"/>
  <c r="K1213" i="17"/>
  <c r="L1213" i="17"/>
  <c r="M1213" i="17" s="1"/>
  <c r="N1213" i="17"/>
  <c r="F1214" i="17"/>
  <c r="G1214" i="17"/>
  <c r="H1214" i="17"/>
  <c r="I1214" i="17"/>
  <c r="J1214" i="17"/>
  <c r="O1214" i="17" s="1"/>
  <c r="K1214" i="17"/>
  <c r="L1214" i="17"/>
  <c r="M1214" i="17" s="1"/>
  <c r="N1214" i="17"/>
  <c r="F1215" i="17"/>
  <c r="G1215" i="17"/>
  <c r="H1215" i="17"/>
  <c r="I1215" i="17"/>
  <c r="J1215" i="17"/>
  <c r="O1215" i="17" s="1"/>
  <c r="K1215" i="17"/>
  <c r="L1215" i="17"/>
  <c r="M1215" i="17" s="1"/>
  <c r="N1215" i="17"/>
  <c r="F1216" i="17"/>
  <c r="G1216" i="17"/>
  <c r="H1216" i="17"/>
  <c r="I1216" i="17"/>
  <c r="J1216" i="17"/>
  <c r="O1216" i="17" s="1"/>
  <c r="K1216" i="17"/>
  <c r="L1216" i="17"/>
  <c r="M1216" i="17" s="1"/>
  <c r="N1216" i="17"/>
  <c r="F1217" i="17"/>
  <c r="G1217" i="17"/>
  <c r="H1217" i="17"/>
  <c r="I1217" i="17"/>
  <c r="J1217" i="17"/>
  <c r="O1217" i="17" s="1"/>
  <c r="K1217" i="17"/>
  <c r="L1217" i="17"/>
  <c r="M1217" i="17" s="1"/>
  <c r="N1217" i="17"/>
  <c r="F1218" i="17"/>
  <c r="G1218" i="17"/>
  <c r="H1218" i="17"/>
  <c r="I1218" i="17"/>
  <c r="J1218" i="17"/>
  <c r="O1218" i="17" s="1"/>
  <c r="K1218" i="17"/>
  <c r="L1218" i="17"/>
  <c r="M1218" i="17" s="1"/>
  <c r="N1218" i="17"/>
  <c r="F1219" i="17"/>
  <c r="G1219" i="17"/>
  <c r="H1219" i="17"/>
  <c r="I1219" i="17"/>
  <c r="J1219" i="17"/>
  <c r="O1219" i="17" s="1"/>
  <c r="K1219" i="17"/>
  <c r="L1219" i="17"/>
  <c r="M1219" i="17" s="1"/>
  <c r="N1219" i="17"/>
  <c r="F1220" i="17"/>
  <c r="G1220" i="17"/>
  <c r="H1220" i="17"/>
  <c r="I1220" i="17"/>
  <c r="J1220" i="17"/>
  <c r="O1220" i="17" s="1"/>
  <c r="K1220" i="17"/>
  <c r="L1220" i="17"/>
  <c r="M1220" i="17" s="1"/>
  <c r="N1220" i="17"/>
  <c r="F1221" i="17"/>
  <c r="G1221" i="17"/>
  <c r="H1221" i="17"/>
  <c r="I1221" i="17"/>
  <c r="J1221" i="17"/>
  <c r="O1221" i="17" s="1"/>
  <c r="K1221" i="17"/>
  <c r="L1221" i="17"/>
  <c r="M1221" i="17" s="1"/>
  <c r="N1221" i="17"/>
  <c r="F1222" i="17"/>
  <c r="G1222" i="17"/>
  <c r="H1222" i="17"/>
  <c r="I1222" i="17"/>
  <c r="J1222" i="17"/>
  <c r="O1222" i="17" s="1"/>
  <c r="K1222" i="17"/>
  <c r="L1222" i="17"/>
  <c r="M1222" i="17" s="1"/>
  <c r="N1222" i="17"/>
  <c r="F1223" i="17"/>
  <c r="G1223" i="17"/>
  <c r="H1223" i="17"/>
  <c r="I1223" i="17"/>
  <c r="J1223" i="17"/>
  <c r="O1223" i="17" s="1"/>
  <c r="K1223" i="17"/>
  <c r="L1223" i="17"/>
  <c r="M1223" i="17" s="1"/>
  <c r="N1223" i="17"/>
  <c r="F1224" i="17"/>
  <c r="G1224" i="17"/>
  <c r="H1224" i="17"/>
  <c r="I1224" i="17"/>
  <c r="J1224" i="17"/>
  <c r="O1224" i="17" s="1"/>
  <c r="K1224" i="17"/>
  <c r="L1224" i="17"/>
  <c r="M1224" i="17" s="1"/>
  <c r="N1224" i="17"/>
  <c r="F1225" i="17"/>
  <c r="G1225" i="17"/>
  <c r="H1225" i="17"/>
  <c r="I1225" i="17"/>
  <c r="J1225" i="17"/>
  <c r="O1225" i="17" s="1"/>
  <c r="K1225" i="17"/>
  <c r="L1225" i="17"/>
  <c r="M1225" i="17" s="1"/>
  <c r="N1225" i="17"/>
  <c r="F1226" i="17"/>
  <c r="G1226" i="17"/>
  <c r="H1226" i="17"/>
  <c r="I1226" i="17"/>
  <c r="J1226" i="17"/>
  <c r="O1226" i="17" s="1"/>
  <c r="K1226" i="17"/>
  <c r="L1226" i="17"/>
  <c r="M1226" i="17" s="1"/>
  <c r="N1226" i="17"/>
  <c r="F1227" i="17"/>
  <c r="G1227" i="17"/>
  <c r="H1227" i="17"/>
  <c r="I1227" i="17"/>
  <c r="J1227" i="17"/>
  <c r="O1227" i="17" s="1"/>
  <c r="K1227" i="17"/>
  <c r="L1227" i="17"/>
  <c r="M1227" i="17" s="1"/>
  <c r="N1227" i="17"/>
  <c r="F1228" i="17"/>
  <c r="G1228" i="17"/>
  <c r="H1228" i="17"/>
  <c r="I1228" i="17"/>
  <c r="J1228" i="17"/>
  <c r="O1228" i="17" s="1"/>
  <c r="K1228" i="17"/>
  <c r="L1228" i="17"/>
  <c r="M1228" i="17" s="1"/>
  <c r="N1228" i="17"/>
  <c r="F1229" i="17"/>
  <c r="G1229" i="17"/>
  <c r="H1229" i="17"/>
  <c r="I1229" i="17"/>
  <c r="J1229" i="17"/>
  <c r="O1229" i="17" s="1"/>
  <c r="K1229" i="17"/>
  <c r="L1229" i="17"/>
  <c r="M1229" i="17" s="1"/>
  <c r="N1229" i="17"/>
  <c r="F1230" i="17"/>
  <c r="G1230" i="17"/>
  <c r="H1230" i="17"/>
  <c r="I1230" i="17"/>
  <c r="J1230" i="17"/>
  <c r="O1230" i="17" s="1"/>
  <c r="K1230" i="17"/>
  <c r="L1230" i="17"/>
  <c r="M1230" i="17" s="1"/>
  <c r="N1230" i="17"/>
  <c r="F1231" i="17"/>
  <c r="G1231" i="17"/>
  <c r="H1231" i="17"/>
  <c r="I1231" i="17"/>
  <c r="J1231" i="17"/>
  <c r="O1231" i="17" s="1"/>
  <c r="K1231" i="17"/>
  <c r="L1231" i="17"/>
  <c r="M1231" i="17" s="1"/>
  <c r="N1231" i="17"/>
  <c r="F1232" i="17"/>
  <c r="G1232" i="17"/>
  <c r="H1232" i="17"/>
  <c r="I1232" i="17"/>
  <c r="J1232" i="17"/>
  <c r="O1232" i="17" s="1"/>
  <c r="K1232" i="17"/>
  <c r="L1232" i="17"/>
  <c r="M1232" i="17" s="1"/>
  <c r="N1232" i="17"/>
  <c r="F1233" i="17"/>
  <c r="G1233" i="17"/>
  <c r="H1233" i="17"/>
  <c r="I1233" i="17"/>
  <c r="J1233" i="17"/>
  <c r="O1233" i="17" s="1"/>
  <c r="K1233" i="17"/>
  <c r="L1233" i="17"/>
  <c r="M1233" i="17" s="1"/>
  <c r="N1233" i="17"/>
  <c r="F1234" i="17"/>
  <c r="G1234" i="17"/>
  <c r="H1234" i="17"/>
  <c r="I1234" i="17"/>
  <c r="J1234" i="17"/>
  <c r="O1234" i="17" s="1"/>
  <c r="K1234" i="17"/>
  <c r="L1234" i="17"/>
  <c r="M1234" i="17" s="1"/>
  <c r="N1234" i="17"/>
  <c r="F1235" i="17"/>
  <c r="G1235" i="17"/>
  <c r="H1235" i="17"/>
  <c r="I1235" i="17"/>
  <c r="J1235" i="17"/>
  <c r="O1235" i="17" s="1"/>
  <c r="K1235" i="17"/>
  <c r="L1235" i="17"/>
  <c r="M1235" i="17" s="1"/>
  <c r="N1235" i="17"/>
  <c r="F1236" i="17"/>
  <c r="G1236" i="17"/>
  <c r="H1236" i="17"/>
  <c r="I1236" i="17"/>
  <c r="J1236" i="17"/>
  <c r="O1236" i="17" s="1"/>
  <c r="K1236" i="17"/>
  <c r="L1236" i="17"/>
  <c r="M1236" i="17" s="1"/>
  <c r="N1236" i="17"/>
  <c r="F1237" i="17"/>
  <c r="G1237" i="17"/>
  <c r="H1237" i="17"/>
  <c r="I1237" i="17"/>
  <c r="J1237" i="17"/>
  <c r="O1237" i="17" s="1"/>
  <c r="K1237" i="17"/>
  <c r="L1237" i="17"/>
  <c r="M1237" i="17" s="1"/>
  <c r="N1237" i="17"/>
  <c r="F1238" i="17"/>
  <c r="G1238" i="17"/>
  <c r="H1238" i="17"/>
  <c r="I1238" i="17"/>
  <c r="J1238" i="17"/>
  <c r="O1238" i="17" s="1"/>
  <c r="K1238" i="17"/>
  <c r="L1238" i="17"/>
  <c r="M1238" i="17" s="1"/>
  <c r="N1238" i="17"/>
  <c r="F1239" i="17"/>
  <c r="G1239" i="17"/>
  <c r="H1239" i="17"/>
  <c r="I1239" i="17"/>
  <c r="J1239" i="17"/>
  <c r="O1239" i="17" s="1"/>
  <c r="K1239" i="17"/>
  <c r="L1239" i="17"/>
  <c r="M1239" i="17" s="1"/>
  <c r="N1239" i="17"/>
  <c r="F1240" i="17"/>
  <c r="G1240" i="17"/>
  <c r="H1240" i="17"/>
  <c r="I1240" i="17"/>
  <c r="J1240" i="17"/>
  <c r="O1240" i="17" s="1"/>
  <c r="K1240" i="17"/>
  <c r="L1240" i="17"/>
  <c r="M1240" i="17" s="1"/>
  <c r="N1240" i="17"/>
  <c r="F1241" i="17"/>
  <c r="G1241" i="17"/>
  <c r="H1241" i="17"/>
  <c r="I1241" i="17"/>
  <c r="J1241" i="17"/>
  <c r="O1241" i="17" s="1"/>
  <c r="K1241" i="17"/>
  <c r="L1241" i="17"/>
  <c r="M1241" i="17" s="1"/>
  <c r="N1241" i="17"/>
  <c r="F1242" i="17"/>
  <c r="G1242" i="17"/>
  <c r="H1242" i="17"/>
  <c r="I1242" i="17"/>
  <c r="J1242" i="17"/>
  <c r="O1242" i="17" s="1"/>
  <c r="K1242" i="17"/>
  <c r="L1242" i="17"/>
  <c r="M1242" i="17" s="1"/>
  <c r="N1242" i="17"/>
  <c r="F1243" i="17"/>
  <c r="G1243" i="17"/>
  <c r="H1243" i="17"/>
  <c r="I1243" i="17"/>
  <c r="J1243" i="17"/>
  <c r="O1243" i="17" s="1"/>
  <c r="K1243" i="17"/>
  <c r="L1243" i="17"/>
  <c r="M1243" i="17" s="1"/>
  <c r="N1243" i="17"/>
  <c r="F1244" i="17"/>
  <c r="G1244" i="17"/>
  <c r="H1244" i="17"/>
  <c r="I1244" i="17"/>
  <c r="J1244" i="17"/>
  <c r="O1244" i="17" s="1"/>
  <c r="K1244" i="17"/>
  <c r="L1244" i="17"/>
  <c r="M1244" i="17" s="1"/>
  <c r="N1244" i="17"/>
  <c r="F1245" i="17"/>
  <c r="G1245" i="17"/>
  <c r="H1245" i="17"/>
  <c r="I1245" i="17"/>
  <c r="J1245" i="17"/>
  <c r="O1245" i="17" s="1"/>
  <c r="K1245" i="17"/>
  <c r="L1245" i="17"/>
  <c r="M1245" i="17" s="1"/>
  <c r="N1245" i="17"/>
  <c r="F1246" i="17"/>
  <c r="G1246" i="17"/>
  <c r="H1246" i="17"/>
  <c r="I1246" i="17"/>
  <c r="J1246" i="17"/>
  <c r="O1246" i="17" s="1"/>
  <c r="K1246" i="17"/>
  <c r="L1246" i="17"/>
  <c r="M1246" i="17" s="1"/>
  <c r="N1246" i="17"/>
  <c r="F1247" i="17"/>
  <c r="G1247" i="17"/>
  <c r="H1247" i="17"/>
  <c r="I1247" i="17"/>
  <c r="J1247" i="17"/>
  <c r="O1247" i="17" s="1"/>
  <c r="K1247" i="17"/>
  <c r="L1247" i="17"/>
  <c r="M1247" i="17" s="1"/>
  <c r="N1247" i="17"/>
  <c r="F1248" i="17"/>
  <c r="G1248" i="17"/>
  <c r="H1248" i="17"/>
  <c r="I1248" i="17"/>
  <c r="J1248" i="17"/>
  <c r="O1248" i="17" s="1"/>
  <c r="K1248" i="17"/>
  <c r="L1248" i="17"/>
  <c r="M1248" i="17" s="1"/>
  <c r="N1248" i="17"/>
  <c r="F1249" i="17"/>
  <c r="G1249" i="17"/>
  <c r="H1249" i="17"/>
  <c r="I1249" i="17"/>
  <c r="J1249" i="17"/>
  <c r="O1249" i="17" s="1"/>
  <c r="K1249" i="17"/>
  <c r="L1249" i="17"/>
  <c r="M1249" i="17" s="1"/>
  <c r="N1249" i="17"/>
  <c r="F1250" i="17"/>
  <c r="G1250" i="17"/>
  <c r="H1250" i="17"/>
  <c r="I1250" i="17"/>
  <c r="J1250" i="17"/>
  <c r="O1250" i="17" s="1"/>
  <c r="K1250" i="17"/>
  <c r="L1250" i="17"/>
  <c r="M1250" i="17" s="1"/>
  <c r="N1250" i="17"/>
  <c r="F1251" i="17"/>
  <c r="G1251" i="17"/>
  <c r="H1251" i="17"/>
  <c r="I1251" i="17"/>
  <c r="J1251" i="17"/>
  <c r="O1251" i="17" s="1"/>
  <c r="K1251" i="17"/>
  <c r="L1251" i="17"/>
  <c r="M1251" i="17" s="1"/>
  <c r="N1251" i="17"/>
  <c r="F1252" i="17"/>
  <c r="G1252" i="17"/>
  <c r="H1252" i="17"/>
  <c r="I1252" i="17"/>
  <c r="J1252" i="17"/>
  <c r="K1252" i="17"/>
  <c r="L1252" i="17"/>
  <c r="M1252" i="17" s="1"/>
  <c r="N1252" i="17"/>
  <c r="O1252" i="17"/>
  <c r="F1253" i="17"/>
  <c r="G1253" i="17"/>
  <c r="H1253" i="17"/>
  <c r="I1253" i="17"/>
  <c r="J1253" i="17"/>
  <c r="O1253" i="17" s="1"/>
  <c r="K1253" i="17"/>
  <c r="L1253" i="17"/>
  <c r="M1253" i="17" s="1"/>
  <c r="N1253" i="17"/>
  <c r="F1254" i="17"/>
  <c r="G1254" i="17"/>
  <c r="H1254" i="17"/>
  <c r="I1254" i="17"/>
  <c r="J1254" i="17"/>
  <c r="O1254" i="17" s="1"/>
  <c r="K1254" i="17"/>
  <c r="L1254" i="17"/>
  <c r="M1254" i="17" s="1"/>
  <c r="N1254" i="17"/>
  <c r="F1255" i="17"/>
  <c r="G1255" i="17"/>
  <c r="H1255" i="17"/>
  <c r="I1255" i="17"/>
  <c r="J1255" i="17"/>
  <c r="O1255" i="17" s="1"/>
  <c r="K1255" i="17"/>
  <c r="L1255" i="17"/>
  <c r="M1255" i="17" s="1"/>
  <c r="N1255" i="17"/>
  <c r="F1256" i="17"/>
  <c r="G1256" i="17"/>
  <c r="H1256" i="17"/>
  <c r="I1256" i="17"/>
  <c r="J1256" i="17"/>
  <c r="O1256" i="17" s="1"/>
  <c r="K1256" i="17"/>
  <c r="L1256" i="17"/>
  <c r="M1256" i="17" s="1"/>
  <c r="N1256" i="17"/>
  <c r="F1257" i="17"/>
  <c r="G1257" i="17"/>
  <c r="H1257" i="17"/>
  <c r="I1257" i="17"/>
  <c r="J1257" i="17"/>
  <c r="O1257" i="17" s="1"/>
  <c r="K1257" i="17"/>
  <c r="L1257" i="17"/>
  <c r="M1257" i="17" s="1"/>
  <c r="N1257" i="17"/>
  <c r="F1258" i="17"/>
  <c r="G1258" i="17"/>
  <c r="H1258" i="17"/>
  <c r="I1258" i="17"/>
  <c r="J1258" i="17"/>
  <c r="O1258" i="17" s="1"/>
  <c r="K1258" i="17"/>
  <c r="L1258" i="17"/>
  <c r="M1258" i="17" s="1"/>
  <c r="N1258" i="17"/>
  <c r="F1259" i="17"/>
  <c r="G1259" i="17"/>
  <c r="H1259" i="17"/>
  <c r="I1259" i="17"/>
  <c r="J1259" i="17"/>
  <c r="O1259" i="17" s="1"/>
  <c r="K1259" i="17"/>
  <c r="L1259" i="17"/>
  <c r="M1259" i="17" s="1"/>
  <c r="N1259" i="17"/>
  <c r="F1260" i="17"/>
  <c r="G1260" i="17"/>
  <c r="H1260" i="17"/>
  <c r="I1260" i="17"/>
  <c r="J1260" i="17"/>
  <c r="O1260" i="17" s="1"/>
  <c r="K1260" i="17"/>
  <c r="L1260" i="17"/>
  <c r="M1260" i="17" s="1"/>
  <c r="N1260" i="17"/>
  <c r="F1261" i="17"/>
  <c r="G1261" i="17"/>
  <c r="H1261" i="17"/>
  <c r="I1261" i="17"/>
  <c r="J1261" i="17"/>
  <c r="O1261" i="17" s="1"/>
  <c r="K1261" i="17"/>
  <c r="L1261" i="17"/>
  <c r="M1261" i="17" s="1"/>
  <c r="N1261" i="17"/>
  <c r="F1262" i="17"/>
  <c r="G1262" i="17"/>
  <c r="H1262" i="17"/>
  <c r="I1262" i="17"/>
  <c r="J1262" i="17"/>
  <c r="O1262" i="17" s="1"/>
  <c r="K1262" i="17"/>
  <c r="L1262" i="17"/>
  <c r="M1262" i="17" s="1"/>
  <c r="N1262" i="17"/>
  <c r="F1263" i="17"/>
  <c r="G1263" i="17"/>
  <c r="H1263" i="17"/>
  <c r="I1263" i="17"/>
  <c r="J1263" i="17"/>
  <c r="O1263" i="17" s="1"/>
  <c r="K1263" i="17"/>
  <c r="L1263" i="17"/>
  <c r="M1263" i="17" s="1"/>
  <c r="N1263" i="17"/>
  <c r="F1264" i="17"/>
  <c r="G1264" i="17"/>
  <c r="H1264" i="17"/>
  <c r="I1264" i="17"/>
  <c r="J1264" i="17"/>
  <c r="O1264" i="17" s="1"/>
  <c r="K1264" i="17"/>
  <c r="L1264" i="17"/>
  <c r="M1264" i="17" s="1"/>
  <c r="N1264" i="17"/>
  <c r="F1265" i="17"/>
  <c r="G1265" i="17"/>
  <c r="H1265" i="17"/>
  <c r="I1265" i="17"/>
  <c r="J1265" i="17"/>
  <c r="O1265" i="17" s="1"/>
  <c r="K1265" i="17"/>
  <c r="L1265" i="17"/>
  <c r="M1265" i="17" s="1"/>
  <c r="N1265" i="17"/>
  <c r="F1266" i="17"/>
  <c r="G1266" i="17"/>
  <c r="H1266" i="17"/>
  <c r="I1266" i="17"/>
  <c r="J1266" i="17"/>
  <c r="O1266" i="17" s="1"/>
  <c r="K1266" i="17"/>
  <c r="L1266" i="17"/>
  <c r="M1266" i="17" s="1"/>
  <c r="N1266" i="17"/>
  <c r="F1267" i="17"/>
  <c r="G1267" i="17"/>
  <c r="H1267" i="17"/>
  <c r="I1267" i="17"/>
  <c r="J1267" i="17"/>
  <c r="O1267" i="17" s="1"/>
  <c r="K1267" i="17"/>
  <c r="L1267" i="17"/>
  <c r="M1267" i="17" s="1"/>
  <c r="N1267" i="17"/>
  <c r="F1268" i="17"/>
  <c r="G1268" i="17"/>
  <c r="H1268" i="17"/>
  <c r="I1268" i="17"/>
  <c r="J1268" i="17"/>
  <c r="O1268" i="17" s="1"/>
  <c r="K1268" i="17"/>
  <c r="L1268" i="17"/>
  <c r="M1268" i="17" s="1"/>
  <c r="N1268" i="17"/>
  <c r="F1269" i="17"/>
  <c r="G1269" i="17"/>
  <c r="H1269" i="17"/>
  <c r="I1269" i="17"/>
  <c r="J1269" i="17"/>
  <c r="O1269" i="17" s="1"/>
  <c r="K1269" i="17"/>
  <c r="L1269" i="17"/>
  <c r="M1269" i="17" s="1"/>
  <c r="N1269" i="17"/>
  <c r="F1270" i="17"/>
  <c r="G1270" i="17"/>
  <c r="H1270" i="17"/>
  <c r="I1270" i="17"/>
  <c r="J1270" i="17"/>
  <c r="O1270" i="17" s="1"/>
  <c r="K1270" i="17"/>
  <c r="L1270" i="17"/>
  <c r="M1270" i="17" s="1"/>
  <c r="N1270" i="17"/>
  <c r="F1271" i="17"/>
  <c r="G1271" i="17"/>
  <c r="H1271" i="17"/>
  <c r="I1271" i="17"/>
  <c r="J1271" i="17"/>
  <c r="O1271" i="17" s="1"/>
  <c r="K1271" i="17"/>
  <c r="L1271" i="17"/>
  <c r="M1271" i="17" s="1"/>
  <c r="N1271" i="17"/>
  <c r="F1272" i="17"/>
  <c r="G1272" i="17"/>
  <c r="H1272" i="17"/>
  <c r="I1272" i="17"/>
  <c r="J1272" i="17"/>
  <c r="O1272" i="17" s="1"/>
  <c r="K1272" i="17"/>
  <c r="L1272" i="17"/>
  <c r="M1272" i="17" s="1"/>
  <c r="N1272" i="17"/>
  <c r="F1273" i="17"/>
  <c r="G1273" i="17"/>
  <c r="H1273" i="17"/>
  <c r="I1273" i="17"/>
  <c r="J1273" i="17"/>
  <c r="O1273" i="17" s="1"/>
  <c r="K1273" i="17"/>
  <c r="L1273" i="17"/>
  <c r="M1273" i="17" s="1"/>
  <c r="N1273" i="17"/>
  <c r="F1274" i="17"/>
  <c r="G1274" i="17"/>
  <c r="H1274" i="17"/>
  <c r="I1274" i="17"/>
  <c r="J1274" i="17"/>
  <c r="O1274" i="17" s="1"/>
  <c r="K1274" i="17"/>
  <c r="L1274" i="17"/>
  <c r="M1274" i="17" s="1"/>
  <c r="N1274" i="17"/>
  <c r="F1275" i="17"/>
  <c r="G1275" i="17"/>
  <c r="H1275" i="17"/>
  <c r="I1275" i="17"/>
  <c r="J1275" i="17"/>
  <c r="O1275" i="17" s="1"/>
  <c r="K1275" i="17"/>
  <c r="L1275" i="17"/>
  <c r="M1275" i="17" s="1"/>
  <c r="N1275" i="17"/>
  <c r="F1276" i="17"/>
  <c r="G1276" i="17"/>
  <c r="H1276" i="17"/>
  <c r="I1276" i="17"/>
  <c r="J1276" i="17"/>
  <c r="O1276" i="17" s="1"/>
  <c r="K1276" i="17"/>
  <c r="L1276" i="17"/>
  <c r="M1276" i="17" s="1"/>
  <c r="N1276" i="17"/>
  <c r="F1277" i="17"/>
  <c r="G1277" i="17"/>
  <c r="H1277" i="17"/>
  <c r="I1277" i="17"/>
  <c r="J1277" i="17"/>
  <c r="O1277" i="17" s="1"/>
  <c r="K1277" i="17"/>
  <c r="L1277" i="17"/>
  <c r="M1277" i="17" s="1"/>
  <c r="N1277" i="17"/>
  <c r="F1278" i="17"/>
  <c r="G1278" i="17"/>
  <c r="H1278" i="17"/>
  <c r="I1278" i="17"/>
  <c r="J1278" i="17"/>
  <c r="O1278" i="17" s="1"/>
  <c r="K1278" i="17"/>
  <c r="L1278" i="17"/>
  <c r="M1278" i="17" s="1"/>
  <c r="N1278" i="17"/>
  <c r="F1279" i="17"/>
  <c r="G1279" i="17"/>
  <c r="H1279" i="17"/>
  <c r="I1279" i="17"/>
  <c r="J1279" i="17"/>
  <c r="O1279" i="17" s="1"/>
  <c r="K1279" i="17"/>
  <c r="L1279" i="17"/>
  <c r="M1279" i="17" s="1"/>
  <c r="N1279" i="17"/>
  <c r="F1280" i="17"/>
  <c r="G1280" i="17"/>
  <c r="H1280" i="17"/>
  <c r="I1280" i="17"/>
  <c r="J1280" i="17"/>
  <c r="O1280" i="17" s="1"/>
  <c r="K1280" i="17"/>
  <c r="L1280" i="17"/>
  <c r="M1280" i="17" s="1"/>
  <c r="N1280" i="17"/>
  <c r="F1281" i="17"/>
  <c r="G1281" i="17"/>
  <c r="H1281" i="17"/>
  <c r="I1281" i="17"/>
  <c r="J1281" i="17"/>
  <c r="O1281" i="17" s="1"/>
  <c r="K1281" i="17"/>
  <c r="L1281" i="17"/>
  <c r="M1281" i="17" s="1"/>
  <c r="N1281" i="17"/>
  <c r="F1282" i="17"/>
  <c r="G1282" i="17"/>
  <c r="H1282" i="17"/>
  <c r="I1282" i="17"/>
  <c r="J1282" i="17"/>
  <c r="O1282" i="17" s="1"/>
  <c r="K1282" i="17"/>
  <c r="L1282" i="17"/>
  <c r="M1282" i="17" s="1"/>
  <c r="N1282" i="17"/>
  <c r="F1283" i="17"/>
  <c r="G1283" i="17"/>
  <c r="H1283" i="17"/>
  <c r="I1283" i="17"/>
  <c r="J1283" i="17"/>
  <c r="O1283" i="17" s="1"/>
  <c r="K1283" i="17"/>
  <c r="L1283" i="17"/>
  <c r="M1283" i="17" s="1"/>
  <c r="N1283" i="17"/>
  <c r="F1284" i="17"/>
  <c r="G1284" i="17"/>
  <c r="H1284" i="17"/>
  <c r="I1284" i="17"/>
  <c r="J1284" i="17"/>
  <c r="O1284" i="17" s="1"/>
  <c r="K1284" i="17"/>
  <c r="L1284" i="17"/>
  <c r="M1284" i="17" s="1"/>
  <c r="N1284" i="17"/>
  <c r="F1285" i="17"/>
  <c r="G1285" i="17"/>
  <c r="H1285" i="17"/>
  <c r="I1285" i="17"/>
  <c r="J1285" i="17"/>
  <c r="O1285" i="17" s="1"/>
  <c r="K1285" i="17"/>
  <c r="L1285" i="17"/>
  <c r="M1285" i="17" s="1"/>
  <c r="N1285" i="17"/>
  <c r="F1286" i="17"/>
  <c r="G1286" i="17"/>
  <c r="H1286" i="17"/>
  <c r="I1286" i="17"/>
  <c r="J1286" i="17"/>
  <c r="O1286" i="17" s="1"/>
  <c r="K1286" i="17"/>
  <c r="L1286" i="17"/>
  <c r="M1286" i="17" s="1"/>
  <c r="N1286" i="17"/>
  <c r="F1287" i="17"/>
  <c r="G1287" i="17"/>
  <c r="H1287" i="17"/>
  <c r="I1287" i="17"/>
  <c r="J1287" i="17"/>
  <c r="O1287" i="17" s="1"/>
  <c r="K1287" i="17"/>
  <c r="L1287" i="17"/>
  <c r="M1287" i="17" s="1"/>
  <c r="N1287" i="17"/>
  <c r="F1288" i="17"/>
  <c r="G1288" i="17"/>
  <c r="H1288" i="17"/>
  <c r="I1288" i="17"/>
  <c r="J1288" i="17"/>
  <c r="O1288" i="17" s="1"/>
  <c r="K1288" i="17"/>
  <c r="L1288" i="17"/>
  <c r="M1288" i="17" s="1"/>
  <c r="N1288" i="17"/>
  <c r="F1289" i="17"/>
  <c r="G1289" i="17"/>
  <c r="H1289" i="17"/>
  <c r="I1289" i="17"/>
  <c r="J1289" i="17"/>
  <c r="O1289" i="17" s="1"/>
  <c r="K1289" i="17"/>
  <c r="L1289" i="17"/>
  <c r="M1289" i="17" s="1"/>
  <c r="N1289" i="17"/>
  <c r="F1290" i="17"/>
  <c r="G1290" i="17"/>
  <c r="H1290" i="17"/>
  <c r="I1290" i="17"/>
  <c r="J1290" i="17"/>
  <c r="O1290" i="17" s="1"/>
  <c r="K1290" i="17"/>
  <c r="L1290" i="17"/>
  <c r="M1290" i="17" s="1"/>
  <c r="N1290" i="17"/>
  <c r="F1291" i="17"/>
  <c r="G1291" i="17"/>
  <c r="H1291" i="17"/>
  <c r="I1291" i="17"/>
  <c r="J1291" i="17"/>
  <c r="O1291" i="17" s="1"/>
  <c r="K1291" i="17"/>
  <c r="L1291" i="17"/>
  <c r="M1291" i="17" s="1"/>
  <c r="N1291" i="17"/>
  <c r="F1292" i="17"/>
  <c r="G1292" i="17"/>
  <c r="H1292" i="17"/>
  <c r="I1292" i="17"/>
  <c r="J1292" i="17"/>
  <c r="O1292" i="17" s="1"/>
  <c r="K1292" i="17"/>
  <c r="L1292" i="17"/>
  <c r="M1292" i="17" s="1"/>
  <c r="N1292" i="17"/>
  <c r="F1293" i="17"/>
  <c r="G1293" i="17"/>
  <c r="H1293" i="17"/>
  <c r="I1293" i="17"/>
  <c r="J1293" i="17"/>
  <c r="O1293" i="17" s="1"/>
  <c r="K1293" i="17"/>
  <c r="L1293" i="17"/>
  <c r="M1293" i="17" s="1"/>
  <c r="N1293" i="17"/>
  <c r="F1294" i="17"/>
  <c r="G1294" i="17"/>
  <c r="H1294" i="17"/>
  <c r="I1294" i="17"/>
  <c r="J1294" i="17"/>
  <c r="O1294" i="17" s="1"/>
  <c r="K1294" i="17"/>
  <c r="L1294" i="17"/>
  <c r="M1294" i="17" s="1"/>
  <c r="N1294" i="17"/>
  <c r="F1295" i="17"/>
  <c r="G1295" i="17"/>
  <c r="H1295" i="17"/>
  <c r="I1295" i="17"/>
  <c r="J1295" i="17"/>
  <c r="O1295" i="17" s="1"/>
  <c r="K1295" i="17"/>
  <c r="L1295" i="17"/>
  <c r="M1295" i="17" s="1"/>
  <c r="N1295" i="17"/>
  <c r="F1296" i="17"/>
  <c r="G1296" i="17"/>
  <c r="H1296" i="17"/>
  <c r="I1296" i="17"/>
  <c r="J1296" i="17"/>
  <c r="O1296" i="17" s="1"/>
  <c r="K1296" i="17"/>
  <c r="L1296" i="17"/>
  <c r="M1296" i="17" s="1"/>
  <c r="N1296" i="17"/>
  <c r="F1297" i="17"/>
  <c r="G1297" i="17"/>
  <c r="H1297" i="17"/>
  <c r="I1297" i="17"/>
  <c r="J1297" i="17"/>
  <c r="O1297" i="17" s="1"/>
  <c r="K1297" i="17"/>
  <c r="L1297" i="17"/>
  <c r="M1297" i="17" s="1"/>
  <c r="N1297" i="17"/>
  <c r="F1298" i="17"/>
  <c r="G1298" i="17"/>
  <c r="H1298" i="17"/>
  <c r="I1298" i="17"/>
  <c r="J1298" i="17"/>
  <c r="O1298" i="17" s="1"/>
  <c r="K1298" i="17"/>
  <c r="L1298" i="17"/>
  <c r="M1298" i="17" s="1"/>
  <c r="N1298" i="17"/>
  <c r="F1299" i="17"/>
  <c r="G1299" i="17"/>
  <c r="H1299" i="17"/>
  <c r="I1299" i="17"/>
  <c r="J1299" i="17"/>
  <c r="O1299" i="17" s="1"/>
  <c r="K1299" i="17"/>
  <c r="L1299" i="17"/>
  <c r="M1299" i="17" s="1"/>
  <c r="N1299" i="17"/>
  <c r="F1300" i="17"/>
  <c r="G1300" i="17"/>
  <c r="H1300" i="17"/>
  <c r="I1300" i="17"/>
  <c r="J1300" i="17"/>
  <c r="O1300" i="17" s="1"/>
  <c r="K1300" i="17"/>
  <c r="L1300" i="17"/>
  <c r="M1300" i="17" s="1"/>
  <c r="N1300" i="17"/>
  <c r="F1301" i="17"/>
  <c r="G1301" i="17"/>
  <c r="H1301" i="17"/>
  <c r="I1301" i="17"/>
  <c r="J1301" i="17"/>
  <c r="O1301" i="17" s="1"/>
  <c r="K1301" i="17"/>
  <c r="L1301" i="17"/>
  <c r="M1301" i="17" s="1"/>
  <c r="N1301" i="17"/>
  <c r="F1302" i="17"/>
  <c r="G1302" i="17"/>
  <c r="H1302" i="17"/>
  <c r="I1302" i="17"/>
  <c r="J1302" i="17"/>
  <c r="O1302" i="17" s="1"/>
  <c r="K1302" i="17"/>
  <c r="L1302" i="17"/>
  <c r="M1302" i="17" s="1"/>
  <c r="N1302" i="17"/>
  <c r="F1303" i="17"/>
  <c r="G1303" i="17"/>
  <c r="H1303" i="17"/>
  <c r="I1303" i="17"/>
  <c r="J1303" i="17"/>
  <c r="O1303" i="17" s="1"/>
  <c r="K1303" i="17"/>
  <c r="L1303" i="17"/>
  <c r="M1303" i="17" s="1"/>
  <c r="N1303" i="17"/>
  <c r="F1304" i="17"/>
  <c r="G1304" i="17"/>
  <c r="H1304" i="17"/>
  <c r="I1304" i="17"/>
  <c r="J1304" i="17"/>
  <c r="O1304" i="17" s="1"/>
  <c r="K1304" i="17"/>
  <c r="L1304" i="17"/>
  <c r="M1304" i="17" s="1"/>
  <c r="N1304" i="17"/>
  <c r="F1305" i="17"/>
  <c r="G1305" i="17"/>
  <c r="H1305" i="17"/>
  <c r="I1305" i="17"/>
  <c r="J1305" i="17"/>
  <c r="O1305" i="17" s="1"/>
  <c r="K1305" i="17"/>
  <c r="L1305" i="17"/>
  <c r="M1305" i="17" s="1"/>
  <c r="N1305" i="17"/>
  <c r="F1306" i="17"/>
  <c r="G1306" i="17"/>
  <c r="H1306" i="17"/>
  <c r="I1306" i="17"/>
  <c r="J1306" i="17"/>
  <c r="O1306" i="17" s="1"/>
  <c r="K1306" i="17"/>
  <c r="L1306" i="17"/>
  <c r="M1306" i="17" s="1"/>
  <c r="N1306" i="17"/>
  <c r="F1307" i="17"/>
  <c r="G1307" i="17"/>
  <c r="H1307" i="17"/>
  <c r="I1307" i="17"/>
  <c r="J1307" i="17"/>
  <c r="O1307" i="17" s="1"/>
  <c r="K1307" i="17"/>
  <c r="L1307" i="17"/>
  <c r="M1307" i="17" s="1"/>
  <c r="N1307" i="17"/>
  <c r="F1308" i="17"/>
  <c r="G1308" i="17"/>
  <c r="H1308" i="17"/>
  <c r="I1308" i="17"/>
  <c r="J1308" i="17"/>
  <c r="O1308" i="17" s="1"/>
  <c r="K1308" i="17"/>
  <c r="L1308" i="17"/>
  <c r="M1308" i="17" s="1"/>
  <c r="N1308" i="17"/>
  <c r="F1309" i="17"/>
  <c r="G1309" i="17"/>
  <c r="H1309" i="17"/>
  <c r="I1309" i="17"/>
  <c r="J1309" i="17"/>
  <c r="O1309" i="17" s="1"/>
  <c r="K1309" i="17"/>
  <c r="L1309" i="17"/>
  <c r="M1309" i="17" s="1"/>
  <c r="N1309" i="17"/>
  <c r="F1310" i="17"/>
  <c r="G1310" i="17"/>
  <c r="H1310" i="17"/>
  <c r="I1310" i="17"/>
  <c r="J1310" i="17"/>
  <c r="O1310" i="17" s="1"/>
  <c r="K1310" i="17"/>
  <c r="L1310" i="17"/>
  <c r="M1310" i="17" s="1"/>
  <c r="N1310" i="17"/>
  <c r="F1311" i="17"/>
  <c r="G1311" i="17"/>
  <c r="H1311" i="17"/>
  <c r="I1311" i="17"/>
  <c r="J1311" i="17"/>
  <c r="O1311" i="17" s="1"/>
  <c r="K1311" i="17"/>
  <c r="L1311" i="17"/>
  <c r="M1311" i="17" s="1"/>
  <c r="N1311" i="17"/>
  <c r="F1312" i="17"/>
  <c r="G1312" i="17"/>
  <c r="H1312" i="17"/>
  <c r="I1312" i="17"/>
  <c r="J1312" i="17"/>
  <c r="O1312" i="17" s="1"/>
  <c r="K1312" i="17"/>
  <c r="L1312" i="17"/>
  <c r="M1312" i="17" s="1"/>
  <c r="N1312" i="17"/>
  <c r="F1313" i="17"/>
  <c r="G1313" i="17"/>
  <c r="H1313" i="17"/>
  <c r="I1313" i="17"/>
  <c r="J1313" i="17"/>
  <c r="O1313" i="17" s="1"/>
  <c r="K1313" i="17"/>
  <c r="L1313" i="17"/>
  <c r="M1313" i="17" s="1"/>
  <c r="N1313" i="17"/>
  <c r="F1314" i="17"/>
  <c r="G1314" i="17"/>
  <c r="H1314" i="17"/>
  <c r="I1314" i="17"/>
  <c r="J1314" i="17"/>
  <c r="O1314" i="17" s="1"/>
  <c r="K1314" i="17"/>
  <c r="L1314" i="17"/>
  <c r="M1314" i="17" s="1"/>
  <c r="N1314" i="17"/>
  <c r="F1315" i="17"/>
  <c r="G1315" i="17"/>
  <c r="H1315" i="17"/>
  <c r="I1315" i="17"/>
  <c r="J1315" i="17"/>
  <c r="O1315" i="17" s="1"/>
  <c r="K1315" i="17"/>
  <c r="L1315" i="17"/>
  <c r="M1315" i="17" s="1"/>
  <c r="N1315" i="17"/>
  <c r="F1316" i="17"/>
  <c r="G1316" i="17"/>
  <c r="H1316" i="17"/>
  <c r="I1316" i="17"/>
  <c r="J1316" i="17"/>
  <c r="O1316" i="17" s="1"/>
  <c r="K1316" i="17"/>
  <c r="L1316" i="17"/>
  <c r="M1316" i="17" s="1"/>
  <c r="N1316" i="17"/>
  <c r="F1317" i="17"/>
  <c r="G1317" i="17"/>
  <c r="H1317" i="17"/>
  <c r="I1317" i="17"/>
  <c r="J1317" i="17"/>
  <c r="O1317" i="17" s="1"/>
  <c r="K1317" i="17"/>
  <c r="L1317" i="17"/>
  <c r="M1317" i="17" s="1"/>
  <c r="N1317" i="17"/>
  <c r="F1318" i="17"/>
  <c r="G1318" i="17"/>
  <c r="H1318" i="17"/>
  <c r="I1318" i="17"/>
  <c r="J1318" i="17"/>
  <c r="O1318" i="17" s="1"/>
  <c r="K1318" i="17"/>
  <c r="L1318" i="17"/>
  <c r="M1318" i="17" s="1"/>
  <c r="N1318" i="17"/>
  <c r="F1319" i="17"/>
  <c r="G1319" i="17"/>
  <c r="H1319" i="17"/>
  <c r="I1319" i="17"/>
  <c r="J1319" i="17"/>
  <c r="O1319" i="17" s="1"/>
  <c r="K1319" i="17"/>
  <c r="L1319" i="17"/>
  <c r="M1319" i="17" s="1"/>
  <c r="N1319" i="17"/>
  <c r="F1320" i="17"/>
  <c r="G1320" i="17"/>
  <c r="H1320" i="17"/>
  <c r="I1320" i="17"/>
  <c r="J1320" i="17"/>
  <c r="O1320" i="17" s="1"/>
  <c r="K1320" i="17"/>
  <c r="L1320" i="17"/>
  <c r="M1320" i="17" s="1"/>
  <c r="N1320" i="17"/>
  <c r="F1321" i="17"/>
  <c r="G1321" i="17"/>
  <c r="H1321" i="17"/>
  <c r="I1321" i="17"/>
  <c r="J1321" i="17"/>
  <c r="O1321" i="17" s="1"/>
  <c r="K1321" i="17"/>
  <c r="L1321" i="17"/>
  <c r="M1321" i="17" s="1"/>
  <c r="N1321" i="17"/>
  <c r="F1322" i="17"/>
  <c r="G1322" i="17"/>
  <c r="H1322" i="17"/>
  <c r="I1322" i="17"/>
  <c r="J1322" i="17"/>
  <c r="O1322" i="17" s="1"/>
  <c r="K1322" i="17"/>
  <c r="L1322" i="17"/>
  <c r="M1322" i="17" s="1"/>
  <c r="N1322" i="17"/>
  <c r="F1323" i="17"/>
  <c r="G1323" i="17"/>
  <c r="H1323" i="17"/>
  <c r="I1323" i="17"/>
  <c r="J1323" i="17"/>
  <c r="O1323" i="17" s="1"/>
  <c r="K1323" i="17"/>
  <c r="L1323" i="17"/>
  <c r="M1323" i="17" s="1"/>
  <c r="N1323" i="17"/>
  <c r="F1324" i="17"/>
  <c r="G1324" i="17"/>
  <c r="H1324" i="17"/>
  <c r="I1324" i="17"/>
  <c r="J1324" i="17"/>
  <c r="O1324" i="17" s="1"/>
  <c r="K1324" i="17"/>
  <c r="L1324" i="17"/>
  <c r="M1324" i="17" s="1"/>
  <c r="N1324" i="17"/>
  <c r="F1325" i="17"/>
  <c r="G1325" i="17"/>
  <c r="H1325" i="17"/>
  <c r="I1325" i="17"/>
  <c r="J1325" i="17"/>
  <c r="O1325" i="17" s="1"/>
  <c r="K1325" i="17"/>
  <c r="L1325" i="17"/>
  <c r="M1325" i="17" s="1"/>
  <c r="N1325" i="17"/>
  <c r="F1326" i="17"/>
  <c r="G1326" i="17"/>
  <c r="H1326" i="17"/>
  <c r="I1326" i="17"/>
  <c r="J1326" i="17"/>
  <c r="O1326" i="17" s="1"/>
  <c r="K1326" i="17"/>
  <c r="L1326" i="17"/>
  <c r="M1326" i="17" s="1"/>
  <c r="N1326" i="17"/>
  <c r="F1327" i="17"/>
  <c r="G1327" i="17"/>
  <c r="H1327" i="17"/>
  <c r="I1327" i="17"/>
  <c r="J1327" i="17"/>
  <c r="O1327" i="17" s="1"/>
  <c r="K1327" i="17"/>
  <c r="L1327" i="17"/>
  <c r="M1327" i="17" s="1"/>
  <c r="N1327" i="17"/>
  <c r="F1328" i="17"/>
  <c r="G1328" i="17"/>
  <c r="H1328" i="17"/>
  <c r="I1328" i="17"/>
  <c r="J1328" i="17"/>
  <c r="O1328" i="17" s="1"/>
  <c r="K1328" i="17"/>
  <c r="L1328" i="17"/>
  <c r="M1328" i="17" s="1"/>
  <c r="N1328" i="17"/>
  <c r="F1329" i="17"/>
  <c r="G1329" i="17"/>
  <c r="H1329" i="17"/>
  <c r="I1329" i="17"/>
  <c r="J1329" i="17"/>
  <c r="O1329" i="17" s="1"/>
  <c r="K1329" i="17"/>
  <c r="L1329" i="17"/>
  <c r="M1329" i="17" s="1"/>
  <c r="N1329" i="17"/>
  <c r="F1330" i="17"/>
  <c r="G1330" i="17"/>
  <c r="H1330" i="17"/>
  <c r="I1330" i="17"/>
  <c r="J1330" i="17"/>
  <c r="O1330" i="17" s="1"/>
  <c r="K1330" i="17"/>
  <c r="L1330" i="17"/>
  <c r="M1330" i="17" s="1"/>
  <c r="N1330" i="17"/>
  <c r="F1331" i="17"/>
  <c r="G1331" i="17"/>
  <c r="H1331" i="17"/>
  <c r="I1331" i="17"/>
  <c r="J1331" i="17"/>
  <c r="O1331" i="17" s="1"/>
  <c r="K1331" i="17"/>
  <c r="L1331" i="17"/>
  <c r="M1331" i="17" s="1"/>
  <c r="N1331" i="17"/>
  <c r="F1332" i="17"/>
  <c r="G1332" i="17"/>
  <c r="H1332" i="17"/>
  <c r="I1332" i="17"/>
  <c r="J1332" i="17"/>
  <c r="O1332" i="17" s="1"/>
  <c r="K1332" i="17"/>
  <c r="L1332" i="17"/>
  <c r="M1332" i="17" s="1"/>
  <c r="N1332" i="17"/>
  <c r="F1333" i="17"/>
  <c r="G1333" i="17"/>
  <c r="H1333" i="17"/>
  <c r="I1333" i="17"/>
  <c r="J1333" i="17"/>
  <c r="O1333" i="17" s="1"/>
  <c r="K1333" i="17"/>
  <c r="L1333" i="17"/>
  <c r="M1333" i="17" s="1"/>
  <c r="N1333" i="17"/>
  <c r="F1334" i="17"/>
  <c r="G1334" i="17"/>
  <c r="H1334" i="17"/>
  <c r="I1334" i="17"/>
  <c r="J1334" i="17"/>
  <c r="O1334" i="17" s="1"/>
  <c r="K1334" i="17"/>
  <c r="L1334" i="17"/>
  <c r="M1334" i="17" s="1"/>
  <c r="N1334" i="17"/>
  <c r="F1335" i="17"/>
  <c r="G1335" i="17"/>
  <c r="H1335" i="17"/>
  <c r="I1335" i="17"/>
  <c r="J1335" i="17"/>
  <c r="O1335" i="17" s="1"/>
  <c r="K1335" i="17"/>
  <c r="L1335" i="17"/>
  <c r="M1335" i="17" s="1"/>
  <c r="N1335" i="17"/>
  <c r="F1336" i="17"/>
  <c r="G1336" i="17"/>
  <c r="H1336" i="17"/>
  <c r="I1336" i="17"/>
  <c r="J1336" i="17"/>
  <c r="O1336" i="17" s="1"/>
  <c r="K1336" i="17"/>
  <c r="L1336" i="17"/>
  <c r="M1336" i="17" s="1"/>
  <c r="N1336" i="17"/>
  <c r="F1337" i="17"/>
  <c r="G1337" i="17"/>
  <c r="H1337" i="17"/>
  <c r="I1337" i="17"/>
  <c r="J1337" i="17"/>
  <c r="K1337" i="17"/>
  <c r="L1337" i="17"/>
  <c r="M1337" i="17" s="1"/>
  <c r="N1337" i="17"/>
  <c r="O1337" i="17"/>
  <c r="F1338" i="17"/>
  <c r="G1338" i="17"/>
  <c r="H1338" i="17"/>
  <c r="I1338" i="17"/>
  <c r="N1338" i="17" s="1"/>
  <c r="J1338" i="17"/>
  <c r="O1338" i="17" s="1"/>
  <c r="K1338" i="17"/>
  <c r="L1338" i="17"/>
  <c r="M1338" i="17"/>
  <c r="F1339" i="17"/>
  <c r="G1339" i="17"/>
  <c r="H1339" i="17"/>
  <c r="I1339" i="17"/>
  <c r="J1339" i="17"/>
  <c r="K1339" i="17"/>
  <c r="L1339" i="17"/>
  <c r="M1339" i="17" s="1"/>
  <c r="N1339" i="17"/>
  <c r="O1339" i="17"/>
  <c r="F1340" i="17"/>
  <c r="G1340" i="17"/>
  <c r="H1340" i="17"/>
  <c r="I1340" i="17"/>
  <c r="N1340" i="17" s="1"/>
  <c r="J1340" i="17"/>
  <c r="O1340" i="17" s="1"/>
  <c r="K1340" i="17"/>
  <c r="L1340" i="17"/>
  <c r="M1340" i="17"/>
  <c r="F1341" i="17"/>
  <c r="G1341" i="17"/>
  <c r="H1341" i="17"/>
  <c r="I1341" i="17"/>
  <c r="J1341" i="17"/>
  <c r="K1341" i="17"/>
  <c r="L1341" i="17"/>
  <c r="M1341" i="17" s="1"/>
  <c r="N1341" i="17"/>
  <c r="O1341" i="17"/>
  <c r="F1342" i="17"/>
  <c r="G1342" i="17"/>
  <c r="H1342" i="17"/>
  <c r="I1342" i="17"/>
  <c r="N1342" i="17" s="1"/>
  <c r="J1342" i="17"/>
  <c r="O1342" i="17" s="1"/>
  <c r="K1342" i="17"/>
  <c r="L1342" i="17"/>
  <c r="M1342" i="17" s="1"/>
  <c r="F1343" i="17"/>
  <c r="G1343" i="17"/>
  <c r="H1343" i="17"/>
  <c r="I1343" i="17"/>
  <c r="J1343" i="17"/>
  <c r="O1343" i="17" s="1"/>
  <c r="K1343" i="17"/>
  <c r="L1343" i="17"/>
  <c r="M1343" i="17" s="1"/>
  <c r="N1343" i="17"/>
  <c r="F1344" i="17"/>
  <c r="G1344" i="17"/>
  <c r="H1344" i="17"/>
  <c r="I1344" i="17"/>
  <c r="J1344" i="17"/>
  <c r="O1344" i="17" s="1"/>
  <c r="K1344" i="17"/>
  <c r="L1344" i="17"/>
  <c r="M1344" i="17" s="1"/>
  <c r="N1344" i="17"/>
  <c r="F1345" i="17"/>
  <c r="G1345" i="17"/>
  <c r="H1345" i="17"/>
  <c r="I1345" i="17"/>
  <c r="J1345" i="17"/>
  <c r="O1345" i="17" s="1"/>
  <c r="K1345" i="17"/>
  <c r="L1345" i="17"/>
  <c r="M1345" i="17" s="1"/>
  <c r="N1345" i="17"/>
  <c r="F1346" i="17"/>
  <c r="G1346" i="17"/>
  <c r="H1346" i="17"/>
  <c r="I1346" i="17"/>
  <c r="J1346" i="17"/>
  <c r="O1346" i="17" s="1"/>
  <c r="K1346" i="17"/>
  <c r="L1346" i="17"/>
  <c r="M1346" i="17" s="1"/>
  <c r="N1346" i="17"/>
  <c r="F1347" i="17"/>
  <c r="G1347" i="17"/>
  <c r="H1347" i="17"/>
  <c r="I1347" i="17"/>
  <c r="J1347" i="17"/>
  <c r="O1347" i="17" s="1"/>
  <c r="K1347" i="17"/>
  <c r="L1347" i="17"/>
  <c r="M1347" i="17" s="1"/>
  <c r="N1347" i="17"/>
  <c r="F1348" i="17"/>
  <c r="G1348" i="17"/>
  <c r="H1348" i="17"/>
  <c r="I1348" i="17"/>
  <c r="J1348" i="17"/>
  <c r="O1348" i="17" s="1"/>
  <c r="K1348" i="17"/>
  <c r="L1348" i="17"/>
  <c r="M1348" i="17" s="1"/>
  <c r="N1348" i="17"/>
  <c r="F1349" i="17"/>
  <c r="G1349" i="17"/>
  <c r="H1349" i="17"/>
  <c r="I1349" i="17"/>
  <c r="J1349" i="17"/>
  <c r="O1349" i="17" s="1"/>
  <c r="K1349" i="17"/>
  <c r="L1349" i="17"/>
  <c r="M1349" i="17" s="1"/>
  <c r="N1349" i="17"/>
  <c r="F1350" i="17"/>
  <c r="G1350" i="17"/>
  <c r="H1350" i="17"/>
  <c r="I1350" i="17"/>
  <c r="J1350" i="17"/>
  <c r="O1350" i="17" s="1"/>
  <c r="K1350" i="17"/>
  <c r="L1350" i="17"/>
  <c r="M1350" i="17" s="1"/>
  <c r="N1350" i="17"/>
  <c r="F1351" i="17"/>
  <c r="G1351" i="17"/>
  <c r="H1351" i="17"/>
  <c r="I1351" i="17"/>
  <c r="J1351" i="17"/>
  <c r="O1351" i="17" s="1"/>
  <c r="K1351" i="17"/>
  <c r="L1351" i="17"/>
  <c r="M1351" i="17" s="1"/>
  <c r="N1351" i="17"/>
  <c r="F1352" i="17"/>
  <c r="G1352" i="17"/>
  <c r="H1352" i="17"/>
  <c r="I1352" i="17"/>
  <c r="J1352" i="17"/>
  <c r="O1352" i="17" s="1"/>
  <c r="K1352" i="17"/>
  <c r="L1352" i="17"/>
  <c r="M1352" i="17" s="1"/>
  <c r="N1352" i="17"/>
  <c r="F1353" i="17"/>
  <c r="G1353" i="17"/>
  <c r="H1353" i="17"/>
  <c r="I1353" i="17"/>
  <c r="J1353" i="17"/>
  <c r="O1353" i="17" s="1"/>
  <c r="K1353" i="17"/>
  <c r="L1353" i="17"/>
  <c r="M1353" i="17" s="1"/>
  <c r="N1353" i="17"/>
  <c r="F1354" i="17"/>
  <c r="G1354" i="17"/>
  <c r="H1354" i="17"/>
  <c r="I1354" i="17"/>
  <c r="J1354" i="17"/>
  <c r="O1354" i="17" s="1"/>
  <c r="K1354" i="17"/>
  <c r="L1354" i="17"/>
  <c r="M1354" i="17" s="1"/>
  <c r="N1354" i="17"/>
  <c r="F1355" i="17"/>
  <c r="G1355" i="17"/>
  <c r="H1355" i="17"/>
  <c r="I1355" i="17"/>
  <c r="J1355" i="17"/>
  <c r="O1355" i="17" s="1"/>
  <c r="K1355" i="17"/>
  <c r="L1355" i="17"/>
  <c r="M1355" i="17" s="1"/>
  <c r="N1355" i="17"/>
  <c r="F1356" i="17"/>
  <c r="G1356" i="17"/>
  <c r="H1356" i="17"/>
  <c r="I1356" i="17"/>
  <c r="J1356" i="17"/>
  <c r="O1356" i="17" s="1"/>
  <c r="K1356" i="17"/>
  <c r="L1356" i="17"/>
  <c r="M1356" i="17" s="1"/>
  <c r="N1356" i="17"/>
  <c r="F1357" i="17"/>
  <c r="G1357" i="17"/>
  <c r="H1357" i="17"/>
  <c r="I1357" i="17"/>
  <c r="J1357" i="17"/>
  <c r="O1357" i="17" s="1"/>
  <c r="K1357" i="17"/>
  <c r="L1357" i="17"/>
  <c r="M1357" i="17" s="1"/>
  <c r="N1357" i="17"/>
  <c r="F1358" i="17"/>
  <c r="G1358" i="17"/>
  <c r="H1358" i="17"/>
  <c r="I1358" i="17"/>
  <c r="J1358" i="17"/>
  <c r="O1358" i="17" s="1"/>
  <c r="K1358" i="17"/>
  <c r="L1358" i="17"/>
  <c r="M1358" i="17" s="1"/>
  <c r="N1358" i="17"/>
  <c r="F1359" i="17"/>
  <c r="G1359" i="17"/>
  <c r="H1359" i="17"/>
  <c r="I1359" i="17"/>
  <c r="J1359" i="17"/>
  <c r="O1359" i="17" s="1"/>
  <c r="K1359" i="17"/>
  <c r="L1359" i="17"/>
  <c r="M1359" i="17" s="1"/>
  <c r="N1359" i="17"/>
  <c r="F1360" i="17"/>
  <c r="G1360" i="17"/>
  <c r="H1360" i="17"/>
  <c r="I1360" i="17"/>
  <c r="J1360" i="17"/>
  <c r="O1360" i="17" s="1"/>
  <c r="K1360" i="17"/>
  <c r="L1360" i="17"/>
  <c r="M1360" i="17" s="1"/>
  <c r="N1360" i="17"/>
  <c r="F1361" i="17"/>
  <c r="G1361" i="17"/>
  <c r="H1361" i="17"/>
  <c r="I1361" i="17"/>
  <c r="J1361" i="17"/>
  <c r="O1361" i="17" s="1"/>
  <c r="K1361" i="17"/>
  <c r="L1361" i="17"/>
  <c r="M1361" i="17" s="1"/>
  <c r="N1361" i="17"/>
  <c r="F1362" i="17"/>
  <c r="G1362" i="17"/>
  <c r="H1362" i="17"/>
  <c r="I1362" i="17"/>
  <c r="J1362" i="17"/>
  <c r="O1362" i="17" s="1"/>
  <c r="K1362" i="17"/>
  <c r="L1362" i="17"/>
  <c r="M1362" i="17" s="1"/>
  <c r="N1362" i="17"/>
  <c r="F1363" i="17"/>
  <c r="G1363" i="17"/>
  <c r="H1363" i="17"/>
  <c r="I1363" i="17"/>
  <c r="J1363" i="17"/>
  <c r="O1363" i="17" s="1"/>
  <c r="K1363" i="17"/>
  <c r="L1363" i="17"/>
  <c r="M1363" i="17" s="1"/>
  <c r="N1363" i="17"/>
  <c r="F1364" i="17"/>
  <c r="G1364" i="17"/>
  <c r="H1364" i="17"/>
  <c r="I1364" i="17"/>
  <c r="J1364" i="17"/>
  <c r="O1364" i="17" s="1"/>
  <c r="K1364" i="17"/>
  <c r="L1364" i="17"/>
  <c r="M1364" i="17" s="1"/>
  <c r="N1364" i="17"/>
  <c r="F1365" i="17"/>
  <c r="G1365" i="17"/>
  <c r="H1365" i="17"/>
  <c r="I1365" i="17"/>
  <c r="J1365" i="17"/>
  <c r="O1365" i="17" s="1"/>
  <c r="K1365" i="17"/>
  <c r="L1365" i="17"/>
  <c r="M1365" i="17" s="1"/>
  <c r="N1365" i="17"/>
  <c r="F1366" i="17"/>
  <c r="G1366" i="17"/>
  <c r="H1366" i="17"/>
  <c r="I1366" i="17"/>
  <c r="J1366" i="17"/>
  <c r="O1366" i="17" s="1"/>
  <c r="K1366" i="17"/>
  <c r="L1366" i="17"/>
  <c r="M1366" i="17" s="1"/>
  <c r="N1366" i="17"/>
  <c r="F1367" i="17"/>
  <c r="G1367" i="17"/>
  <c r="H1367" i="17"/>
  <c r="I1367" i="17"/>
  <c r="J1367" i="17"/>
  <c r="O1367" i="17" s="1"/>
  <c r="K1367" i="17"/>
  <c r="L1367" i="17"/>
  <c r="M1367" i="17" s="1"/>
  <c r="N1367" i="17"/>
  <c r="F1368" i="17"/>
  <c r="G1368" i="17"/>
  <c r="H1368" i="17"/>
  <c r="I1368" i="17"/>
  <c r="J1368" i="17"/>
  <c r="O1368" i="17" s="1"/>
  <c r="K1368" i="17"/>
  <c r="L1368" i="17"/>
  <c r="M1368" i="17" s="1"/>
  <c r="N1368" i="17"/>
  <c r="F1369" i="17"/>
  <c r="G1369" i="17"/>
  <c r="H1369" i="17"/>
  <c r="I1369" i="17"/>
  <c r="J1369" i="17"/>
  <c r="O1369" i="17" s="1"/>
  <c r="K1369" i="17"/>
  <c r="L1369" i="17"/>
  <c r="M1369" i="17" s="1"/>
  <c r="N1369" i="17"/>
  <c r="F1370" i="17"/>
  <c r="G1370" i="17"/>
  <c r="H1370" i="17"/>
  <c r="I1370" i="17"/>
  <c r="J1370" i="17"/>
  <c r="O1370" i="17" s="1"/>
  <c r="K1370" i="17"/>
  <c r="L1370" i="17"/>
  <c r="M1370" i="17" s="1"/>
  <c r="N1370" i="17"/>
  <c r="F1371" i="17"/>
  <c r="G1371" i="17"/>
  <c r="H1371" i="17"/>
  <c r="I1371" i="17"/>
  <c r="J1371" i="17"/>
  <c r="O1371" i="17" s="1"/>
  <c r="K1371" i="17"/>
  <c r="L1371" i="17"/>
  <c r="M1371" i="17" s="1"/>
  <c r="N1371" i="17"/>
  <c r="F1372" i="17"/>
  <c r="G1372" i="17"/>
  <c r="H1372" i="17"/>
  <c r="I1372" i="17"/>
  <c r="J1372" i="17"/>
  <c r="O1372" i="17" s="1"/>
  <c r="K1372" i="17"/>
  <c r="L1372" i="17"/>
  <c r="M1372" i="17" s="1"/>
  <c r="N1372" i="17"/>
  <c r="F1373" i="17"/>
  <c r="G1373" i="17"/>
  <c r="H1373" i="17"/>
  <c r="I1373" i="17"/>
  <c r="J1373" i="17"/>
  <c r="O1373" i="17" s="1"/>
  <c r="K1373" i="17"/>
  <c r="L1373" i="17"/>
  <c r="M1373" i="17" s="1"/>
  <c r="N1373" i="17"/>
  <c r="F1374" i="17"/>
  <c r="G1374" i="17"/>
  <c r="H1374" i="17"/>
  <c r="I1374" i="17"/>
  <c r="J1374" i="17"/>
  <c r="O1374" i="17" s="1"/>
  <c r="K1374" i="17"/>
  <c r="L1374" i="17"/>
  <c r="M1374" i="17" s="1"/>
  <c r="N1374" i="17"/>
  <c r="F1375" i="17"/>
  <c r="G1375" i="17"/>
  <c r="H1375" i="17"/>
  <c r="I1375" i="17"/>
  <c r="J1375" i="17"/>
  <c r="O1375" i="17" s="1"/>
  <c r="K1375" i="17"/>
  <c r="L1375" i="17"/>
  <c r="M1375" i="17" s="1"/>
  <c r="N1375" i="17"/>
  <c r="F1376" i="17"/>
  <c r="G1376" i="17"/>
  <c r="H1376" i="17"/>
  <c r="I1376" i="17"/>
  <c r="J1376" i="17"/>
  <c r="O1376" i="17" s="1"/>
  <c r="K1376" i="17"/>
  <c r="L1376" i="17"/>
  <c r="M1376" i="17" s="1"/>
  <c r="N1376" i="17"/>
  <c r="F1377" i="17"/>
  <c r="G1377" i="17"/>
  <c r="H1377" i="17"/>
  <c r="I1377" i="17"/>
  <c r="J1377" i="17"/>
  <c r="O1377" i="17" s="1"/>
  <c r="K1377" i="17"/>
  <c r="L1377" i="17"/>
  <c r="M1377" i="17" s="1"/>
  <c r="N1377" i="17"/>
  <c r="F1378" i="17"/>
  <c r="G1378" i="17"/>
  <c r="H1378" i="17"/>
  <c r="I1378" i="17"/>
  <c r="J1378" i="17"/>
  <c r="O1378" i="17" s="1"/>
  <c r="K1378" i="17"/>
  <c r="L1378" i="17"/>
  <c r="M1378" i="17" s="1"/>
  <c r="N1378" i="17"/>
  <c r="F1379" i="17"/>
  <c r="G1379" i="17"/>
  <c r="H1379" i="17"/>
  <c r="I1379" i="17"/>
  <c r="J1379" i="17"/>
  <c r="O1379" i="17" s="1"/>
  <c r="K1379" i="17"/>
  <c r="L1379" i="17"/>
  <c r="M1379" i="17" s="1"/>
  <c r="N1379" i="17"/>
  <c r="F1380" i="17"/>
  <c r="G1380" i="17"/>
  <c r="H1380" i="17"/>
  <c r="I1380" i="17"/>
  <c r="J1380" i="17"/>
  <c r="O1380" i="17" s="1"/>
  <c r="K1380" i="17"/>
  <c r="L1380" i="17"/>
  <c r="M1380" i="17" s="1"/>
  <c r="N1380" i="17"/>
  <c r="F1381" i="17"/>
  <c r="G1381" i="17"/>
  <c r="H1381" i="17"/>
  <c r="I1381" i="17"/>
  <c r="J1381" i="17"/>
  <c r="O1381" i="17" s="1"/>
  <c r="K1381" i="17"/>
  <c r="L1381" i="17"/>
  <c r="M1381" i="17" s="1"/>
  <c r="N1381" i="17"/>
  <c r="F1382" i="17"/>
  <c r="G1382" i="17"/>
  <c r="H1382" i="17"/>
  <c r="I1382" i="17"/>
  <c r="J1382" i="17"/>
  <c r="O1382" i="17" s="1"/>
  <c r="K1382" i="17"/>
  <c r="L1382" i="17"/>
  <c r="M1382" i="17" s="1"/>
  <c r="N1382" i="17"/>
  <c r="F1383" i="17"/>
  <c r="G1383" i="17"/>
  <c r="H1383" i="17"/>
  <c r="I1383" i="17"/>
  <c r="J1383" i="17"/>
  <c r="O1383" i="17" s="1"/>
  <c r="K1383" i="17"/>
  <c r="L1383" i="17"/>
  <c r="M1383" i="17" s="1"/>
  <c r="N1383" i="17"/>
  <c r="F1384" i="17"/>
  <c r="G1384" i="17"/>
  <c r="H1384" i="17"/>
  <c r="I1384" i="17"/>
  <c r="J1384" i="17"/>
  <c r="O1384" i="17" s="1"/>
  <c r="K1384" i="17"/>
  <c r="L1384" i="17"/>
  <c r="M1384" i="17" s="1"/>
  <c r="N1384" i="17"/>
  <c r="F1385" i="17"/>
  <c r="G1385" i="17"/>
  <c r="H1385" i="17"/>
  <c r="I1385" i="17"/>
  <c r="J1385" i="17"/>
  <c r="O1385" i="17" s="1"/>
  <c r="K1385" i="17"/>
  <c r="L1385" i="17"/>
  <c r="M1385" i="17" s="1"/>
  <c r="N1385" i="17"/>
  <c r="F1386" i="17"/>
  <c r="G1386" i="17"/>
  <c r="H1386" i="17"/>
  <c r="I1386" i="17"/>
  <c r="J1386" i="17"/>
  <c r="O1386" i="17" s="1"/>
  <c r="K1386" i="17"/>
  <c r="L1386" i="17"/>
  <c r="M1386" i="17" s="1"/>
  <c r="N1386" i="17"/>
  <c r="F1387" i="17"/>
  <c r="G1387" i="17"/>
  <c r="H1387" i="17"/>
  <c r="I1387" i="17"/>
  <c r="J1387" i="17"/>
  <c r="O1387" i="17" s="1"/>
  <c r="K1387" i="17"/>
  <c r="L1387" i="17"/>
  <c r="M1387" i="17" s="1"/>
  <c r="N1387" i="17"/>
  <c r="F1388" i="17"/>
  <c r="G1388" i="17"/>
  <c r="H1388" i="17"/>
  <c r="I1388" i="17"/>
  <c r="J1388" i="17"/>
  <c r="O1388" i="17" s="1"/>
  <c r="K1388" i="17"/>
  <c r="L1388" i="17"/>
  <c r="M1388" i="17" s="1"/>
  <c r="N1388" i="17"/>
  <c r="F1389" i="17"/>
  <c r="G1389" i="17"/>
  <c r="H1389" i="17"/>
  <c r="I1389" i="17"/>
  <c r="J1389" i="17"/>
  <c r="O1389" i="17" s="1"/>
  <c r="K1389" i="17"/>
  <c r="L1389" i="17"/>
  <c r="M1389" i="17" s="1"/>
  <c r="N1389" i="17"/>
  <c r="F1390" i="17"/>
  <c r="G1390" i="17"/>
  <c r="H1390" i="17"/>
  <c r="I1390" i="17"/>
  <c r="J1390" i="17"/>
  <c r="O1390" i="17" s="1"/>
  <c r="K1390" i="17"/>
  <c r="L1390" i="17"/>
  <c r="M1390" i="17" s="1"/>
  <c r="N1390" i="17"/>
  <c r="F1391" i="17"/>
  <c r="G1391" i="17"/>
  <c r="H1391" i="17"/>
  <c r="I1391" i="17"/>
  <c r="J1391" i="17"/>
  <c r="O1391" i="17" s="1"/>
  <c r="K1391" i="17"/>
  <c r="L1391" i="17"/>
  <c r="M1391" i="17" s="1"/>
  <c r="N1391" i="17"/>
  <c r="F1392" i="17"/>
  <c r="G1392" i="17"/>
  <c r="H1392" i="17"/>
  <c r="I1392" i="17"/>
  <c r="J1392" i="17"/>
  <c r="O1392" i="17" s="1"/>
  <c r="K1392" i="17"/>
  <c r="L1392" i="17"/>
  <c r="M1392" i="17" s="1"/>
  <c r="N1392" i="17"/>
  <c r="F1393" i="17"/>
  <c r="G1393" i="17"/>
  <c r="H1393" i="17"/>
  <c r="I1393" i="17"/>
  <c r="J1393" i="17"/>
  <c r="O1393" i="17" s="1"/>
  <c r="K1393" i="17"/>
  <c r="L1393" i="17"/>
  <c r="M1393" i="17" s="1"/>
  <c r="N1393" i="17"/>
  <c r="F1394" i="17"/>
  <c r="G1394" i="17"/>
  <c r="H1394" i="17"/>
  <c r="I1394" i="17"/>
  <c r="J1394" i="17"/>
  <c r="O1394" i="17" s="1"/>
  <c r="K1394" i="17"/>
  <c r="L1394" i="17"/>
  <c r="M1394" i="17" s="1"/>
  <c r="N1394" i="17"/>
  <c r="F1395" i="17"/>
  <c r="G1395" i="17"/>
  <c r="H1395" i="17"/>
  <c r="I1395" i="17"/>
  <c r="J1395" i="17"/>
  <c r="O1395" i="17" s="1"/>
  <c r="K1395" i="17"/>
  <c r="L1395" i="17"/>
  <c r="M1395" i="17" s="1"/>
  <c r="N1395" i="17"/>
  <c r="F1396" i="17"/>
  <c r="G1396" i="17"/>
  <c r="H1396" i="17"/>
  <c r="I1396" i="17"/>
  <c r="J1396" i="17"/>
  <c r="O1396" i="17" s="1"/>
  <c r="K1396" i="17"/>
  <c r="L1396" i="17"/>
  <c r="M1396" i="17" s="1"/>
  <c r="N1396" i="17"/>
  <c r="F1397" i="17"/>
  <c r="G1397" i="17"/>
  <c r="H1397" i="17"/>
  <c r="I1397" i="17"/>
  <c r="J1397" i="17"/>
  <c r="O1397" i="17" s="1"/>
  <c r="K1397" i="17"/>
  <c r="L1397" i="17"/>
  <c r="M1397" i="17" s="1"/>
  <c r="N1397" i="17"/>
  <c r="F1398" i="17"/>
  <c r="G1398" i="17"/>
  <c r="H1398" i="17"/>
  <c r="I1398" i="17"/>
  <c r="J1398" i="17"/>
  <c r="O1398" i="17" s="1"/>
  <c r="K1398" i="17"/>
  <c r="L1398" i="17"/>
  <c r="M1398" i="17" s="1"/>
  <c r="N1398" i="17"/>
  <c r="F1399" i="17"/>
  <c r="G1399" i="17"/>
  <c r="H1399" i="17"/>
  <c r="I1399" i="17"/>
  <c r="J1399" i="17"/>
  <c r="O1399" i="17" s="1"/>
  <c r="K1399" i="17"/>
  <c r="L1399" i="17"/>
  <c r="M1399" i="17" s="1"/>
  <c r="N1399" i="17"/>
  <c r="F1400" i="17"/>
  <c r="G1400" i="17"/>
  <c r="H1400" i="17"/>
  <c r="I1400" i="17"/>
  <c r="J1400" i="17"/>
  <c r="O1400" i="17" s="1"/>
  <c r="K1400" i="17"/>
  <c r="L1400" i="17"/>
  <c r="M1400" i="17" s="1"/>
  <c r="N1400" i="17"/>
  <c r="F1401" i="17"/>
  <c r="G1401" i="17"/>
  <c r="H1401" i="17"/>
  <c r="I1401" i="17"/>
  <c r="J1401" i="17"/>
  <c r="O1401" i="17" s="1"/>
  <c r="K1401" i="17"/>
  <c r="L1401" i="17"/>
  <c r="M1401" i="17" s="1"/>
  <c r="N1401" i="17"/>
  <c r="F1402" i="17"/>
  <c r="G1402" i="17"/>
  <c r="H1402" i="17"/>
  <c r="I1402" i="17"/>
  <c r="J1402" i="17"/>
  <c r="O1402" i="17" s="1"/>
  <c r="K1402" i="17"/>
  <c r="L1402" i="17"/>
  <c r="M1402" i="17" s="1"/>
  <c r="N1402" i="17"/>
  <c r="F1403" i="17"/>
  <c r="G1403" i="17"/>
  <c r="H1403" i="17"/>
  <c r="I1403" i="17"/>
  <c r="J1403" i="17"/>
  <c r="O1403" i="17" s="1"/>
  <c r="K1403" i="17"/>
  <c r="L1403" i="17"/>
  <c r="M1403" i="17" s="1"/>
  <c r="N1403" i="17"/>
  <c r="F1404" i="17"/>
  <c r="G1404" i="17"/>
  <c r="H1404" i="17"/>
  <c r="I1404" i="17"/>
  <c r="J1404" i="17"/>
  <c r="O1404" i="17" s="1"/>
  <c r="K1404" i="17"/>
  <c r="L1404" i="17"/>
  <c r="M1404" i="17" s="1"/>
  <c r="N1404" i="17"/>
  <c r="F1405" i="17"/>
  <c r="G1405" i="17"/>
  <c r="H1405" i="17"/>
  <c r="I1405" i="17"/>
  <c r="J1405" i="17"/>
  <c r="O1405" i="17" s="1"/>
  <c r="K1405" i="17"/>
  <c r="L1405" i="17"/>
  <c r="M1405" i="17" s="1"/>
  <c r="N1405" i="17"/>
  <c r="F1406" i="17"/>
  <c r="G1406" i="17"/>
  <c r="H1406" i="17"/>
  <c r="I1406" i="17"/>
  <c r="J1406" i="17"/>
  <c r="O1406" i="17" s="1"/>
  <c r="K1406" i="17"/>
  <c r="L1406" i="17"/>
  <c r="M1406" i="17" s="1"/>
  <c r="N1406" i="17"/>
  <c r="F1407" i="17"/>
  <c r="G1407" i="17"/>
  <c r="H1407" i="17"/>
  <c r="I1407" i="17"/>
  <c r="J1407" i="17"/>
  <c r="O1407" i="17" s="1"/>
  <c r="K1407" i="17"/>
  <c r="L1407" i="17"/>
  <c r="M1407" i="17" s="1"/>
  <c r="N1407" i="17"/>
  <c r="F1408" i="17"/>
  <c r="G1408" i="17"/>
  <c r="H1408" i="17"/>
  <c r="I1408" i="17"/>
  <c r="J1408" i="17"/>
  <c r="O1408" i="17" s="1"/>
  <c r="K1408" i="17"/>
  <c r="L1408" i="17"/>
  <c r="M1408" i="17" s="1"/>
  <c r="N1408" i="17"/>
  <c r="F1409" i="17"/>
  <c r="G1409" i="17"/>
  <c r="H1409" i="17"/>
  <c r="I1409" i="17"/>
  <c r="J1409" i="17"/>
  <c r="O1409" i="17" s="1"/>
  <c r="K1409" i="17"/>
  <c r="L1409" i="17"/>
  <c r="M1409" i="17" s="1"/>
  <c r="N1409" i="17"/>
  <c r="F1410" i="17"/>
  <c r="G1410" i="17"/>
  <c r="H1410" i="17"/>
  <c r="I1410" i="17"/>
  <c r="J1410" i="17"/>
  <c r="O1410" i="17" s="1"/>
  <c r="K1410" i="17"/>
  <c r="L1410" i="17"/>
  <c r="M1410" i="17" s="1"/>
  <c r="N1410" i="17"/>
  <c r="F1411" i="17"/>
  <c r="G1411" i="17"/>
  <c r="H1411" i="17"/>
  <c r="I1411" i="17"/>
  <c r="J1411" i="17"/>
  <c r="O1411" i="17" s="1"/>
  <c r="K1411" i="17"/>
  <c r="L1411" i="17"/>
  <c r="M1411" i="17" s="1"/>
  <c r="N1411" i="17"/>
  <c r="F1412" i="17"/>
  <c r="G1412" i="17"/>
  <c r="H1412" i="17"/>
  <c r="I1412" i="17"/>
  <c r="J1412" i="17"/>
  <c r="O1412" i="17" s="1"/>
  <c r="K1412" i="17"/>
  <c r="L1412" i="17"/>
  <c r="M1412" i="17" s="1"/>
  <c r="N1412" i="17"/>
  <c r="F1413" i="17"/>
  <c r="G1413" i="17"/>
  <c r="H1413" i="17"/>
  <c r="I1413" i="17"/>
  <c r="J1413" i="17"/>
  <c r="O1413" i="17" s="1"/>
  <c r="K1413" i="17"/>
  <c r="L1413" i="17"/>
  <c r="M1413" i="17" s="1"/>
  <c r="N1413" i="17"/>
  <c r="F1414" i="17"/>
  <c r="G1414" i="17"/>
  <c r="H1414" i="17"/>
  <c r="I1414" i="17"/>
  <c r="J1414" i="17"/>
  <c r="O1414" i="17" s="1"/>
  <c r="K1414" i="17"/>
  <c r="L1414" i="17"/>
  <c r="M1414" i="17" s="1"/>
  <c r="N1414" i="17"/>
  <c r="F1415" i="17"/>
  <c r="G1415" i="17"/>
  <c r="H1415" i="17"/>
  <c r="I1415" i="17"/>
  <c r="J1415" i="17"/>
  <c r="O1415" i="17" s="1"/>
  <c r="K1415" i="17"/>
  <c r="L1415" i="17"/>
  <c r="M1415" i="17" s="1"/>
  <c r="N1415" i="17"/>
  <c r="F1416" i="17"/>
  <c r="G1416" i="17"/>
  <c r="H1416" i="17"/>
  <c r="I1416" i="17"/>
  <c r="J1416" i="17"/>
  <c r="O1416" i="17" s="1"/>
  <c r="K1416" i="17"/>
  <c r="L1416" i="17"/>
  <c r="M1416" i="17" s="1"/>
  <c r="N1416" i="17"/>
  <c r="F1417" i="17"/>
  <c r="G1417" i="17"/>
  <c r="H1417" i="17"/>
  <c r="I1417" i="17"/>
  <c r="J1417" i="17"/>
  <c r="O1417" i="17" s="1"/>
  <c r="K1417" i="17"/>
  <c r="L1417" i="17"/>
  <c r="M1417" i="17" s="1"/>
  <c r="N1417" i="17"/>
  <c r="F1418" i="17"/>
  <c r="G1418" i="17"/>
  <c r="H1418" i="17"/>
  <c r="I1418" i="17"/>
  <c r="J1418" i="17"/>
  <c r="O1418" i="17" s="1"/>
  <c r="K1418" i="17"/>
  <c r="L1418" i="17"/>
  <c r="M1418" i="17" s="1"/>
  <c r="N1418" i="17"/>
  <c r="F1419" i="17"/>
  <c r="G1419" i="17"/>
  <c r="H1419" i="17"/>
  <c r="I1419" i="17"/>
  <c r="J1419" i="17"/>
  <c r="O1419" i="17" s="1"/>
  <c r="K1419" i="17"/>
  <c r="L1419" i="17"/>
  <c r="M1419" i="17" s="1"/>
  <c r="N1419" i="17"/>
  <c r="F1420" i="17"/>
  <c r="G1420" i="17"/>
  <c r="H1420" i="17"/>
  <c r="I1420" i="17"/>
  <c r="J1420" i="17"/>
  <c r="O1420" i="17" s="1"/>
  <c r="K1420" i="17"/>
  <c r="L1420" i="17"/>
  <c r="M1420" i="17" s="1"/>
  <c r="N1420" i="17"/>
  <c r="F1421" i="17"/>
  <c r="G1421" i="17"/>
  <c r="H1421" i="17"/>
  <c r="I1421" i="17"/>
  <c r="J1421" i="17"/>
  <c r="O1421" i="17" s="1"/>
  <c r="K1421" i="17"/>
  <c r="L1421" i="17"/>
  <c r="M1421" i="17" s="1"/>
  <c r="N1421" i="17"/>
  <c r="F1422" i="17"/>
  <c r="G1422" i="17"/>
  <c r="H1422" i="17"/>
  <c r="I1422" i="17"/>
  <c r="J1422" i="17"/>
  <c r="O1422" i="17" s="1"/>
  <c r="K1422" i="17"/>
  <c r="L1422" i="17"/>
  <c r="M1422" i="17" s="1"/>
  <c r="N1422" i="17"/>
  <c r="F1423" i="17"/>
  <c r="G1423" i="17"/>
  <c r="H1423" i="17"/>
  <c r="I1423" i="17"/>
  <c r="J1423" i="17"/>
  <c r="O1423" i="17" s="1"/>
  <c r="K1423" i="17"/>
  <c r="L1423" i="17"/>
  <c r="M1423" i="17" s="1"/>
  <c r="N1423" i="17"/>
  <c r="F1424" i="17"/>
  <c r="G1424" i="17"/>
  <c r="H1424" i="17"/>
  <c r="I1424" i="17"/>
  <c r="J1424" i="17"/>
  <c r="O1424" i="17" s="1"/>
  <c r="K1424" i="17"/>
  <c r="L1424" i="17"/>
  <c r="M1424" i="17" s="1"/>
  <c r="N1424" i="17"/>
  <c r="F1425" i="17"/>
  <c r="G1425" i="17"/>
  <c r="H1425" i="17"/>
  <c r="I1425" i="17"/>
  <c r="J1425" i="17"/>
  <c r="O1425" i="17" s="1"/>
  <c r="K1425" i="17"/>
  <c r="L1425" i="17"/>
  <c r="M1425" i="17" s="1"/>
  <c r="N1425" i="17"/>
  <c r="F1426" i="17"/>
  <c r="G1426" i="17"/>
  <c r="H1426" i="17"/>
  <c r="I1426" i="17"/>
  <c r="J1426" i="17"/>
  <c r="K1426" i="17"/>
  <c r="L1426" i="17"/>
  <c r="M1426" i="17" s="1"/>
  <c r="N1426" i="17"/>
  <c r="O1426" i="17"/>
  <c r="F1427" i="17"/>
  <c r="G1427" i="17"/>
  <c r="H1427" i="17"/>
  <c r="I1427" i="17"/>
  <c r="N1427" i="17" s="1"/>
  <c r="J1427" i="17"/>
  <c r="K1427" i="17"/>
  <c r="L1427" i="17"/>
  <c r="M1427" i="17"/>
  <c r="O1427" i="17"/>
  <c r="F1428" i="17"/>
  <c r="G1428" i="17"/>
  <c r="H1428" i="17"/>
  <c r="I1428" i="17"/>
  <c r="N1428" i="17" s="1"/>
  <c r="J1428" i="17"/>
  <c r="K1428" i="17"/>
  <c r="L1428" i="17"/>
  <c r="M1428" i="17"/>
  <c r="O1428" i="17"/>
  <c r="F1429" i="17"/>
  <c r="G1429" i="17"/>
  <c r="H1429" i="17"/>
  <c r="I1429" i="17"/>
  <c r="N1429" i="17" s="1"/>
  <c r="J1429" i="17"/>
  <c r="K1429" i="17"/>
  <c r="L1429" i="17"/>
  <c r="M1429" i="17" s="1"/>
  <c r="O1429" i="17"/>
  <c r="F1430" i="17"/>
  <c r="G1430" i="17"/>
  <c r="H1430" i="17"/>
  <c r="I1430" i="17"/>
  <c r="J1430" i="17"/>
  <c r="K1430" i="17"/>
  <c r="L1430" i="17"/>
  <c r="M1430" i="17" s="1"/>
  <c r="N1430" i="17"/>
  <c r="O1430" i="17"/>
  <c r="F1431" i="17"/>
  <c r="G1431" i="17"/>
  <c r="H1431" i="17"/>
  <c r="I1431" i="17"/>
  <c r="N1431" i="17" s="1"/>
  <c r="J1431" i="17"/>
  <c r="K1431" i="17"/>
  <c r="L1431" i="17"/>
  <c r="M1431" i="17"/>
  <c r="O1431" i="17"/>
  <c r="F1432" i="17"/>
  <c r="G1432" i="17"/>
  <c r="H1432" i="17"/>
  <c r="I1432" i="17"/>
  <c r="N1432" i="17" s="1"/>
  <c r="J1432" i="17"/>
  <c r="K1432" i="17"/>
  <c r="L1432" i="17"/>
  <c r="M1432" i="17"/>
  <c r="O1432" i="17"/>
  <c r="F1433" i="17"/>
  <c r="G1433" i="17"/>
  <c r="H1433" i="17"/>
  <c r="I1433" i="17"/>
  <c r="N1433" i="17" s="1"/>
  <c r="J1433" i="17"/>
  <c r="K1433" i="17"/>
  <c r="L1433" i="17"/>
  <c r="M1433" i="17"/>
  <c r="O1433" i="17"/>
  <c r="F1434" i="17"/>
  <c r="G1434" i="17"/>
  <c r="H1434" i="17"/>
  <c r="I1434" i="17"/>
  <c r="N1434" i="17" s="1"/>
  <c r="J1434" i="17"/>
  <c r="O1434" i="17" s="1"/>
  <c r="K1434" i="17"/>
  <c r="L1434" i="17"/>
  <c r="M1434" i="17" s="1"/>
  <c r="F1435" i="17"/>
  <c r="G1435" i="17"/>
  <c r="H1435" i="17"/>
  <c r="I1435" i="17"/>
  <c r="N1435" i="17" s="1"/>
  <c r="J1435" i="17"/>
  <c r="O1435" i="17" s="1"/>
  <c r="K1435" i="17"/>
  <c r="L1435" i="17"/>
  <c r="M1435" i="17" s="1"/>
  <c r="F1436" i="17"/>
  <c r="G1436" i="17"/>
  <c r="H1436" i="17"/>
  <c r="I1436" i="17"/>
  <c r="J1436" i="17"/>
  <c r="O1436" i="17" s="1"/>
  <c r="K1436" i="17"/>
  <c r="L1436" i="17"/>
  <c r="M1436" i="17"/>
  <c r="N1436" i="17"/>
  <c r="F1437" i="17"/>
  <c r="G1437" i="17"/>
  <c r="H1437" i="17"/>
  <c r="I1437" i="17"/>
  <c r="N1437" i="17" s="1"/>
  <c r="J1437" i="17"/>
  <c r="K1437" i="17"/>
  <c r="L1437" i="17"/>
  <c r="M1437" i="17" s="1"/>
  <c r="O1437" i="17"/>
  <c r="F1438" i="17"/>
  <c r="G1438" i="17"/>
  <c r="H1438" i="17"/>
  <c r="I1438" i="17"/>
  <c r="J1438" i="17"/>
  <c r="K1438" i="17"/>
  <c r="L1438" i="17"/>
  <c r="M1438" i="17" s="1"/>
  <c r="N1438" i="17"/>
  <c r="O1438" i="17"/>
  <c r="F1439" i="17"/>
  <c r="G1439" i="17"/>
  <c r="H1439" i="17"/>
  <c r="I1439" i="17"/>
  <c r="N1439" i="17" s="1"/>
  <c r="J1439" i="17"/>
  <c r="K1439" i="17"/>
  <c r="L1439" i="17"/>
  <c r="M1439" i="17" s="1"/>
  <c r="O1439" i="17"/>
  <c r="F1440" i="17"/>
  <c r="G1440" i="17"/>
  <c r="H1440" i="17"/>
  <c r="I1440" i="17"/>
  <c r="N1440" i="17" s="1"/>
  <c r="J1440" i="17"/>
  <c r="K1440" i="17"/>
  <c r="L1440" i="17"/>
  <c r="M1440" i="17"/>
  <c r="O1440" i="17"/>
  <c r="F1441" i="17"/>
  <c r="G1441" i="17"/>
  <c r="H1441" i="17"/>
  <c r="I1441" i="17"/>
  <c r="N1441" i="17" s="1"/>
  <c r="J1441" i="17"/>
  <c r="K1441" i="17"/>
  <c r="L1441" i="17"/>
  <c r="M1441" i="17"/>
  <c r="O1441" i="17"/>
  <c r="F1442" i="17"/>
  <c r="G1442" i="17"/>
  <c r="H1442" i="17"/>
  <c r="I1442" i="17"/>
  <c r="N1442" i="17" s="1"/>
  <c r="J1442" i="17"/>
  <c r="O1442" i="17" s="1"/>
  <c r="K1442" i="17"/>
  <c r="L1442" i="17"/>
  <c r="M1442" i="17" s="1"/>
  <c r="F1443" i="17"/>
  <c r="G1443" i="17"/>
  <c r="H1443" i="17"/>
  <c r="I1443" i="17"/>
  <c r="N1443" i="17" s="1"/>
  <c r="J1443" i="17"/>
  <c r="O1443" i="17" s="1"/>
  <c r="K1443" i="17"/>
  <c r="L1443" i="17"/>
  <c r="M1443" i="17" s="1"/>
  <c r="F1444" i="17"/>
  <c r="G1444" i="17"/>
  <c r="H1444" i="17"/>
  <c r="I1444" i="17"/>
  <c r="J1444" i="17"/>
  <c r="O1444" i="17" s="1"/>
  <c r="K1444" i="17"/>
  <c r="L1444" i="17"/>
  <c r="M1444" i="17"/>
  <c r="N1444" i="17"/>
  <c r="F1445" i="17"/>
  <c r="G1445" i="17"/>
  <c r="H1445" i="17"/>
  <c r="I1445" i="17"/>
  <c r="N1445" i="17" s="1"/>
  <c r="J1445" i="17"/>
  <c r="K1445" i="17"/>
  <c r="L1445" i="17"/>
  <c r="M1445" i="17" s="1"/>
  <c r="O1445" i="17"/>
  <c r="F1446" i="17"/>
  <c r="G1446" i="17"/>
  <c r="H1446" i="17"/>
  <c r="I1446" i="17"/>
  <c r="J1446" i="17"/>
  <c r="K1446" i="17"/>
  <c r="L1446" i="17"/>
  <c r="M1446" i="17" s="1"/>
  <c r="N1446" i="17"/>
  <c r="O1446" i="17"/>
  <c r="F1447" i="17"/>
  <c r="G1447" i="17"/>
  <c r="H1447" i="17"/>
  <c r="I1447" i="17"/>
  <c r="N1447" i="17" s="1"/>
  <c r="J1447" i="17"/>
  <c r="K1447" i="17"/>
  <c r="L1447" i="17"/>
  <c r="M1447" i="17" s="1"/>
  <c r="O1447" i="17"/>
  <c r="F1448" i="17"/>
  <c r="G1448" i="17"/>
  <c r="H1448" i="17"/>
  <c r="I1448" i="17"/>
  <c r="N1448" i="17" s="1"/>
  <c r="J1448" i="17"/>
  <c r="K1448" i="17"/>
  <c r="L1448" i="17"/>
  <c r="M1448" i="17"/>
  <c r="O1448" i="17"/>
  <c r="F1449" i="17"/>
  <c r="G1449" i="17"/>
  <c r="H1449" i="17"/>
  <c r="I1449" i="17"/>
  <c r="N1449" i="17" s="1"/>
  <c r="J1449" i="17"/>
  <c r="K1449" i="17"/>
  <c r="L1449" i="17"/>
  <c r="M1449" i="17"/>
  <c r="O1449" i="17"/>
  <c r="F1450" i="17"/>
  <c r="G1450" i="17"/>
  <c r="H1450" i="17"/>
  <c r="I1450" i="17"/>
  <c r="N1450" i="17" s="1"/>
  <c r="J1450" i="17"/>
  <c r="O1450" i="17" s="1"/>
  <c r="K1450" i="17"/>
  <c r="L1450" i="17"/>
  <c r="M1450" i="17" s="1"/>
  <c r="F1451" i="17"/>
  <c r="G1451" i="17"/>
  <c r="H1451" i="17"/>
  <c r="I1451" i="17"/>
  <c r="N1451" i="17" s="1"/>
  <c r="J1451" i="17"/>
  <c r="O1451" i="17" s="1"/>
  <c r="K1451" i="17"/>
  <c r="L1451" i="17"/>
  <c r="M1451" i="17" s="1"/>
  <c r="F1452" i="17"/>
  <c r="G1452" i="17"/>
  <c r="H1452" i="17"/>
  <c r="I1452" i="17"/>
  <c r="J1452" i="17"/>
  <c r="O1452" i="17" s="1"/>
  <c r="K1452" i="17"/>
  <c r="L1452" i="17"/>
  <c r="M1452" i="17"/>
  <c r="N1452" i="17"/>
  <c r="F1453" i="17"/>
  <c r="G1453" i="17"/>
  <c r="H1453" i="17"/>
  <c r="I1453" i="17"/>
  <c r="N1453" i="17" s="1"/>
  <c r="J1453" i="17"/>
  <c r="K1453" i="17"/>
  <c r="L1453" i="17"/>
  <c r="M1453" i="17" s="1"/>
  <c r="O1453" i="17"/>
  <c r="F1454" i="17"/>
  <c r="G1454" i="17"/>
  <c r="H1454" i="17"/>
  <c r="I1454" i="17"/>
  <c r="J1454" i="17"/>
  <c r="K1454" i="17"/>
  <c r="L1454" i="17"/>
  <c r="M1454" i="17" s="1"/>
  <c r="N1454" i="17"/>
  <c r="O1454" i="17"/>
  <c r="F1455" i="17"/>
  <c r="G1455" i="17"/>
  <c r="H1455" i="17"/>
  <c r="I1455" i="17"/>
  <c r="N1455" i="17" s="1"/>
  <c r="J1455" i="17"/>
  <c r="K1455" i="17"/>
  <c r="L1455" i="17"/>
  <c r="M1455" i="17" s="1"/>
  <c r="O1455" i="17"/>
  <c r="F1456" i="17"/>
  <c r="G1456" i="17"/>
  <c r="H1456" i="17"/>
  <c r="I1456" i="17"/>
  <c r="N1456" i="17" s="1"/>
  <c r="J1456" i="17"/>
  <c r="K1456" i="17"/>
  <c r="L1456" i="17"/>
  <c r="M1456" i="17"/>
  <c r="O1456" i="17"/>
  <c r="F1457" i="17"/>
  <c r="G1457" i="17"/>
  <c r="H1457" i="17"/>
  <c r="I1457" i="17"/>
  <c r="N1457" i="17" s="1"/>
  <c r="J1457" i="17"/>
  <c r="K1457" i="17"/>
  <c r="L1457" i="17"/>
  <c r="M1457" i="17"/>
  <c r="O1457" i="17"/>
  <c r="F1458" i="17"/>
  <c r="G1458" i="17"/>
  <c r="H1458" i="17"/>
  <c r="I1458" i="17"/>
  <c r="N1458" i="17" s="1"/>
  <c r="J1458" i="17"/>
  <c r="O1458" i="17" s="1"/>
  <c r="K1458" i="17"/>
  <c r="L1458" i="17"/>
  <c r="M1458" i="17" s="1"/>
  <c r="F1459" i="17"/>
  <c r="G1459" i="17"/>
  <c r="H1459" i="17"/>
  <c r="I1459" i="17"/>
  <c r="N1459" i="17" s="1"/>
  <c r="J1459" i="17"/>
  <c r="O1459" i="17" s="1"/>
  <c r="K1459" i="17"/>
  <c r="L1459" i="17"/>
  <c r="M1459" i="17" s="1"/>
  <c r="F1460" i="17"/>
  <c r="G1460" i="17"/>
  <c r="H1460" i="17"/>
  <c r="I1460" i="17"/>
  <c r="J1460" i="17"/>
  <c r="O1460" i="17" s="1"/>
  <c r="K1460" i="17"/>
  <c r="L1460" i="17"/>
  <c r="M1460" i="17"/>
  <c r="N1460" i="17"/>
  <c r="F1461" i="17"/>
  <c r="G1461" i="17"/>
  <c r="H1461" i="17"/>
  <c r="I1461" i="17"/>
  <c r="N1461" i="17" s="1"/>
  <c r="J1461" i="17"/>
  <c r="K1461" i="17"/>
  <c r="L1461" i="17"/>
  <c r="M1461" i="17" s="1"/>
  <c r="O1461" i="17"/>
  <c r="F1462" i="17"/>
  <c r="G1462" i="17"/>
  <c r="H1462" i="17"/>
  <c r="I1462" i="17"/>
  <c r="J1462" i="17"/>
  <c r="K1462" i="17"/>
  <c r="L1462" i="17"/>
  <c r="M1462" i="17" s="1"/>
  <c r="N1462" i="17"/>
  <c r="O1462" i="17"/>
  <c r="F1463" i="17"/>
  <c r="G1463" i="17"/>
  <c r="H1463" i="17"/>
  <c r="I1463" i="17"/>
  <c r="N1463" i="17" s="1"/>
  <c r="J1463" i="17"/>
  <c r="K1463" i="17"/>
  <c r="L1463" i="17"/>
  <c r="M1463" i="17" s="1"/>
  <c r="O1463" i="17"/>
  <c r="F1464" i="17"/>
  <c r="G1464" i="17"/>
  <c r="H1464" i="17"/>
  <c r="I1464" i="17"/>
  <c r="N1464" i="17" s="1"/>
  <c r="J1464" i="17"/>
  <c r="K1464" i="17"/>
  <c r="L1464" i="17"/>
  <c r="M1464" i="17"/>
  <c r="O1464" i="17"/>
  <c r="F1465" i="17"/>
  <c r="G1465" i="17"/>
  <c r="H1465" i="17"/>
  <c r="I1465" i="17"/>
  <c r="N1465" i="17" s="1"/>
  <c r="J1465" i="17"/>
  <c r="K1465" i="17"/>
  <c r="L1465" i="17"/>
  <c r="M1465" i="17"/>
  <c r="O1465" i="17"/>
  <c r="F1466" i="17"/>
  <c r="G1466" i="17"/>
  <c r="H1466" i="17"/>
  <c r="I1466" i="17"/>
  <c r="N1466" i="17" s="1"/>
  <c r="J1466" i="17"/>
  <c r="O1466" i="17" s="1"/>
  <c r="K1466" i="17"/>
  <c r="L1466" i="17"/>
  <c r="M1466" i="17" s="1"/>
  <c r="F1467" i="17"/>
  <c r="G1467" i="17"/>
  <c r="H1467" i="17"/>
  <c r="I1467" i="17"/>
  <c r="N1467" i="17" s="1"/>
  <c r="J1467" i="17"/>
  <c r="O1467" i="17" s="1"/>
  <c r="K1467" i="17"/>
  <c r="L1467" i="17"/>
  <c r="M1467" i="17" s="1"/>
  <c r="F1468" i="17"/>
  <c r="G1468" i="17"/>
  <c r="H1468" i="17"/>
  <c r="I1468" i="17"/>
  <c r="J1468" i="17"/>
  <c r="O1468" i="17" s="1"/>
  <c r="K1468" i="17"/>
  <c r="L1468" i="17"/>
  <c r="M1468" i="17"/>
  <c r="N1468" i="17"/>
  <c r="F1469" i="17"/>
  <c r="G1469" i="17"/>
  <c r="H1469" i="17"/>
  <c r="I1469" i="17"/>
  <c r="N1469" i="17" s="1"/>
  <c r="J1469" i="17"/>
  <c r="K1469" i="17"/>
  <c r="L1469" i="17"/>
  <c r="M1469" i="17" s="1"/>
  <c r="O1469" i="17"/>
  <c r="F1470" i="17"/>
  <c r="G1470" i="17"/>
  <c r="H1470" i="17"/>
  <c r="I1470" i="17"/>
  <c r="J1470" i="17"/>
  <c r="K1470" i="17"/>
  <c r="L1470" i="17"/>
  <c r="M1470" i="17" s="1"/>
  <c r="N1470" i="17"/>
  <c r="O1470" i="17"/>
  <c r="F1471" i="17"/>
  <c r="G1471" i="17"/>
  <c r="H1471" i="17"/>
  <c r="I1471" i="17"/>
  <c r="N1471" i="17" s="1"/>
  <c r="J1471" i="17"/>
  <c r="K1471" i="17"/>
  <c r="L1471" i="17"/>
  <c r="M1471" i="17" s="1"/>
  <c r="O1471" i="17"/>
  <c r="F1472" i="17"/>
  <c r="G1472" i="17"/>
  <c r="H1472" i="17"/>
  <c r="I1472" i="17"/>
  <c r="N1472" i="17" s="1"/>
  <c r="J1472" i="17"/>
  <c r="K1472" i="17"/>
  <c r="L1472" i="17"/>
  <c r="M1472" i="17"/>
  <c r="O1472" i="17"/>
  <c r="F1473" i="17"/>
  <c r="G1473" i="17"/>
  <c r="H1473" i="17"/>
  <c r="I1473" i="17"/>
  <c r="N1473" i="17" s="1"/>
  <c r="J1473" i="17"/>
  <c r="K1473" i="17"/>
  <c r="L1473" i="17"/>
  <c r="M1473" i="17"/>
  <c r="O1473" i="17"/>
  <c r="F1474" i="17"/>
  <c r="G1474" i="17"/>
  <c r="H1474" i="17"/>
  <c r="I1474" i="17"/>
  <c r="N1474" i="17" s="1"/>
  <c r="J1474" i="17"/>
  <c r="O1474" i="17" s="1"/>
  <c r="K1474" i="17"/>
  <c r="L1474" i="17"/>
  <c r="M1474" i="17" s="1"/>
  <c r="F1475" i="17"/>
  <c r="G1475" i="17"/>
  <c r="H1475" i="17"/>
  <c r="I1475" i="17"/>
  <c r="N1475" i="17" s="1"/>
  <c r="J1475" i="17"/>
  <c r="O1475" i="17" s="1"/>
  <c r="K1475" i="17"/>
  <c r="L1475" i="17"/>
  <c r="M1475" i="17" s="1"/>
  <c r="F1476" i="17"/>
  <c r="G1476" i="17"/>
  <c r="H1476" i="17"/>
  <c r="I1476" i="17"/>
  <c r="J1476" i="17"/>
  <c r="O1476" i="17" s="1"/>
  <c r="K1476" i="17"/>
  <c r="L1476" i="17"/>
  <c r="M1476" i="17"/>
  <c r="N1476" i="17"/>
  <c r="F1477" i="17"/>
  <c r="G1477" i="17"/>
  <c r="H1477" i="17"/>
  <c r="I1477" i="17"/>
  <c r="N1477" i="17" s="1"/>
  <c r="J1477" i="17"/>
  <c r="K1477" i="17"/>
  <c r="L1477" i="17"/>
  <c r="M1477" i="17" s="1"/>
  <c r="O1477" i="17"/>
  <c r="F1478" i="17"/>
  <c r="G1478" i="17"/>
  <c r="H1478" i="17"/>
  <c r="I1478" i="17"/>
  <c r="J1478" i="17"/>
  <c r="K1478" i="17"/>
  <c r="L1478" i="17"/>
  <c r="M1478" i="17" s="1"/>
  <c r="N1478" i="17"/>
  <c r="O1478" i="17"/>
  <c r="F1479" i="17"/>
  <c r="G1479" i="17"/>
  <c r="H1479" i="17"/>
  <c r="I1479" i="17"/>
  <c r="N1479" i="17" s="1"/>
  <c r="J1479" i="17"/>
  <c r="K1479" i="17"/>
  <c r="L1479" i="17"/>
  <c r="M1479" i="17"/>
  <c r="O1479" i="17"/>
  <c r="F1480" i="17"/>
  <c r="G1480" i="17"/>
  <c r="H1480" i="17"/>
  <c r="I1480" i="17"/>
  <c r="N1480" i="17" s="1"/>
  <c r="J1480" i="17"/>
  <c r="K1480" i="17"/>
  <c r="L1480" i="17"/>
  <c r="M1480" i="17"/>
  <c r="O1480" i="17"/>
  <c r="F1481" i="17"/>
  <c r="G1481" i="17"/>
  <c r="H1481" i="17"/>
  <c r="I1481" i="17"/>
  <c r="N1481" i="17" s="1"/>
  <c r="J1481" i="17"/>
  <c r="K1481" i="17"/>
  <c r="L1481" i="17"/>
  <c r="M1481" i="17"/>
  <c r="O1481" i="17"/>
  <c r="F1482" i="17"/>
  <c r="G1482" i="17"/>
  <c r="H1482" i="17"/>
  <c r="I1482" i="17"/>
  <c r="J1482" i="17"/>
  <c r="O1482" i="17" s="1"/>
  <c r="K1482" i="17"/>
  <c r="L1482" i="17"/>
  <c r="M1482" i="17" s="1"/>
  <c r="N1482" i="17"/>
  <c r="F1483" i="17"/>
  <c r="G1483" i="17"/>
  <c r="H1483" i="17"/>
  <c r="I1483" i="17"/>
  <c r="N1483" i="17" s="1"/>
  <c r="J1483" i="17"/>
  <c r="O1483" i="17" s="1"/>
  <c r="K1483" i="17"/>
  <c r="L1483" i="17"/>
  <c r="M1483" i="17" s="1"/>
  <c r="F1484" i="17"/>
  <c r="G1484" i="17"/>
  <c r="H1484" i="17"/>
  <c r="I1484" i="17"/>
  <c r="J1484" i="17"/>
  <c r="O1484" i="17" s="1"/>
  <c r="K1484" i="17"/>
  <c r="L1484" i="17"/>
  <c r="M1484" i="17"/>
  <c r="N1484" i="17"/>
  <c r="F1485" i="17"/>
  <c r="G1485" i="17"/>
  <c r="H1485" i="17"/>
  <c r="I1485" i="17"/>
  <c r="N1485" i="17" s="1"/>
  <c r="J1485" i="17"/>
  <c r="K1485" i="17"/>
  <c r="L1485" i="17"/>
  <c r="M1485" i="17" s="1"/>
  <c r="O1485" i="17"/>
  <c r="F1486" i="17"/>
  <c r="G1486" i="17"/>
  <c r="H1486" i="17"/>
  <c r="I1486" i="17"/>
  <c r="J1486" i="17"/>
  <c r="K1486" i="17"/>
  <c r="L1486" i="17"/>
  <c r="M1486" i="17" s="1"/>
  <c r="N1486" i="17"/>
  <c r="O1486" i="17"/>
  <c r="F1487" i="17"/>
  <c r="G1487" i="17"/>
  <c r="H1487" i="17"/>
  <c r="I1487" i="17"/>
  <c r="N1487" i="17" s="1"/>
  <c r="J1487" i="17"/>
  <c r="K1487" i="17"/>
  <c r="L1487" i="17"/>
  <c r="M1487" i="17"/>
  <c r="O1487" i="17"/>
  <c r="F1488" i="17"/>
  <c r="G1488" i="17"/>
  <c r="H1488" i="17"/>
  <c r="I1488" i="17"/>
  <c r="N1488" i="17" s="1"/>
  <c r="J1488" i="17"/>
  <c r="K1488" i="17"/>
  <c r="L1488" i="17"/>
  <c r="M1488" i="17"/>
  <c r="O1488" i="17"/>
  <c r="F1489" i="17"/>
  <c r="G1489" i="17"/>
  <c r="H1489" i="17"/>
  <c r="I1489" i="17"/>
  <c r="N1489" i="17" s="1"/>
  <c r="J1489" i="17"/>
  <c r="K1489" i="17"/>
  <c r="L1489" i="17"/>
  <c r="M1489" i="17"/>
  <c r="O1489" i="17"/>
  <c r="F1490" i="17"/>
  <c r="G1490" i="17"/>
  <c r="H1490" i="17"/>
  <c r="I1490" i="17"/>
  <c r="J1490" i="17"/>
  <c r="O1490" i="17" s="1"/>
  <c r="K1490" i="17"/>
  <c r="L1490" i="17"/>
  <c r="M1490" i="17" s="1"/>
  <c r="N1490" i="17"/>
  <c r="F1491" i="17"/>
  <c r="G1491" i="17"/>
  <c r="H1491" i="17"/>
  <c r="I1491" i="17"/>
  <c r="N1491" i="17" s="1"/>
  <c r="J1491" i="17"/>
  <c r="O1491" i="17" s="1"/>
  <c r="K1491" i="17"/>
  <c r="L1491" i="17"/>
  <c r="M1491" i="17" s="1"/>
  <c r="F1492" i="17"/>
  <c r="G1492" i="17"/>
  <c r="H1492" i="17"/>
  <c r="I1492" i="17"/>
  <c r="J1492" i="17"/>
  <c r="O1492" i="17" s="1"/>
  <c r="K1492" i="17"/>
  <c r="L1492" i="17"/>
  <c r="M1492" i="17"/>
  <c r="N1492" i="17"/>
  <c r="F1493" i="17"/>
  <c r="G1493" i="17"/>
  <c r="H1493" i="17"/>
  <c r="I1493" i="17"/>
  <c r="N1493" i="17" s="1"/>
  <c r="J1493" i="17"/>
  <c r="K1493" i="17"/>
  <c r="L1493" i="17"/>
  <c r="M1493" i="17" s="1"/>
  <c r="O1493" i="17"/>
  <c r="F1494" i="17"/>
  <c r="G1494" i="17"/>
  <c r="H1494" i="17"/>
  <c r="I1494" i="17"/>
  <c r="J1494" i="17"/>
  <c r="K1494" i="17"/>
  <c r="L1494" i="17"/>
  <c r="M1494" i="17" s="1"/>
  <c r="N1494" i="17"/>
  <c r="O1494" i="17"/>
  <c r="F1495" i="17"/>
  <c r="G1495" i="17"/>
  <c r="H1495" i="17"/>
  <c r="I1495" i="17"/>
  <c r="N1495" i="17" s="1"/>
  <c r="J1495" i="17"/>
  <c r="K1495" i="17"/>
  <c r="L1495" i="17"/>
  <c r="M1495" i="17"/>
  <c r="O1495" i="17"/>
  <c r="F1496" i="17"/>
  <c r="G1496" i="17"/>
  <c r="H1496" i="17"/>
  <c r="I1496" i="17"/>
  <c r="N1496" i="17" s="1"/>
  <c r="J1496" i="17"/>
  <c r="K1496" i="17"/>
  <c r="L1496" i="17"/>
  <c r="M1496" i="17"/>
  <c r="O1496" i="17"/>
  <c r="F1497" i="17"/>
  <c r="G1497" i="17"/>
  <c r="H1497" i="17"/>
  <c r="I1497" i="17"/>
  <c r="N1497" i="17" s="1"/>
  <c r="J1497" i="17"/>
  <c r="K1497" i="17"/>
  <c r="L1497" i="17"/>
  <c r="M1497" i="17"/>
  <c r="O1497" i="17"/>
  <c r="F1498" i="17"/>
  <c r="G1498" i="17"/>
  <c r="H1498" i="17"/>
  <c r="I1498" i="17"/>
  <c r="J1498" i="17"/>
  <c r="O1498" i="17" s="1"/>
  <c r="K1498" i="17"/>
  <c r="L1498" i="17"/>
  <c r="M1498" i="17" s="1"/>
  <c r="N1498" i="17"/>
  <c r="F1499" i="17"/>
  <c r="G1499" i="17"/>
  <c r="H1499" i="17"/>
  <c r="I1499" i="17"/>
  <c r="N1499" i="17" s="1"/>
  <c r="J1499" i="17"/>
  <c r="O1499" i="17" s="1"/>
  <c r="K1499" i="17"/>
  <c r="L1499" i="17"/>
  <c r="M1499" i="17" s="1"/>
  <c r="F1500" i="17"/>
  <c r="G1500" i="17"/>
  <c r="H1500" i="17"/>
  <c r="I1500" i="17"/>
  <c r="J1500" i="17"/>
  <c r="O1500" i="17" s="1"/>
  <c r="K1500" i="17"/>
  <c r="L1500" i="17"/>
  <c r="M1500" i="17"/>
  <c r="N1500" i="17"/>
  <c r="F1501" i="17"/>
  <c r="G1501" i="17"/>
  <c r="H1501" i="17"/>
  <c r="I1501" i="17"/>
  <c r="N1501" i="17" s="1"/>
  <c r="J1501" i="17"/>
  <c r="K1501" i="17"/>
  <c r="L1501" i="17"/>
  <c r="M1501" i="17" s="1"/>
  <c r="O1501" i="17"/>
  <c r="F1502" i="17"/>
  <c r="G1502" i="17"/>
  <c r="H1502" i="17"/>
  <c r="I1502" i="17"/>
  <c r="J1502" i="17"/>
  <c r="K1502" i="17"/>
  <c r="L1502" i="17"/>
  <c r="M1502" i="17" s="1"/>
  <c r="N1502" i="17"/>
  <c r="O1502" i="17"/>
  <c r="F1503" i="17"/>
  <c r="G1503" i="17"/>
  <c r="H1503" i="17"/>
  <c r="I1503" i="17"/>
  <c r="N1503" i="17" s="1"/>
  <c r="J1503" i="17"/>
  <c r="K1503" i="17"/>
  <c r="L1503" i="17"/>
  <c r="M1503" i="17"/>
  <c r="O1503" i="17"/>
  <c r="F1504" i="17"/>
  <c r="G1504" i="17"/>
  <c r="H1504" i="17"/>
  <c r="I1504" i="17"/>
  <c r="N1504" i="17" s="1"/>
  <c r="J1504" i="17"/>
  <c r="K1504" i="17"/>
  <c r="L1504" i="17"/>
  <c r="M1504" i="17"/>
  <c r="O1504" i="17"/>
  <c r="F1505" i="17"/>
  <c r="G1505" i="17"/>
  <c r="H1505" i="17"/>
  <c r="I1505" i="17"/>
  <c r="N1505" i="17" s="1"/>
  <c r="J1505" i="17"/>
  <c r="K1505" i="17"/>
  <c r="L1505" i="17"/>
  <c r="M1505" i="17"/>
  <c r="O1505" i="17"/>
  <c r="F1506" i="17"/>
  <c r="G1506" i="17"/>
  <c r="H1506" i="17"/>
  <c r="I1506" i="17"/>
  <c r="J1506" i="17"/>
  <c r="O1506" i="17" s="1"/>
  <c r="K1506" i="17"/>
  <c r="L1506" i="17"/>
  <c r="M1506" i="17" s="1"/>
  <c r="N1506" i="17"/>
  <c r="F1507" i="17"/>
  <c r="G1507" i="17"/>
  <c r="H1507" i="17"/>
  <c r="I1507" i="17"/>
  <c r="N1507" i="17" s="1"/>
  <c r="J1507" i="17"/>
  <c r="O1507" i="17" s="1"/>
  <c r="K1507" i="17"/>
  <c r="L1507" i="17"/>
  <c r="M1507" i="17" s="1"/>
  <c r="F1508" i="17"/>
  <c r="G1508" i="17"/>
  <c r="H1508" i="17"/>
  <c r="I1508" i="17"/>
  <c r="J1508" i="17"/>
  <c r="O1508" i="17" s="1"/>
  <c r="K1508" i="17"/>
  <c r="L1508" i="17"/>
  <c r="M1508" i="17"/>
  <c r="N1508" i="17"/>
  <c r="F1509" i="17"/>
  <c r="G1509" i="17"/>
  <c r="H1509" i="17"/>
  <c r="I1509" i="17"/>
  <c r="N1509" i="17" s="1"/>
  <c r="J1509" i="17"/>
  <c r="K1509" i="17"/>
  <c r="L1509" i="17"/>
  <c r="M1509" i="17" s="1"/>
  <c r="O1509" i="17"/>
  <c r="F1510" i="17"/>
  <c r="G1510" i="17"/>
  <c r="H1510" i="17"/>
  <c r="I1510" i="17"/>
  <c r="J1510" i="17"/>
  <c r="K1510" i="17"/>
  <c r="L1510" i="17"/>
  <c r="M1510" i="17" s="1"/>
  <c r="N1510" i="17"/>
  <c r="O1510" i="17"/>
  <c r="F1511" i="17"/>
  <c r="G1511" i="17"/>
  <c r="H1511" i="17"/>
  <c r="I1511" i="17"/>
  <c r="N1511" i="17" s="1"/>
  <c r="J1511" i="17"/>
  <c r="K1511" i="17"/>
  <c r="L1511" i="17"/>
  <c r="M1511" i="17"/>
  <c r="O1511" i="17"/>
  <c r="F1512" i="17"/>
  <c r="G1512" i="17"/>
  <c r="H1512" i="17"/>
  <c r="I1512" i="17"/>
  <c r="N1512" i="17" s="1"/>
  <c r="J1512" i="17"/>
  <c r="O1512" i="17" s="1"/>
  <c r="K1512" i="17"/>
  <c r="L1512" i="17"/>
  <c r="M1512" i="17"/>
  <c r="F1513" i="17"/>
  <c r="G1513" i="17"/>
  <c r="H1513" i="17"/>
  <c r="I1513" i="17"/>
  <c r="J1513" i="17"/>
  <c r="K1513" i="17"/>
  <c r="L1513" i="17"/>
  <c r="M1513" i="17" s="1"/>
  <c r="N1513" i="17"/>
  <c r="O1513" i="17"/>
  <c r="F1514" i="17"/>
  <c r="G1514" i="17"/>
  <c r="H1514" i="17"/>
  <c r="I1514" i="17"/>
  <c r="J1514" i="17"/>
  <c r="O1514" i="17" s="1"/>
  <c r="K1514" i="17"/>
  <c r="L1514" i="17"/>
  <c r="M1514" i="17" s="1"/>
  <c r="N1514" i="17"/>
  <c r="F1515" i="17"/>
  <c r="G1515" i="17"/>
  <c r="H1515" i="17"/>
  <c r="I1515" i="17"/>
  <c r="N1515" i="17" s="1"/>
  <c r="J1515" i="17"/>
  <c r="K1515" i="17"/>
  <c r="L1515" i="17"/>
  <c r="M1515" i="17" s="1"/>
  <c r="O1515" i="17"/>
  <c r="F1516" i="17"/>
  <c r="G1516" i="17"/>
  <c r="H1516" i="17"/>
  <c r="I1516" i="17"/>
  <c r="N1516" i="17" s="1"/>
  <c r="J1516" i="17"/>
  <c r="K1516" i="17"/>
  <c r="L1516" i="17"/>
  <c r="M1516" i="17" s="1"/>
  <c r="O1516" i="17"/>
  <c r="F1517" i="17"/>
  <c r="G1517" i="17"/>
  <c r="H1517" i="17"/>
  <c r="I1517" i="17"/>
  <c r="N1517" i="17" s="1"/>
  <c r="J1517" i="17"/>
  <c r="K1517" i="17"/>
  <c r="L1517" i="17"/>
  <c r="M1517" i="17"/>
  <c r="O1517" i="17"/>
  <c r="F1518" i="17"/>
  <c r="G1518" i="17"/>
  <c r="H1518" i="17"/>
  <c r="I1518" i="17"/>
  <c r="N1518" i="17" s="1"/>
  <c r="J1518" i="17"/>
  <c r="O1518" i="17" s="1"/>
  <c r="K1518" i="17"/>
  <c r="L1518" i="17"/>
  <c r="M1518" i="17" s="1"/>
  <c r="F1519" i="17"/>
  <c r="G1519" i="17"/>
  <c r="H1519" i="17"/>
  <c r="I1519" i="17"/>
  <c r="N1519" i="17" s="1"/>
  <c r="J1519" i="17"/>
  <c r="K1519" i="17"/>
  <c r="L1519" i="17"/>
  <c r="M1519" i="17" s="1"/>
  <c r="O1519" i="17"/>
  <c r="F1520" i="17"/>
  <c r="G1520" i="17"/>
  <c r="H1520" i="17"/>
  <c r="I1520" i="17"/>
  <c r="N1520" i="17" s="1"/>
  <c r="J1520" i="17"/>
  <c r="O1520" i="17" s="1"/>
  <c r="K1520" i="17"/>
  <c r="L1520" i="17"/>
  <c r="M1520" i="17"/>
  <c r="F1521" i="17"/>
  <c r="G1521" i="17"/>
  <c r="H1521" i="17"/>
  <c r="I1521" i="17"/>
  <c r="N1521" i="17" s="1"/>
  <c r="J1521" i="17"/>
  <c r="K1521" i="17"/>
  <c r="L1521" i="17"/>
  <c r="M1521" i="17" s="1"/>
  <c r="O1521" i="17"/>
  <c r="F1522" i="17"/>
  <c r="G1522" i="17"/>
  <c r="H1522" i="17"/>
  <c r="I1522" i="17"/>
  <c r="J1522" i="17"/>
  <c r="O1522" i="17" s="1"/>
  <c r="K1522" i="17"/>
  <c r="L1522" i="17"/>
  <c r="M1522" i="17" s="1"/>
  <c r="N1522" i="17"/>
  <c r="F1523" i="17"/>
  <c r="G1523" i="17"/>
  <c r="H1523" i="17"/>
  <c r="I1523" i="17"/>
  <c r="N1523" i="17" s="1"/>
  <c r="J1523" i="17"/>
  <c r="K1523" i="17"/>
  <c r="L1523" i="17"/>
  <c r="M1523" i="17" s="1"/>
  <c r="O1523" i="17"/>
  <c r="F1524" i="17"/>
  <c r="G1524" i="17"/>
  <c r="H1524" i="17"/>
  <c r="I1524" i="17"/>
  <c r="N1524" i="17" s="1"/>
  <c r="J1524" i="17"/>
  <c r="K1524" i="17"/>
  <c r="L1524" i="17"/>
  <c r="M1524" i="17" s="1"/>
  <c r="O1524" i="17"/>
  <c r="F1525" i="17"/>
  <c r="G1525" i="17"/>
  <c r="H1525" i="17"/>
  <c r="I1525" i="17"/>
  <c r="N1525" i="17" s="1"/>
  <c r="J1525" i="17"/>
  <c r="K1525" i="17"/>
  <c r="L1525" i="17"/>
  <c r="M1525" i="17"/>
  <c r="O1525" i="17"/>
  <c r="F1526" i="17"/>
  <c r="G1526" i="17"/>
  <c r="H1526" i="17"/>
  <c r="I1526" i="17"/>
  <c r="N1526" i="17" s="1"/>
  <c r="J1526" i="17"/>
  <c r="O1526" i="17" s="1"/>
  <c r="K1526" i="17"/>
  <c r="L1526" i="17"/>
  <c r="M1526" i="17" s="1"/>
  <c r="F1527" i="17"/>
  <c r="G1527" i="17"/>
  <c r="H1527" i="17"/>
  <c r="I1527" i="17"/>
  <c r="N1527" i="17" s="1"/>
  <c r="J1527" i="17"/>
  <c r="K1527" i="17"/>
  <c r="L1527" i="17"/>
  <c r="M1527" i="17" s="1"/>
  <c r="O1527" i="17"/>
  <c r="F1528" i="17"/>
  <c r="G1528" i="17"/>
  <c r="H1528" i="17"/>
  <c r="I1528" i="17"/>
  <c r="N1528" i="17" s="1"/>
  <c r="J1528" i="17"/>
  <c r="O1528" i="17" s="1"/>
  <c r="K1528" i="17"/>
  <c r="L1528" i="17"/>
  <c r="M1528" i="17"/>
  <c r="F1529" i="17"/>
  <c r="G1529" i="17"/>
  <c r="H1529" i="17"/>
  <c r="I1529" i="17"/>
  <c r="N1529" i="17" s="1"/>
  <c r="J1529" i="17"/>
  <c r="K1529" i="17"/>
  <c r="L1529" i="17"/>
  <c r="M1529" i="17" s="1"/>
  <c r="O1529" i="17"/>
  <c r="F1530" i="17"/>
  <c r="G1530" i="17"/>
  <c r="H1530" i="17"/>
  <c r="I1530" i="17"/>
  <c r="J1530" i="17"/>
  <c r="O1530" i="17" s="1"/>
  <c r="K1530" i="17"/>
  <c r="L1530" i="17"/>
  <c r="M1530" i="17" s="1"/>
  <c r="N1530" i="17"/>
  <c r="F1531" i="17"/>
  <c r="G1531" i="17"/>
  <c r="H1531" i="17"/>
  <c r="I1531" i="17"/>
  <c r="N1531" i="17" s="1"/>
  <c r="J1531" i="17"/>
  <c r="K1531" i="17"/>
  <c r="L1531" i="17"/>
  <c r="M1531" i="17" s="1"/>
  <c r="O1531" i="17"/>
  <c r="F1532" i="17"/>
  <c r="G1532" i="17"/>
  <c r="H1532" i="17"/>
  <c r="I1532" i="17"/>
  <c r="N1532" i="17" s="1"/>
  <c r="J1532" i="17"/>
  <c r="K1532" i="17"/>
  <c r="L1532" i="17"/>
  <c r="M1532" i="17" s="1"/>
  <c r="O1532" i="17"/>
  <c r="F1533" i="17"/>
  <c r="G1533" i="17"/>
  <c r="H1533" i="17"/>
  <c r="I1533" i="17"/>
  <c r="N1533" i="17" s="1"/>
  <c r="J1533" i="17"/>
  <c r="K1533" i="17"/>
  <c r="L1533" i="17"/>
  <c r="M1533" i="17"/>
  <c r="O1533" i="17"/>
  <c r="F1534" i="17"/>
  <c r="G1534" i="17"/>
  <c r="H1534" i="17"/>
  <c r="I1534" i="17"/>
  <c r="N1534" i="17" s="1"/>
  <c r="J1534" i="17"/>
  <c r="O1534" i="17" s="1"/>
  <c r="K1534" i="17"/>
  <c r="L1534" i="17"/>
  <c r="M1534" i="17" s="1"/>
  <c r="F1535" i="17"/>
  <c r="G1535" i="17"/>
  <c r="H1535" i="17"/>
  <c r="I1535" i="17"/>
  <c r="N1535" i="17" s="1"/>
  <c r="J1535" i="17"/>
  <c r="K1535" i="17"/>
  <c r="L1535" i="17"/>
  <c r="M1535" i="17" s="1"/>
  <c r="O1535" i="17"/>
  <c r="F1536" i="17"/>
  <c r="G1536" i="17"/>
  <c r="H1536" i="17"/>
  <c r="I1536" i="17"/>
  <c r="N1536" i="17" s="1"/>
  <c r="J1536" i="17"/>
  <c r="O1536" i="17" s="1"/>
  <c r="K1536" i="17"/>
  <c r="L1536" i="17"/>
  <c r="M1536" i="17"/>
  <c r="F1537" i="17"/>
  <c r="G1537" i="17"/>
  <c r="H1537" i="17"/>
  <c r="I1537" i="17"/>
  <c r="N1537" i="17" s="1"/>
  <c r="J1537" i="17"/>
  <c r="K1537" i="17"/>
  <c r="L1537" i="17"/>
  <c r="M1537" i="17" s="1"/>
  <c r="O1537" i="17"/>
  <c r="F1538" i="17"/>
  <c r="G1538" i="17"/>
  <c r="H1538" i="17"/>
  <c r="I1538" i="17"/>
  <c r="J1538" i="17"/>
  <c r="O1538" i="17" s="1"/>
  <c r="K1538" i="17"/>
  <c r="L1538" i="17"/>
  <c r="M1538" i="17" s="1"/>
  <c r="N1538" i="17"/>
  <c r="F1539" i="17"/>
  <c r="G1539" i="17"/>
  <c r="H1539" i="17"/>
  <c r="I1539" i="17"/>
  <c r="N1539" i="17" s="1"/>
  <c r="J1539" i="17"/>
  <c r="K1539" i="17"/>
  <c r="L1539" i="17"/>
  <c r="M1539" i="17" s="1"/>
  <c r="O1539" i="17"/>
  <c r="F1540" i="17"/>
  <c r="G1540" i="17"/>
  <c r="H1540" i="17"/>
  <c r="I1540" i="17"/>
  <c r="N1540" i="17" s="1"/>
  <c r="J1540" i="17"/>
  <c r="K1540" i="17"/>
  <c r="L1540" i="17"/>
  <c r="M1540" i="17" s="1"/>
  <c r="O1540" i="17"/>
  <c r="F1541" i="17"/>
  <c r="G1541" i="17"/>
  <c r="H1541" i="17"/>
  <c r="I1541" i="17"/>
  <c r="N1541" i="17" s="1"/>
  <c r="J1541" i="17"/>
  <c r="K1541" i="17"/>
  <c r="L1541" i="17"/>
  <c r="M1541" i="17"/>
  <c r="O1541" i="17"/>
  <c r="F1542" i="17"/>
  <c r="G1542" i="17"/>
  <c r="H1542" i="17"/>
  <c r="I1542" i="17"/>
  <c r="N1542" i="17" s="1"/>
  <c r="J1542" i="17"/>
  <c r="O1542" i="17" s="1"/>
  <c r="K1542" i="17"/>
  <c r="L1542" i="17"/>
  <c r="M1542" i="17" s="1"/>
  <c r="F1543" i="17"/>
  <c r="G1543" i="17"/>
  <c r="H1543" i="17"/>
  <c r="I1543" i="17"/>
  <c r="N1543" i="17" s="1"/>
  <c r="J1543" i="17"/>
  <c r="K1543" i="17"/>
  <c r="L1543" i="17"/>
  <c r="M1543" i="17" s="1"/>
  <c r="O1543" i="17"/>
  <c r="F1544" i="17"/>
  <c r="G1544" i="17"/>
  <c r="H1544" i="17"/>
  <c r="I1544" i="17"/>
  <c r="N1544" i="17" s="1"/>
  <c r="J1544" i="17"/>
  <c r="O1544" i="17" s="1"/>
  <c r="K1544" i="17"/>
  <c r="L1544" i="17"/>
  <c r="M1544" i="17"/>
  <c r="F1545" i="17"/>
  <c r="G1545" i="17"/>
  <c r="H1545" i="17"/>
  <c r="I1545" i="17"/>
  <c r="N1545" i="17" s="1"/>
  <c r="J1545" i="17"/>
  <c r="K1545" i="17"/>
  <c r="L1545" i="17"/>
  <c r="M1545" i="17" s="1"/>
  <c r="O1545" i="17"/>
  <c r="F1546" i="17"/>
  <c r="G1546" i="17"/>
  <c r="H1546" i="17"/>
  <c r="I1546" i="17"/>
  <c r="J1546" i="17"/>
  <c r="O1546" i="17" s="1"/>
  <c r="K1546" i="17"/>
  <c r="L1546" i="17"/>
  <c r="M1546" i="17" s="1"/>
  <c r="N1546" i="17"/>
  <c r="F1547" i="17"/>
  <c r="G1547" i="17"/>
  <c r="H1547" i="17"/>
  <c r="I1547" i="17"/>
  <c r="N1547" i="17" s="1"/>
  <c r="J1547" i="17"/>
  <c r="K1547" i="17"/>
  <c r="L1547" i="17"/>
  <c r="M1547" i="17" s="1"/>
  <c r="O1547" i="17"/>
  <c r="F1548" i="17"/>
  <c r="G1548" i="17"/>
  <c r="H1548" i="17"/>
  <c r="I1548" i="17"/>
  <c r="N1548" i="17" s="1"/>
  <c r="J1548" i="17"/>
  <c r="K1548" i="17"/>
  <c r="L1548" i="17"/>
  <c r="M1548" i="17" s="1"/>
  <c r="O1548" i="17"/>
  <c r="F1549" i="17"/>
  <c r="G1549" i="17"/>
  <c r="H1549" i="17"/>
  <c r="I1549" i="17"/>
  <c r="N1549" i="17" s="1"/>
  <c r="J1549" i="17"/>
  <c r="K1549" i="17"/>
  <c r="L1549" i="17"/>
  <c r="M1549" i="17"/>
  <c r="O1549" i="17"/>
  <c r="F1550" i="17"/>
  <c r="G1550" i="17"/>
  <c r="H1550" i="17"/>
  <c r="I1550" i="17"/>
  <c r="N1550" i="17" s="1"/>
  <c r="J1550" i="17"/>
  <c r="O1550" i="17" s="1"/>
  <c r="K1550" i="17"/>
  <c r="L1550" i="17"/>
  <c r="M1550" i="17" s="1"/>
  <c r="F1551" i="17"/>
  <c r="G1551" i="17"/>
  <c r="H1551" i="17"/>
  <c r="I1551" i="17"/>
  <c r="N1551" i="17" s="1"/>
  <c r="J1551" i="17"/>
  <c r="K1551" i="17"/>
  <c r="L1551" i="17"/>
  <c r="M1551" i="17" s="1"/>
  <c r="O1551" i="17"/>
  <c r="F1552" i="17"/>
  <c r="G1552" i="17"/>
  <c r="H1552" i="17"/>
  <c r="I1552" i="17"/>
  <c r="N1552" i="17" s="1"/>
  <c r="J1552" i="17"/>
  <c r="O1552" i="17" s="1"/>
  <c r="K1552" i="17"/>
  <c r="L1552" i="17"/>
  <c r="M1552" i="17"/>
  <c r="K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2" i="17"/>
  <c r="O2" i="17" s="1"/>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<sst xmlns="http://schemas.openxmlformats.org/spreadsheetml/2006/main" count="32724" uniqueCount="6913">
  <si>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</si>
  <si>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</si>
  <si>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</si>
  <si>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</si>
  <si>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</si>
  <si>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</si>
  <si>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</si>
  <si>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</si>
  <si>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</si>
  <si>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</si>
  <si>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</si>
  <si>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</si>
  <si>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</si>
  <si>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</si>
  <si>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</si>
  <si>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</si>
  <si>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</si>
  <si>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</si>
  <si>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</si>
  <si>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</si>
  <si>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</si>
  <si>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</si>
  <si>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</si>
  <si>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</si>
  <si>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</si>
  <si>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</si>
  <si>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</si>
  <si>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</si>
  <si>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</si>
  <si>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</si>
  <si>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</si>
  <si>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</si>
  <si>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</si>
  <si>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</si>
  <si>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</si>
  <si>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</si>
  <si>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</si>
  <si>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</si>
  <si>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</si>
  <si>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</si>
  <si>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</si>
  <si>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</si>
  <si>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</si>
  <si>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</si>
  <si>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</si>
  <si>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</si>
  <si>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</si>
  <si>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</si>
  <si>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</si>
  <si>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</si>
  <si>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</si>
  <si>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</si>
  <si>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</si>
  <si>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</si>
  <si>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</si>
  <si>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</si>
  <si>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</si>
  <si>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</si>
  <si>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</si>
  <si>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</si>
  <si>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</si>
  <si>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</si>
  <si>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</si>
  <si>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</si>
  <si>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</si>
  <si>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</si>
  <si>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</si>
  <si>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</si>
  <si>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</si>
  <si>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</si>
  <si>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</si>
  <si>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</si>
  <si>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</si>
  <si>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</si>
  <si>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</si>
  <si>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</si>
  <si>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</si>
  <si>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</si>
  <si>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</si>
  <si>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</si>
  <si>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</si>
  <si>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</si>
  <si>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</si>
  <si>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</si>
  <si>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</si>
  <si>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</si>
  <si>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</si>
  <si>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</si>
  <si>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</si>
  <si>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</si>
  <si>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</si>
  <si>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</si>
  <si>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</si>
  <si>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</si>
  <si>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</si>
  <si>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</si>
  <si>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</si>
  <si>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</si>
  <si>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</si>
  <si>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</si>
  <si>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</si>
  <si>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</si>
  <si>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</si>
  <si>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</si>
  <si>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</si>
  <si>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</si>
  <si>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</si>
  <si>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</si>
  <si>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</si>
  <si>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</si>
  <si>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</si>
  <si>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</si>
  <si>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</si>
  <si>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</si>
  <si>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</si>
  <si>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</si>
  <si>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</si>
  <si>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</si>
  <si>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</si>
  <si>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</si>
  <si>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</si>
  <si>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</si>
  <si>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</si>
  <si>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</si>
  <si>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</si>
  <si>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</si>
  <si>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</si>
  <si>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</si>
  <si>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</si>
  <si>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</si>
  <si>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</si>
  <si>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</si>
  <si>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</si>
  <si>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</si>
  <si>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</si>
  <si>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</si>
  <si>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</si>
  <si>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</si>
  <si>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</si>
  <si>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</si>
  <si>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</si>
  <si>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</si>
  <si>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</si>
  <si>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</si>
  <si>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</si>
  <si>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</si>
  <si>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</si>
  <si>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</si>
  <si>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</si>
  <si>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</si>
  <si>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</si>
  <si>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</si>
  <si>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</si>
  <si>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</si>
  <si>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</si>
  <si>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</si>
  <si>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</si>
  <si>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</si>
  <si>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</si>
  <si>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</si>
  <si>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</si>
  <si>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</si>
  <si>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</si>
  <si>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</si>
  <si>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</si>
  <si>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</si>
  <si>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</si>
  <si>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</si>
  <si>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</si>
  <si>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</si>
  <si>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</si>
  <si>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</si>
  <si>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</si>
  <si>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</si>
  <si>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</si>
  <si>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</si>
  <si>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</si>
  <si>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</si>
  <si>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</si>
  <si>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</si>
  <si>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</si>
  <si>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</si>
  <si>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</si>
  <si>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</si>
  <si>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</si>
  <si>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</si>
  <si>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</si>
  <si>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</si>
  <si>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</si>
  <si>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</si>
  <si>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</si>
  <si>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</si>
  <si>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</si>
  <si>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</si>
  <si>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</si>
  <si>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</si>
  <si>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</si>
  <si>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</si>
  <si>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</si>
  <si>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</si>
  <si>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</si>
  <si>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</si>
  <si>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</si>
  <si>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</si>
  <si>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</si>
  <si>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</si>
  <si>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</si>
  <si>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</si>
  <si>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</si>
  <si>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</si>
  <si>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</si>
  <si>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</si>
  <si>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</si>
  <si>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</si>
  <si>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</si>
  <si>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</si>
  <si>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</si>
  <si>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</si>
  <si>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</si>
  <si>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</si>
  <si>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</si>
  <si>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</si>
  <si>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</si>
  <si>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</si>
  <si>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</si>
  <si>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</si>
  <si>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</si>
  <si>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</si>
  <si>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</si>
  <si>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</si>
  <si>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</si>
  <si>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</si>
  <si>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</si>
  <si>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</si>
  <si>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</si>
  <si>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</si>
  <si>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</si>
  <si>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</si>
  <si>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</si>
  <si>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</si>
  <si>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</si>
  <si>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</si>
  <si>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</si>
  <si>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</si>
  <si>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</si>
  <si>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</si>
  <si>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</si>
  <si>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</si>
  <si>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</si>
  <si>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</si>
  <si>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</si>
  <si>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</si>
  <si>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</si>
  <si>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</si>
  <si>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</si>
  <si>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</si>
  <si>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</si>
  <si>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</si>
  <si>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</si>
  <si>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</si>
  <si>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</si>
  <si>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</si>
  <si>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</si>
  <si>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</si>
  <si>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</si>
  <si>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</si>
  <si>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</si>
  <si>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</si>
  <si>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</si>
  <si>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</si>
  <si>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</si>
  <si>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</si>
  <si>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</si>
  <si>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</si>
  <si>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</si>
  <si>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</si>
  <si>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</si>
  <si>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</si>
  <si>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</si>
  <si>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</si>
  <si>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</si>
  <si>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</si>
  <si>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</si>
  <si>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</si>
  <si>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</si>
  <si>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</si>
  <si>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</si>
  <si>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</si>
  <si>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</si>
  <si>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</si>
  <si>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</si>
  <si>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</si>
  <si>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</si>
  <si>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</si>
  <si>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</si>
  <si>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</si>
  <si>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</si>
  <si>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</si>
  <si>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</si>
  <si>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</si>
  <si>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</si>
  <si>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</si>
  <si>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</si>
  <si>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</si>
  <si>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</si>
  <si>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</si>
  <si>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</si>
  <si>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</si>
  <si>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</si>
  <si>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</si>
  <si>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</si>
  <si>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</si>
  <si>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</si>
  <si>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</si>
  <si>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</si>
  <si>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</si>
  <si>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</si>
  <si>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</si>
  <si>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</si>
  <si>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</si>
  <si>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</si>
  <si>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</si>
  <si>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</si>
  <si>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</si>
  <si>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</si>
  <si>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</si>
  <si>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</si>
  <si>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</si>
  <si>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</si>
  <si>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</si>
  <si>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</si>
  <si>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</si>
  <si>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</si>
  <si>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</si>
  <si>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</si>
  <si>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</si>
  <si>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</si>
  <si>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</si>
  <si>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</si>
  <si>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</si>
  <si>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</si>
  <si>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</si>
  <si>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</si>
  <si>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</si>
  <si>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</si>
  <si>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</si>
  <si>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</si>
  <si>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</si>
  <si>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</si>
  <si>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</si>
  <si>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</si>
  <si>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</si>
  <si>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</si>
  <si>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</si>
  <si>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</si>
  <si>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</si>
  <si>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</si>
  <si>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</si>
  <si>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</si>
  <si>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</si>
  <si>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</si>
  <si>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</si>
  <si>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</si>
  <si>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</si>
  <si>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</si>
  <si>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</si>
  <si>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</si>
  <si>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</si>
  <si>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</si>
  <si>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</si>
  <si>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</si>
  <si>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</si>
  <si>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</si>
  <si>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</si>
  <si>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</si>
  <si>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</si>
  <si>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</si>
  <si>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</si>
  <si>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</si>
  <si>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</si>
  <si>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</si>
  <si>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</si>
  <si>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</si>
  <si>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</si>
  <si>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</si>
  <si>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</si>
  <si>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</si>
  <si>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</si>
  <si>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</si>
  <si>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</si>
  <si>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</si>
  <si>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</si>
  <si>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</si>
  <si>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</si>
  <si>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</si>
  <si>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</si>
  <si>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</si>
  <si>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</si>
  <si>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</si>
  <si>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</si>
  <si>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</si>
  <si>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</si>
  <si>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</si>
  <si>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</si>
  <si>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</si>
  <si>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</si>
  <si>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</si>
  <si>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</si>
  <si>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</si>
  <si>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</si>
  <si>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</si>
  <si>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</si>
  <si>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</si>
  <si>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</si>
  <si>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</si>
  <si>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</si>
  <si>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</si>
  <si>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</si>
  <si>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</si>
  <si>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</si>
  <si>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</si>
  <si>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</si>
  <si>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</si>
  <si>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</si>
  <si>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</si>
  <si>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</si>
  <si>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</si>
  <si>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</si>
  <si>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</si>
  <si>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</si>
  <si>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</si>
  <si>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</si>
  <si>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</si>
  <si>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</si>
  <si>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</si>
  <si>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</si>
  <si>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</si>
  <si>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</si>
  <si>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</si>
  <si>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</si>
  <si>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</si>
  <si>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</si>
  <si>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</si>
  <si>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</si>
  <si>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</si>
  <si>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</si>
  <si>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</si>
  <si>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</si>
  <si>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</si>
  <si>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</si>
  <si>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</si>
  <si>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</si>
  <si>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</si>
  <si>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</si>
  <si>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</si>
  <si>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</si>
  <si>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</si>
  <si>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</si>
  <si>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</si>
  <si>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</si>
  <si>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</si>
  <si>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</si>
  <si>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</si>
  <si>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</si>
  <si>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</si>
  <si>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</si>
  <si>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</si>
  <si>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</si>
  <si>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</si>
  <si>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</si>
  <si>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</si>
  <si>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</si>
  <si>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</si>
  <si>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</si>
  <si>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</si>
  <si>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</si>
  <si>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</si>
  <si>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</si>
  <si>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</si>
  <si>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</si>
  <si>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</si>
  <si>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</si>
  <si>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</si>
  <si>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</si>
  <si>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</si>
  <si>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</si>
  <si>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</si>
  <si>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</si>
  <si>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</si>
  <si>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</si>
  <si>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</si>
  <si>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</si>
  <si>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</si>
  <si>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</si>
  <si>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</si>
  <si>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</si>
  <si>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</si>
  <si>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</si>
  <si>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</si>
  <si>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</si>
  <si>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</si>
  <si>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</si>
  <si>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</si>
  <si>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</si>
  <si>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</si>
  <si>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</si>
  <si>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</si>
  <si>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</si>
  <si>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</si>
  <si>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</si>
  <si>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</si>
  <si>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</si>
  <si>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</si>
  <si>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</si>
  <si>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</si>
  <si>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</si>
  <si>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</si>
  <si>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</si>
  <si>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</si>
  <si>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</si>
  <si>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</si>
  <si>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</si>
  <si>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</si>
  <si>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</si>
  <si>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</si>
  <si>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</si>
  <si>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</si>
  <si>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</si>
  <si>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</si>
  <si>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</si>
  <si>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</si>
  <si>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</si>
  <si>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</si>
  <si>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</si>
  <si>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</si>
  <si>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</si>
  <si>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</si>
  <si>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</si>
  <si>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</si>
  <si>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</si>
  <si>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</si>
  <si>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</si>
  <si>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</si>
  <si>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</si>
  <si>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</si>
  <si>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</si>
  <si>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</si>
  <si>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</si>
  <si>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</si>
  <si>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</si>
  <si>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</si>
  <si>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</si>
  <si>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</si>
  <si>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</si>
  <si>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</si>
  <si>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</si>
  <si>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</si>
  <si>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</si>
  <si>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</si>
  <si>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</si>
  <si>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</si>
  <si>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</si>
  <si>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</si>
  <si>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</si>
  <si>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</si>
  <si>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</si>
  <si>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</si>
  <si>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</si>
  <si>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</si>
  <si>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</si>
  <si>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</si>
  <si>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</si>
  <si>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</si>
  <si>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</si>
  <si>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</si>
  <si>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</si>
  <si>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</si>
  <si>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</si>
  <si>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</si>
  <si>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</si>
  <si>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</si>
  <si>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</si>
  <si>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</si>
  <si>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</si>
  <si>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</si>
  <si>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</si>
  <si>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</si>
  <si>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</si>
  <si>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</si>
  <si>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</si>
  <si>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</si>
  <si>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</si>
  <si>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</si>
  <si>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</si>
  <si>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</si>
  <si>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</si>
  <si>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</si>
  <si>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</si>
  <si>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</si>
  <si>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</si>
  <si>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</si>
  <si>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</si>
  <si>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</si>
  <si>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</si>
  <si>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</si>
  <si>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</si>
  <si>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</si>
  <si>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</si>
  <si>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</si>
  <si>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</si>
  <si>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</si>
  <si>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</si>
  <si>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</si>
  <si>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</si>
  <si>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</si>
  <si>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</si>
  <si>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</si>
  <si>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</si>
  <si>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</si>
  <si>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</si>
  <si>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</si>
  <si>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</si>
  <si>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</si>
  <si>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</si>
  <si>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</si>
  <si>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</si>
  <si>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</si>
  <si>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</si>
  <si>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</si>
  <si>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</si>
  <si>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</si>
  <si>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</si>
  <si>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</si>
  <si>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</si>
  <si>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</si>
  <si>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</si>
  <si>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</si>
  <si>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</si>
  <si>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</si>
  <si>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</si>
  <si>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</si>
  <si>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</si>
  <si>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</si>
  <si>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</si>
  <si>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</si>
  <si>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</si>
  <si>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</si>
  <si>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</si>
  <si>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</si>
  <si>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</si>
  <si>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</si>
  <si>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</si>
  <si>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</si>
  <si>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</si>
  <si>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</si>
  <si>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</si>
  <si>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</si>
  <si>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</si>
  <si>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</si>
  <si>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</si>
  <si>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</si>
  <si>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</si>
  <si>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</si>
  <si>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</si>
  <si>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</si>
  <si>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</si>
  <si>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</si>
  <si>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</si>
  <si>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</si>
  <si>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</si>
  <si>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</si>
  <si>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</si>
  <si>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</si>
  <si>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</si>
  <si>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</si>
  <si>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</si>
  <si>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</si>
  <si>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</si>
  <si>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</si>
  <si>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</si>
  <si>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</si>
  <si>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</si>
  <si>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</si>
  <si>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</si>
  <si>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</si>
  <si>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</si>
  <si>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</si>
  <si>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</si>
  <si>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</si>
  <si>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</si>
  <si>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</si>
  <si>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</si>
  <si>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</si>
  <si>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</si>
  <si>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</si>
  <si>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</si>
  <si>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</si>
  <si>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</si>
  <si>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</si>
  <si>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</si>
  <si>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</si>
  <si>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</si>
  <si>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</si>
  <si>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</si>
  <si>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</si>
  <si>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</si>
  <si>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</si>
  <si>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</si>
  <si>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</si>
  <si>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</si>
  <si>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</si>
  <si>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</si>
  <si>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</si>
  <si>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</si>
  <si>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</si>
  <si>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</si>
  <si>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</si>
  <si>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</si>
  <si>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</si>
  <si>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</si>
  <si>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</si>
  <si>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</si>
  <si>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</si>
  <si>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</si>
  <si>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</si>
  <si>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</si>
  <si>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</si>
  <si>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</si>
  <si>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</si>
  <si>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</si>
  <si>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</si>
  <si>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</si>
  <si>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</si>
  <si>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</si>
  <si>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</si>
  <si>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</si>
  <si>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</si>
  <si>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</si>
  <si>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</si>
  <si>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</si>
  <si>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</si>
  <si>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</si>
  <si>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</si>
  <si>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</si>
  <si>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</si>
  <si>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</si>
  <si>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</si>
  <si>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</si>
  <si>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</si>
  <si>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</si>
  <si>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</si>
  <si>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</si>
  <si>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</si>
  <si>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</si>
  <si>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</si>
  <si>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</si>
  <si>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</si>
  <si>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</si>
  <si>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</si>
  <si>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</si>
  <si>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</si>
  <si>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</si>
  <si>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</si>
  <si>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</si>
  <si>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</si>
  <si>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</si>
  <si>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</si>
  <si>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</si>
  <si>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</si>
  <si>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</si>
  <si>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</si>
  <si>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</si>
  <si>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</si>
  <si>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</si>
  <si>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</si>
  <si>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</si>
  <si>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</si>
  <si>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</si>
  <si>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</si>
  <si>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</si>
  <si>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</si>
  <si>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</si>
  <si>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</si>
  <si>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</si>
  <si>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</si>
  <si>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</si>
  <si>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</si>
  <si>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</si>
  <si>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</si>
  <si>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</si>
  <si>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</si>
  <si>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</si>
  <si>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</si>
  <si>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</si>
  <si>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</si>
  <si>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</si>
  <si>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</si>
  <si>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</si>
  <si>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</si>
  <si>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</si>
  <si>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</si>
  <si>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</si>
  <si>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</si>
  <si>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</si>
  <si>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</si>
  <si>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</si>
  <si>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</si>
  <si>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</si>
  <si>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</si>
  <si>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</si>
  <si>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</si>
  <si>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</si>
  <si>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</si>
  <si>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</si>
  <si>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</si>
  <si>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</si>
  <si>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</si>
  <si>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</si>
  <si>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</si>
  <si>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</si>
  <si>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</si>
  <si>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</si>
  <si>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</si>
  <si>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</si>
  <si>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</si>
  <si>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</si>
  <si>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</si>
  <si>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</si>
  <si>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</si>
  <si>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</si>
  <si>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</si>
  <si>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</si>
  <si>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</si>
  <si>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</si>
  <si>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</si>
  <si>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</si>
  <si>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</si>
  <si>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</si>
  <si>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</si>
  <si>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</si>
  <si>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</si>
  <si>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</si>
  <si>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</si>
  <si>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</si>
  <si>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</si>
  <si>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</si>
  <si>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</si>
  <si>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</si>
  <si>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</si>
  <si>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</si>
  <si>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</si>
  <si>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</si>
  <si>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</si>
  <si>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</si>
  <si>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</si>
  <si>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</si>
  <si>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</si>
  <si>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</si>
  <si>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</si>
  <si>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</si>
  <si>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</si>
  <si>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</si>
  <si>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</si>
  <si>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</si>
  <si>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</si>
  <si>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</si>
  <si>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</si>
  <si>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</si>
  <si>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</si>
  <si>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</si>
  <si>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</si>
  <si>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</si>
  <si>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</si>
  <si>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</si>
  <si>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</si>
  <si>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</si>
  <si>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</si>
  <si>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</si>
  <si>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</si>
  <si>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</si>
  <si>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</si>
  <si>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</si>
  <si>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</si>
  <si>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</si>
  <si>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</si>
  <si>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</si>
  <si>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</si>
  <si>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</si>
  <si>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</si>
  <si>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</si>
  <si>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</si>
  <si>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</si>
  <si>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</si>
  <si>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</si>
  <si>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</si>
  <si>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</si>
  <si>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</si>
  <si>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</si>
  <si>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</si>
  <si>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</si>
  <si>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</si>
  <si>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</si>
  <si>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</si>
  <si>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</si>
  <si>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</si>
  <si>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</si>
  <si>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</si>
  <si>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</si>
  <si>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</si>
  <si>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</si>
  <si>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</si>
  <si>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</si>
  <si>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</si>
  <si>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</si>
  <si>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</si>
  <si>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</si>
  <si>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</si>
  <si>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</si>
  <si>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</si>
  <si>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</si>
  <si>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</si>
  <si>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</si>
  <si>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</si>
  <si>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</si>
  <si>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</si>
  <si>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</si>
  <si>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</si>
  <si>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</si>
  <si>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</si>
  <si>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</si>
  <si>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</si>
  <si>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</si>
  <si>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</si>
  <si>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</si>
  <si>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</si>
  <si>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</si>
  <si>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</si>
  <si>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</si>
  <si>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</si>
  <si>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</si>
  <si>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</si>
  <si>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</si>
  <si>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</si>
  <si>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</si>
  <si>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</si>
  <si>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</si>
  <si>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</si>
  <si>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</si>
  <si>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</si>
  <si>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</si>
  <si>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</si>
  <si>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</si>
  <si>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</si>
  <si>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</si>
  <si>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</si>
  <si>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</si>
  <si>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</si>
  <si>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</si>
  <si>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</si>
  <si>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</si>
  <si>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</si>
  <si>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</si>
  <si>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</si>
  <si>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</si>
  <si>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</si>
  <si>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</si>
  <si>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</si>
  <si>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</si>
  <si>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</si>
  <si>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</si>
  <si>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</si>
  <si>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</si>
  <si>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</si>
  <si>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</si>
  <si>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</si>
  <si>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</si>
  <si>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</si>
  <si>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</si>
  <si>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</si>
  <si>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</si>
  <si>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</si>
  <si>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</si>
  <si>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</si>
  <si>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</si>
  <si>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</si>
  <si>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</si>
  <si>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</si>
  <si>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</si>
  <si>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</si>
  <si>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</si>
  <si>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</si>
  <si>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</si>
  <si>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</si>
  <si>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</si>
  <si>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</si>
  <si>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</si>
  <si>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</si>
  <si>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</si>
  <si>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</si>
  <si>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</si>
  <si>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</si>
  <si>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</si>
  <si>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</si>
  <si>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</si>
  <si>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</si>
  <si>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</si>
  <si>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</si>
  <si>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</si>
  <si>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</si>
  <si>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</si>
  <si>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</si>
  <si>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</si>
  <si>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</si>
  <si>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</si>
  <si>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</si>
  <si>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</si>
  <si>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</si>
  <si>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</si>
  <si>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</si>
  <si>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</si>
  <si>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</si>
  <si>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</si>
  <si>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</si>
  <si>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</si>
  <si>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</si>
  <si>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</si>
  <si>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</si>
  <si>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</si>
  <si>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</si>
  <si>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</si>
  <si>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</si>
  <si>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</si>
  <si>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</si>
  <si>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</si>
  <si>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</si>
  <si>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</si>
  <si>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</si>
  <si>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</si>
  <si>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</si>
  <si>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</si>
  <si>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</si>
  <si>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</si>
  <si>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</si>
  <si>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</si>
  <si>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</si>
  <si>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</si>
  <si>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</si>
  <si>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</si>
  <si>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</si>
  <si>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</si>
  <si>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</si>
  <si>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</si>
  <si>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</si>
  <si>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</si>
  <si>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</si>
  <si>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</si>
  <si>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</si>
  <si>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</si>
  <si>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</si>
  <si>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</si>
  <si>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</si>
  <si>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</si>
  <si>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</si>
  <si>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</si>
  <si>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</si>
  <si>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</si>
  <si>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</si>
  <si>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</si>
  <si>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</si>
  <si>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</si>
  <si>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</si>
  <si>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</si>
  <si>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</si>
  <si>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</si>
  <si>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</si>
  <si>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</si>
  <si>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</si>
  <si>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</si>
  <si>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</si>
  <si>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</si>
  <si>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</si>
  <si>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</si>
  <si>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</si>
  <si>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</si>
  <si>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</si>
  <si>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</si>
  <si>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</si>
  <si>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</si>
  <si>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</si>
  <si>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</si>
  <si>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</si>
  <si>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</si>
  <si>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</si>
  <si>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</si>
  <si>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</si>
  <si>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</si>
  <si>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</si>
  <si>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</si>
  <si>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</si>
  <si>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</si>
  <si>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</si>
  <si>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</si>
  <si>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</si>
  <si>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</si>
  <si>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</si>
  <si>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</si>
  <si>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</si>
  <si>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</si>
  <si>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</si>
  <si>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</si>
  <si>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</si>
  <si>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</si>
  <si>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</si>
  <si>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</si>
  <si>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</si>
  <si>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</si>
  <si>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</si>
  <si>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</si>
  <si>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</si>
  <si>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</si>
  <si>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</si>
  <si>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</si>
  <si>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</si>
  <si>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</si>
  <si>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</si>
  <si>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</si>
  <si>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</si>
  <si>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</si>
  <si>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</si>
  <si>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</si>
  <si>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</si>
  <si>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</si>
  <si>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</si>
  <si>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</si>
  <si>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</si>
  <si>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</si>
  <si>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</si>
  <si>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</si>
  <si>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</si>
  <si>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</si>
  <si>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</si>
  <si>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</si>
  <si>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</si>
  <si>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</si>
  <si>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</si>
  <si>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</si>
  <si>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</si>
  <si>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</si>
  <si>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</si>
  <si>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</si>
  <si>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</si>
  <si>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</si>
  <si>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</si>
  <si>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</si>
  <si>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</si>
  <si>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</si>
  <si>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</si>
  <si>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</si>
  <si>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</si>
  <si>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</si>
  <si>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</si>
  <si>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</si>
  <si>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</si>
  <si>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</si>
  <si>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</si>
  <si>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</si>
  <si>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</si>
  <si>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</si>
  <si>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</si>
  <si>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</si>
  <si>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</si>
  <si>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</si>
  <si>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</si>
  <si>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</si>
  <si>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</si>
  <si>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</si>
  <si>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</si>
  <si>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</si>
  <si>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</si>
  <si>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</si>
  <si>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</si>
  <si>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</si>
  <si>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</si>
  <si>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</si>
  <si>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</si>
  <si>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</si>
  <si>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</si>
  <si>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</si>
  <si>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</si>
  <si>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</si>
  <si>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</si>
  <si>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</si>
  <si>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</si>
  <si>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</si>
  <si>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</si>
  <si>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</si>
  <si>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</si>
  <si>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</si>
  <si>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</si>
  <si>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</si>
  <si>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</si>
  <si>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</si>
  <si>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</si>
  <si>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</si>
  <si>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</si>
  <si>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</si>
  <si>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</si>
  <si>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</si>
  <si>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</si>
  <si>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</si>
  <si>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</si>
  <si>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</si>
  <si>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</si>
  <si>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</si>
  <si>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</si>
  <si>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</si>
  <si>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</si>
  <si>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</si>
  <si>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</si>
  <si>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</si>
  <si>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</si>
  <si>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</si>
  <si>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</si>
  <si>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</si>
  <si>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</si>
  <si>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</si>
  <si>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</si>
  <si>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</si>
  <si>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</si>
  <si>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</si>
  <si>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</si>
  <si>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</si>
  <si>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</si>
  <si>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</si>
  <si>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</si>
  <si>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</si>
  <si>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</si>
  <si>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</si>
  <si>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</si>
  <si>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</si>
  <si>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</si>
  <si>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</si>
  <si>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</si>
  <si>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</si>
  <si>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</si>
  <si>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</si>
  <si>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</si>
  <si>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</si>
  <si>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</si>
  <si>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</si>
  <si>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</si>
  <si>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</si>
  <si>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</si>
  <si>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</si>
  <si>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</si>
  <si>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</si>
  <si>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</si>
  <si>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</si>
  <si>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</si>
  <si>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</si>
  <si>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</si>
  <si>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</si>
  <si>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</si>
  <si>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</si>
  <si>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</si>
  <si>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</si>
  <si>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</si>
  <si>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</si>
  <si>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</si>
  <si>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</si>
  <si>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</si>
  <si>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</si>
  <si>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</si>
  <si>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</si>
  <si>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</si>
  <si>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</si>
  <si>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</si>
  <si>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</si>
  <si>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</si>
  <si>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</si>
  <si>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</si>
  <si>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</si>
  <si>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</si>
  <si>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</si>
  <si>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</si>
  <si>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</si>
  <si>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</si>
  <si>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</si>
  <si>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</si>
  <si>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</si>
  <si>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</si>
  <si>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</si>
  <si>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</si>
  <si>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</si>
  <si>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</si>
  <si>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</si>
  <si>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</si>
  <si>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</si>
  <si>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</si>
  <si>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</si>
  <si>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</si>
  <si>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</si>
  <si>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</si>
  <si>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</si>
  <si>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</si>
  <si>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</si>
  <si>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</si>
  <si>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</si>
  <si>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</si>
  <si>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</si>
  <si>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</si>
  <si>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</si>
  <si>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</si>
  <si>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</si>
  <si>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</si>
  <si>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</si>
  <si>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</si>
  <si>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</si>
  <si>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</si>
  <si>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</si>
  <si>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</si>
  <si>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</si>
  <si>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</si>
  <si>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</si>
  <si>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</si>
  <si>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</si>
  <si>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</si>
  <si>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</si>
  <si>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</si>
  <si>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</si>
  <si>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</si>
  <si>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</si>
  <si>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</si>
  <si>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</si>
  <si>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</si>
  <si>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</si>
  <si>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</si>
  <si>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</si>
  <si>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</si>
  <si>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</si>
  <si>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</si>
  <si>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</si>
  <si>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</si>
  <si>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</si>
  <si>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</si>
  <si>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</si>
  <si>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</si>
  <si>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</si>
  <si>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</si>
  <si>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</si>
  <si>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</si>
  <si>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</si>
  <si>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</si>
  <si>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</si>
  <si>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</si>
  <si>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</si>
  <si>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</si>
  <si>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</si>
  <si>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</si>
  <si>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</si>
  <si>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</si>
  <si>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</si>
  <si>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</si>
  <si>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</si>
  <si>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</si>
  <si>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</si>
  <si>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</si>
  <si>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</si>
  <si>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</si>
  <si>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</si>
  <si>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</si>
  <si>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</si>
  <si>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</si>
  <si>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</si>
  <si>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</si>
  <si>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</si>
  <si>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</si>
  <si>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</si>
  <si>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</si>
  <si>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</si>
  <si>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</si>
  <si>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</si>
  <si>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</si>
  <si>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</si>
  <si>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</si>
  <si>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</si>
  <si>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</si>
  <si>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</si>
  <si>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</si>
  <si>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</si>
  <si>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</si>
  <si>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</si>
  <si>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</si>
  <si>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</si>
  <si>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</si>
  <si>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</si>
  <si>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</si>
  <si>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</si>
  <si>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</si>
  <si>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</si>
  <si>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</si>
  <si>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</si>
  <si>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</si>
  <si>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</si>
  <si>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</si>
  <si>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</si>
  <si>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</si>
  <si>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</si>
  <si>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</si>
  <si>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</si>
  <si>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</si>
  <si>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</si>
  <si>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</si>
  <si>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</si>
  <si>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</si>
  <si>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</si>
  <si>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</si>
  <si>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</si>
  <si>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</si>
  <si>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</si>
  <si>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</si>
  <si>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</si>
  <si>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</si>
  <si>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</si>
  <si>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</si>
  <si>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</si>
  <si>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</si>
  <si>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</si>
  <si>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</si>
  <si>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</si>
  <si>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</si>
  <si>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</si>
  <si>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</si>
  <si>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</si>
  <si>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</si>
  <si>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</si>
  <si>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</si>
  <si>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</si>
  <si>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</si>
  <si>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</si>
  <si>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</si>
  <si>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</si>
  <si>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</si>
  <si>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</si>
  <si>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</si>
  <si>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</si>
  <si>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</si>
  <si>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</si>
  <si>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</si>
  <si>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</si>
  <si>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</si>
  <si>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</si>
  <si>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</si>
  <si>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</si>
  <si>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</si>
  <si>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</si>
  <si>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</si>
  <si>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</si>
  <si>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</si>
  <si>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</si>
  <si>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</si>
  <si>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</si>
  <si>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</si>
  <si>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</si>
  <si>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</si>
  <si>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</si>
  <si>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</si>
  <si>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</si>
  <si>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</si>
  <si>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</si>
  <si>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</si>
  <si>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</si>
  <si>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</si>
  <si>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</si>
  <si>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</si>
  <si>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</si>
  <si>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</si>
  <si>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</si>
  <si>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</si>
  <si>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</si>
  <si>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</si>
  <si>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</si>
  <si>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</si>
  <si>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</si>
  <si>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</si>
  <si>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</si>
  <si>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</si>
  <si>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</si>
  <si>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</si>
  <si>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</si>
  <si>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</si>
  <si>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</si>
  <si>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</si>
  <si>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</si>
  <si>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</si>
  <si>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</si>
  <si>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</si>
  <si>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</si>
  <si>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</si>
  <si>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</si>
  <si>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</si>
  <si>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</si>
  <si>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</si>
  <si>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</si>
  <si>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</si>
  <si>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</si>
  <si>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</si>
  <si>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</si>
  <si>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</si>
  <si>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</si>
  <si>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</si>
  <si>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</si>
  <si>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</si>
  <si>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</si>
  <si>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</si>
  <si>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</si>
  <si>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</si>
  <si>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</si>
  <si>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</si>
  <si>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</si>
  <si>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</si>
  <si>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</si>
  <si>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</si>
  <si>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</si>
  <si>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</si>
  <si>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</si>
  <si>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</si>
  <si>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</si>
  <si>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</si>
  <si>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</si>
  <si>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</si>
  <si>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</si>
  <si>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</si>
  <si>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</si>
  <si>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</si>
  <si>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</si>
  <si>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</si>
  <si>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</si>
  <si>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</si>
  <si>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</si>
  <si>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</si>
  <si>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</si>
  <si>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</si>
  <si>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</si>
  <si>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</si>
  <si>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</si>
  <si>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</si>
  <si>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</si>
  <si>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</si>
  <si>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</si>
  <si>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</si>
  <si>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</si>
  <si>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</si>
  <si>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</si>
  <si>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</si>
  <si>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</si>
  <si>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</si>
  <si>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</si>
  <si>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</si>
  <si>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</si>
  <si>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</si>
  <si>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</si>
  <si>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</si>
  <si>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</si>
  <si>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</si>
  <si>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</si>
  <si>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</si>
  <si>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</si>
  <si>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</si>
  <si>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</si>
  <si>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</si>
  <si>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</si>
  <si>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</si>
  <si>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</si>
  <si>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</si>
  <si>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</si>
  <si>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</si>
  <si>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</si>
  <si>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</si>
  <si>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</si>
  <si>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</si>
  <si>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</si>
  <si>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</si>
  <si>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</si>
  <si>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</si>
  <si>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</si>
  <si>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</si>
  <si>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</si>
  <si>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</si>
  <si>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</si>
  <si>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</si>
  <si>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</si>
  <si>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</si>
  <si>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</si>
  <si>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</si>
  <si>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</si>
  <si>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</si>
  <si>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</si>
  <si>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</si>
  <si>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</si>
  <si>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</si>
  <si>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</si>
  <si>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</si>
  <si>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</si>
  <si>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</si>
  <si>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</si>
  <si>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</si>
  <si>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</si>
  <si>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</si>
  <si>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</si>
  <si>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</si>
  <si>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</si>
  <si>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</si>
  <si>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</si>
  <si>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</si>
  <si>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</si>
  <si>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</si>
  <si>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</si>
  <si>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</si>
  <si>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</si>
  <si>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</si>
  <si>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</si>
  <si>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</si>
  <si>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</si>
  <si>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</si>
  <si>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</si>
  <si>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</si>
  <si>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</si>
  <si>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</si>
  <si>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</si>
  <si>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</si>
  <si>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</si>
  <si>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</si>
  <si>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</si>
  <si>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</si>
  <si>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</si>
  <si>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</si>
  <si>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</si>
  <si>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</si>
  <si>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</si>
  <si>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</si>
  <si>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</si>
  <si>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</si>
  <si>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</si>
  <si>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</si>
  <si>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</si>
  <si>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</si>
  <si>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</si>
  <si>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</si>
  <si>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</si>
  <si>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</si>
  <si>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</si>
  <si>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</si>
  <si>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</si>
  <si>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</si>
  <si>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</si>
  <si>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</si>
  <si>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</si>
  <si>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</si>
  <si>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</si>
  <si>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</si>
  <si>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</si>
  <si>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</si>
  <si>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</si>
  <si>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</si>
  <si>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</si>
  <si>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</si>
  <si>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</si>
  <si>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</si>
  <si>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</si>
  <si>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</si>
  <si>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</si>
  <si>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</si>
  <si>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</si>
  <si>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</si>
  <si>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</si>
  <si>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</si>
  <si>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</si>
  <si>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</si>
  <si>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</si>
  <si>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</si>
  <si>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</si>
  <si>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</si>
  <si>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</si>
  <si>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</si>
  <si>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</si>
  <si>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</si>
  <si>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</si>
  <si>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</si>
  <si>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</si>
  <si>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</si>
  <si>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</si>
  <si>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</si>
  <si>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</si>
  <si>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</si>
  <si>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</si>
  <si>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</si>
  <si>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</si>
  <si>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</si>
  <si>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</si>
  <si>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</si>
  <si>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</si>
  <si>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</si>
  <si>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</si>
  <si>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</si>
  <si>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</si>
  <si>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</si>
  <si>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</si>
  <si>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</si>
  <si>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</si>
  <si>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</si>
  <si>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</si>
  <si>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</si>
  <si>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</si>
  <si>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</si>
  <si>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</si>
  <si>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</si>
  <si>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</si>
  <si>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</si>
  <si>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</si>
  <si>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</si>
  <si>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</si>
  <si>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</si>
  <si>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</si>
  <si>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</si>
  <si>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</si>
  <si>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</si>
  <si>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</si>
  <si>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</si>
  <si>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</si>
  <si>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</si>
  <si>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</si>
  <si>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</si>
  <si>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</si>
  <si>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</si>
  <si>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</si>
  <si>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</si>
  <si>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</si>
  <si>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</si>
  <si>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</si>
  <si>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</si>
  <si>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</si>
  <si>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</si>
  <si>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</si>
  <si>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</si>
  <si>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</si>
  <si>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</si>
  <si>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</si>
  <si>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</si>
  <si>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</si>
  <si>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</si>
  <si>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</si>
  <si>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</si>
  <si>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</si>
  <si>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</si>
  <si>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</si>
  <si>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</si>
  <si>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</si>
  <si>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</si>
  <si>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</si>
  <si>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</si>
  <si>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</si>
  <si>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</si>
  <si>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</si>
  <si>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</si>
  <si>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</si>
  <si>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</si>
  <si>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</si>
  <si>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</si>
  <si>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</si>
  <si>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</si>
  <si>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</si>
  <si>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</si>
  <si>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</si>
  <si>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</si>
  <si>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</si>
  <si>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</si>
  <si>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</si>
  <si>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</si>
  <si>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</si>
  <si>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</si>
  <si>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</si>
  <si>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</si>
  <si>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</si>
  <si>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</si>
  <si>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</si>
  <si>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</si>
  <si>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</si>
  <si>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</si>
  <si>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</si>
  <si>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</si>
  <si>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</si>
  <si>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</si>
  <si>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</si>
  <si>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</si>
  <si>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</si>
  <si>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</si>
  <si>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</si>
  <si>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</si>
  <si>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</si>
  <si>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</si>
  <si>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</si>
  <si>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</si>
  <si>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</si>
  <si>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</si>
  <si>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</si>
  <si>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</si>
  <si>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</si>
  <si>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</si>
  <si>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</si>
  <si>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</si>
  <si>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</si>
  <si>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</si>
  <si>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</si>
  <si>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</si>
  <si>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</si>
  <si>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</si>
  <si>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</si>
  <si>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</si>
  <si>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</si>
  <si>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</si>
  <si>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</si>
  <si>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</si>
  <si>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</si>
  <si>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</si>
  <si>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</si>
  <si>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</si>
  <si>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</si>
  <si>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</si>
  <si>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</si>
  <si>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</si>
  <si>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</si>
  <si>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</si>
  <si>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</si>
  <si>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</si>
  <si>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</si>
  <si>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</si>
  <si>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</si>
  <si>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</si>
  <si>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</si>
  <si>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</si>
  <si>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</si>
  <si>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</si>
  <si>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</si>
  <si>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</si>
  <si>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</si>
  <si>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</si>
  <si>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</si>
  <si>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</si>
  <si>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</si>
  <si>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</si>
  <si>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</si>
  <si>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</si>
  <si>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</si>
  <si>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</si>
  <si>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</si>
  <si>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</si>
  <si>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</si>
  <si>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</si>
  <si>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</si>
  <si>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</si>
  <si>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</si>
  <si>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</si>
  <si>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</si>
  <si>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</si>
  <si>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</si>
  <si>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</si>
  <si>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</si>
  <si>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</si>
  <si>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</si>
  <si>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</si>
  <si>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</si>
  <si>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</si>
  <si>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</si>
  <si>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</si>
  <si>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</si>
  <si>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</si>
  <si>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</si>
  <si>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</si>
  <si>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</si>
  <si>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</si>
  <si>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</si>
  <si>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</si>
  <si>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</si>
  <si>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</si>
  <si>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</si>
  <si>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</si>
  <si>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</si>
  <si>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</si>
  <si>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</si>
  <si>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</si>
  <si>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</si>
  <si>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</si>
  <si>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</si>
  <si>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</si>
  <si>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</si>
  <si>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</si>
  <si>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</si>
  <si>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</si>
  <si>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</si>
  <si>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</si>
  <si>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</si>
  <si>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</si>
  <si>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</si>
  <si>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</si>
  <si>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</si>
  <si>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</si>
  <si>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</si>
  <si>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</si>
  <si>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</si>
  <si>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</si>
  <si>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</si>
  <si>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</si>
  <si>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</si>
  <si>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</si>
  <si>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</si>
  <si>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</si>
  <si>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</si>
  <si>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</si>
  <si>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</si>
  <si>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</si>
  <si>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</si>
  <si>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</si>
  <si>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</si>
  <si>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</si>
  <si>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</si>
  <si>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</si>
  <si>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</si>
  <si>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</si>
  <si>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</si>
  <si>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</si>
  <si>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</si>
  <si>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</si>
  <si>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</si>
  <si>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</si>
  <si>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</si>
  <si>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</si>
  <si>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</si>
  <si>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</si>
  <si>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</si>
  <si>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</si>
  <si>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</si>
  <si>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</si>
  <si>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</si>
  <si>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</si>
  <si>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</si>
  <si>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</si>
  <si>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</si>
  <si>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</si>
  <si>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</si>
  <si>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</si>
  <si>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</si>
  <si>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</si>
  <si>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</si>
  <si>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</si>
  <si>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</si>
  <si>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</si>
  <si>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</si>
  <si>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</si>
  <si>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</si>
  <si>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</si>
  <si>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</si>
  <si>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</si>
  <si>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</si>
  <si>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</si>
  <si>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</si>
  <si>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</si>
  <si>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</si>
  <si>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</si>
  <si>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</si>
  <si>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</si>
  <si>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</si>
  <si>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</si>
  <si>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</si>
  <si>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</si>
  <si>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</si>
  <si>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</si>
  <si>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</si>
  <si>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</si>
  <si>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</si>
  <si>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</si>
  <si>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</si>
  <si>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</si>
  <si>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</si>
  <si>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</si>
  <si>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</si>
  <si>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</si>
  <si>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</si>
  <si>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</si>
  <si>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</si>
  <si>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</si>
  <si>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</si>
  <si>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</si>
  <si>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</si>
  <si>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</si>
  <si>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</si>
  <si>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</si>
  <si>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</si>
  <si>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</si>
  <si>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</si>
  <si>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</si>
  <si>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</si>
  <si>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</si>
  <si>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</si>
  <si>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</si>
  <si>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</si>
  <si>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</si>
  <si>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</si>
  <si>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</si>
  <si>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</si>
  <si>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</si>
  <si>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</si>
  <si>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</si>
  <si>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</si>
  <si>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</si>
  <si>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</si>
  <si>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</si>
  <si>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</si>
  <si>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</si>
  <si>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</si>
  <si>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</si>
  <si>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</si>
  <si>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</si>
  <si>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</si>
  <si>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</si>
  <si>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</si>
  <si>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</si>
  <si>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</si>
  <si>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</si>
  <si>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</si>
  <si>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</si>
  <si>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</si>
  <si>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</si>
  <si>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</si>
  <si>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</si>
  <si>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</si>
  <si>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</si>
  <si>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</si>
  <si>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</si>
  <si>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</si>
  <si>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</si>
  <si>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</si>
  <si>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</si>
  <si>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</si>
  <si>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</si>
  <si>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</si>
  <si>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</si>
  <si>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</si>
  <si>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</si>
  <si>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</si>
  <si>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</si>
  <si>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</si>
  <si>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</si>
  <si>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</si>
  <si>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</si>
  <si>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</si>
  <si>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</si>
  <si>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</si>
  <si>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</si>
  <si>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</si>
  <si>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</si>
  <si>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</si>
  <si>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</si>
  <si>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</si>
  <si>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</si>
  <si>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</si>
  <si>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</si>
  <si>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</si>
  <si>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</si>
  <si>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</si>
  <si>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</si>
  <si>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</si>
  <si>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</si>
  <si>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</si>
  <si>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</si>
  <si>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</si>
  <si>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</si>
  <si>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</si>
  <si>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</si>
  <si>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</si>
  <si>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</si>
  <si>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</si>
  <si>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</si>
  <si>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</si>
  <si>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</si>
  <si>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</si>
  <si>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</si>
  <si>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</si>
  <si>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</si>
  <si>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</si>
  <si>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</si>
  <si>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</si>
  <si>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</si>
  <si>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</si>
  <si>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</si>
  <si>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</si>
  <si>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</si>
  <si>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</si>
  <si>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</si>
  <si>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</si>
  <si>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</si>
  <si>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</si>
  <si>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</si>
  <si>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</si>
  <si>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</si>
  <si>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</si>
  <si>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</si>
  <si>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</si>
  <si>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</si>
  <si>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</si>
  <si>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</si>
  <si>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</si>
  <si>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</si>
  <si>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</si>
  <si>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</si>
  <si>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</si>
  <si>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</si>
  <si>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</si>
  <si>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</si>
  <si>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</si>
  <si>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</si>
  <si>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</si>
  <si>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</si>
  <si>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</si>
  <si>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</si>
  <si>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</si>
  <si>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</si>
  <si>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</si>
  <si>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</si>
  <si>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</si>
  <si>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</si>
  <si>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</si>
  <si>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</si>
  <si>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</si>
  <si>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</si>
  <si>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</si>
  <si>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</si>
  <si>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</si>
  <si>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</si>
  <si>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</si>
  <si>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</si>
  <si>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</si>
  <si>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</si>
  <si>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</si>
  <si>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</si>
  <si>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</si>
  <si>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</si>
  <si>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</si>
  <si>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</si>
  <si>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</si>
  <si>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</si>
  <si>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</si>
  <si>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</si>
  <si>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</si>
  <si>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</si>
  <si>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</si>
  <si>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</si>
  <si>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</si>
  <si>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</si>
  <si>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</si>
  <si>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</si>
  <si>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</si>
  <si>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</si>
  <si>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</si>
  <si>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</si>
  <si>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</si>
  <si>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</si>
  <si>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</si>
  <si>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</si>
  <si>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</si>
  <si>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</si>
  <si>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</si>
  <si>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</si>
  <si>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</si>
  <si>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</si>
  <si>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</si>
  <si>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</si>
  <si>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</si>
  <si>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</si>
  <si>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</si>
  <si>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</si>
  <si>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</si>
  <si>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</si>
  <si>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</si>
  <si>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</si>
  <si>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</si>
  <si>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</si>
  <si>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</si>
  <si>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</si>
  <si>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</si>
  <si>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</si>
  <si>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</si>
  <si>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</si>
  <si>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</si>
  <si>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</si>
  <si>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</si>
  <si>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</si>
  <si>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</si>
  <si>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</si>
  <si>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</si>
  <si>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</si>
  <si>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</si>
  <si>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</si>
  <si>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</si>
  <si>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</si>
  <si>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</si>
  <si>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</si>
  <si>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</si>
  <si>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</si>
  <si>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</si>
  <si>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</si>
  <si>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</si>
  <si>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</si>
  <si>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</si>
  <si>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</si>
  <si>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</si>
  <si>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</si>
  <si>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</si>
  <si>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</si>
  <si>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</si>
  <si>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</si>
  <si>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</si>
  <si>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</si>
  <si>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</si>
  <si>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</si>
  <si>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</si>
  <si>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</si>
  <si>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</si>
  <si>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</si>
  <si>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</si>
  <si>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</si>
  <si>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</si>
  <si>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</si>
  <si>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</si>
  <si>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</si>
  <si>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</si>
  <si>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</si>
  <si>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</si>
  <si>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</si>
  <si>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</si>
  <si>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</si>
  <si>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</si>
  <si>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</si>
  <si>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</si>
  <si>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</si>
  <si>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</si>
  <si>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</si>
  <si>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</si>
  <si>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</si>
  <si>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</si>
  <si>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</si>
  <si>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</si>
  <si>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</si>
  <si>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</si>
  <si>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</si>
  <si>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</si>
  <si>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</si>
  <si>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</si>
  <si>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</si>
  <si>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</si>
  <si>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</si>
  <si>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</si>
  <si>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</si>
  <si>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</si>
  <si>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</si>
  <si>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</si>
  <si>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</si>
  <si>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</si>
  <si>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</si>
  <si>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</si>
  <si>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</si>
  <si>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</si>
  <si>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</si>
  <si>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</si>
  <si>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</si>
  <si>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</si>
  <si>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</si>
  <si>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</si>
  <si>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</si>
  <si>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</si>
  <si>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</si>
  <si>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</si>
  <si>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</si>
  <si>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</si>
  <si>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</si>
  <si>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</si>
  <si>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</si>
  <si>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</si>
  <si>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</si>
  <si>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</si>
  <si>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</si>
  <si>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</si>
  <si>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</si>
  <si>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</si>
  <si>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</si>
  <si>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</si>
  <si>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</si>
  <si>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</si>
  <si>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</si>
  <si>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</si>
  <si>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</si>
  <si>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</si>
  <si>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</si>
  <si>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</si>
  <si>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</si>
  <si>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</si>
  <si>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</si>
  <si>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</si>
  <si>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</si>
  <si>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</si>
  <si>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</si>
  <si>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</si>
  <si>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</si>
  <si>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</si>
  <si>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</si>
  <si>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</si>
  <si>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</si>
  <si>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</si>
  <si>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</si>
  <si>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</si>
  <si>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</si>
  <si>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</si>
  <si>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</si>
  <si>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</si>
  <si>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</si>
  <si>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</si>
  <si>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</si>
  <si>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</si>
  <si>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</si>
  <si>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</si>
  <si>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</si>
  <si>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</si>
  <si>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</si>
  <si>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</si>
  <si>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</si>
  <si>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</si>
  <si>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</si>
  <si>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</si>
  <si>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</si>
  <si>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</si>
  <si>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</si>
  <si>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</si>
  <si>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</si>
  <si>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</si>
  <si>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</si>
  <si>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</si>
  <si>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</si>
  <si>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</si>
  <si>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</si>
  <si>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</si>
  <si>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</si>
  <si>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</si>
  <si>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</si>
  <si>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</si>
  <si>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</si>
  <si>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</si>
  <si>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</si>
  <si>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</si>
  <si>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</si>
  <si>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</si>
  <si>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</si>
  <si>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</si>
  <si>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</si>
  <si>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</si>
  <si>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</si>
  <si>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</si>
  <si>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</si>
  <si>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</si>
  <si>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</si>
  <si>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</si>
  <si>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</si>
  <si>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</si>
  <si>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</si>
  <si>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</si>
  <si>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</si>
  <si>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</si>
  <si>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</si>
  <si>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</si>
  <si>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</si>
  <si>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</si>
  <si>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</si>
  <si>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</si>
  <si>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</si>
  <si>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</si>
  <si>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</si>
  <si>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</si>
  <si>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</si>
  <si>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</si>
  <si>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</si>
  <si>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</si>
  <si>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</si>
  <si>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</si>
  <si>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</si>
  <si>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</si>
  <si>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</si>
  <si>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</si>
  <si>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</si>
  <si>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</si>
  <si>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</si>
  <si>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</si>
  <si>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</si>
  <si>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</si>
  <si>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</si>
  <si>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</si>
  <si>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</si>
  <si>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</si>
  <si>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</si>
  <si>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</si>
  <si>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</si>
  <si>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</si>
  <si>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</si>
  <si>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</si>
  <si>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</si>
  <si>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</si>
  <si>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</si>
  <si>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</si>
  <si>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</si>
  <si>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</si>
  <si>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</si>
  <si>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</si>
  <si>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</si>
  <si>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</si>
  <si>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</si>
  <si>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</si>
  <si>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</si>
  <si>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</si>
  <si>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</si>
  <si>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</si>
  <si>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</si>
  <si>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</si>
  <si>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</si>
  <si>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</si>
  <si>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</si>
  <si>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</si>
  <si>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</si>
  <si>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</si>
  <si>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</si>
  <si>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</si>
  <si>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</si>
  <si>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</si>
  <si>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</si>
  <si>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</si>
  <si>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</si>
  <si>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</si>
  <si>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</si>
  <si>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</si>
  <si>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</si>
  <si>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</si>
  <si>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</si>
  <si>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</si>
  <si>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</si>
  <si>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</si>
  <si>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</si>
  <si>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</si>
  <si>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</si>
  <si>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</si>
  <si>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</si>
  <si>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</si>
  <si>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</si>
  <si>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</si>
  <si>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</si>
  <si>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</si>
  <si>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</si>
  <si>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</si>
  <si>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</si>
  <si>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</si>
  <si>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</si>
  <si>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</si>
  <si>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</si>
  <si>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</si>
  <si>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</si>
  <si>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</si>
  <si>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</si>
  <si>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</si>
  <si>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</si>
  <si>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</si>
  <si>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</si>
  <si>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</si>
  <si>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</si>
  <si>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</si>
  <si>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</si>
  <si>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</si>
  <si>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</si>
  <si>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</si>
  <si>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</si>
  <si>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</si>
  <si>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</si>
  <si>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</si>
  <si>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</si>
  <si>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</si>
  <si>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</si>
  <si>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</si>
  <si>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</si>
  <si>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</si>
  <si>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</si>
  <si>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</si>
  <si>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</si>
  <si>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</si>
  <si>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</si>
  <si>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</si>
  <si>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</si>
  <si>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</si>
  <si>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</si>
  <si>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</si>
  <si>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</si>
  <si>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</si>
  <si>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</si>
  <si>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</si>
  <si>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</si>
  <si>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</si>
  <si>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</si>
  <si>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</si>
  <si>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</si>
  <si>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</si>
  <si>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</si>
  <si>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</si>
  <si>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</si>
  <si>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</si>
  <si>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</si>
  <si>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</si>
  <si>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</si>
  <si>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</si>
  <si>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</si>
  <si>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</si>
  <si>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</si>
  <si>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</si>
  <si>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</si>
  <si>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</si>
  <si>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</si>
  <si>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</si>
  <si>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</si>
  <si>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</si>
  <si>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</si>
  <si>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</si>
  <si>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</si>
  <si>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</si>
  <si>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</si>
  <si>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</si>
  <si>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</si>
  <si>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</si>
  <si>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</si>
  <si>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</si>
  <si>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</si>
  <si>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</si>
  <si>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</si>
  <si>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</si>
  <si>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</si>
  <si>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</si>
  <si>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</si>
  <si>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</si>
  <si>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</si>
  <si>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</si>
  <si>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</si>
  <si>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</si>
  <si>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</si>
  <si>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</si>
  <si>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</si>
  <si>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</si>
  <si>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</si>
  <si>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</si>
  <si>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</si>
  <si>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</si>
  <si>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</si>
  <si>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</si>
  <si>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</si>
  <si>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</si>
  <si>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</si>
  <si>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</si>
  <si>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</si>
  <si>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</si>
  <si>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</si>
  <si>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</si>
  <si>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</si>
  <si>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</si>
  <si>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</si>
  <si>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</si>
  <si>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</si>
  <si>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</si>
  <si>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</si>
  <si>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</si>
  <si>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</si>
  <si>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</si>
  <si>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</si>
  <si>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</si>
  <si>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</si>
  <si>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</si>
  <si>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</si>
  <si>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</si>
  <si>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</si>
  <si>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</si>
  <si>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</si>
  <si>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</si>
  <si>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</si>
  <si>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</si>
  <si>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</si>
  <si>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</si>
  <si>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</si>
  <si>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</si>
  <si>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</si>
  <si>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</si>
  <si>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</si>
  <si>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</si>
  <si>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</si>
  <si>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</si>
  <si>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</si>
  <si>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</si>
  <si>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</si>
  <si>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</si>
  <si>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</si>
  <si>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</si>
  <si>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</si>
  <si>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</si>
  <si>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</si>
  <si>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</si>
  <si>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</si>
  <si>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</si>
  <si>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</si>
  <si>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</si>
  <si>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</si>
  <si>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</si>
  <si>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</si>
  <si>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</si>
  <si>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</si>
  <si>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</si>
  <si>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</si>
  <si>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</si>
  <si>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</si>
  <si>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</si>
  <si>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</si>
  <si>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</si>
  <si>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</si>
  <si>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</si>
  <si>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</si>
  <si>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</si>
  <si>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</si>
  <si>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</si>
  <si>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</si>
  <si>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</si>
  <si>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</si>
  <si>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</si>
  <si>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</si>
  <si>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</si>
  <si>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</si>
  <si>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</si>
  <si>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</si>
  <si>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</si>
  <si>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</si>
  <si>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</si>
  <si>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</si>
  <si>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</si>
  <si>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</si>
  <si>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</si>
  <si>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</si>
  <si>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</si>
  <si>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</si>
  <si>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</si>
  <si>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</si>
  <si>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</si>
  <si>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</si>
  <si>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</si>
  <si>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</si>
  <si>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</si>
  <si>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</si>
  <si>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</si>
  <si>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</si>
  <si>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</si>
  <si>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</si>
  <si>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</si>
  <si>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</si>
  <si>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</si>
  <si>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</si>
  <si>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</si>
  <si>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</si>
  <si>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</si>
  <si>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</si>
  <si>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</si>
  <si>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</si>
  <si>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</si>
  <si>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</si>
  <si>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</si>
  <si>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</si>
  <si>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</si>
  <si>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</si>
  <si>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</si>
  <si>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</si>
  <si>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</si>
  <si>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</si>
  <si>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</si>
  <si>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</si>
  <si>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</si>
  <si>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</si>
  <si>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</si>
  <si>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</si>
  <si>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</si>
  <si>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</si>
  <si>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</si>
  <si>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</si>
  <si>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</si>
  <si>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</si>
  <si>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</si>
  <si>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</si>
  <si>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</si>
  <si>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</si>
  <si>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</si>
  <si>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</si>
  <si>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</si>
  <si>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</si>
  <si>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</si>
  <si>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</si>
  <si>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</si>
  <si>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</si>
  <si>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</si>
  <si>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</si>
  <si>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</si>
  <si>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</si>
  <si>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</si>
  <si>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</si>
  <si>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</si>
  <si>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</si>
  <si>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</si>
  <si>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</si>
  <si>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</si>
  <si>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</si>
  <si>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</si>
  <si>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</si>
  <si>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</si>
  <si>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</si>
  <si>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</si>
  <si>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</si>
  <si>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</si>
  <si>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</si>
  <si>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</si>
  <si>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</si>
  <si>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</si>
  <si>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</si>
  <si>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</si>
  <si>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</si>
  <si>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</si>
  <si>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</si>
  <si>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</si>
  <si>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</si>
  <si>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</si>
  <si>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</si>
  <si>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</si>
  <si>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</si>
  <si>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</si>
  <si>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</si>
  <si>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</si>
  <si>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</si>
  <si>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</si>
  <si>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</si>
  <si>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</si>
  <si>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</si>
  <si>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</si>
  <si>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</si>
  <si>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</si>
  <si>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</si>
  <si>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</si>
  <si>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</si>
  <si>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</si>
  <si>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</si>
  <si>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</si>
  <si>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</si>
  <si>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</si>
  <si>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</si>
  <si>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</si>
  <si>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</si>
  <si>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</si>
  <si>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</si>
  <si>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</si>
  <si>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</si>
  <si>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</si>
  <si>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</si>
  <si>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</si>
  <si>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</si>
  <si>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</si>
  <si>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</si>
  <si>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</si>
  <si>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</si>
  <si>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</si>
  <si>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</si>
  <si>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</si>
  <si>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</si>
  <si>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</si>
  <si>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</si>
  <si>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</si>
  <si>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</si>
  <si>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</si>
  <si>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</si>
  <si>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</si>
  <si>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</si>
  <si>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</si>
  <si>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</si>
  <si>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</si>
  <si>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</si>
  <si>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</si>
  <si>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</si>
  <si>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</si>
  <si>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</si>
  <si>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</si>
  <si>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</si>
  <si>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</si>
  <si>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</si>
  <si>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</si>
  <si>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</si>
  <si>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</si>
  <si>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</si>
  <si>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</si>
  <si>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</si>
  <si>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</si>
  <si>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</si>
  <si>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</si>
  <si>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</si>
  <si>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</si>
  <si>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</si>
  <si>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</si>
  <si>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</si>
  <si>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</si>
  <si>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</si>
  <si>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</si>
  <si>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</si>
  <si>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</si>
  <si>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</si>
  <si>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</si>
  <si>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</si>
  <si>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</si>
  <si>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</si>
  <si>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</si>
  <si>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</si>
  <si>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</si>
  <si>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</si>
  <si>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</si>
  <si>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</si>
  <si>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</si>
  <si>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</si>
  <si>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</si>
  <si>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</si>
  <si>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</si>
  <si>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</si>
  <si>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</si>
  <si>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</si>
  <si>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</si>
  <si>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</si>
  <si>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</si>
  <si>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</si>
  <si>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</si>
  <si>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</si>
  <si>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</si>
  <si>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</si>
  <si>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</si>
  <si>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</si>
  <si>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</si>
  <si>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</si>
  <si>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</si>
  <si>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</si>
  <si>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</si>
  <si>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</si>
  <si>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</si>
  <si>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</si>
  <si>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</si>
  <si>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</si>
  <si>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</si>
  <si>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</si>
  <si>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</si>
  <si>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</si>
  <si>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</si>
  <si>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</si>
  <si>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</si>
  <si>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</si>
  <si>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</si>
  <si>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</si>
  <si>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</si>
  <si>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</si>
  <si>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</si>
  <si>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</si>
  <si>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</si>
  <si>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</si>
  <si>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</si>
  <si>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</si>
  <si>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</si>
  <si>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</si>
  <si>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</si>
  <si>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</si>
  <si>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</si>
  <si>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</si>
  <si>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</si>
  <si>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</si>
  <si>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</si>
  <si>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</si>
  <si>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</si>
  <si>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</si>
  <si>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</si>
  <si>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</si>
  <si>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</si>
  <si>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</si>
  <si>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</si>
  <si>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</si>
  <si>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</si>
  <si>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</si>
  <si>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</si>
  <si>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</si>
  <si>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</si>
  <si>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</si>
  <si>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</si>
  <si>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</si>
  <si>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</si>
  <si>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</si>
  <si>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</si>
  <si>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</si>
  <si>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</si>
  <si>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</si>
  <si>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</si>
  <si>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</si>
  <si>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</si>
  <si>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</si>
  <si>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</si>
  <si>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</si>
  <si>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</si>
  <si>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</si>
  <si>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</si>
  <si>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</si>
  <si>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</si>
  <si>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</si>
  <si>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</si>
  <si>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</si>
  <si>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</si>
  <si>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</si>
  <si>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</si>
  <si>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</si>
  <si>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</si>
  <si>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</si>
  <si>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</si>
  <si>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</si>
  <si>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</si>
  <si>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</si>
  <si>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</si>
  <si>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</si>
  <si>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</si>
  <si>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</si>
  <si>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</si>
  <si>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</si>
  <si>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</si>
  <si>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</si>
  <si>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</si>
  <si>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</si>
  <si>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</si>
  <si>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</si>
  <si>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</si>
  <si>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</si>
  <si>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</si>
  <si>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</si>
  <si>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</si>
  <si>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</si>
  <si>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</si>
  <si>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</si>
  <si>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</si>
  <si>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</si>
  <si>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</si>
  <si>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</si>
  <si>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</si>
  <si>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</si>
  <si>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</si>
  <si>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</si>
  <si>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</si>
  <si>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</si>
  <si>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</si>
  <si>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</si>
  <si>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</si>
  <si>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</si>
  <si>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</si>
  <si>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</si>
  <si>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</si>
  <si>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</si>
  <si>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</si>
  <si>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</si>
  <si>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</si>
  <si>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</si>
  <si>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</si>
  <si>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</si>
  <si>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</si>
  <si>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</si>
  <si>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</si>
  <si>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</si>
  <si>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</si>
  <si>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</si>
  <si>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</si>
  <si>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</si>
  <si>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</si>
  <si>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</si>
  <si>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</si>
  <si>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</si>
  <si>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</si>
  <si>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</si>
  <si>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</si>
  <si>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</si>
  <si>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</si>
  <si>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</si>
  <si>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</si>
  <si>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</si>
  <si>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</si>
  <si>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</si>
  <si>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</si>
  <si>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</si>
  <si>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</si>
  <si>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</si>
  <si>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</si>
  <si>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</si>
  <si>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</si>
  <si>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</si>
  <si>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</si>
  <si>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</si>
  <si>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</si>
  <si>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</si>
  <si>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</si>
  <si>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</si>
  <si>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</si>
  <si>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</si>
  <si>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</si>
  <si>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</si>
  <si>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</si>
  <si>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</si>
  <si>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</si>
  <si>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</si>
  <si>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</si>
  <si>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</si>
  <si>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</si>
  <si>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</si>
  <si>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</si>
  <si>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</si>
  <si>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</si>
  <si>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</si>
  <si>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</si>
  <si>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</si>
  <si>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</si>
  <si>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</si>
  <si>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</si>
  <si>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</si>
  <si>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</si>
  <si>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</si>
  <si>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</si>
  <si>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</si>
  <si>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</si>
  <si>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</si>
  <si>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</si>
  <si>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</si>
  <si>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</si>
  <si>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</si>
  <si>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</si>
  <si>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</si>
  <si>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</si>
  <si>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</si>
  <si>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</si>
  <si>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</si>
  <si>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</si>
  <si>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</si>
  <si>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</si>
  <si>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</si>
  <si>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</si>
  <si>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</si>
  <si>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</si>
  <si>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</si>
  <si>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</si>
  <si>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</si>
  <si>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</si>
  <si>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</si>
  <si>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</si>
  <si>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</si>
  <si>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</si>
  <si>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</si>
  <si>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</si>
  <si>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</si>
  <si>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</si>
  <si>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</si>
  <si>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</si>
  <si>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</si>
  <si>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</si>
  <si>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</si>
  <si>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</si>
  <si>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</si>
  <si>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</si>
  <si>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</si>
  <si>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</si>
  <si>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</si>
  <si>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</si>
  <si>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</si>
  <si>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</si>
  <si>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</si>
  <si>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</si>
  <si>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</si>
  <si>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</si>
  <si>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</si>
  <si>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</si>
  <si>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</si>
  <si>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</si>
  <si>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</si>
  <si>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</si>
  <si>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</si>
  <si>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</si>
  <si>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</si>
  <si>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</si>
  <si>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</si>
  <si>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</si>
  <si>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</si>
  <si>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</si>
  <si>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</si>
  <si>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</si>
  <si>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</si>
  <si>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</si>
  <si>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</si>
  <si>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</si>
  <si>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</si>
  <si>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</si>
  <si>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</si>
  <si>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</si>
  <si>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</si>
  <si>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</si>
  <si>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</si>
  <si>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</si>
  <si>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</si>
  <si>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</si>
  <si>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</si>
  <si>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</si>
  <si>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</si>
  <si>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</si>
  <si>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</si>
  <si>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</si>
  <si>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</si>
  <si>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</si>
  <si>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</si>
  <si>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</si>
  <si>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</si>
  <si>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</si>
  <si>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</si>
  <si>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</si>
  <si>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</si>
  <si>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</si>
  <si>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</si>
  <si>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</si>
  <si>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</si>
  <si>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</si>
  <si>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</si>
  <si>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</si>
  <si>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</si>
  <si>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</si>
  <si>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</si>
  <si>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</si>
  <si>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</si>
  <si>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</si>
  <si>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</si>
  <si>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</si>
  <si>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</si>
  <si>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</si>
  <si>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</si>
  <si>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</si>
  <si>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</si>
  <si>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</si>
  <si>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</si>
  <si>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</si>
  <si>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</si>
  <si>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</si>
  <si>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</si>
  <si>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</si>
  <si>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</si>
  <si>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</si>
  <si>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</si>
  <si>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</si>
  <si>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</si>
  <si>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</si>
  <si>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</si>
  <si>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</si>
  <si>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</si>
  <si>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</si>
  <si>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</si>
  <si>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</si>
  <si>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</si>
  <si>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</si>
  <si>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</si>
  <si>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</si>
  <si>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</si>
  <si>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</si>
  <si>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</si>
  <si>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</si>
  <si>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</si>
  <si>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</si>
  <si>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</si>
  <si>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</si>
  <si>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</si>
  <si>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</si>
  <si>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</si>
  <si>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</si>
  <si>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</si>
  <si>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</si>
  <si>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</si>
  <si>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</si>
  <si>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</si>
  <si>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</si>
  <si>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</si>
  <si>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</si>
  <si>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</si>
  <si>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</si>
  <si>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</si>
  <si>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</si>
  <si>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</si>
  <si>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</si>
  <si>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</si>
  <si>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</si>
  <si>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</si>
  <si>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</si>
  <si>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</si>
  <si>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</si>
  <si>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</si>
  <si>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</si>
  <si>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</si>
  <si>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</si>
  <si>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</si>
  <si>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</si>
  <si>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</si>
  <si>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</si>
  <si>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</si>
  <si>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</si>
  <si>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</si>
  <si>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</si>
  <si>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</si>
  <si>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</si>
  <si>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</si>
  <si>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</si>
  <si>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</si>
  <si>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</si>
  <si>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</si>
  <si>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</si>
  <si>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</si>
  <si>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</si>
  <si>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</si>
  <si>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</si>
  <si>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</si>
  <si>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</si>
  <si>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</si>
  <si>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</si>
  <si>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</si>
  <si>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</si>
  <si>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</si>
  <si>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</si>
  <si>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</si>
  <si>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</si>
  <si>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</si>
  <si>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</si>
  <si>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</si>
  <si>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</si>
  <si>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</si>
  <si>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</si>
  <si>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</si>
  <si>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</si>
  <si>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</si>
  <si>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</si>
  <si>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</si>
  <si>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</si>
  <si>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</si>
  <si>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</si>
  <si>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</si>
  <si>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</si>
  <si>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</si>
  <si>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</si>
  <si>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</si>
  <si>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</si>
  <si>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</si>
  <si>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</si>
  <si>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</si>
  <si>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</si>
  <si>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</si>
  <si>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</si>
  <si>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</si>
  <si>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</si>
  <si>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</si>
  <si>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</si>
  <si>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</si>
  <si>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</si>
  <si>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</si>
  <si>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</si>
  <si>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</si>
  <si>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</si>
  <si>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</si>
  <si>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</si>
  <si>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</si>
  <si>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</si>
  <si>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</si>
  <si>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</si>
  <si>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</si>
  <si>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</si>
  <si>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</si>
  <si>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</si>
  <si>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</si>
  <si>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</si>
  <si>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</si>
  <si>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</si>
  <si>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</si>
  <si>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</si>
  <si>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</si>
  <si>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</si>
  <si>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</si>
  <si>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</si>
  <si>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</si>
  <si>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</si>
  <si>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</si>
  <si>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</si>
  <si>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</si>
  <si>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</si>
  <si>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</si>
  <si>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</si>
  <si>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</si>
  <si>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</si>
  <si>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</si>
  <si>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</si>
  <si>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</si>
  <si>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</si>
  <si>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</si>
  <si>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</si>
  <si>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</si>
  <si>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</si>
  <si>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</si>
  <si>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</si>
  <si>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</si>
  <si>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</si>
  <si>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</si>
  <si>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</si>
  <si>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</si>
  <si>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</si>
  <si>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</si>
  <si>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</si>
  <si>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</si>
  <si>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</si>
  <si>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</si>
  <si>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</si>
  <si>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</si>
  <si>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</si>
  <si>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</si>
  <si>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</si>
  <si>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</si>
  <si>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</si>
  <si>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</si>
  <si>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</si>
  <si>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</si>
  <si>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</si>
  <si>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</si>
  <si>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</si>
  <si>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</si>
  <si>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</si>
  <si>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</si>
  <si>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</si>
  <si>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</si>
  <si>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</si>
  <si>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</si>
  <si>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</si>
  <si>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</si>
  <si>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</si>
  <si>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</si>
  <si>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</si>
  <si>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</si>
  <si>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</si>
  <si>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</si>
  <si>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</si>
  <si>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</si>
  <si>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</si>
  <si>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</si>
  <si>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</si>
  <si>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</si>
  <si>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</si>
  <si>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</si>
  <si>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</si>
  <si>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</si>
  <si>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</si>
  <si>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</si>
  <si>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</si>
  <si>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</si>
  <si>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</si>
  <si>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</si>
  <si>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</si>
  <si>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</si>
  <si>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</si>
  <si>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</si>
  <si>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</si>
  <si>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</si>
  <si>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</si>
  <si>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</si>
  <si>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</si>
  <si>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</si>
  <si>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</si>
  <si>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</si>
  <si>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</si>
  <si>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</si>
  <si>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</si>
  <si>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</si>
  <si>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</si>
  <si>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</si>
  <si>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</si>
  <si>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</si>
  <si>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</si>
  <si>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</si>
  <si>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</si>
  <si>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</si>
  <si>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</si>
  <si>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</si>
  <si>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</si>
  <si>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</si>
  <si>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</si>
  <si>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</si>
  <si>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</si>
  <si>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</si>
  <si>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</si>
  <si>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</si>
  <si>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</si>
  <si>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</si>
  <si>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</si>
  <si>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</si>
  <si>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</si>
  <si>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</si>
  <si>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</si>
  <si>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</si>
  <si>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</si>
  <si>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</si>
  <si>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</si>
  <si>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</si>
  <si>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</si>
  <si>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</si>
  <si>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</si>
  <si>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</si>
  <si>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</si>
  <si>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</si>
  <si>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</si>
  <si>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</si>
  <si>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</si>
  <si>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</si>
  <si>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</si>
  <si>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</si>
  <si>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</si>
  <si>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</si>
  <si>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</si>
  <si>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</si>
  <si>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</si>
  <si>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</si>
  <si>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</si>
  <si>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</si>
  <si>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</si>
  <si>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</si>
  <si>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</si>
  <si>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</si>
  <si>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</si>
  <si>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</si>
  <si>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</si>
  <si>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</si>
  <si>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</si>
  <si>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</si>
  <si>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</si>
  <si>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</si>
  <si>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</si>
  <si>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</si>
  <si>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</si>
  <si>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</si>
  <si>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</si>
  <si>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</si>
  <si>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</si>
  <si>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</si>
  <si>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</si>
  <si>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</si>
  <si>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</si>
  <si>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</si>
  <si>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</si>
  <si>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</si>
  <si>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</si>
  <si>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</si>
  <si>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</si>
  <si>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</si>
  <si>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</si>
  <si>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</si>
  <si>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</si>
  <si>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</si>
  <si>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</si>
  <si>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</si>
  <si>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</si>
  <si>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</si>
  <si>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</si>
  <si>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</si>
  <si>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</si>
  <si>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</si>
  <si>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</si>
  <si>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</si>
  <si>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</si>
  <si>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</si>
  <si>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</si>
  <si>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</si>
  <si>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</si>
  <si>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</si>
  <si>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</si>
  <si>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</si>
  <si>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</si>
  <si>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</si>
  <si>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</si>
  <si>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</si>
  <si>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</si>
  <si>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</si>
  <si>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</si>
  <si>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</si>
  <si>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</si>
  <si>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</si>
  <si>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</si>
  <si>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</si>
  <si>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</si>
  <si>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</si>
  <si>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</si>
  <si>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</si>
  <si>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</si>
  <si>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</si>
  <si>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</si>
  <si>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</si>
  <si>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</si>
  <si>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</si>
  <si>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</si>
  <si>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</si>
  <si>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</si>
  <si>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</si>
  <si>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</si>
  <si>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</si>
  <si>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</si>
  <si>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</si>
  <si>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</si>
  <si>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</si>
  <si>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</si>
  <si>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</si>
  <si>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</si>
  <si>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</si>
  <si>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</si>
  <si>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</si>
  <si>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</si>
  <si>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</si>
  <si>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</si>
  <si>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</si>
  <si>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</si>
  <si>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</si>
  <si>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</si>
  <si>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</si>
  <si>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</si>
  <si>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</si>
  <si>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</si>
  <si>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</si>
  <si>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</si>
  <si>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</si>
  <si>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</si>
  <si>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</si>
  <si>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</si>
  <si>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</si>
  <si>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</si>
  <si>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</si>
  <si>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</si>
  <si>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</si>
  <si>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</si>
  <si>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</si>
  <si>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</si>
  <si>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</si>
  <si>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</si>
  <si>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</si>
  <si>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</si>
  <si>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</si>
  <si>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</si>
  <si>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</si>
  <si>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</si>
  <si>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</si>
  <si>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</si>
  <si>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</si>
  <si>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</si>
  <si>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</si>
  <si>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</si>
  <si>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</si>
  <si>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</si>
  <si>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</si>
  <si>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</si>
  <si>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</si>
  <si>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</si>
  <si>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</si>
  <si>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</si>
  <si>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</si>
  <si>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</si>
  <si>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</si>
  <si>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</si>
  <si>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</si>
  <si>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</si>
  <si>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</si>
  <si>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</si>
  <si>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</si>
  <si>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</si>
  <si>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</si>
  <si>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</si>
  <si>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</si>
  <si>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</si>
  <si>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</si>
  <si>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</si>
  <si>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</si>
  <si>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</si>
  <si>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</si>
  <si>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</si>
  <si>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</si>
  <si>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</si>
  <si>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</si>
  <si>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</si>
  <si>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</si>
  <si>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</si>
  <si>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</si>
  <si>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</si>
  <si>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</si>
  <si>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</si>
  <si>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</si>
  <si>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</si>
  <si>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</si>
  <si>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</si>
  <si>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</si>
  <si>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</si>
  <si>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</si>
  <si>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</si>
  <si>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</si>
  <si>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</si>
  <si>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</si>
  <si>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</si>
  <si>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</si>
  <si>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</si>
  <si>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</si>
  <si>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</si>
  <si>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</si>
  <si>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</si>
  <si>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</si>
  <si>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</si>
  <si>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</si>
  <si>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</si>
  <si>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</si>
  <si>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</si>
  <si>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</si>
  <si>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</si>
  <si>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</si>
  <si>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</si>
  <si>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</si>
  <si>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</si>
  <si>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</si>
  <si>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</si>
  <si>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</si>
  <si>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</si>
  <si>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</si>
  <si>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</si>
  <si>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</si>
  <si>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</si>
  <si>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</si>
  <si>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</si>
  <si>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</si>
  <si>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</si>
  <si>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</si>
  <si>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</si>
  <si>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</si>
  <si>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</si>
  <si>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</si>
  <si>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</si>
  <si>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</si>
  <si>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</si>
  <si>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</si>
  <si>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</si>
  <si>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</si>
  <si>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</si>
  <si>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</si>
  <si>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</si>
  <si>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</si>
  <si>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</si>
  <si>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</si>
  <si>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</si>
  <si>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</si>
  <si>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</si>
  <si>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</si>
  <si>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</si>
  <si>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</si>
  <si>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</si>
  <si>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</si>
  <si>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</si>
  <si>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</si>
  <si>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</si>
  <si>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</si>
  <si>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</si>
  <si>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</si>
  <si>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</si>
  <si>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</si>
  <si>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</si>
  <si>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</si>
  <si>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</si>
  <si>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</si>
  <si>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</si>
  <si>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</si>
  <si>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</si>
  <si>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</si>
  <si>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</si>
  <si>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</si>
  <si>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</si>
  <si>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</si>
  <si>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</si>
  <si>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</si>
  <si>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</si>
  <si>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</si>
  <si>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</si>
  <si>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</si>
  <si>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</si>
  <si>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</si>
  <si>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</si>
  <si>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</si>
  <si>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</si>
  <si>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</si>
  <si>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</si>
  <si>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</si>
  <si>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</si>
  <si>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</si>
  <si>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</si>
  <si>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</si>
  <si>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</si>
  <si>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</si>
  <si>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</si>
  <si>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</si>
  <si>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</si>
  <si>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</si>
  <si>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</si>
  <si>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</si>
  <si>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</si>
  <si>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</si>
  <si>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</si>
  <si>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</si>
  <si>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</si>
  <si>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</si>
  <si>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</si>
  <si>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</si>
  <si>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</si>
  <si>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</si>
  <si>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</si>
  <si>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</si>
  <si>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</si>
  <si>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</si>
  <si>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</si>
  <si>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</si>
  <si>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</si>
  <si>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</si>
  <si>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</si>
  <si>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</si>
  <si>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</si>
  <si>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</si>
  <si>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</si>
  <si>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</si>
  <si>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</si>
  <si>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</si>
  <si>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</si>
  <si>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</si>
  <si>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</si>
  <si>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</si>
  <si>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</si>
  <si>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</si>
  <si>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</si>
  <si>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</si>
  <si>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</si>
  <si>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</si>
  <si>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</si>
  <si>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</si>
  <si>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</si>
  <si>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</si>
  <si>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</si>
  <si>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</si>
  <si>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</si>
  <si>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</si>
  <si>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</si>
  <si>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</si>
  <si>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</si>
  <si>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</si>
  <si>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</si>
  <si>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</si>
  <si>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</si>
  <si>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</si>
  <si>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</si>
  <si>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</si>
  <si>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</si>
  <si>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</si>
  <si>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</si>
  <si>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</si>
  <si>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</si>
  <si>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</si>
  <si>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</si>
  <si>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</si>
  <si>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</si>
  <si>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</si>
  <si>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</si>
  <si>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</si>
  <si>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</si>
  <si>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</si>
  <si>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</si>
  <si>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</si>
  <si>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</si>
  <si>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</si>
  <si>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</si>
  <si>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</si>
  <si>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</si>
  <si>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</si>
  <si>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</si>
  <si>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</si>
  <si>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</si>
  <si>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</si>
  <si>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</si>
  <si>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</si>
  <si>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</si>
  <si>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</si>
  <si>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</si>
  <si>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</si>
  <si>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</si>
  <si>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</si>
  <si>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</si>
  <si>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</si>
  <si>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</si>
  <si>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</si>
  <si>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</si>
  <si>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</si>
  <si>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</si>
  <si>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</si>
  <si>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</si>
  <si>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</si>
  <si>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</si>
  <si>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</si>
  <si>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</si>
  <si>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</si>
  <si>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</si>
  <si>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</si>
  <si>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</si>
  <si>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</si>
  <si>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</si>
  <si>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</si>
  <si>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</si>
  <si>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</si>
  <si>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</si>
  <si>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</si>
  <si>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</si>
  <si>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</si>
  <si>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</si>
  <si>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</si>
  <si>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</si>
  <si>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</si>
  <si>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</si>
  <si>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</si>
  <si>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</si>
  <si>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</si>
  <si>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</si>
  <si>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</si>
  <si>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</si>
  <si>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</si>
  <si>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</si>
  <si>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</si>
  <si>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</si>
  <si>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</si>
  <si>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</si>
  <si>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</si>
  <si>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</si>
  <si>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</si>
  <si>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</si>
  <si>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</si>
  <si>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</si>
  <si>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</si>
  <si>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</si>
  <si>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</si>
  <si>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</si>
  <si>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</si>
  <si>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</si>
  <si>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</si>
  <si>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</si>
  <si>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</si>
  <si>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</si>
  <si>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</si>
  <si>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</si>
  <si>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</si>
  <si>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</si>
  <si>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</si>
  <si>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</si>
  <si>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</si>
  <si>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</si>
  <si>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</si>
  <si>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</si>
  <si>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</si>
  <si>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</si>
  <si>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</si>
  <si>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</si>
  <si>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</si>
  <si>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</si>
  <si>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</si>
  <si>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</si>
  <si>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</si>
  <si>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</si>
  <si>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</si>
  <si>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</si>
  <si>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</si>
  <si>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</si>
  <si>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</si>
  <si>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</si>
  <si>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</si>
  <si>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</si>
  <si>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</si>
  <si>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</si>
  <si>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</si>
  <si>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</si>
  <si>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</si>
  <si>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</si>
  <si>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</si>
  <si>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</si>
  <si>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</si>
  <si>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</si>
  <si>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</si>
  <si>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</si>
  <si>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</si>
  <si>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</si>
  <si>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</si>
  <si>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</si>
  <si>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</si>
  <si>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</si>
  <si>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</si>
  <si>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</si>
  <si>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</si>
  <si>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</si>
  <si>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</si>
  <si>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</si>
  <si>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</si>
  <si>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</si>
  <si>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</si>
  <si>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</si>
  <si>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</si>
  <si>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</si>
  <si>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</si>
  <si>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</si>
  <si>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</si>
  <si>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</si>
  <si>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</si>
  <si>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</si>
  <si>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</si>
  <si>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</si>
  <si>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</si>
  <si>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</si>
  <si>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</si>
  <si>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</si>
  <si>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</si>
  <si>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</si>
  <si>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</si>
  <si>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</si>
  <si>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</si>
  <si>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</si>
  <si>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</si>
  <si>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</si>
  <si>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</si>
  <si>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</si>
  <si>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</si>
  <si>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</si>
  <si>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</si>
  <si>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</si>
  <si>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</si>
  <si>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</si>
  <si>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</si>
  <si>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</si>
  <si>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</si>
  <si>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</si>
  <si>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</si>
  <si>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</si>
  <si>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</si>
  <si>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</si>
  <si>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</si>
  <si>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</si>
  <si>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</si>
  <si>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</si>
  <si>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</si>
  <si>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</si>
  <si>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</si>
  <si>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</si>
  <si>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</si>
  <si>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</si>
  <si>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</si>
  <si>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</si>
  <si>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</si>
  <si>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</si>
  <si>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</si>
  <si>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</si>
  <si>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</si>
  <si>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</si>
  <si>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</si>
  <si>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</si>
  <si>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</si>
  <si>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</si>
  <si>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</si>
  <si>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</si>
  <si>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</si>
  <si>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</si>
  <si>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</si>
  <si>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</si>
  <si>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</si>
  <si>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</si>
  <si>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</si>
  <si>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</si>
  <si>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</si>
  <si>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</si>
  <si>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</si>
  <si>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</si>
  <si>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</si>
  <si>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</si>
  <si>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</si>
  <si>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</si>
  <si>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</si>
  <si>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</si>
  <si>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</si>
  <si>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</si>
  <si>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</si>
  <si>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</si>
  <si>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</si>
  <si>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</si>
  <si>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</si>
  <si>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</si>
  <si>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</si>
  <si>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</si>
  <si>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</si>
  <si>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</si>
  <si>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</si>
  <si>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</si>
  <si>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</si>
  <si>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</si>
  <si>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</si>
  <si>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</si>
  <si>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</si>
  <si>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</si>
  <si>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</si>
  <si>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</si>
  <si>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</si>
  <si>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</si>
  <si>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</si>
  <si>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</si>
  <si>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</si>
  <si>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</si>
  <si>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</si>
  <si>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</si>
  <si>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</si>
  <si>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</si>
  <si>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</si>
  <si>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</si>
  <si>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</si>
  <si>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</si>
  <si>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</si>
  <si>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</si>
  <si>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</si>
  <si>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</si>
  <si>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</si>
  <si>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</si>
  <si>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</si>
  <si>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</si>
  <si>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</si>
  <si>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</si>
  <si>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</si>
  <si>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</si>
  <si>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</si>
  <si>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</si>
  <si>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</si>
  <si>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</si>
  <si>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</si>
  <si>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</si>
  <si>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</si>
  <si>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</si>
  <si>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</si>
  <si>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</si>
  <si>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</si>
  <si>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</si>
  <si>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</si>
  <si>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</si>
  <si>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</si>
  <si>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</si>
  <si>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</si>
  <si>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</si>
  <si>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</si>
  <si>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</si>
  <si>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</si>
  <si>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</si>
  <si>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</si>
  <si>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</si>
  <si>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</si>
  <si>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</si>
  <si>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</si>
  <si>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</si>
  <si>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</si>
  <si>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</si>
  <si>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</si>
  <si>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</si>
  <si>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</si>
  <si>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</si>
  <si>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</si>
  <si>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</si>
  <si>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</si>
  <si>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</si>
  <si>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</si>
  <si>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</si>
  <si>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</si>
  <si>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</si>
  <si>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</si>
  <si>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</si>
  <si>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</si>
  <si>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</si>
  <si>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</si>
  <si>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</si>
  <si>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</si>
  <si>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</si>
  <si>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</si>
  <si>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</si>
  <si>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</si>
  <si>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</si>
  <si>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</si>
  <si>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</si>
  <si>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</si>
  <si>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</si>
  <si>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</si>
  <si>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</si>
  <si>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</si>
  <si>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</si>
  <si>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</si>
  <si>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</si>
  <si>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</si>
  <si>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</si>
  <si>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</si>
  <si>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</si>
  <si>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</si>
  <si>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</si>
  <si>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</si>
  <si>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</si>
  <si>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</si>
  <si>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</si>
  <si>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</si>
  <si>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</si>
  <si>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</si>
  <si>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</si>
  <si>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</si>
  <si>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</si>
  <si>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</si>
  <si>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</si>
  <si>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</si>
  <si>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</si>
  <si>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</si>
  <si>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</si>
  <si>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</si>
  <si>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</si>
  <si>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</si>
  <si>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</si>
  <si>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</si>
  <si>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</si>
  <si>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</si>
  <si>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</si>
  <si>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</si>
  <si>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</si>
  <si>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</si>
  <si>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</si>
  <si>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</si>
  <si>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</si>
  <si>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</si>
  <si>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</si>
  <si>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</si>
  <si>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</si>
  <si>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</si>
  <si>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</si>
  <si>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</si>
  <si>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</si>
  <si>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</si>
  <si>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</si>
  <si>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</si>
  <si>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</si>
  <si>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</si>
  <si>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</si>
  <si>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</si>
  <si>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</si>
  <si>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</si>
  <si>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</si>
  <si>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</si>
  <si>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</si>
  <si>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</si>
  <si>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</si>
  <si>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</si>
  <si>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</si>
  <si>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</si>
  <si>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</si>
  <si>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</si>
  <si>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</si>
  <si>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</si>
  <si>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</si>
  <si>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</si>
  <si>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</si>
  <si>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</si>
  <si>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</si>
  <si>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</si>
  <si>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</si>
  <si>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</si>
  <si>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</si>
  <si>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</si>
  <si>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</si>
  <si>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</si>
  <si>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</si>
  <si>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</si>
  <si>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</si>
  <si>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</si>
  <si>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</si>
  <si>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</si>
  <si>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</si>
  <si>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</si>
  <si>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</si>
  <si>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</si>
  <si>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</si>
  <si>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</si>
  <si>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</si>
  <si>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</si>
  <si>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</si>
  <si>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</si>
  <si>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</si>
  <si>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</si>
  <si>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</si>
  <si>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</si>
  <si>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</si>
  <si>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</si>
  <si>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</si>
  <si>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</si>
  <si>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</si>
  <si>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</si>
  <si>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</si>
  <si>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</si>
  <si>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</si>
  <si>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</si>
  <si>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</si>
  <si>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</si>
  <si>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</si>
  <si>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</si>
  <si>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</si>
  <si>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</si>
  <si>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</si>
  <si>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</si>
  <si>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</si>
  <si>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</si>
  <si>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</si>
  <si>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</si>
  <si>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</si>
  <si>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</si>
  <si>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</si>
  <si>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</si>
  <si>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</si>
  <si>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</si>
  <si>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</si>
  <si>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</si>
  <si>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</si>
  <si>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</si>
  <si>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</si>
  <si>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</si>
  <si>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</si>
  <si>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</si>
  <si>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</si>
  <si>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</si>
  <si>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</si>
  <si>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</si>
  <si>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</si>
  <si>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</si>
  <si>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</si>
  <si>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</si>
  <si>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</si>
  <si>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</si>
  <si>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</si>
  <si>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</si>
  <si>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</si>
  <si>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</si>
  <si>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</si>
  <si>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</si>
  <si>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</si>
  <si>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</si>
  <si>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</si>
  <si>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</si>
  <si>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</si>
  <si>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</si>
  <si>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</si>
  <si>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</si>
  <si>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</si>
  <si>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</si>
  <si>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</si>
  <si>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</si>
  <si>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</si>
  <si>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</si>
  <si>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</si>
  <si>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</si>
  <si>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</si>
  <si>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</si>
  <si>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</si>
  <si>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</si>
  <si>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</si>
  <si>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</si>
  <si>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</si>
  <si>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</si>
  <si>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</si>
  <si>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</si>
  <si>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</si>
  <si>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</si>
  <si>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</si>
  <si>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</si>
  <si>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</si>
  <si>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</si>
  <si>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</si>
  <si>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</si>
  <si>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</si>
  <si>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</si>
  <si>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</si>
  <si>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</si>
  <si>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</si>
  <si>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</si>
  <si>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</si>
  <si>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</si>
  <si>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</si>
  <si>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</si>
  <si>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</si>
  <si>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</si>
  <si>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</si>
  <si>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</si>
  <si>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</si>
  <si>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</si>
  <si>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</si>
  <si>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</si>
  <si>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</si>
  <si>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</si>
  <si>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</si>
  <si>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</si>
  <si>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</si>
  <si>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</si>
  <si>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</si>
  <si>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</si>
  <si>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</si>
  <si>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</si>
  <si>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</si>
  <si>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</si>
  <si>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</si>
  <si>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</si>
  <si>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</si>
  <si>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</si>
  <si>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</si>
  <si>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</si>
  <si>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</si>
  <si>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</si>
  <si>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</si>
  <si>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</si>
  <si>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</si>
  <si>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</si>
  <si>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</si>
  <si>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</si>
  <si>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</si>
  <si>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</si>
  <si>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</si>
  <si>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</si>
  <si>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</si>
  <si>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</si>
  <si>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</si>
  <si>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</si>
  <si>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</si>
  <si>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</si>
  <si>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</si>
  <si>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</si>
  <si>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</si>
  <si>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</si>
  <si>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</si>
  <si>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</si>
  <si>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</si>
  <si>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</si>
  <si>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</si>
  <si>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</si>
  <si>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</si>
  <si>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</si>
  <si>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</si>
  <si>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</si>
  <si>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</si>
  <si>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</si>
  <si>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</si>
  <si>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</si>
  <si>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</si>
  <si>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</si>
  <si>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</si>
  <si>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</si>
  <si>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</si>
  <si>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</si>
  <si>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</si>
  <si>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</si>
  <si>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</si>
  <si>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</si>
  <si>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</si>
  <si>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</si>
  <si>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</si>
  <si>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</si>
  <si>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</si>
  <si>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</si>
  <si>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</si>
  <si>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</si>
  <si>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</si>
  <si>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</si>
  <si>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</si>
  <si>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</si>
  <si>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</si>
  <si>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</si>
  <si>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</si>
  <si>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</si>
  <si>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</si>
  <si>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</si>
  <si>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</si>
  <si>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</si>
  <si>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</si>
  <si>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</si>
  <si>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</si>
  <si>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</si>
  <si>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</si>
  <si>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</si>
  <si>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</si>
  <si>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</si>
  <si>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</si>
  <si>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</si>
  <si>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</si>
  <si>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</si>
  <si>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</si>
  <si>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</si>
  <si>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</si>
  <si>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</si>
  <si>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</si>
  <si>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</si>
  <si>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</si>
  <si>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</si>
  <si>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</si>
  <si>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</si>
  <si>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</si>
  <si>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</si>
  <si>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</si>
  <si>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</si>
  <si>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</si>
  <si>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</si>
  <si>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</si>
  <si>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</si>
  <si>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</si>
  <si>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</si>
  <si>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</si>
  <si>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</si>
  <si>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</si>
  <si>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</si>
  <si>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</si>
  <si>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</si>
  <si>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</si>
  <si>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</si>
  <si>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</si>
  <si>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</si>
  <si>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</si>
  <si>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</si>
  <si>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</si>
  <si>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</si>
  <si>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</si>
  <si>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</si>
  <si>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</si>
  <si>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</si>
  <si>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</si>
  <si>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</si>
  <si>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</si>
  <si>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</si>
  <si>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</si>
  <si>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</si>
  <si>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</si>
  <si>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</si>
  <si>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</si>
  <si>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</si>
  <si>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</si>
  <si>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</si>
  <si>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</si>
  <si>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</si>
  <si>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</si>
  <si>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</si>
  <si>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</si>
  <si>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</si>
  <si>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</si>
  <si>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</si>
  <si>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</si>
  <si>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</si>
  <si>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</si>
  <si>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</si>
  <si>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</si>
  <si>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</si>
  <si>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</si>
  <si>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</si>
  <si>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</si>
  <si>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</si>
  <si>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</si>
  <si>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</si>
  <si>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</si>
  <si>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</si>
  <si>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</si>
  <si>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</si>
  <si>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</si>
  <si>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</si>
  <si>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</si>
  <si>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</si>
  <si>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</si>
  <si>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</si>
  <si>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</si>
  <si>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</si>
  <si>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</si>
  <si>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</si>
  <si>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</si>
  <si>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</si>
  <si>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</si>
  <si>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</si>
  <si>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</si>
  <si>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</si>
  <si>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</si>
  <si>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</si>
  <si>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</si>
  <si>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</si>
  <si>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</si>
  <si>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</si>
  <si>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</si>
  <si>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</si>
  <si>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</si>
  <si>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</si>
  <si>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</si>
  <si>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</si>
  <si>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</si>
  <si>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</si>
  <si>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</si>
  <si>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</si>
  <si>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</si>
  <si>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</si>
  <si>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</si>
  <si>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</si>
  <si>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</si>
  <si>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</si>
  <si>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</si>
  <si>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</si>
  <si>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</si>
  <si>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</si>
  <si>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</si>
  <si>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</si>
  <si>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</si>
  <si>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</si>
  <si>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</si>
  <si>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</si>
  <si>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</si>
  <si>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</si>
  <si>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</si>
  <si>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</si>
  <si>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</si>
  <si>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</si>
  <si>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</si>
  <si>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</si>
  <si>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</si>
  <si>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</si>
  <si>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</si>
  <si>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</si>
  <si>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</si>
  <si>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</si>
  <si>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</si>
  <si>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</si>
  <si>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</si>
  <si>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</si>
  <si>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</si>
  <si>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</si>
  <si>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</si>
  <si>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</si>
  <si>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</si>
  <si>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</si>
  <si>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</si>
  <si>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</si>
  <si>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</si>
  <si>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</si>
  <si>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</si>
  <si>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</si>
  <si>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</si>
  <si>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</si>
  <si>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</si>
  <si>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</si>
  <si>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</si>
  <si>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</si>
  <si>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</si>
  <si>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</si>
  <si>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</si>
  <si>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</si>
  <si>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</si>
  <si>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</si>
  <si>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</si>
  <si>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</si>
  <si>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</si>
  <si>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</si>
  <si>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</si>
  <si>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</si>
  <si>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</si>
  <si>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</si>
  <si>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</si>
  <si>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</si>
  <si>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</si>
  <si>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</si>
  <si>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</si>
  <si>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</si>
  <si>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</si>
  <si>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</si>
  <si>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</si>
  <si>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</si>
  <si>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</si>
  <si>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</si>
  <si>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</si>
  <si>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</si>
  <si>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</si>
  <si>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</si>
  <si>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</si>
  <si>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</si>
  <si>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</si>
  <si>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</si>
  <si>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</si>
  <si>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</si>
  <si>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</si>
  <si>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</si>
  <si>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</si>
  <si>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</si>
  <si>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</si>
  <si>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</si>
  <si>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</si>
  <si>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</si>
  <si>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</si>
  <si>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</si>
  <si>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</si>
  <si>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</si>
  <si>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</si>
  <si>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</si>
  <si>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</si>
  <si>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</si>
  <si>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</si>
  <si>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</si>
  <si>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</si>
  <si>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</si>
  <si>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</si>
  <si>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</si>
  <si>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</si>
  <si>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</si>
  <si>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</si>
  <si>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</si>
  <si>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</si>
  <si>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</si>
  <si>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</si>
  <si>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</si>
  <si>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</si>
  <si>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</si>
  <si>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</si>
  <si>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</si>
  <si>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</si>
  <si>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</si>
  <si>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</si>
  <si>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</si>
  <si>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</si>
  <si>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</si>
  <si>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</si>
  <si>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</si>
  <si>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</si>
  <si>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</si>
  <si>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</si>
  <si>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</si>
  <si>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</si>
  <si>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</si>
  <si>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</si>
  <si>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</si>
  <si>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</si>
  <si>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</si>
  <si>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</si>
  <si>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</si>
  <si>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</si>
  <si>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</si>
  <si>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</si>
  <si>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</si>
  <si>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</si>
  <si>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</si>
  <si>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</si>
  <si>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</si>
  <si>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</si>
  <si>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</si>
  <si>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</si>
  <si>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</si>
  <si>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</si>
  <si>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</si>
  <si>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</si>
  <si>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</si>
  <si>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</si>
  <si>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</si>
  <si>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</si>
  <si>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</si>
  <si>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</si>
  <si>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</si>
  <si>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</si>
  <si>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</si>
  <si>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</si>
  <si>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</si>
  <si>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</si>
  <si>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</si>
  <si>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</si>
  <si>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</si>
  <si>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</si>
  <si>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</si>
  <si>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</si>
  <si>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</si>
  <si>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</si>
  <si>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</si>
  <si>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</si>
  <si>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</si>
  <si>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</si>
  <si>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</si>
  <si>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</si>
  <si>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</si>
  <si>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</si>
  <si>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</si>
  <si>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</si>
  <si>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</si>
  <si>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</si>
  <si>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</si>
  <si>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</si>
  <si>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</si>
  <si>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</si>
  <si>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</si>
  <si>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</si>
  <si>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</si>
  <si>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</si>
  <si>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</si>
  <si>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</si>
  <si>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</si>
  <si>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</si>
  <si>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</si>
  <si>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</si>
  <si>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</si>
  <si>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</si>
  <si>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</si>
  <si>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</si>
  <si>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</si>
  <si>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</si>
  <si>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</si>
  <si>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</si>
  <si>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</si>
  <si>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</si>
  <si>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</si>
  <si>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</si>
  <si>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</si>
  <si>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</si>
  <si>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</si>
  <si>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</si>
  <si>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</si>
  <si>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</si>
  <si>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</si>
  <si>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</si>
  <si>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</si>
  <si>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</si>
  <si>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</si>
  <si>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</si>
  <si>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</si>
  <si>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</si>
  <si>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</si>
  <si>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</si>
  <si>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</si>
  <si>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</si>
  <si>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</si>
  <si>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</si>
  <si>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</si>
  <si>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</si>
  <si>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</si>
  <si>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</si>
  <si>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</si>
  <si>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</si>
  <si>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</si>
  <si>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</si>
  <si>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</si>
  <si>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</si>
  <si>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</si>
  <si>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</si>
  <si>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</si>
  <si>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</si>
  <si>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</si>
  <si>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</si>
  <si>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</si>
  <si>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</si>
  <si>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</si>
  <si>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</si>
  <si>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</si>
  <si>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</si>
  <si>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</si>
  <si>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</si>
  <si>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</si>
  <si>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</si>
  <si>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</si>
  <si>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</si>
  <si>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</si>
  <si>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</si>
  <si>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</si>
  <si>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</si>
  <si>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</si>
  <si>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</si>
  <si>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</si>
  <si>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</si>
  <si>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</si>
  <si>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</si>
  <si>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</si>
  <si>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</si>
  <si>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</si>
  <si>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</si>
  <si>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</si>
  <si>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</si>
  <si>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</si>
  <si>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</si>
  <si>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</si>
  <si>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</si>
  <si>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</si>
  <si>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</si>
  <si>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</si>
  <si>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</si>
  <si>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</si>
  <si>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</si>
  <si>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</si>
  <si>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</si>
  <si>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</si>
  <si>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</si>
  <si>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</si>
  <si>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</si>
  <si>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</si>
  <si>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</si>
  <si>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</si>
  <si>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</si>
  <si>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</si>
  <si>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</si>
  <si>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</si>
  <si>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</si>
  <si>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</si>
  <si>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</si>
  <si>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</si>
  <si>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</si>
  <si>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</si>
  <si>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</si>
  <si>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</si>
  <si>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</si>
  <si>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</si>
  <si>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</si>
  <si>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</si>
  <si>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</si>
  <si>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</si>
  <si>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</si>
  <si>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</si>
  <si>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</si>
  <si>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</si>
  <si>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</si>
  <si>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</si>
  <si>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</si>
  <si>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</si>
  <si>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</si>
  <si>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</si>
  <si>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</si>
  <si>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</si>
  <si>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</si>
  <si>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</si>
  <si>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</si>
  <si>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</si>
  <si>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</si>
  <si>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</si>
  <si>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</si>
  <si>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</si>
  <si>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</si>
  <si>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</si>
  <si>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</si>
  <si>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</si>
  <si>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</si>
  <si>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</si>
  <si>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</si>
  <si>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</si>
  <si>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</si>
  <si>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</si>
  <si>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</si>
  <si>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</si>
  <si>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</si>
  <si>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</si>
  <si>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</si>
  <si>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</si>
  <si>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</si>
  <si>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</si>
  <si>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</si>
  <si>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</si>
  <si>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</si>
  <si>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</si>
  <si>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</si>
  <si>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</si>
  <si>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</si>
  <si>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</si>
  <si>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</si>
  <si>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</si>
  <si>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</si>
  <si>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</si>
  <si>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</si>
  <si>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</si>
  <si>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</si>
  <si>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</si>
  <si>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</si>
  <si>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</si>
  <si>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</si>
  <si>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</si>
  <si>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</si>
  <si>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</si>
  <si>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</si>
  <si>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</si>
  <si>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</si>
  <si>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</si>
  <si>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</si>
  <si>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</si>
  <si>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</si>
  <si>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</si>
  <si>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</si>
  <si>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</si>
  <si>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</si>
  <si>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</si>
  <si>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</si>
  <si>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</si>
  <si>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</si>
  <si>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</si>
  <si>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</si>
  <si>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</si>
  <si>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</si>
  <si>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</si>
  <si>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</si>
  <si>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</si>
  <si>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</si>
  <si>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</si>
  <si>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</si>
  <si>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</si>
  <si>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</si>
  <si>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</si>
  <si>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</si>
  <si>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</si>
  <si>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</si>
  <si>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</si>
  <si>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</si>
  <si>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</si>
  <si>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</si>
  <si>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</si>
  <si>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</si>
  <si>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</si>
  <si>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</si>
  <si>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</si>
  <si>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</si>
  <si>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</si>
  <si>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</si>
  <si>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</si>
  <si>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</si>
  <si>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</si>
  <si>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</si>
  <si>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</si>
  <si>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</si>
  <si>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</si>
  <si>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</si>
  <si>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</si>
  <si>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</si>
  <si>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</si>
  <si>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</si>
  <si>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</si>
  <si>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</si>
  <si>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</si>
  <si>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</si>
  <si>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</si>
  <si>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</si>
  <si>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</si>
  <si>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</si>
  <si>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</si>
  <si>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</si>
  <si>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</si>
  <si>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</si>
  <si>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</si>
  <si>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</si>
  <si>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</si>
  <si>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</si>
  <si>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</si>
  <si>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</si>
  <si>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</si>
  <si>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</si>
  <si>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</si>
  <si>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</si>
  <si>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</si>
  <si>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</si>
  <si>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</si>
  <si>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</si>
  <si>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</si>
  <si>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</si>
  <si>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</si>
  <si>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</si>
  <si>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</si>
  <si>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</si>
  <si>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</si>
  <si>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</si>
  <si>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</si>
  <si>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</si>
  <si>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</si>
  <si>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</si>
  <si>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</si>
  <si>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</si>
  <si>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</si>
  <si>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</si>
  <si>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</si>
  <si>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</si>
  <si>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</si>
  <si>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</si>
  <si>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</si>
  <si>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</si>
  <si>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</si>
  <si>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</si>
  <si>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</si>
  <si>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</si>
  <si>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</si>
  <si>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</si>
  <si>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</si>
  <si>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</si>
  <si>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</si>
  <si>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</si>
  <si>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</si>
  <si>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</si>
  <si>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</si>
  <si>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</si>
  <si>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</si>
  <si>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</si>
  <si>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</si>
  <si>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</si>
  <si>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</si>
  <si>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</si>
  <si>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</si>
  <si>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</si>
  <si>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</si>
  <si>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</si>
  <si>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</si>
  <si>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</si>
  <si>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</si>
  <si>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</si>
  <si>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</si>
  <si>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</si>
  <si>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</si>
  <si>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</si>
  <si>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</si>
  <si>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</si>
  <si>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</si>
  <si>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</si>
  <si>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</si>
  <si>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</si>
  <si>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</si>
  <si>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</si>
  <si>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</si>
  <si>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</si>
  <si>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</si>
  <si>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</si>
  <si>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</si>
  <si>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</si>
  <si>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</si>
  <si>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</si>
  <si>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</si>
  <si>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</si>
  <si>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</si>
  <si>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</si>
  <si>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</si>
  <si>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</si>
  <si>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</si>
  <si>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</si>
  <si>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</si>
  <si>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</si>
  <si>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</si>
  <si>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</si>
  <si>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</si>
  <si>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</si>
  <si>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</si>
  <si>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</si>
  <si>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</si>
  <si>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</si>
  <si>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</si>
  <si>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</si>
  <si>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</si>
  <si>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</si>
  <si>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</si>
  <si>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</si>
  <si>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</si>
  <si>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</si>
  <si>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</si>
  <si>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</si>
  <si>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</si>
  <si>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</si>
  <si>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</si>
  <si>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</si>
  <si>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</si>
  <si>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</si>
  <si>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</si>
  <si>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</si>
  <si>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</si>
  <si>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</si>
  <si>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</si>
  <si>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</si>
  <si>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</si>
  <si>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</si>
  <si>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</si>
  <si>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</si>
  <si>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</si>
  <si>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</si>
  <si>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</si>
  <si>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</si>
  <si>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</si>
  <si>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</si>
  <si>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</si>
  <si>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</si>
  <si>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</si>
  <si>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</si>
  <si>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</si>
  <si>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</si>
  <si>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</si>
  <si>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</si>
  <si>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</si>
  <si>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</si>
  <si>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</si>
  <si>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</si>
  <si>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</si>
  <si>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</si>
  <si>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</si>
  <si>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</si>
  <si>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</si>
  <si>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</si>
  <si>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</si>
  <si>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</si>
  <si>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</si>
  <si>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</si>
  <si>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</si>
  <si>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</si>
  <si>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</si>
  <si>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</si>
  <si>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</si>
  <si>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</si>
  <si>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</si>
  <si>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</si>
  <si>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</si>
  <si>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</si>
  <si>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</si>
  <si>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</si>
  <si>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</si>
  <si>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</si>
  <si>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</si>
  <si>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</si>
  <si>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</si>
  <si>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</si>
  <si>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</si>
  <si>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</si>
  <si>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</si>
  <si>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</si>
  <si>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</si>
  <si>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</si>
  <si>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</si>
  <si>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</si>
  <si>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</si>
  <si>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</si>
  <si>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</si>
  <si>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</si>
  <si>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</si>
  <si>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</si>
  <si>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</si>
  <si>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</si>
  <si>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</si>
  <si>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</si>
  <si>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</si>
  <si>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</si>
  <si>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</si>
  <si>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</si>
  <si>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</si>
  <si>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</si>
  <si>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</si>
  <si>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</si>
  <si>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</si>
  <si>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</si>
  <si>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</si>
  <si>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</si>
  <si>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</si>
  <si>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</si>
  <si>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</si>
  <si>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</si>
  <si>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</si>
  <si>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</si>
  <si>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</si>
  <si>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</si>
  <si>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</si>
  <si>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</si>
  <si>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</si>
  <si>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</si>
  <si>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</si>
  <si>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</si>
  <si>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</si>
  <si>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</si>
  <si>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</si>
  <si>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</si>
  <si>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</si>
  <si>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</si>
  <si>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</si>
  <si>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</si>
  <si>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</si>
  <si>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</si>
  <si>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</si>
  <si>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</si>
  <si>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</si>
  <si>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</si>
  <si>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</si>
  <si>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</si>
  <si>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</si>
  <si>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</si>
  <si>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</si>
  <si>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</si>
  <si>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</si>
  <si>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</si>
  <si>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</si>
  <si>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</si>
  <si>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</si>
  <si>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</si>
  <si>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</si>
  <si>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</si>
  <si>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</si>
  <si>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</si>
  <si>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</si>
  <si>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</si>
  <si>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</si>
  <si>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</si>
  <si>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</si>
  <si>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</si>
  <si>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</si>
  <si>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</si>
  <si>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</si>
  <si>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</si>
  <si>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</si>
  <si>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</si>
  <si>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</si>
  <si>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</si>
  <si>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</si>
  <si>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</si>
  <si>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</si>
  <si>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</si>
  <si>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</si>
  <si>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</si>
  <si>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</si>
  <si>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</si>
  <si>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</si>
  <si>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</si>
  <si>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</si>
  <si>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</si>
  <si>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</si>
  <si>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</si>
  <si>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</si>
  <si>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</si>
  <si>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</si>
  <si>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</si>
  <si>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</si>
  <si>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</si>
  <si>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</si>
  <si>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</si>
  <si>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</si>
  <si>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</si>
  <si>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</si>
  <si>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</si>
  <si>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</si>
  <si>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</si>
  <si>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</si>
  <si>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</si>
  <si>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</si>
  <si>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</si>
  <si>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</si>
  <si>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</si>
  <si>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</si>
  <si>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</si>
  <si>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</si>
  <si>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</si>
  <si>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</si>
  <si>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</si>
  <si>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</si>
  <si>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</si>
  <si>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</si>
  <si>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</si>
  <si>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</si>
  <si>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</si>
  <si>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</si>
  <si>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</si>
  <si>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</si>
  <si>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</si>
  <si>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</si>
  <si>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</si>
  <si>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</si>
  <si>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</si>
  <si>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</si>
  <si>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</si>
  <si>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</si>
  <si>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</si>
  <si>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</si>
  <si>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</si>
  <si>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</si>
  <si>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</si>
  <si>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</si>
  <si>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</si>
  <si>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</si>
  <si>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</si>
  <si>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</si>
  <si>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</si>
  <si>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</si>
  <si>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</si>
  <si>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</si>
  <si>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</si>
  <si>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</si>
  <si>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</si>
  <si>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</si>
  <si>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</si>
  <si>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</si>
  <si>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</si>
  <si>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</si>
  <si>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</si>
  <si>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</si>
  <si>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</si>
  <si>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</si>
  <si>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</si>
  <si>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</si>
  <si>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</si>
  <si>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</si>
  <si>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</si>
  <si>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</si>
  <si>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</si>
  <si>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</si>
  <si>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</si>
  <si>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</si>
  <si>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</si>
  <si>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</si>
  <si>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</si>
  <si>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</si>
  <si>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</si>
  <si>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</si>
  <si>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</si>
  <si>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</si>
  <si>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</si>
  <si>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</si>
  <si>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</si>
  <si>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</si>
  <si>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</si>
  <si>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</si>
  <si>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</si>
  <si>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</si>
  <si>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</si>
  <si>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</si>
  <si>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</si>
  <si>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</si>
  <si>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</si>
  <si>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</si>
  <si>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</si>
  <si>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</si>
  <si>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</si>
  <si>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</si>
  <si>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</si>
  <si>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</si>
  <si>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</si>
  <si>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</si>
  <si>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</si>
  <si>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</si>
  <si>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</si>
  <si>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</si>
  <si>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</si>
  <si>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</si>
  <si>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</si>
  <si>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</si>
  <si>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</si>
  <si>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</si>
  <si>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</si>
  <si>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</si>
  <si>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</si>
  <si>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</si>
  <si>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</si>
  <si>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</si>
  <si>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</si>
  <si>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</si>
  <si>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</si>
  <si>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</si>
  <si>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</si>
  <si>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</si>
  <si>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</si>
  <si>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</si>
  <si>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</si>
  <si>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</si>
  <si>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</si>
  <si>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</si>
  <si>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</si>
  <si>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</si>
  <si>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</si>
  <si>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</si>
  <si>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</si>
  <si>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</si>
  <si>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</si>
  <si>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</si>
  <si>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</si>
  <si>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</si>
  <si>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</si>
  <si>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</si>
  <si>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</si>
  <si>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</si>
  <si>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</si>
  <si>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</si>
  <si>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</si>
  <si>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</si>
  <si>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</si>
  <si>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</si>
  <si>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</si>
  <si>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</si>
  <si>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</si>
  <si>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</si>
  <si>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</si>
  <si>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</si>
  <si>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</si>
  <si>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</si>
  <si>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</si>
  <si>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</si>
  <si>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</si>
  <si>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</si>
  <si>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</si>
  <si>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</si>
  <si>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</si>
  <si>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</si>
  <si>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</si>
  <si>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</si>
  <si>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</si>
  <si>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</si>
  <si>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</si>
  <si>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</si>
  <si>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</si>
  <si>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</si>
  <si>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</si>
  <si>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</si>
  <si>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</si>
  <si>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</si>
  <si>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</si>
  <si>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</si>
  <si>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</si>
  <si>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</si>
  <si>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</si>
  <si>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</si>
  <si>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</si>
  <si>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</si>
  <si>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</si>
  <si>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</si>
  <si>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</si>
  <si>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</si>
  <si>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</si>
  <si>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</si>
  <si>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</si>
  <si>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</si>
  <si>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</si>
  <si>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</si>
  <si>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</si>
  <si>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</si>
  <si>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</si>
  <si>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</si>
  <si>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</si>
  <si>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</si>
  <si>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</si>
  <si>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</si>
  <si>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</si>
  <si>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</si>
  <si>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</si>
  <si>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</si>
  <si>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</si>
  <si>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</si>
  <si>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</si>
  <si>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</si>
  <si>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</si>
  <si>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</si>
  <si>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</si>
  <si>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</si>
  <si>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</si>
  <si>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</si>
  <si>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</si>
  <si>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</si>
  <si>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</si>
  <si>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</si>
  <si>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</si>
  <si>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</si>
  <si>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</si>
  <si>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</si>
  <si>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</si>
  <si>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</si>
  <si>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</si>
  <si>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</si>
  <si>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</si>
  <si>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</si>
  <si>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</si>
  <si>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</si>
  <si>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</si>
  <si>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</si>
  <si>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</si>
  <si>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</si>
  <si>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</si>
  <si>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</si>
  <si>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</si>
  <si>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</si>
  <si>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</si>
  <si>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</si>
  <si>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</si>
  <si>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</si>
  <si>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</si>
  <si>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</si>
  <si>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</si>
  <si>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</si>
  <si>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</si>
  <si>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</si>
  <si>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</si>
  <si>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</si>
  <si>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</si>
  <si>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</si>
  <si>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</si>
  <si>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</si>
  <si>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</si>
  <si>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</si>
  <si>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</si>
  <si>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</si>
  <si>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</si>
  <si>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</si>
  <si>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</si>
  <si>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</si>
  <si>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</si>
  <si>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</si>
  <si>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</si>
  <si>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</si>
  <si>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</si>
  <si>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</si>
  <si>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</si>
  <si>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</si>
  <si>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</si>
  <si>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</si>
  <si>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</si>
  <si>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</si>
  <si>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</si>
  <si>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</si>
  <si>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</si>
  <si>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</si>
  <si>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</si>
  <si>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</si>
  <si>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</si>
  <si>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</si>
  <si>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</si>
  <si>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</si>
  <si>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</si>
  <si>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</si>
  <si>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</si>
  <si>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</si>
  <si>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</si>
  <si>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</si>
  <si>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</si>
  <si>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</si>
  <si>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</si>
  <si>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</si>
  <si>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</si>
  <si>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</si>
  <si>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</si>
  <si>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</si>
  <si>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</si>
  <si>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</si>
  <si>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</si>
  <si>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</si>
  <si>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</si>
  <si>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</si>
  <si>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</si>
  <si>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</si>
  <si>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</si>
  <si>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</si>
  <si>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</si>
  <si>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</si>
  <si>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</si>
  <si>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</si>
  <si>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</si>
  <si>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</si>
  <si>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</si>
  <si>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</si>
  <si>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</si>
  <si>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</si>
  <si>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</si>
  <si>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</si>
  <si>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</si>
  <si>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</si>
  <si>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</si>
  <si>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</si>
  <si>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</si>
  <si>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</si>
  <si>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</si>
  <si>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</si>
  <si>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</si>
  <si>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</si>
  <si>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</si>
  <si>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</si>
  <si>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</si>
  <si>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</si>
  <si>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</si>
  <si>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</si>
  <si>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</si>
  <si>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</si>
  <si>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</si>
  <si>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</si>
  <si>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</si>
  <si>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</si>
  <si>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</si>
  <si>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</si>
  <si>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</si>
  <si>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</si>
  <si>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</si>
  <si>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</si>
  <si>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</si>
  <si>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</si>
  <si>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</si>
  <si>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</si>
  <si>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</si>
  <si>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</si>
  <si>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</si>
  <si>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</si>
  <si>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</si>
  <si>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</si>
  <si>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</si>
  <si>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</si>
  <si>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</si>
  <si>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</si>
  <si>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</si>
  <si>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</si>
  <si>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</si>
  <si>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</si>
  <si>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</si>
  <si>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</si>
  <si>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</si>
  <si>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</si>
  <si>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</si>
  <si>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</si>
  <si>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</si>
  <si>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</si>
  <si>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</si>
  <si>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</si>
  <si>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</si>
  <si>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</si>
  <si>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</si>
  <si>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</si>
  <si>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</si>
  <si>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</si>
  <si>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</si>
  <si>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</si>
  <si>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</si>
  <si>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</si>
  <si>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</si>
  <si>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</si>
  <si>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</si>
  <si>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</si>
  <si>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</si>
  <si>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</si>
  <si>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</si>
  <si>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</si>
  <si>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</si>
  <si>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</si>
  <si>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</si>
  <si>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</si>
  <si>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</si>
  <si>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</si>
  <si>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</si>
  <si>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</si>
  <si>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</si>
  <si>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</si>
  <si>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</si>
  <si>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</si>
  <si>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</si>
  <si>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</si>
  <si>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</si>
  <si>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</si>
  <si>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</si>
  <si>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</si>
  <si>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</si>
  <si>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</si>
  <si>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</si>
  <si>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</si>
  <si>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</si>
  <si>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</si>
  <si>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</si>
  <si>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</si>
  <si>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</si>
  <si>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</si>
  <si>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</si>
  <si>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</si>
  <si>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</si>
  <si>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</si>
  <si>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</si>
  <si>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</si>
  <si>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</si>
  <si>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</si>
  <si>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</si>
  <si>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</si>
  <si>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</si>
  <si>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</si>
  <si>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</si>
  <si>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</si>
  <si>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</si>
  <si>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</si>
  <si>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</si>
  <si>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</si>
  <si>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</si>
  <si>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</si>
  <si>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</si>
  <si>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</si>
  <si>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</si>
  <si>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</si>
  <si>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</si>
  <si>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</si>
  <si>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</si>
  <si>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</si>
  <si>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</si>
  <si>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</si>
  <si>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</si>
  <si>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</si>
  <si>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</si>
  <si>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</si>
  <si>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</si>
  <si>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</si>
  <si>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</si>
  <si>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</si>
  <si>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</si>
  <si>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</si>
  <si>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</si>
  <si>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</si>
  <si>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</si>
  <si>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</si>
  <si>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</si>
  <si>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</si>
  <si>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</si>
  <si>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</si>
  <si>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</si>
  <si>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</si>
  <si>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</si>
  <si>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</si>
  <si>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</si>
  <si>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</si>
  <si>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</si>
  <si>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</si>
  <si>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</si>
  <si>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</si>
  <si>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</si>
  <si>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</si>
  <si>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</si>
  <si>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</si>
  <si>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</si>
  <si>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</si>
  <si>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</si>
  <si>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</si>
  <si>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</si>
  <si>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</si>
  <si>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</si>
  <si>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</si>
  <si>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</si>
  <si>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</si>
  <si>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</si>
  <si>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</si>
  <si>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</si>
  <si>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</si>
  <si>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</si>
  <si>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</si>
  <si>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</si>
  <si>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</si>
  <si>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</si>
  <si>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</si>
  <si>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</si>
  <si>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</si>
  <si>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</si>
  <si>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</si>
  <si>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</si>
  <si>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</si>
  <si>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</si>
  <si>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</si>
  <si>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</si>
  <si>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</si>
  <si>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</si>
  <si>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</si>
  <si>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</si>
  <si>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</si>
  <si>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</si>
  <si>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</si>
  <si>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</si>
  <si>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</si>
  <si>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</si>
  <si>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</si>
  <si>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</si>
  <si>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</si>
  <si>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</si>
  <si>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</si>
  <si>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</si>
  <si>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</si>
  <si>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</si>
  <si>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</si>
  <si>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</si>
  <si>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</si>
  <si>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</si>
  <si>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</si>
  <si>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</si>
  <si>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</si>
  <si>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</si>
  <si>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</si>
  <si>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</si>
  <si>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</si>
  <si>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</si>
  <si>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</si>
  <si>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</si>
  <si>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</si>
  <si>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</si>
  <si>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</si>
  <si>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</si>
  <si>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</si>
  <si>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</si>
  <si>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</si>
  <si>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</si>
  <si>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</si>
  <si>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</si>
  <si>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</si>
  <si>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</si>
  <si>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</si>
  <si>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</si>
  <si>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</si>
  <si>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</si>
  <si>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</si>
  <si>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</si>
  <si>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</si>
  <si>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</si>
  <si>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</si>
  <si>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</si>
  <si>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</si>
  <si>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</si>
  <si>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</si>
  <si>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</si>
  <si>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</si>
  <si>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</si>
  <si>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</si>
  <si>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</si>
  <si>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</si>
  <si>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</si>
  <si>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</si>
  <si>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</si>
  <si>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</si>
  <si>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</si>
  <si>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</si>
  <si>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</si>
  <si>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</si>
  <si>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</si>
  <si>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</si>
  <si>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</si>
  <si>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</si>
  <si>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</si>
  <si>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</si>
  <si>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</si>
  <si>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</si>
  <si>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</si>
  <si>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</si>
  <si>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</si>
  <si>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</si>
  <si>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</si>
  <si>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</si>
  <si>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</si>
  <si>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</si>
  <si>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</si>
  <si>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</si>
  <si>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</si>
  <si>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</si>
  <si>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</si>
  <si>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</si>
  <si>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</si>
  <si>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</si>
  <si>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</si>
  <si>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</si>
  <si>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</si>
  <si>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</si>
  <si>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</si>
  <si>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</si>
  <si>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</si>
  <si>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</si>
  <si>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</si>
  <si>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</si>
  <si>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</si>
  <si>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</si>
  <si>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</si>
  <si>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</si>
  <si>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</si>
  <si>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</si>
  <si>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</si>
  <si>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</si>
  <si>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</si>
  <si>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</si>
  <si>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</si>
  <si>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</si>
  <si>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</si>
  <si>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</si>
  <si>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</si>
  <si>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</si>
  <si>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</si>
  <si>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</si>
  <si>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</si>
  <si>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</si>
  <si>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</si>
  <si>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</si>
  <si>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</si>
  <si>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</si>
  <si>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</si>
  <si>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</si>
  <si>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</si>
  <si>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</si>
  <si>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</si>
  <si>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</si>
  <si>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</si>
  <si>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</si>
  <si>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</si>
  <si>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</si>
  <si>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</si>
  <si>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</si>
  <si>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</si>
  <si>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</si>
  <si>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</si>
  <si>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</si>
  <si>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</si>
  <si>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</si>
  <si>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</si>
  <si>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</si>
  <si>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</si>
  <si>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</si>
  <si>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</si>
  <si>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</si>
  <si>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</si>
  <si>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</si>
  <si>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</si>
  <si>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</si>
  <si>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</si>
  <si>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</si>
  <si>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</si>
  <si>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</si>
  <si>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</si>
  <si>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</si>
  <si>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</si>
  <si>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</si>
  <si>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</si>
  <si>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</si>
  <si>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</si>
  <si>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</si>
  <si>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</si>
  <si>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</si>
  <si>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</si>
  <si>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</si>
  <si>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</si>
  <si>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</si>
  <si>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</si>
  <si>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</si>
  <si>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</si>
  <si>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</si>
  <si>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</si>
  <si>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</si>
  <si>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</si>
  <si>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</si>
  <si>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</si>
  <si>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</si>
  <si>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</si>
  <si>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</si>
  <si>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</si>
  <si>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</si>
  <si>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</si>
  <si>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</si>
  <si>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</si>
  <si>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</si>
  <si>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</si>
  <si>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</si>
  <si>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</si>
  <si>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</si>
  <si>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</si>
  <si>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</si>
  <si>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</si>
  <si>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</si>
  <si>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</si>
  <si>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</si>
  <si>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</si>
  <si>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</si>
  <si>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</si>
  <si>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</si>
  <si>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</si>
  <si>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</si>
  <si>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</si>
  <si>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</si>
  <si>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</si>
  <si>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</si>
  <si>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</si>
  <si>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</si>
  <si>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</si>
  <si>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</si>
  <si>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</si>
  <si>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</si>
  <si>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</si>
  <si>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</si>
  <si>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</si>
  <si>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</si>
  <si>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</si>
  <si>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</si>
  <si>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</si>
  <si>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</si>
  <si>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</si>
  <si>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</si>
  <si>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</si>
  <si>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</si>
  <si>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</si>
  <si>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</si>
  <si>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</si>
  <si>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</si>
  <si>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</si>
  <si>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</si>
  <si>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</si>
  <si>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</si>
  <si>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</si>
  <si>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</si>
  <si>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</si>
  <si>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</si>
  <si>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</si>
  <si>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</si>
  <si>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</si>
  <si>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</si>
  <si>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</si>
  <si>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</si>
  <si>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</si>
  <si>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</si>
  <si>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</si>
  <si>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</si>
  <si>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</si>
  <si>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</si>
  <si>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</si>
  <si>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</si>
  <si>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</si>
  <si>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</si>
  <si>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</si>
  <si>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</si>
  <si>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</si>
  <si>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</si>
  <si>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</si>
  <si>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</si>
  <si>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</si>
  <si>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</si>
  <si>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</si>
  <si>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</si>
  <si>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</si>
  <si>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</si>
  <si>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</si>
  <si>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</si>
  <si>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</si>
  <si>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</si>
  <si>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</si>
  <si>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</si>
  <si>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</si>
  <si>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</si>
  <si>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</si>
  <si>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</si>
  <si>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</si>
  <si>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</si>
  <si>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</si>
  <si>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</si>
  <si>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</si>
  <si>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</si>
  <si>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</si>
  <si>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</si>
  <si>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</si>
  <si>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</si>
  <si>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</si>
  <si>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</si>
  <si>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</si>
  <si>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</si>
  <si>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</si>
  <si>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</si>
  <si>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</si>
  <si>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</si>
  <si>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</si>
  <si>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</si>
  <si>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</si>
  <si>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</si>
  <si>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</si>
  <si>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</si>
  <si>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</si>
  <si>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</si>
  <si>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</si>
  <si>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</si>
  <si>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</si>
  <si>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</si>
  <si>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</si>
  <si>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</si>
  <si>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</si>
  <si>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</si>
  <si>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</si>
  <si>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</si>
  <si>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</si>
  <si>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</si>
  <si>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</si>
  <si>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</si>
  <si>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</si>
  <si>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</si>
  <si>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</si>
  <si>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</si>
  <si>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</si>
  <si>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</si>
  <si>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</si>
  <si>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</si>
  <si>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</si>
  <si>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</si>
  <si>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</si>
  <si>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</si>
  <si>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</si>
  <si>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</si>
  <si>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</si>
  <si>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</si>
  <si>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</si>
  <si>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</si>
  <si>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</si>
  <si>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</si>
  <si>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</si>
  <si>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</si>
  <si>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</si>
  <si>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</si>
  <si>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</si>
  <si>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</si>
  <si>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</si>
  <si>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</si>
  <si>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</si>
  <si>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</si>
  <si>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</si>
  <si>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</si>
  <si>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</si>
  <si>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</si>
  <si>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</si>
  <si>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</si>
  <si>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</si>
  <si>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</si>
  <si>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</si>
  <si>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</si>
  <si>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</si>
  <si>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</si>
  <si>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</si>
  <si>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</si>
  <si>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</si>
  <si>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</si>
  <si>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</si>
  <si>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</si>
  <si>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</si>
  <si>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</si>
  <si>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</si>
  <si>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</si>
  <si>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</si>
  <si>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</si>
  <si>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</si>
  <si>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</si>
  <si>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</si>
  <si>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</si>
  <si>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</si>
  <si>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</si>
  <si>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</si>
  <si>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</si>
  <si>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</si>
  <si>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</si>
  <si>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</si>
  <si>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</si>
  <si>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</si>
  <si>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</si>
  <si>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</si>
  <si>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</si>
  <si>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</si>
  <si>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</si>
  <si>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</si>
  <si>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</si>
  <si>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</si>
  <si>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</si>
  <si>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</si>
  <si>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</si>
  <si>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</si>
  <si>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</si>
  <si>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</si>
  <si>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</si>
  <si>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</si>
  <si>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</si>
  <si>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</si>
  <si>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</si>
  <si>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</si>
  <si>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</si>
  <si>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</si>
  <si>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</si>
  <si>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</si>
  <si>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</si>
  <si>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</si>
  <si>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</si>
  <si>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</si>
  <si>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</si>
  <si>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</si>
  <si>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</si>
  <si>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</si>
  <si>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</si>
  <si>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</si>
  <si>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</si>
  <si>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</si>
  <si>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</si>
  <si>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</si>
  <si>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</si>
  <si>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</si>
  <si>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</si>
  <si>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</si>
  <si>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</si>
  <si>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</si>
  <si>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</si>
  <si>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</si>
  <si>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2019-02-04 00:00:00.000</t>
  </si>
  <si>
    <t>NULL</t>
  </si>
  <si>
    <t>2020-02-22 00:00:00.000</t>
  </si>
  <si>
    <t>2019-05-22 00:00:00.000</t>
  </si>
  <si>
    <t>2021-02-11 00:00:00.000</t>
  </si>
  <si>
    <t>2020-03-20 00:00:00.000</t>
  </si>
  <si>
    <t>2020-03-07 00:00:00.000</t>
  </si>
  <si>
    <t>2021-10-07 00:00:00.000</t>
  </si>
  <si>
    <t>2020-12-18 00:00:00.000</t>
  </si>
  <si>
    <t>2020-11-02 00:00:00.000</t>
  </si>
  <si>
    <t>2019-09-22 00:00:00.000</t>
  </si>
  <si>
    <t>2021-11-05 00:00:00.000</t>
  </si>
  <si>
    <t>2021-09-25 00:00:00.000</t>
  </si>
  <si>
    <t>2021-04-08 00:00:00.000</t>
  </si>
  <si>
    <t>2022-03-25 00:00:00.000</t>
  </si>
  <si>
    <t>2020-07-05 00:00:00.000</t>
  </si>
  <si>
    <t>2021-10-28 00:00:00.000</t>
  </si>
  <si>
    <t>2021-06-28 00:00:00.000</t>
  </si>
  <si>
    <t>2019-06-08 00:00:00.000</t>
  </si>
  <si>
    <t>2020-08-11 00:00:00.000</t>
  </si>
  <si>
    <t>2022-04-05 00:00:00.000</t>
  </si>
  <si>
    <t>2021-04-30 00:00:00.000</t>
  </si>
  <si>
    <t>2020-01-21 00:00:00.000</t>
  </si>
  <si>
    <t>2020-07-13 00:00:00.000</t>
  </si>
  <si>
    <t>2021-10-01 00:00:00.000</t>
  </si>
  <si>
    <t>2019-08-20 00:00:00.000</t>
  </si>
  <si>
    <t>2021-06-15 00:00:00.000</t>
  </si>
  <si>
    <t>2021-05-05 00:00:00.000</t>
  </si>
  <si>
    <t>2019-04-12 00:00:00.000</t>
  </si>
  <si>
    <t>2020-02-07 00:00:00.000</t>
  </si>
  <si>
    <t>2022-07-19 00:00:00.000</t>
  </si>
  <si>
    <t>2019-09-07 00:00:00.000</t>
  </si>
  <si>
    <t>2019-09-05 00:00:00.000</t>
  </si>
  <si>
    <t>2021-06-11 00:00:00.000</t>
  </si>
  <si>
    <t>2021-08-20 00:00:00.000</t>
  </si>
  <si>
    <t>2021-10-19 00:00:00.000</t>
  </si>
  <si>
    <t>2020-01-10 00:00:00.000</t>
  </si>
  <si>
    <t>2019-09-12 00:00:00.000</t>
  </si>
  <si>
    <t>2020-01-19 00:00:00.000</t>
  </si>
  <si>
    <t>2019-04-17 00:00:00.000</t>
  </si>
  <si>
    <t>2021-10-13 00:00:00.000</t>
  </si>
  <si>
    <t>2019-06-23 00:00:00.000</t>
  </si>
  <si>
    <t>2020-02-26 00:00:00.000</t>
  </si>
  <si>
    <t>2020-11-12 00:00:00.000</t>
  </si>
  <si>
    <t>2019-01-10 00:00:00.000</t>
  </si>
  <si>
    <t>2019-03-12 00:00:00.000</t>
  </si>
  <si>
    <t>2019-10-05 00:00:00.000</t>
  </si>
  <si>
    <t>2022-03-06 00:00:00.000</t>
  </si>
  <si>
    <t>2019-01-18 00:00:00.000</t>
  </si>
  <si>
    <t>2021-07-22 00:00:00.000</t>
  </si>
  <si>
    <t>2021-01-22 00:00:00.000</t>
  </si>
  <si>
    <t>2022-06-27 00:00:00.000</t>
  </si>
  <si>
    <t>2020-06-07 00:00:00.000</t>
  </si>
  <si>
    <t>2021-10-16 00:00:00.000</t>
  </si>
  <si>
    <t>2021-03-29 00:00:00.000</t>
  </si>
  <si>
    <t>2019-10-28 00:00:00.000</t>
  </si>
  <si>
    <t>2019-11-21 00:00:00.000</t>
  </si>
  <si>
    <t>2021-09-06 00:00:00.000</t>
  </si>
  <si>
    <t>2021-05-20 00:00:00.000</t>
  </si>
  <si>
    <t>2022-03-20 00:00:00.000</t>
  </si>
  <si>
    <t>2022-05-02 00:00:00.000</t>
  </si>
  <si>
    <t>2019-05-17 00:00:00.000</t>
  </si>
  <si>
    <t>2021-03-16 00:00:00.000</t>
  </si>
  <si>
    <t>2019-06-28 00:00:00.000</t>
  </si>
  <si>
    <t>2021-11-02 00:00:00.000</t>
  </si>
  <si>
    <t>2022-03-26 00:00:00.000</t>
  </si>
  <si>
    <t>2020-12-24 00:00:00.000</t>
  </si>
  <si>
    <t>2020-03-18 00:00:00.000</t>
  </si>
  <si>
    <t>2019-08-13 00:00:00.000</t>
  </si>
  <si>
    <t>2022-05-17 00:00:00.000</t>
  </si>
  <si>
    <t>2020-11-04 00:00:00.000</t>
  </si>
  <si>
    <t>2021-09-20 00:00:00.000</t>
  </si>
  <si>
    <t>2021-08-08 00:00:00.000</t>
  </si>
  <si>
    <t>2022-06-07 00:00:00.000</t>
  </si>
  <si>
    <t>2020-12-04 00:00:00.000</t>
  </si>
  <si>
    <t>2019-12-16 00:00:00.000</t>
  </si>
  <si>
    <t>2020-10-27 00:00:00.000</t>
  </si>
  <si>
    <t>2022-07-15 00:00:00.000</t>
  </si>
  <si>
    <t>2021-03-12 00:00:00.000</t>
  </si>
  <si>
    <t>2020-10-13 00:00:00.000</t>
  </si>
  <si>
    <t>2019-07-09 00:00:00.000</t>
  </si>
  <si>
    <t>2019-09-28 00:00:00.000</t>
  </si>
  <si>
    <t>2021-06-06 00:00:00.000</t>
  </si>
  <si>
    <t>2021-12-15 00:00:00.000</t>
  </si>
  <si>
    <t>2019-04-24 00:00:00.000</t>
  </si>
  <si>
    <t>2021-05-31 00:00:00.000</t>
  </si>
  <si>
    <t>2019-11-29 00:00:00.000</t>
  </si>
  <si>
    <t>2021-11-27 00:00:00.000</t>
  </si>
  <si>
    <t>2019-01-26 00:00:00.000</t>
  </si>
  <si>
    <t>2019-02-21 00:00:00.000</t>
  </si>
  <si>
    <t>2020-05-03 00:00:00.000</t>
  </si>
  <si>
    <t>2022-08-19 00:00:00.000</t>
  </si>
  <si>
    <t>2021-04-03 00:00:00.000</t>
  </si>
  <si>
    <t>2021-06-29 00:00:00.000</t>
  </si>
  <si>
    <t>2022-04-15 00:00:00.000</t>
  </si>
  <si>
    <t>2021-04-09 00:00:00.000</t>
  </si>
  <si>
    <t>2020-02-28 00:00:00.000</t>
  </si>
  <si>
    <t>2019-11-27 00:00:00.000</t>
  </si>
  <si>
    <t>2020-03-15 00:00:00.000</t>
  </si>
  <si>
    <t>2019-03-03 00:00:00.000</t>
  </si>
  <si>
    <t>2020-10-25 00:00:00.000</t>
  </si>
  <si>
    <t>2021-04-19 00:00:00.000</t>
  </si>
  <si>
    <t>2021-08-04 00:00:00.000</t>
  </si>
  <si>
    <t>2021-03-23 00:00:00.000</t>
  </si>
  <si>
    <t>2021-07-07 00:00:00.000</t>
  </si>
  <si>
    <t>2020-03-06 00:00:00.000</t>
  </si>
  <si>
    <t>2021-11-10 00:00:00.000</t>
  </si>
  <si>
    <t>2019-06-26 00:00:00.000</t>
  </si>
  <si>
    <t>2022-03-04 00:00:00.000</t>
  </si>
  <si>
    <t>2022-02-16 00:00:00.000</t>
  </si>
  <si>
    <t>2021-04-06 00:00:00.000</t>
  </si>
  <si>
    <t>2021-02-05 00:00:00.000</t>
  </si>
  <si>
    <t>2021-12-02 00:00:00.000</t>
  </si>
  <si>
    <t>2019-10-26 00:00:00.000</t>
  </si>
  <si>
    <t>2021-03-31 00:00:00.000</t>
  </si>
  <si>
    <t>2020-10-05 00:00:00.000</t>
  </si>
  <si>
    <t>2022-03-15 00:00:00.000</t>
  </si>
  <si>
    <t>2019-11-28 00:00:00.000</t>
  </si>
  <si>
    <t>2020-12-31 00:00:00.000</t>
  </si>
  <si>
    <t>2020-10-20 00:00:00.000</t>
  </si>
  <si>
    <t>2020-05-19 00:00:00.000</t>
  </si>
  <si>
    <t>2022-07-08 00:00:00.000</t>
  </si>
  <si>
    <t>2019-07-02 00:00:00.000</t>
  </si>
  <si>
    <t>2019-07-23 00:00:00.000</t>
  </si>
  <si>
    <t>2021-12-27 00:00:00.000</t>
  </si>
  <si>
    <t>2022-01-21 00:00:00.000</t>
  </si>
  <si>
    <t>2022-06-10 00:00:00.000</t>
  </si>
  <si>
    <t>2019-04-27 00:00:00.000</t>
  </si>
  <si>
    <t>2020-10-10 00:00:00.000</t>
  </si>
  <si>
    <t>2019-06-14 00:00:00.000</t>
  </si>
  <si>
    <t>2020-11-07 00:00:00.000</t>
  </si>
  <si>
    <t>2019-09-13 00:00:00.000</t>
  </si>
  <si>
    <t>2019-12-14 00:00:00.000</t>
  </si>
  <si>
    <t>2019-10-17 00:00:00.000</t>
  </si>
  <si>
    <t>2022-05-01 00:00:00.000</t>
  </si>
  <si>
    <t>2020-06-26 00:00:00.000</t>
  </si>
  <si>
    <t>2020-03-12 00:00:00.000</t>
  </si>
  <si>
    <t>2020-02-27 00:00:00.000</t>
  </si>
  <si>
    <t>2019-12-04 00:00:00.000</t>
  </si>
  <si>
    <t>2020-02-12 00:00:00.000</t>
  </si>
  <si>
    <t>2021-09-08 00:00:00.000</t>
  </si>
  <si>
    <t>2019-07-25 00:00:00.000</t>
  </si>
  <si>
    <t>2021-03-10 00:00:00.000</t>
  </si>
  <si>
    <t>2020-12-25 00:00:00.000</t>
  </si>
  <si>
    <t>2020-07-31 00:00:00.000</t>
  </si>
  <si>
    <t>2019-01-22 00:00:00.000</t>
  </si>
  <si>
    <t>2021-03-20 00:00:00.000</t>
  </si>
  <si>
    <t>2021-11-29 00:00:00.000</t>
  </si>
  <si>
    <t>2021-02-17 00:00:00.000</t>
  </si>
  <si>
    <t>2022-05-26 00:00:00.000</t>
  </si>
  <si>
    <t>2019-05-21 00:00:00.000</t>
  </si>
  <si>
    <t>2019-02-11 00:00:00.000</t>
  </si>
  <si>
    <t>2021-09-30 00:00:00.000</t>
  </si>
  <si>
    <t>2019-03-11 00:00:00.000</t>
  </si>
  <si>
    <t>2021-09-12 00:00:00.000</t>
  </si>
  <si>
    <t>2022-01-30 00:00:00.000</t>
  </si>
  <si>
    <t>2021-02-08 00:00:00.000</t>
  </si>
  <si>
    <t>2021-11-28 00:00:00.000</t>
  </si>
  <si>
    <t>2022-04-27 00:00:00.000</t>
  </si>
  <si>
    <t>2021-06-04 00:00:00.000</t>
  </si>
  <si>
    <t>2022-04-08 00:00:00.000</t>
  </si>
  <si>
    <t>2021-01-10 00:00:00.000</t>
  </si>
  <si>
    <t>2022-08-04 00:00:00.000</t>
  </si>
  <si>
    <t>2021-10-24 00:00:00.000</t>
  </si>
  <si>
    <t>2020-03-23 00:00:00.000</t>
  </si>
  <si>
    <t>2020-07-03 00:00:00.000</t>
  </si>
  <si>
    <t>2022-06-01 00:00:00.000</t>
  </si>
  <si>
    <t>2019-07-03 00:00:00.000</t>
  </si>
  <si>
    <t>2019-04-07 00:00:00.000</t>
  </si>
  <si>
    <t>2021-07-20 00:00:00.000</t>
  </si>
  <si>
    <t>2022-01-12 00:00:00.000</t>
  </si>
  <si>
    <t>2021-04-26 00:00:00.000</t>
  </si>
  <si>
    <t>2020-09-08 00:00:00.000</t>
  </si>
  <si>
    <t>2021-07-15 00:00:00.000</t>
  </si>
  <si>
    <t>2021-02-07 00:00:00.000</t>
  </si>
  <si>
    <t>2021-09-15 00:00:00.000</t>
  </si>
  <si>
    <t>2019-09-06 00:00:00.000</t>
  </si>
  <si>
    <t>2022-06-11 00:00:00.000</t>
  </si>
  <si>
    <t>2021-11-23 00:00:00.000</t>
  </si>
  <si>
    <t>2020-12-17 00:00:00.000</t>
  </si>
  <si>
    <t>2021-11-26 00:00:00.000</t>
  </si>
  <si>
    <t>2020-05-04 00:00:00.000</t>
  </si>
  <si>
    <t>2019-12-29 00:00:00.000</t>
  </si>
  <si>
    <t>2020-04-30 00:00:00.000</t>
  </si>
  <si>
    <t>2019-02-25 00:00:00.000</t>
  </si>
  <si>
    <t>2021-12-08 00:00:00.000</t>
  </si>
  <si>
    <t>2020-02-24 00:00:00.000</t>
  </si>
  <si>
    <t>2020-02-04 00:00:00.000</t>
  </si>
  <si>
    <t>2022-03-13 00:00:00.000</t>
  </si>
  <si>
    <t>2021-08-31 00:00:00.000</t>
  </si>
  <si>
    <t>2021-11-13 00:00:00.000</t>
  </si>
  <si>
    <t>2020-06-11 00:00:00.000</t>
  </si>
  <si>
    <t>2020-03-13 00:00:00.000</t>
  </si>
  <si>
    <t>2020-11-03 00:00:00.000</t>
  </si>
  <si>
    <t>2020-04-23 00:00:00.000</t>
  </si>
  <si>
    <t>2019-05-09 00:00:00.000</t>
  </si>
  <si>
    <t>2020-12-08 00:00:00.000</t>
  </si>
  <si>
    <t>2021-06-13 00:00:00.000</t>
  </si>
  <si>
    <t>2020-06-28 00:00:00.000</t>
  </si>
  <si>
    <t>2021-10-02 00:00:00.000</t>
  </si>
  <si>
    <t>2020-06-24 00:00:00.000</t>
  </si>
  <si>
    <t>2019-02-05 00:00:00.000</t>
  </si>
  <si>
    <t>2022-06-30 00:00:00.000</t>
  </si>
  <si>
    <t>2019-11-12 00:00:00.000</t>
  </si>
  <si>
    <t>2021-02-25 00:00:00.000</t>
  </si>
  <si>
    <t>2019-03-30 00:00:00.000</t>
  </si>
  <si>
    <t>2022-05-24 00:00:00.000</t>
  </si>
  <si>
    <t>2022-06-17 00:00:00.000</t>
  </si>
  <si>
    <t>2020-06-29 00:00:00.000</t>
  </si>
  <si>
    <t>2022-01-02 00:00:00.000</t>
  </si>
  <si>
    <t>2020-10-24 00:00:00.000</t>
  </si>
  <si>
    <t>2019-09-02 00:00:00.000</t>
  </si>
  <si>
    <t>2020-08-14 00:00:00.000</t>
  </si>
  <si>
    <t>2020-03-31 00:00:00.000</t>
  </si>
  <si>
    <t>2020-12-06 00:00:00.000</t>
  </si>
  <si>
    <t>2020-03-22 00:00:00.000</t>
  </si>
  <si>
    <t>2020-10-22 00:00:00.000</t>
  </si>
  <si>
    <t>2019-04-05 00:00:00.000</t>
  </si>
  <si>
    <t>2021-06-01 00:00:00.000</t>
  </si>
  <si>
    <t>2020-09-15 00:00:00.000</t>
  </si>
  <si>
    <t>2022-07-25 00:00:00.000</t>
  </si>
  <si>
    <t>2021-04-14 00:00:00.000</t>
  </si>
  <si>
    <t>2021-07-10 00:00:00.000</t>
  </si>
  <si>
    <t>2020-09-09 00:00:00.000</t>
  </si>
  <si>
    <t>2020-04-20 00:00:00.000</t>
  </si>
  <si>
    <t>2022-07-01 00:00:00.000</t>
  </si>
  <si>
    <t>2019-12-30 00:00:00.000</t>
  </si>
  <si>
    <t>2020-05-31 00:00:00.000</t>
  </si>
  <si>
    <t>2020-10-02 00:00:00.000</t>
  </si>
  <si>
    <t>2022-04-25 00:00:00.000</t>
  </si>
  <si>
    <t>2021-05-14 00:00:00.000</t>
  </si>
  <si>
    <t>2021-11-21 00:00:00.000</t>
  </si>
  <si>
    <t>2022-07-28 00:00:00.000</t>
  </si>
  <si>
    <t>2022-01-10 00:00:00.000</t>
  </si>
  <si>
    <t>2021-03-21 00:00:00.000</t>
  </si>
  <si>
    <t>2019-06-16 00:00:00.000</t>
  </si>
  <si>
    <t>2020-02-20 00:00:00.000</t>
  </si>
  <si>
    <t>2022-08-06 00:00:00.000</t>
  </si>
  <si>
    <t>2020-12-19 00:00:00.000</t>
  </si>
  <si>
    <t>2019-12-15 00:00:00.000</t>
  </si>
  <si>
    <t>2019-07-20 00:00:00.000</t>
  </si>
  <si>
    <t>2021-08-03 00:00:00.000</t>
  </si>
  <si>
    <t>2021-05-30 00:00:00.000</t>
  </si>
  <si>
    <t>2022-06-12 00:00:00.000</t>
  </si>
  <si>
    <t>2022-05-12 00:00:00.000</t>
  </si>
  <si>
    <t>2019-01-09 00:00:00.000</t>
  </si>
  <si>
    <t>2020-10-23 00:00:00.000</t>
  </si>
  <si>
    <t>2020-06-09 00:00:00.000</t>
  </si>
  <si>
    <t>2020-02-18 00:00:00.000</t>
  </si>
  <si>
    <t>2021-08-02 00:00:00.000</t>
  </si>
  <si>
    <t>2020-04-07 00:00:00.000</t>
  </si>
  <si>
    <t>2019-07-14 00:00:00.000</t>
  </si>
  <si>
    <t>2021-06-26 00:00:00.000</t>
  </si>
  <si>
    <t>2019-11-07 00:00:00.000</t>
  </si>
  <si>
    <t>2020-06-03 00:00:00.000</t>
  </si>
  <si>
    <t>2022-04-12 00:00:00.000</t>
  </si>
  <si>
    <t>2019-02-10 00:00:00.000</t>
  </si>
  <si>
    <t>2020-06-10 00:00:00.000</t>
  </si>
  <si>
    <t>2022-07-14 00:00:00.000</t>
  </si>
  <si>
    <t>2021-09-24 00:00:00.000</t>
  </si>
  <si>
    <t>2019-05-12 00:00:00.000</t>
  </si>
  <si>
    <t>2020-04-25 00:00:00.000</t>
  </si>
  <si>
    <t>2020-05-26 00:00:00.000</t>
  </si>
  <si>
    <t>2021-11-15 00:00:00.000</t>
  </si>
  <si>
    <t>2021-01-27 00:00:00.000</t>
  </si>
  <si>
    <t>2020-10-28 00:00:00.000</t>
  </si>
  <si>
    <t>2022-01-17 00:00:00.000</t>
  </si>
  <si>
    <t>2021-03-03 00:00:00.000</t>
  </si>
  <si>
    <t>2019-09-11 00:00:00.000</t>
  </si>
  <si>
    <t>2022-07-05 00:00:00.000</t>
  </si>
  <si>
    <t>2020-07-26 00:00:00.000</t>
  </si>
  <si>
    <t>2022-05-21 00:00:00.000</t>
  </si>
  <si>
    <t>2020-06-30 00:00:00.000</t>
  </si>
  <si>
    <t>2022-01-31 00:00:00.000</t>
  </si>
  <si>
    <t>2019-10-04 00:00:00.000</t>
  </si>
  <si>
    <t>2022-03-17 00:00:00.000</t>
  </si>
  <si>
    <t>2021-05-21 00:00:00.000</t>
  </si>
  <si>
    <t>2019-03-14 00:00:00.000</t>
  </si>
  <si>
    <t>2021-05-02 00:00:00.000</t>
  </si>
  <si>
    <t>2019-05-18 00:00:00.000</t>
  </si>
  <si>
    <t>2019-08-17 00:00:00.000</t>
  </si>
  <si>
    <t>2020-10-16 00:00:00.000</t>
  </si>
  <si>
    <t>2021-07-21 00:00:00.000</t>
  </si>
  <si>
    <t>2019-08-31 00:00:00.000</t>
  </si>
  <si>
    <t>2021-03-01 00:00:00.000</t>
  </si>
  <si>
    <t>2021-09-09 00:00:00.000</t>
  </si>
  <si>
    <t>2020-11-09 00:00:00.000</t>
  </si>
  <si>
    <t>2021-01-31 00:00:00.000</t>
  </si>
  <si>
    <t>2021-02-28 00:00:00.000</t>
  </si>
  <si>
    <t>2020-08-23 00:00:00.000</t>
  </si>
  <si>
    <t>2021-04-10 00:00:00.000</t>
  </si>
  <si>
    <t>2019-02-14 00:00:00.000</t>
  </si>
  <si>
    <t>2020-02-03 00:00:00.000</t>
  </si>
  <si>
    <t>2019-07-06 00:00:00.000</t>
  </si>
  <si>
    <t>2022-07-16 00:00:00.000</t>
  </si>
  <si>
    <t>2020-01-01 00:00:00.000</t>
  </si>
  <si>
    <t>2020-05-11 00:00:00.000</t>
  </si>
  <si>
    <t>2022-04-29 00:00:00.000</t>
  </si>
  <si>
    <t>2022-05-05 00:00:00.000</t>
  </si>
  <si>
    <t>2022-03-23 00:00:00.000</t>
  </si>
  <si>
    <t>2020-08-31 00:00:00.000</t>
  </si>
  <si>
    <t>2021-12-21 00:00:00.000</t>
  </si>
  <si>
    <t>2022-06-03 00:00:00.000</t>
  </si>
  <si>
    <t>2021-03-08 00:00:00.000</t>
  </si>
  <si>
    <t>2021-09-21 00:00:00.000</t>
  </si>
  <si>
    <t>2020-11-23 00:00:00.000</t>
  </si>
  <si>
    <t>2019-02-24 00:00:00.000</t>
  </si>
  <si>
    <t>2021-10-03 00:00:00.000</t>
  </si>
  <si>
    <t>2020-06-02 00:00:00.000</t>
  </si>
  <si>
    <t>2021-02-22 00:00:00.000</t>
  </si>
  <si>
    <t>2022-01-01 00:00:00.000</t>
  </si>
  <si>
    <t>2022-07-12 00:00:00.000</t>
  </si>
  <si>
    <t>2021-10-17 00:00:00.000</t>
  </si>
  <si>
    <t>2020-10-01 00:00:00.000</t>
  </si>
  <si>
    <t>2021-02-03 00:00:00.000</t>
  </si>
  <si>
    <t>2020-12-07 00:00:00.000</t>
  </si>
  <si>
    <t>2021-01-21 00:00:00.000</t>
  </si>
  <si>
    <t>2019-07-30 00:00:00.000</t>
  </si>
  <si>
    <t>2019-02-16 00:00:00.000</t>
  </si>
  <si>
    <t>2020-12-05 00:00:00.000</t>
  </si>
  <si>
    <t>2019-02-06 00:00:00.000</t>
  </si>
  <si>
    <t>2021-10-26 00:00:00.000</t>
  </si>
  <si>
    <t>2021-07-17 00:00:00.000</t>
  </si>
  <si>
    <t>2021-03-19 00:00:00.000</t>
  </si>
  <si>
    <t>2019-12-21 00:00:00.000</t>
  </si>
  <si>
    <t>2019-11-26 00:00:00.000</t>
  </si>
  <si>
    <t>2021-05-16 00:00:00.000</t>
  </si>
  <si>
    <t>2021-12-12 00:00:00.000</t>
  </si>
  <si>
    <t>2020-10-04 00:00:00.000</t>
  </si>
  <si>
    <t>2019-06-03 00:00:00.000</t>
  </si>
  <si>
    <t>2020-09-10 00:00:00.000</t>
  </si>
  <si>
    <t>2021-11-04 00:00:00.000</t>
  </si>
  <si>
    <t>2021-09-02 00:00:00.000</t>
  </si>
  <si>
    <t>2019-01-02 00:00:00.000</t>
  </si>
  <si>
    <t>2022-01-04 00:00:00.000</t>
  </si>
  <si>
    <t>2020-12-09 00:00:00.000</t>
  </si>
  <si>
    <t>2019-10-08 00:00:00.000</t>
  </si>
  <si>
    <t>2022-01-27 00:00:00.000</t>
  </si>
  <si>
    <t>2020-10-21 00:00:00.000</t>
  </si>
  <si>
    <t>2021-11-11 00:00:00.000</t>
  </si>
  <si>
    <t>2019-07-31 00:00:00.000</t>
  </si>
  <si>
    <t>2020-11-15 00:00:00.000</t>
  </si>
  <si>
    <t>2020-07-02 00:00:00.000</t>
  </si>
  <si>
    <t>2019-10-23 00:00:00.000</t>
  </si>
  <si>
    <t>2019-09-17 00:00:00.000</t>
  </si>
  <si>
    <t>2019-08-06 00:00:00.000</t>
  </si>
  <si>
    <t>2021-09-26 00:00:00.000</t>
  </si>
  <si>
    <t>2020-06-05 00:00:00.000</t>
  </si>
  <si>
    <t>2019-06-24 00:00:00.000</t>
  </si>
  <si>
    <t>2020-04-29 00:00:00.000</t>
  </si>
  <si>
    <t>2020-01-06 00:00:00.000</t>
  </si>
  <si>
    <t>2021-09-10 00:00:00.000</t>
  </si>
  <si>
    <t>2022-05-30 00:00:00.000</t>
  </si>
  <si>
    <t>2020-04-12 00:00:00.000</t>
  </si>
  <si>
    <t>2020-07-25 00:00:00.000</t>
  </si>
  <si>
    <t>2021-01-07 00:00:00.000</t>
  </si>
  <si>
    <t>2021-08-30 00:00:00.000</t>
  </si>
  <si>
    <t>2021-04-05 00:00:00.000</t>
  </si>
  <si>
    <t>2021-07-24 00:00:00.000</t>
  </si>
  <si>
    <t>2019-10-16 00:00:00.000</t>
  </si>
  <si>
    <t>2021-03-22 00:00:00.000</t>
  </si>
  <si>
    <t>2020-10-14 00:00:00.000</t>
  </si>
  <si>
    <t>2021-01-14 00:00:00.000</t>
  </si>
  <si>
    <t>2020-02-08 00:00:00.000</t>
  </si>
  <si>
    <t>2021-08-06 00:00:00.000</t>
  </si>
  <si>
    <t>2019-07-18 00:00:00.000</t>
  </si>
  <si>
    <t>2022-02-11 00:00:00.000</t>
  </si>
  <si>
    <t>2022-04-23 00:00:00.000</t>
  </si>
  <si>
    <t>2019-02-19 00:00:00.000</t>
  </si>
  <si>
    <t>2021-12-13 00:00:00.000</t>
  </si>
  <si>
    <t>2022-02-28 00:00:00.000</t>
  </si>
  <si>
    <t>2021-06-20 00:00:00.000</t>
  </si>
  <si>
    <t>2020-07-14 00:00:00.000</t>
  </si>
  <si>
    <t>2020-11-21 00:00:00.000</t>
  </si>
  <si>
    <t>2020-02-29 00:00:00.000</t>
  </si>
  <si>
    <t>2019-06-04 00:00:00.000</t>
  </si>
  <si>
    <t>2019-10-03 00:00:00.000</t>
  </si>
  <si>
    <t>2021-11-24 00:00:00.000</t>
  </si>
  <si>
    <t>2021-12-10 00:00:00.000</t>
  </si>
  <si>
    <t>2021-07-03 00:00:00.000</t>
  </si>
  <si>
    <t>2021-03-04 00:00:00.000</t>
  </si>
  <si>
    <t>2020-09-18 00:00:00.000</t>
  </si>
  <si>
    <t>2019-08-16 00:00:00.000</t>
  </si>
  <si>
    <t>2019-03-15 00:00:00.000</t>
  </si>
  <si>
    <t>2021-12-19 00:00:00.000</t>
  </si>
  <si>
    <t>2021-06-08 00:00:00.000</t>
  </si>
  <si>
    <t>2020-07-29 00:00:00.000</t>
  </si>
  <si>
    <t>2022-08-17 00:00:00.000</t>
  </si>
  <si>
    <t>2020-10-29 00:00:00.000</t>
  </si>
  <si>
    <t>2021-05-07 00:00:00.000</t>
  </si>
  <si>
    <t>2020-08-08 00:00:00.000</t>
  </si>
  <si>
    <t>2020-07-19 00:00:00.000</t>
  </si>
  <si>
    <t>2019-02-28 00:00:00.000</t>
  </si>
  <si>
    <t>2021-06-17 00:00:00.000</t>
  </si>
  <si>
    <t>2019-03-17 00:00:00.000</t>
  </si>
  <si>
    <t>2022-03-10 00:00:00.000</t>
  </si>
  <si>
    <t>2022-03-16 00:00:00.000</t>
  </si>
  <si>
    <t>2022-01-13 00:00:00.000</t>
  </si>
  <si>
    <t>2021-06-30 00:00:00.000</t>
  </si>
  <si>
    <t>2019-08-03 00:00:00.000</t>
  </si>
  <si>
    <t>2020-11-30 00:00:00.000</t>
  </si>
  <si>
    <t>2019-02-12 00:00:00.000</t>
  </si>
  <si>
    <t>2020-05-20 00:00:00.000</t>
  </si>
  <si>
    <t>2020-01-26 00:00:00.000</t>
  </si>
  <si>
    <t>2022-07-09 00:00:00.000</t>
  </si>
  <si>
    <t>2022-03-08 00:00:00.000</t>
  </si>
  <si>
    <t>2021-07-19 00:00:00.000</t>
  </si>
  <si>
    <t>2019-05-02 00:00:00.000</t>
  </si>
  <si>
    <t>2021-05-15 00:00:00.000</t>
  </si>
  <si>
    <t>2019-03-21 00:00:00.000</t>
  </si>
  <si>
    <t>2019-12-31 00:00:00.000</t>
  </si>
  <si>
    <t>2022-02-20 00:00:00.000</t>
  </si>
  <si>
    <t>2021-08-25 00:00:00.000</t>
  </si>
  <si>
    <t>2022-06-14 00:00:00.000</t>
  </si>
  <si>
    <t>2021-10-04 00:00:00.000</t>
  </si>
  <si>
    <t>2020-02-15 00:00:00.000</t>
  </si>
  <si>
    <t>2019-09-16 00:00:00.000</t>
  </si>
  <si>
    <t>2022-05-22 00:00:00.000</t>
  </si>
  <si>
    <t>2020-11-13 00:00:00.000</t>
  </si>
  <si>
    <t>2022-06-04 00:00:00.000</t>
  </si>
  <si>
    <t>2019-05-07 00:00:00.000</t>
  </si>
  <si>
    <t>2020-09-23 00:00:00.000</t>
  </si>
  <si>
    <t>2020-07-11 00:00:00.000</t>
  </si>
  <si>
    <t>2019-06-27 00:00:00.000</t>
  </si>
  <si>
    <t>2022-07-29 00:00:00.000</t>
  </si>
  <si>
    <t>2021-03-27 00:00:00.000</t>
  </si>
  <si>
    <t>2019-03-22 00:00:00.000</t>
  </si>
  <si>
    <t>2021-03-28 00:00:00.000</t>
  </si>
  <si>
    <t>2020-01-07 00:00:00.000</t>
  </si>
  <si>
    <t>2020-12-29 00:00:00.000</t>
  </si>
  <si>
    <t>2019-05-15 00:00:00.000</t>
  </si>
  <si>
    <t>2021-02-14 00:00:00.000</t>
  </si>
  <si>
    <t>2021-10-10 00:00:00.000</t>
  </si>
  <si>
    <t>2020-02-11 00:00:00.000</t>
  </si>
  <si>
    <t>2020-09-27 00:00:00.000</t>
  </si>
  <si>
    <t>2021-01-29 00:00:00.000</t>
  </si>
  <si>
    <t>2022-05-16 00:00:00.000</t>
  </si>
  <si>
    <t>2020-06-20 00:00:00.000</t>
  </si>
  <si>
    <t>2019-04-29 00:00:00.000</t>
  </si>
  <si>
    <t>2022-08-12 00:00:00.000</t>
  </si>
  <si>
    <t>2022-03-24 00:00:00.000</t>
  </si>
  <si>
    <t>2021-07-23 00:00:00.000</t>
  </si>
  <si>
    <t>2019-07-01 00:00:00.000</t>
  </si>
  <si>
    <t>2019-12-03 00:00:00.000</t>
  </si>
  <si>
    <t>2019-11-15 00:00:00.000</t>
  </si>
  <si>
    <t>2020-09-19 00:00:00.000</t>
  </si>
  <si>
    <t>2021-03-15 00:00:00.000</t>
  </si>
  <si>
    <t>2021-12-31 00:00:00.000</t>
  </si>
  <si>
    <t>2019-01-06 00:00:00.000</t>
  </si>
  <si>
    <t>2021-08-29 00:00:00.000</t>
  </si>
  <si>
    <t>2021-01-28 00:00:00.000</t>
  </si>
  <si>
    <t>2019-11-09 00:00:00.000</t>
  </si>
  <si>
    <t>2019-12-28 00:00:00.000</t>
  </si>
  <si>
    <t>2020-03-26 00:00:00.000</t>
  </si>
  <si>
    <t>2022-05-11 00:00:00.000</t>
  </si>
  <si>
    <t>2020-04-05 00:00:00.000</t>
  </si>
  <si>
    <t>2021-01-04 00:00:00.000</t>
  </si>
  <si>
    <t>2021-04-16 00:00:00.000</t>
  </si>
  <si>
    <t>2020-12-02 00:00:00.000</t>
  </si>
  <si>
    <t>2020-07-12 00:00:00.000</t>
  </si>
  <si>
    <t>2021-01-11 00:00:00.000</t>
  </si>
  <si>
    <t>2021-01-26 00:00:00.000</t>
  </si>
  <si>
    <t>2022-01-15 00:00:00.000</t>
  </si>
  <si>
    <t>2020-05-05 00:00:00.000</t>
  </si>
  <si>
    <t>2020-04-19 00:00:00.000</t>
  </si>
  <si>
    <t>2022-08-08 00:00:00.000</t>
  </si>
  <si>
    <t>2019-04-18 00:00:00.000</t>
  </si>
  <si>
    <t>2019-10-12 00:00:00.000</t>
  </si>
  <si>
    <t>2019-07-26 00:00:00.000</t>
  </si>
  <si>
    <t>2022-07-07 00:00:00.000</t>
  </si>
  <si>
    <t>2021-02-20 00:00:00.000</t>
  </si>
  <si>
    <t>2022-02-03 00:00:00.000</t>
  </si>
  <si>
    <t>2020-03-30 00:00:00.000</t>
  </si>
  <si>
    <t>2021-07-29 00:00:00.000</t>
  </si>
  <si>
    <t>2019-10-13 00:00:00.000</t>
  </si>
  <si>
    <t>2019-06-13 00:00:00.000</t>
  </si>
  <si>
    <t>2019-01-20 00:00:00.000</t>
  </si>
  <si>
    <t>2020-07-07 00:00:00.000</t>
  </si>
  <si>
    <t>2019-04-30 00:00:00.000</t>
  </si>
  <si>
    <t>2020-07-18 00:00:00.000</t>
  </si>
  <si>
    <t>2019-04-11 00:00:00.000</t>
  </si>
  <si>
    <t>2019-09-29 00:00:00.000</t>
  </si>
  <si>
    <t>2020-01-15 00:00:00.000</t>
  </si>
  <si>
    <t>2021-09-07 00:00:00.000</t>
  </si>
  <si>
    <t>2020-02-19 00:00:00.000</t>
  </si>
  <si>
    <t>2021-03-13 00:00:00.000</t>
  </si>
  <si>
    <t>2020-10-26 00:00:00.000</t>
  </si>
  <si>
    <t>2020-01-30 00:00:00.000</t>
  </si>
  <si>
    <t>2022-02-15 00:00:00.000</t>
  </si>
  <si>
    <t>2022-05-13 00:00:00.000</t>
  </si>
  <si>
    <t>2020-06-21 00:00:00.000</t>
  </si>
  <si>
    <t>2021-02-13 00:00:00.000</t>
  </si>
  <si>
    <t>2019-04-01 00:00:00.000</t>
  </si>
  <si>
    <t>2019-04-22 00:00:00.000</t>
  </si>
  <si>
    <t>2019-03-02 00:00:00.000</t>
  </si>
  <si>
    <t>2022-06-06 00:00:00.000</t>
  </si>
  <si>
    <t>2022-05-04 00:00:00.000</t>
  </si>
  <si>
    <t>2019-10-11 00:00:00.000</t>
  </si>
  <si>
    <t>2022-06-15 00:00:00.000</t>
  </si>
  <si>
    <t>2020-11-24 00:00:00.000</t>
  </si>
  <si>
    <t>2019-11-16 00:00:00.000</t>
  </si>
  <si>
    <t>2019-03-20 00:00:00.000</t>
  </si>
  <si>
    <t>2021-11-06 00:00:00.000</t>
  </si>
  <si>
    <t>2020-08-06 00:00:00.000</t>
  </si>
  <si>
    <t>2019-11-03 00:00:00.000</t>
  </si>
  <si>
    <t>2019-05-01 00:00:00.000</t>
  </si>
  <si>
    <t>2021-11-18 00:00:00.000</t>
  </si>
  <si>
    <t>2019-03-10 00:00:00.000</t>
  </si>
  <si>
    <t>2019-01-11 00:00:00.000</t>
  </si>
  <si>
    <t>2021-03-24 00:00:00.000</t>
  </si>
  <si>
    <t>2019-09-20 00:00:00.000</t>
  </si>
  <si>
    <t>2022-05-31 00:00:00.000</t>
  </si>
  <si>
    <t>2020-01-25 00:00:00.000</t>
  </si>
  <si>
    <t>2019-12-27 00:00:00.000</t>
  </si>
  <si>
    <t>2021-09-29 00:00:00.000</t>
  </si>
  <si>
    <t>2021-01-13 00:00:00.000</t>
  </si>
  <si>
    <t>2022-05-20 00:00:00.000</t>
  </si>
  <si>
    <t>2021-12-03 00:00:00.000</t>
  </si>
  <si>
    <t>2020-11-18 00:00:00.000</t>
  </si>
  <si>
    <t>2021-03-26 00:00:00.000</t>
  </si>
  <si>
    <t>2019-10-21 00:00:00.000</t>
  </si>
  <si>
    <t>2021-11-09 00:00:00.000</t>
  </si>
  <si>
    <t>2022-04-24 00:00:00.000</t>
  </si>
  <si>
    <t>2019-02-22 00:00:00.000</t>
  </si>
  <si>
    <t>2021-05-17 00:00:00.000</t>
  </si>
  <si>
    <t>2019-08-07 00:00:00.000</t>
  </si>
  <si>
    <t>2022-04-13 00:00:00.000</t>
  </si>
  <si>
    <t>2021-08-05 00:00:00.000</t>
  </si>
  <si>
    <t>2019-02-20 00:00:00.000</t>
  </si>
  <si>
    <t>2019-10-22 00:00:00.000</t>
  </si>
  <si>
    <t>2019-11-06 00:00:00.000</t>
  </si>
  <si>
    <t>2021-12-17 00:00:00.000</t>
  </si>
  <si>
    <t>2020-11-06 00:00:00.000</t>
  </si>
  <si>
    <t>2022-01-18 00:00:00.000</t>
  </si>
  <si>
    <t>2020-05-09 00:00:00.000</t>
  </si>
  <si>
    <t>2019-10-09 00:00:00.000</t>
  </si>
  <si>
    <t>2019-06-25 00:00:00.000</t>
  </si>
  <si>
    <t>2021-11-19 00:00:00.000</t>
  </si>
  <si>
    <t>2019-12-13 00:00:00.000</t>
  </si>
  <si>
    <t>2022-05-10 00:00:00.000</t>
  </si>
  <si>
    <t>2019-08-11 00:00:00.000</t>
  </si>
  <si>
    <t>2021-05-01 00:00:00.000</t>
  </si>
  <si>
    <t>2021-05-23 00:00:00.000</t>
  </si>
  <si>
    <t>2021-01-15 00:00:00.000</t>
  </si>
  <si>
    <t>2019-12-08 00:00:00.000</t>
  </si>
  <si>
    <t>2020-12-11 00:00:00.000</t>
  </si>
  <si>
    <t>2020-02-09 00:00:00.000</t>
  </si>
  <si>
    <t>2020-03-01 00:00:00.000</t>
  </si>
  <si>
    <t>2020-08-15 00:00:00.000</t>
  </si>
  <si>
    <t>2020-09-06 00:00:00.000</t>
  </si>
  <si>
    <t>2020-09-02 00:00:00.000</t>
  </si>
  <si>
    <t>2019-03-16 00:00:00.000</t>
  </si>
  <si>
    <t>2019-08-15 00:00:00.000</t>
  </si>
  <si>
    <t>2019-02-09 00:00:00.000</t>
  </si>
  <si>
    <t>2019-08-26 00:00:00.000</t>
  </si>
  <si>
    <t>2019-12-17 00:00:00.000</t>
  </si>
  <si>
    <t>2020-03-10 00:00:00.000</t>
  </si>
  <si>
    <t>2020-04-11 00:00:00.000</t>
  </si>
  <si>
    <t>2022-06-08 00:00:00.000</t>
  </si>
  <si>
    <t>2021-02-26 00:00:00.000</t>
  </si>
  <si>
    <t>2021-04-12 00:00:00.000</t>
  </si>
  <si>
    <t>2022-03-11 00:00:00.000</t>
  </si>
  <si>
    <t>2021-05-24 00:00:00.000</t>
  </si>
  <si>
    <t>2022-01-25 00:00:00.000</t>
  </si>
  <si>
    <t>2019-06-19 00:00:00.000</t>
  </si>
  <si>
    <t>2021-09-18 00:00:00.000</t>
  </si>
  <si>
    <t>2019-09-18 00:00:00.000</t>
  </si>
  <si>
    <t>2021-06-27 00:00:00.000</t>
  </si>
  <si>
    <t>2019-04-14 00:00:00.000</t>
  </si>
  <si>
    <t>2019-10-24 00:00:00.000</t>
  </si>
  <si>
    <t>2021-10-23 00:00:00.000</t>
  </si>
  <si>
    <t>2019-08-30 00:00:00.000</t>
  </si>
  <si>
    <t>2020-03-29 00:00:00.000</t>
  </si>
  <si>
    <t>2021-04-04 00:00:00.000</t>
  </si>
  <si>
    <t>2021-12-25 00:00:00.000</t>
  </si>
  <si>
    <t>2021-10-27 00:00:00.000</t>
  </si>
  <si>
    <t>2019-08-12 00:00:00.000</t>
  </si>
  <si>
    <t>2020-12-16 00:00:00.000</t>
  </si>
  <si>
    <t>2020-10-11 00:00:00.000</t>
  </si>
  <si>
    <t>2019-07-21 00:00:00.000</t>
  </si>
  <si>
    <t>2021-01-18 00:00:00.000</t>
  </si>
  <si>
    <t>2020-07-24 00:00:00.000</t>
  </si>
  <si>
    <t>2022-03-31 00:00:00.000</t>
  </si>
  <si>
    <t>2021-08-10 00:00:00.000</t>
  </si>
  <si>
    <t>2020-09-11 00:00:00.000</t>
  </si>
  <si>
    <t>2021-08-01 00:00:00.000</t>
  </si>
  <si>
    <t>2022-04-16 00:00:00.000</t>
  </si>
  <si>
    <t>2021-05-28 00:00:00.000</t>
  </si>
  <si>
    <t>2019-09-08 00:00:00.000</t>
  </si>
  <si>
    <t>2021-02-12 00:00:00.000</t>
  </si>
  <si>
    <t>2020-03-11 00:00:00.000</t>
  </si>
  <si>
    <t>2020-05-14 00:00:00.000</t>
  </si>
  <si>
    <t>2021-08-13 00:00:00.000</t>
  </si>
  <si>
    <t>2021-01-19 00:00:00.000</t>
  </si>
  <si>
    <t>2020-03-02 00:00:00.000</t>
  </si>
  <si>
    <t>2019-10-19 00:00:00.000</t>
  </si>
  <si>
    <t>2022-02-06 00:00:00.000</t>
  </si>
  <si>
    <t>2021-12-06 00:00:00.000</t>
  </si>
  <si>
    <t>2021-03-07 00:00:00.000</t>
  </si>
  <si>
    <t>2021-03-09 00:00:00.000</t>
  </si>
  <si>
    <t>2019-02-13 00:00:00.000</t>
  </si>
  <si>
    <t>2020-11-20 00:00:00.000</t>
  </si>
  <si>
    <t>2019-12-09 00:00:00.000</t>
  </si>
  <si>
    <t>2022-07-13 00:00:00.000</t>
  </si>
  <si>
    <t>2022-07-02 00:00:00.000</t>
  </si>
  <si>
    <t>2020-03-25 00:00:00.000</t>
  </si>
  <si>
    <t>2022-07-17 00:00:00.000</t>
  </si>
  <si>
    <t>2021-07-05 00:00:00.000</t>
  </si>
  <si>
    <t>2019-05-06 00:00:00.000</t>
  </si>
  <si>
    <t>2020-12-03 00:00:00.000</t>
  </si>
  <si>
    <t>2019-04-16 00:00:00.000</t>
  </si>
  <si>
    <t>2022-01-26 00:00:00.000</t>
  </si>
  <si>
    <t>2020-02-13 00:00:00.000</t>
  </si>
  <si>
    <t>2020-07-15 00:00:00.000</t>
  </si>
  <si>
    <t>2019-06-17 00:00:00.000</t>
  </si>
  <si>
    <t>2019-07-08 00:00:00.000</t>
  </si>
  <si>
    <t>2022-02-08 00:00:00.000</t>
  </si>
  <si>
    <t>2022-03-14 00:00:00.000</t>
  </si>
  <si>
    <t>2019-11-13 00:00:00.000</t>
  </si>
  <si>
    <t>2019-06-30 00:00:00.000</t>
  </si>
  <si>
    <t>2020-07-04 00:00:00.000</t>
  </si>
  <si>
    <t>2019-09-21 00:00:00.000</t>
  </si>
  <si>
    <t>2019-04-08 00:00:00.000</t>
  </si>
  <si>
    <t>2021-10-12 00:00:00.000</t>
  </si>
  <si>
    <t>2019-06-22 00:00:00.000</t>
  </si>
  <si>
    <t>2019-12-05 00:00:00.000</t>
  </si>
  <si>
    <t>2019-10-25 00:00:00.000</t>
  </si>
  <si>
    <t>2021-09-16 00:00:00.000</t>
  </si>
  <si>
    <t>2020-03-28 00:00:00.000</t>
  </si>
  <si>
    <t>2022-02-21 00:00:00.000</t>
  </si>
  <si>
    <t>2021-05-08 00:00:00.000</t>
  </si>
  <si>
    <t>2021-07-16 00:00:00.000</t>
  </si>
  <si>
    <t>2019-04-25 00:00:00.000</t>
  </si>
  <si>
    <t>2022-05-23 00:00:00.000</t>
  </si>
  <si>
    <t>2019-06-12 00:00:00.000</t>
  </si>
  <si>
    <t>2022-01-23 00:00:00.000</t>
  </si>
  <si>
    <t>2021-11-16 00:00:00.000</t>
  </si>
  <si>
    <t>2020-09-16 00:00:00.000</t>
  </si>
  <si>
    <t>2021-02-18 00:00:00.000</t>
  </si>
  <si>
    <t>2019-01-03 00:00:00.000</t>
  </si>
  <si>
    <t>2020-01-11 00:00:00.000</t>
  </si>
  <si>
    <t>2021-12-07 00:00:00.000</t>
  </si>
  <si>
    <t>2019-01-19 00:00:00.000</t>
  </si>
  <si>
    <t>2022-04-04 00:00:00.000</t>
  </si>
  <si>
    <t>2019-05-23 00:00:00.000</t>
  </si>
  <si>
    <t>2022-06-13 00:00:00.000</t>
  </si>
  <si>
    <t>2019-10-01 00:00:00.000</t>
  </si>
  <si>
    <t>2020-05-22 00:00:00.000</t>
  </si>
  <si>
    <t>2021-08-26 00:00:00.000</t>
  </si>
  <si>
    <t>2020-02-05 00:00:00.000</t>
  </si>
  <si>
    <t>2019-12-12 00:00:00.000</t>
  </si>
  <si>
    <t>2020-07-30 00:00:00.000</t>
  </si>
  <si>
    <t>2020-10-30 00:00:00.000</t>
  </si>
  <si>
    <t>2020-01-27 00:00:00.000</t>
  </si>
  <si>
    <t>2021-02-23 00:00:00.000</t>
  </si>
  <si>
    <t>2022-08-02 00:00:00.000</t>
  </si>
  <si>
    <t>2022-04-22 00:00:00.000</t>
  </si>
  <si>
    <t>2022-01-24 00:00:00.000</t>
  </si>
  <si>
    <t>2022-02-10 00:00:00.000</t>
  </si>
  <si>
    <t>2019-05-14 00:00:00.000</t>
  </si>
  <si>
    <t>2021-11-12 00:00:00.000</t>
  </si>
  <si>
    <t>2020-09-28 00:00:00.000</t>
  </si>
  <si>
    <t>2020-02-23 00:00:00.000</t>
  </si>
  <si>
    <t>2020-08-03 00:00:00.000</t>
  </si>
  <si>
    <t>2019-03-08 00:00:00.000</t>
  </si>
  <si>
    <t>2019-06-09 00:00:00.000</t>
  </si>
  <si>
    <t>2020-10-15 00:00:00.000</t>
  </si>
  <si>
    <t>2020-01-17 00:00:00.000</t>
  </si>
  <si>
    <t>2021-12-29 00:00:00.000</t>
  </si>
  <si>
    <t>2019-09-04 00:00:00.000</t>
  </si>
  <si>
    <t>2019-07-15 00:00:00.000</t>
  </si>
  <si>
    <t>2022-02-17 00:00:00.000</t>
  </si>
  <si>
    <t>2020-07-16 00:00:00.000</t>
  </si>
  <si>
    <t>2022-04-30 00:00:00.000</t>
  </si>
  <si>
    <t>2022-06-05 00:00:00.000</t>
  </si>
  <si>
    <t>2019-03-04 00:00:00.000</t>
  </si>
  <si>
    <t>2022-03-22 00:00:00.000</t>
  </si>
  <si>
    <t>2021-01-17 00:00:00.000</t>
  </si>
  <si>
    <t>2021-02-02 00:00:00.000</t>
  </si>
  <si>
    <t>2020-06-13 00:00:00.000</t>
  </si>
  <si>
    <t>2020-11-05 00:00:00.000</t>
  </si>
  <si>
    <t>2021-08-23 00:00:00.000</t>
  </si>
  <si>
    <t>2019-11-14 00:00:00.000</t>
  </si>
  <si>
    <t>2021-08-27 00:00:00.000</t>
  </si>
  <si>
    <t>2020-01-31 00:00:00.000</t>
  </si>
  <si>
    <t>2020-01-16 00:00:00.000</t>
  </si>
  <si>
    <t>2021-05-19 00:00:00.000</t>
  </si>
  <si>
    <t>2021-02-19 00:00:00.000</t>
  </si>
  <si>
    <t>2020-02-06 00:00:00.000</t>
  </si>
  <si>
    <t>2021-02-06 00:00:00.000</t>
  </si>
  <si>
    <t>Coffee Type Name</t>
  </si>
  <si>
    <t>Roast Type Name</t>
  </si>
  <si>
    <t>Row Labels</t>
  </si>
  <si>
    <t>Grand Total</t>
  </si>
  <si>
    <t>2019</t>
  </si>
  <si>
    <t>Jan</t>
  </si>
  <si>
    <t>Feb</t>
  </si>
  <si>
    <t>Mar</t>
  </si>
  <si>
    <t>Apr</t>
  </si>
  <si>
    <t>May</t>
  </si>
  <si>
    <t>Jun</t>
  </si>
  <si>
    <t>Jul</t>
  </si>
  <si>
    <t>Aug</t>
  </si>
  <si>
    <t>Sep</t>
  </si>
  <si>
    <t>Oct</t>
  </si>
  <si>
    <t>Nov</t>
  </si>
  <si>
    <t>Dec</t>
  </si>
  <si>
    <t>2020</t>
  </si>
  <si>
    <t>2021</t>
  </si>
  <si>
    <t>2022</t>
  </si>
  <si>
    <t>Column Labels</t>
  </si>
  <si>
    <t>Arabica</t>
  </si>
  <si>
    <t>Excelsa</t>
  </si>
  <si>
    <t>Liberica</t>
  </si>
  <si>
    <t>Robusta</t>
  </si>
  <si>
    <t>Sum of Sales</t>
  </si>
  <si>
    <t>Loyaty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</si>
</sst>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_([$$-409]* #,##0.00_);_([$$-409]* \(#,##0.00\);_([$$-4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3" fontId="0" fillId="0" borderId="0" xfId="0" applyNumberFormat="1"/>
    <xf numFmtId="165" fontId="1" fillId="0" borderId="0" xfId="0" applyNumberFormat="1" applyFont="1" applyAlignment="1">
      <alignment vertical="center"/>
    </xf>
    <xf numFmtId="165" fontId="0" fillId="0" borderId="0" xfId="0" applyNumberFormat="1" applyAlignment="1">
      <alignment vertical="center"/>
    </xf>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18">
    <dxf>
      <font>
        <b/>
        <i val="0"/>
        <sz val="12"/>
        <color theme="0"/>
        <name val="Calibri"/>
        <family val="2"/>
        <scheme val="minor"/>
      </font>
      <fill>
        <patternFill>
          <bgColor rgb="FF7030A0"/>
        </patternFill>
      </fill>
    </dxf>
    <dxf>
      <fill>
        <patternFill>
          <bgColor rgb="FF7030A0"/>
        </patternFill>
      </fill>
    </dxf>
    <dxf>
      <font>
        <b/>
        <i val="0"/>
        <sz val="14"/>
        <color theme="0"/>
        <name val="Calibri"/>
        <family val="2"/>
        <scheme val="minor"/>
      </font>
    </dxf>
    <dxf>
      <fill>
        <patternFill patternType="solid">
          <fgColor theme="0"/>
          <bgColor rgb="FF7030A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fill>
        <patternFill>
          <fgColor rgb="FF3C1464"/>
          <bgColor rgb="FF3C1464"/>
        </patternFill>
      </fill>
      <border diagonalUp="0" diagonalDown="0">
        <left style="thin">
          <color rgb="FF7030A0"/>
        </left>
        <right style="thin">
          <color rgb="FF7030A0"/>
        </right>
        <top style="thin">
          <color rgb="FF7030A0"/>
        </top>
        <bottom style="thin">
          <color rgb="FF7030A0"/>
        </bottom>
        <vertical/>
        <horizontal/>
      </border>
    </dxf>
    <dxf>
      <font>
        <b val="0"/>
        <i val="0"/>
        <sz val="11"/>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ont>
        <b val="0"/>
        <i val="0"/>
        <sz val="10"/>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4" defaultTableStyle="TableStyleMedium2" defaultPivotStyle="PivotStyleMedium9">
    <tableStyle name="Slicer Style 1" pivot="0" table="0" count="4" xr9:uid="{6EA4AB9B-5E31-4FB2-AB6D-F875F688C1A1}">
      <tableStyleElement type="wholeTable" dxfId="1"/>
      <tableStyleElement type="headerRow" dxfId="0"/>
    </tableStyle>
    <tableStyle name="Timeline Style 1" pivot="0" table="0" count="8" xr9:uid="{D4250997-DADA-415E-8DE2-C11CB868C960}">
      <tableStyleElement type="wholeTable" dxfId="9"/>
      <tableStyleElement type="headerRow" dxfId="8"/>
    </tableStyle>
    <tableStyle name="Timeline Style 2" pivot="0" table="0" count="8" xr9:uid="{9D3AECE7-DB12-4454-9CEA-0170838015FE}">
      <tableStyleElement type="wholeTable" dxfId="3"/>
      <tableStyleElement type="headerRow" dxfId="2"/>
    </tableStyle>
    <tableStyle name="Timeline Style 3" pivot="0" table="0" count="9" xr9:uid="{63FE4A1A-A430-4967-9AC4-2DAFAE73D3FD}">
      <tableStyleElement type="wholeTable" dxfId="5"/>
      <tableStyleElement type="headerRow" dxfId="4"/>
    </tableStyle>
  </tableStyles>
  <colors>
    <mruColors>
      <color rgb="FFE2D0F0"/>
      <color rgb="FFDAC2EC"/>
      <color rgb="FF3C1464"/>
      <color rgb="FFFA6278"/>
    </mruColors>
  </colors>
  <extLst>
    <ext xmlns:x14="http://schemas.microsoft.com/office/spreadsheetml/2009/9/main" uri="{46F421CA-312F-682f-3DD2-61675219B42D}">
      <x14:dxfs count="2">
        <dxf>
          <font>
            <b/>
            <i val="0"/>
            <sz val="11"/>
            <color theme="0"/>
            <name val=".VnTimeH"/>
            <family val="2"/>
            <scheme val="none"/>
          </font>
        </dxf>
        <dxf>
          <font>
            <b/>
            <i val="0"/>
            <sz val="11"/>
            <color theme="0"/>
            <name val="Calibri"/>
            <family val="2"/>
            <scheme val="minor"/>
          </font>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31">
        <dxf>
          <fill>
            <patternFill patternType="solid">
              <fgColor theme="0" tint="-0.14999847407452621"/>
              <bgColor theme="0" tint="-0.14999847407452621"/>
            </patternFill>
          </fill>
          <border>
            <left style="thin">
              <color auto="1"/>
            </left>
            <right style="thin">
              <color auto="1"/>
            </right>
            <top style="thin">
              <color auto="1"/>
            </top>
            <bottom style="thin">
              <color auto="1"/>
            </bottom>
          </border>
        </dxf>
        <dxf>
          <fill>
            <patternFill patternType="solid">
              <fgColor theme="0"/>
              <bgColor theme="0"/>
            </patternFill>
          </fill>
          <border>
            <left style="thin">
              <color auto="1"/>
            </left>
            <right style="thin">
              <color auto="1"/>
            </right>
            <top style="thin">
              <color auto="1"/>
            </top>
            <bottom style="thin">
              <color auto="1"/>
            </bottom>
          </border>
        </dxf>
        <dxf>
          <font>
            <b/>
            <i val="0"/>
            <sz val="11"/>
            <color theme="0"/>
            <name val=".VnTime"/>
            <family val="2"/>
            <scheme val="none"/>
          </font>
        </dxf>
        <dxf>
          <font>
            <b/>
            <i val="0"/>
            <sz val="11"/>
            <color theme="0"/>
            <name val="Calibri"/>
            <family val="2"/>
            <scheme val="minor"/>
          </font>
        </dxf>
        <dxf>
          <font>
            <b/>
            <i val="0"/>
            <sz val="11"/>
            <color theme="0"/>
            <name val=".VnTime"/>
            <family val="2"/>
            <scheme val="none"/>
          </font>
        </dxf>
        <dxf>
          <font>
            <b/>
            <i val="0"/>
            <sz val="11"/>
            <color theme="0"/>
            <name val="Calibri"/>
            <family val="2"/>
            <scheme val="minor"/>
          </font>
        </dxf>
        <dxf>
          <fill>
            <patternFill>
              <bgColor rgb="FF7030A0"/>
            </patternFill>
          </fill>
        </dxf>
        <dxf>
          <fill>
            <patternFill patternType="solid">
              <fgColor theme="0" tint="-0.14996795556505021"/>
              <bgColor rgb="FF7030A0"/>
            </patternFill>
          </fill>
        </dxf>
        <dxf>
          <fill>
            <patternFill patternType="solid">
              <fgColor theme="0"/>
              <bgColor rgb="FF7030A0"/>
            </patternFill>
          </fill>
        </dxf>
        <dxf>
          <font>
            <b/>
            <i val="0"/>
            <sz val="11"/>
            <color theme="0"/>
            <name val="Agency FB"/>
            <family val="2"/>
            <scheme val="none"/>
          </font>
        </dxf>
        <dxf>
          <font>
            <b/>
            <i val="0"/>
            <sz val="11"/>
            <color theme="0"/>
            <name val="Agency FB"/>
            <family val="2"/>
            <scheme val="none"/>
          </font>
        </dxf>
        <dxf>
          <font>
            <b/>
            <i val="0"/>
            <sz val="11"/>
            <color auto="1"/>
            <name val="Calibri"/>
            <family val="2"/>
            <scheme val="minor"/>
          </font>
        </dxf>
        <dxf>
          <font>
            <b/>
            <i val="0"/>
            <sz val="11"/>
            <color theme="0"/>
            <name val="Calibri"/>
            <family val="2"/>
            <scheme val="minor"/>
          </font>
        </dxf>
        <dxf>
          <font>
            <b/>
            <i val="0"/>
            <sz val="11"/>
            <color theme="0"/>
            <name val="Agency FB"/>
            <family val="2"/>
            <scheme val="none"/>
          </font>
        </dxf>
        <dxf>
          <font>
            <b/>
            <i val="0"/>
            <sz val="11"/>
            <color theme="0"/>
            <name val="Agency FB"/>
            <family val="2"/>
            <scheme val="none"/>
          </font>
        </dxf>
        <dxf>
          <font>
            <b/>
            <i val="0"/>
            <sz val="11"/>
            <color theme="0"/>
            <name val=".VnTime"/>
            <family val="2"/>
            <scheme val="none"/>
          </font>
        </dxf>
        <dxf>
          <font>
            <b/>
            <i val="0"/>
            <sz val="11"/>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28"/>
            <x15:timelineStyleElement type="timeLevel" dxfId="27"/>
            <x15:timelineStyleElement type="periodLabel1" dxfId="26"/>
            <x15:timelineStyleElement type="periodLabel2" dxfId="25"/>
            <x15:timelineStyleElement type="selectedTimeBlock" dxfId="30"/>
            <x15:timelineStyleElement type="unselectedTimeBlock" dxfId="29"/>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3">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 type="selectedTimeBlockSpace" dxfId="6"/>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A627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A627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A627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Sales'!$B$3:$B$4</c:f>
              <c:strCache>
                <c:ptCount val="1"/>
                <c:pt idx="0">
                  <c:v>Arabica</c:v>
                </c:pt>
              </c:strCache>
            </c:strRef>
          </c:tx>
          <c:spPr>
            <a:ln w="28575" cap="rnd">
              <a:solidFill>
                <a:schemeClr val="accent1"/>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Sales'!$B$5:$B$53</c:f>
              <c:numCache>
                <c:formatCode>#,##0</c:formatCode>
                <c:ptCount val="44"/>
                <c:pt idx="0">
                  <c:v>227.35499999999999</c:v>
                </c:pt>
                <c:pt idx="1">
                  <c:v>415.89000000000004</c:v>
                </c:pt>
                <c:pt idx="2">
                  <c:v>245.19499999999999</c:v>
                </c:pt>
                <c:pt idx="3">
                  <c:v>345.97</c:v>
                </c:pt>
                <c:pt idx="4">
                  <c:v>107.33</c:v>
                </c:pt>
                <c:pt idx="5">
                  <c:v>326.04000000000002</c:v>
                </c:pt>
                <c:pt idx="6">
                  <c:v>483.65000000000003</c:v>
                </c:pt>
                <c:pt idx="7">
                  <c:v>399.42</c:v>
                </c:pt>
                <c:pt idx="8">
                  <c:v>178.71</c:v>
                </c:pt>
                <c:pt idx="9">
                  <c:v>543.22</c:v>
                </c:pt>
                <c:pt idx="10">
                  <c:v>362.58500000000004</c:v>
                </c:pt>
                <c:pt idx="11">
                  <c:v>517.74</c:v>
                </c:pt>
                <c:pt idx="12">
                  <c:v>74.25</c:v>
                </c:pt>
                <c:pt idx="13">
                  <c:v>1350.605</c:v>
                </c:pt>
                <c:pt idx="14">
                  <c:v>224.13</c:v>
                </c:pt>
                <c:pt idx="15">
                  <c:v>27</c:v>
                </c:pt>
                <c:pt idx="16">
                  <c:v>414.69499999999999</c:v>
                </c:pt>
                <c:pt idx="17">
                  <c:v>765.91499999999996</c:v>
                </c:pt>
                <c:pt idx="18">
                  <c:v>671.09500000000014</c:v>
                </c:pt>
                <c:pt idx="19">
                  <c:v>45</c:v>
                </c:pt>
                <c:pt idx="20">
                  <c:v>235.6</c:v>
                </c:pt>
                <c:pt idx="21">
                  <c:v>615.90499999999997</c:v>
                </c:pt>
                <c:pt idx="22">
                  <c:v>806.45499999999993</c:v>
                </c:pt>
                <c:pt idx="23">
                  <c:v>191.72</c:v>
                </c:pt>
                <c:pt idx="24">
                  <c:v>456.03000000000003</c:v>
                </c:pt>
                <c:pt idx="25">
                  <c:v>598.97500000000002</c:v>
                </c:pt>
                <c:pt idx="26">
                  <c:v>525.33500000000004</c:v>
                </c:pt>
                <c:pt idx="27">
                  <c:v>143.85</c:v>
                </c:pt>
                <c:pt idx="28">
                  <c:v>423.75000000000006</c:v>
                </c:pt>
                <c:pt idx="29">
                  <c:v>734.39499999999998</c:v>
                </c:pt>
                <c:pt idx="30">
                  <c:v>155.01</c:v>
                </c:pt>
                <c:pt idx="31">
                  <c:v>395.52499999999998</c:v>
                </c:pt>
                <c:pt idx="32">
                  <c:v>1092.46</c:v>
                </c:pt>
                <c:pt idx="33">
                  <c:v>530.13</c:v>
                </c:pt>
                <c:pt idx="34">
                  <c:v>430.59</c:v>
                </c:pt>
                <c:pt idx="35">
                  <c:v>483.15499999999997</c:v>
                </c:pt>
                <c:pt idx="36">
                  <c:v>164.44499999999999</c:v>
                </c:pt>
                <c:pt idx="37">
                  <c:v>152.71999999999997</c:v>
                </c:pt>
                <c:pt idx="38">
                  <c:v>480.46</c:v>
                </c:pt>
                <c:pt idx="39">
                  <c:v>264.16499999999996</c:v>
                </c:pt>
                <c:pt idx="40">
                  <c:v>284.73500000000001</c:v>
                </c:pt>
                <c:pt idx="41">
                  <c:v>231.45</c:v>
                </c:pt>
                <c:pt idx="42">
                  <c:v>277.07500000000005</c:v>
                </c:pt>
                <c:pt idx="43">
                  <c:v>203.00499999999997</c:v>
                </c:pt>
              </c:numCache>
            </c:numRef>
          </c:val>
          <c:smooth val="0"/>
          <c:extLst>
            <c:ext xmlns:c16="http://schemas.microsoft.com/office/drawing/2014/chart" uri="{C3380CC4-5D6E-409C-BE32-E72D297353CC}">
              <c16:uniqueId val="{00000000-C682-4092-A212-6A2CAB94829D}"/>
            </c:ext>
          </c:extLst>
        </c:ser>
        <c:ser>
          <c:idx val="1"/>
          <c:order val="1"/>
          <c:tx>
            <c:strRef>
              <c:f>'Total Sales'!$C$3:$C$4</c:f>
              <c:strCache>
                <c:ptCount val="1"/>
                <c:pt idx="0">
                  <c:v>Excelsa</c:v>
                </c:pt>
              </c:strCache>
            </c:strRef>
          </c:tx>
          <c:spPr>
            <a:ln w="28575" cap="rnd">
              <a:solidFill>
                <a:schemeClr val="accent2"/>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358.92</c:v>
                </c:pt>
                <c:pt idx="1">
                  <c:v>203.92000000000002</c:v>
                </c:pt>
                <c:pt idx="2">
                  <c:v>644.84</c:v>
                </c:pt>
                <c:pt idx="3">
                  <c:v>1030.9950000000001</c:v>
                </c:pt>
                <c:pt idx="4">
                  <c:v>143.77500000000001</c:v>
                </c:pt>
                <c:pt idx="5">
                  <c:v>1150.5350000000001</c:v>
                </c:pt>
                <c:pt idx="6">
                  <c:v>315.31</c:v>
                </c:pt>
                <c:pt idx="7">
                  <c:v>112.2</c:v>
                </c:pt>
                <c:pt idx="8">
                  <c:v>234.85</c:v>
                </c:pt>
                <c:pt idx="9">
                  <c:v>193.45499999999998</c:v>
                </c:pt>
                <c:pt idx="10">
                  <c:v>126.5</c:v>
                </c:pt>
                <c:pt idx="11">
                  <c:v>970.53</c:v>
                </c:pt>
                <c:pt idx="12">
                  <c:v>131.61000000000001</c:v>
                </c:pt>
                <c:pt idx="13">
                  <c:v>558.755</c:v>
                </c:pt>
                <c:pt idx="14">
                  <c:v>451.84499999999991</c:v>
                </c:pt>
                <c:pt idx="15">
                  <c:v>606.97</c:v>
                </c:pt>
                <c:pt idx="16">
                  <c:v>660.90499999999997</c:v>
                </c:pt>
                <c:pt idx="17">
                  <c:v>453.28</c:v>
                </c:pt>
                <c:pt idx="18">
                  <c:v>454.85</c:v>
                </c:pt>
                <c:pt idx="19">
                  <c:v>105.22</c:v>
                </c:pt>
                <c:pt idx="20">
                  <c:v>268.01</c:v>
                </c:pt>
                <c:pt idx="21">
                  <c:v>878.78499999999997</c:v>
                </c:pt>
                <c:pt idx="22">
                  <c:v>254.34</c:v>
                </c:pt>
                <c:pt idx="23">
                  <c:v>848.79499999999996</c:v>
                </c:pt>
                <c:pt idx="24">
                  <c:v>199.02500000000001</c:v>
                </c:pt>
                <c:pt idx="25">
                  <c:v>568.5</c:v>
                </c:pt>
                <c:pt idx="26">
                  <c:v>677.09</c:v>
                </c:pt>
                <c:pt idx="27">
                  <c:v>389.22500000000002</c:v>
                </c:pt>
                <c:pt idx="28">
                  <c:v>266.16000000000003</c:v>
                </c:pt>
                <c:pt idx="29">
                  <c:v>245.45500000000001</c:v>
                </c:pt>
                <c:pt idx="30">
                  <c:v>488.71</c:v>
                </c:pt>
                <c:pt idx="31">
                  <c:v>531.61500000000001</c:v>
                </c:pt>
                <c:pt idx="32">
                  <c:v>573.22500000000002</c:v>
                </c:pt>
                <c:pt idx="33">
                  <c:v>457.4</c:v>
                </c:pt>
                <c:pt idx="34">
                  <c:v>743.66500000000008</c:v>
                </c:pt>
                <c:pt idx="35">
                  <c:v>188.29499999999999</c:v>
                </c:pt>
                <c:pt idx="36">
                  <c:v>203.04</c:v>
                </c:pt>
                <c:pt idx="37">
                  <c:v>187.44</c:v>
                </c:pt>
                <c:pt idx="38">
                  <c:v>322.42500000000001</c:v>
                </c:pt>
                <c:pt idx="39">
                  <c:v>528.03</c:v>
                </c:pt>
                <c:pt idx="40">
                  <c:v>354.45</c:v>
                </c:pt>
                <c:pt idx="41">
                  <c:v>770.99500000000012</c:v>
                </c:pt>
                <c:pt idx="42">
                  <c:v>408.25</c:v>
                </c:pt>
                <c:pt idx="43">
                  <c:v>82.5</c:v>
                </c:pt>
              </c:numCache>
            </c:numRef>
          </c:val>
          <c:smooth val="0"/>
          <c:extLst>
            <c:ext xmlns:c16="http://schemas.microsoft.com/office/drawing/2014/chart" uri="{C3380CC4-5D6E-409C-BE32-E72D297353CC}">
              <c16:uniqueId val="{00000001-C682-4092-A212-6A2CAB94829D}"/>
            </c:ext>
          </c:extLst>
        </c:ser>
        <c:ser>
          <c:idx val="2"/>
          <c:order val="2"/>
          <c:tx>
            <c:strRef>
              <c:f>'Total Sales'!$D$3:$D$4</c:f>
              <c:strCache>
                <c:ptCount val="1"/>
                <c:pt idx="0">
                  <c:v>Liberica</c:v>
                </c:pt>
              </c:strCache>
            </c:strRef>
          </c:tx>
          <c:spPr>
            <a:ln w="28575" cap="rnd">
              <a:solidFill>
                <a:srgbClr val="FA6278"/>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294.76499999999993</c:v>
                </c:pt>
                <c:pt idx="1">
                  <c:v>568.9799999999999</c:v>
                </c:pt>
                <c:pt idx="2">
                  <c:v>391.90000000000009</c:v>
                </c:pt>
                <c:pt idx="3">
                  <c:v>1015.03</c:v>
                </c:pt>
                <c:pt idx="4">
                  <c:v>374.57499999999999</c:v>
                </c:pt>
                <c:pt idx="5">
                  <c:v>217.815</c:v>
                </c:pt>
                <c:pt idx="6">
                  <c:v>326.77999999999997</c:v>
                </c:pt>
                <c:pt idx="7">
                  <c:v>237.38000000000002</c:v>
                </c:pt>
                <c:pt idx="8">
                  <c:v>722.94500000000005</c:v>
                </c:pt>
                <c:pt idx="9">
                  <c:v>431.10999999999996</c:v>
                </c:pt>
                <c:pt idx="10">
                  <c:v>540.43000000000006</c:v>
                </c:pt>
                <c:pt idx="11">
                  <c:v>270.52000000000004</c:v>
                </c:pt>
                <c:pt idx="12">
                  <c:v>530.32999999999993</c:v>
                </c:pt>
                <c:pt idx="13">
                  <c:v>369.33</c:v>
                </c:pt>
                <c:pt idx="14">
                  <c:v>430.13</c:v>
                </c:pt>
                <c:pt idx="15">
                  <c:v>171.28500000000003</c:v>
                </c:pt>
                <c:pt idx="16">
                  <c:v>109.62</c:v>
                </c:pt>
                <c:pt idx="17">
                  <c:v>555.31499999999994</c:v>
                </c:pt>
                <c:pt idx="18">
                  <c:v>368.8</c:v>
                </c:pt>
                <c:pt idx="19">
                  <c:v>92.47</c:v>
                </c:pt>
                <c:pt idx="20">
                  <c:v>168.75</c:v>
                </c:pt>
                <c:pt idx="21">
                  <c:v>567.68499999999995</c:v>
                </c:pt>
                <c:pt idx="22">
                  <c:v>360.13500000000005</c:v>
                </c:pt>
                <c:pt idx="23">
                  <c:v>188.34</c:v>
                </c:pt>
                <c:pt idx="24">
                  <c:v>436.76000000000005</c:v>
                </c:pt>
                <c:pt idx="25">
                  <c:v>356.78</c:v>
                </c:pt>
                <c:pt idx="26">
                  <c:v>573.83500000000004</c:v>
                </c:pt>
                <c:pt idx="27">
                  <c:v>883.82500000000005</c:v>
                </c:pt>
                <c:pt idx="28">
                  <c:v>530.51499999999999</c:v>
                </c:pt>
                <c:pt idx="29">
                  <c:v>231.42500000000001</c:v>
                </c:pt>
                <c:pt idx="30">
                  <c:v>93.54</c:v>
                </c:pt>
                <c:pt idx="31">
                  <c:v>164.43</c:v>
                </c:pt>
                <c:pt idx="32">
                  <c:v>303.80999999999995</c:v>
                </c:pt>
                <c:pt idx="33">
                  <c:v>990.37000000000012</c:v>
                </c:pt>
                <c:pt idx="34">
                  <c:v>770.52</c:v>
                </c:pt>
                <c:pt idx="35">
                  <c:v>523.1</c:v>
                </c:pt>
                <c:pt idx="36">
                  <c:v>1314.415</c:v>
                </c:pt>
                <c:pt idx="37">
                  <c:v>158.57499999999999</c:v>
                </c:pt>
                <c:pt idx="38">
                  <c:v>790.68499999999995</c:v>
                </c:pt>
                <c:pt idx="39">
                  <c:v>146.01000000000002</c:v>
                </c:pt>
                <c:pt idx="40">
                  <c:v>539.94000000000005</c:v>
                </c:pt>
                <c:pt idx="41">
                  <c:v>324.64</c:v>
                </c:pt>
                <c:pt idx="42">
                  <c:v>279.78500000000003</c:v>
                </c:pt>
                <c:pt idx="43">
                  <c:v>31.08</c:v>
                </c:pt>
              </c:numCache>
            </c:numRef>
          </c:val>
          <c:smooth val="0"/>
          <c:extLst>
            <c:ext xmlns:c16="http://schemas.microsoft.com/office/drawing/2014/chart" uri="{C3380CC4-5D6E-409C-BE32-E72D297353CC}">
              <c16:uniqueId val="{00000002-C682-4092-A212-6A2CAB94829D}"/>
            </c:ext>
          </c:extLst>
        </c:ser>
        <c:ser>
          <c:idx val="3"/>
          <c:order val="3"/>
          <c:tx>
            <c:strRef>
              <c:f>'Total Sales'!$E$3:$E$4</c:f>
              <c:strCache>
                <c:ptCount val="1"/>
                <c:pt idx="0">
                  <c:v>Robusta</c:v>
                </c:pt>
              </c:strCache>
            </c:strRef>
          </c:tx>
          <c:spPr>
            <a:ln w="28575" cap="rnd">
              <a:solidFill>
                <a:srgbClr val="00B050"/>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212.54999999999998</c:v>
                </c:pt>
                <c:pt idx="1">
                  <c:v>266.81</c:v>
                </c:pt>
                <c:pt idx="2">
                  <c:v>201.89500000000001</c:v>
                </c:pt>
                <c:pt idx="3">
                  <c:v>257.35999999999996</c:v>
                </c:pt>
                <c:pt idx="4">
                  <c:v>128.02499999999998</c:v>
                </c:pt>
                <c:pt idx="5">
                  <c:v>586.47500000000014</c:v>
                </c:pt>
                <c:pt idx="6">
                  <c:v>201.11500000000001</c:v>
                </c:pt>
                <c:pt idx="7">
                  <c:v>319.12499999999994</c:v>
                </c:pt>
                <c:pt idx="8">
                  <c:v>696.0100000000001</c:v>
                </c:pt>
                <c:pt idx="9">
                  <c:v>360.04999999999995</c:v>
                </c:pt>
                <c:pt idx="10">
                  <c:v>185.64</c:v>
                </c:pt>
                <c:pt idx="11">
                  <c:v>252.68499999999997</c:v>
                </c:pt>
                <c:pt idx="12">
                  <c:v>242.55500000000004</c:v>
                </c:pt>
                <c:pt idx="13">
                  <c:v>471.90500000000009</c:v>
                </c:pt>
                <c:pt idx="14">
                  <c:v>285.36000000000007</c:v>
                </c:pt>
                <c:pt idx="15">
                  <c:v>436.80500000000006</c:v>
                </c:pt>
                <c:pt idx="16">
                  <c:v>115.175</c:v>
                </c:pt>
                <c:pt idx="17">
                  <c:v>281.76</c:v>
                </c:pt>
                <c:pt idx="18">
                  <c:v>527.72</c:v>
                </c:pt>
                <c:pt idx="19">
                  <c:v>231.57000000000002</c:v>
                </c:pt>
                <c:pt idx="20">
                  <c:v>500.16</c:v>
                </c:pt>
                <c:pt idx="21">
                  <c:v>348.93999999999994</c:v>
                </c:pt>
                <c:pt idx="22">
                  <c:v>181.32</c:v>
                </c:pt>
                <c:pt idx="23">
                  <c:v>140.785</c:v>
                </c:pt>
                <c:pt idx="24">
                  <c:v>251.73500000000001</c:v>
                </c:pt>
                <c:pt idx="25">
                  <c:v>134.25</c:v>
                </c:pt>
                <c:pt idx="26">
                  <c:v>389.28</c:v>
                </c:pt>
                <c:pt idx="27">
                  <c:v>106.24000000000001</c:v>
                </c:pt>
                <c:pt idx="28">
                  <c:v>298.37</c:v>
                </c:pt>
                <c:pt idx="29">
                  <c:v>176.67000000000002</c:v>
                </c:pt>
                <c:pt idx="30">
                  <c:v>398.98</c:v>
                </c:pt>
                <c:pt idx="31">
                  <c:v>633.84500000000003</c:v>
                </c:pt>
                <c:pt idx="32">
                  <c:v>261.24</c:v>
                </c:pt>
                <c:pt idx="33">
                  <c:v>352.48500000000007</c:v>
                </c:pt>
                <c:pt idx="34">
                  <c:v>343.09999999999997</c:v>
                </c:pt>
                <c:pt idx="35">
                  <c:v>212.07499999999999</c:v>
                </c:pt>
                <c:pt idx="36">
                  <c:v>240.79000000000002</c:v>
                </c:pt>
                <c:pt idx="37">
                  <c:v>53.759999999999991</c:v>
                </c:pt>
                <c:pt idx="38">
                  <c:v>568.15</c:v>
                </c:pt>
                <c:pt idx="39">
                  <c:v>288.63499999999999</c:v>
                </c:pt>
                <c:pt idx="40">
                  <c:v>378.55999999999995</c:v>
                </c:pt>
                <c:pt idx="41">
                  <c:v>716.85000000000014</c:v>
                </c:pt>
                <c:pt idx="42">
                  <c:v>217.73000000000002</c:v>
                </c:pt>
                <c:pt idx="43">
                  <c:v>118.22</c:v>
                </c:pt>
              </c:numCache>
            </c:numRef>
          </c:val>
          <c:smooth val="0"/>
          <c:extLst>
            <c:ext xmlns:c16="http://schemas.microsoft.com/office/drawing/2014/chart" uri="{C3380CC4-5D6E-409C-BE32-E72D297353CC}">
              <c16:uniqueId val="{00000003-C682-4092-A212-6A2CAB94829D}"/>
            </c:ext>
          </c:extLst>
        </c:ser>
        <c:dLbls>
          <c:showLegendKey val="0"/>
          <c:showVal val="0"/>
          <c:showCatName val="0"/>
          <c:showSerName val="0"/>
          <c:showPercent val="0"/>
          <c:showBubbleSize val="0"/>
        </c:dLbls>
        <c:smooth val="0"/>
        <c:axId val="7471567"/>
        <c:axId val="499443119"/>
      </c:lineChart>
      <c:catAx>
        <c:axId val="7471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443119"/>
        <c:crosses val="autoZero"/>
        <c:auto val="1"/>
        <c:lblAlgn val="ctr"/>
        <c:lblOffset val="100"/>
        <c:noMultiLvlLbl val="0"/>
      </c:catAx>
      <c:valAx>
        <c:axId val="499443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VND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1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D0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[coffeeOrdersData.xlsx]CountrybyChart!Total 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
        <c:idx val="2"/>
        <c:spPr>
          <a:solidFill>
            <a:schemeClr val="accent4"/>
          </a:solidFill>
          <a:ln>
            <a:noFill/>
          </a:ln>
          <a:effectLst/>
        </c:spPr>
      </c:pivotFmt>
      <c:pivotFmt>
        <c:idx val="3"/>
        <c:spPr>
          <a:solidFill>
            <a:schemeClr val="accent3"/>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pivotFmt>
      <c:pivotFmt>
        <c:idx val="6"/>
        <c:spPr>
          <a:solidFill>
            <a:schemeClr val="accent4"/>
          </a:solidFill>
          <a:ln>
            <a:noFill/>
          </a:ln>
          <a:effectLst/>
        </c:spPr>
      </c:pivotFmt>
      <c:pivotFmt>
        <c:idx val="7"/>
        <c:spPr>
          <a:solidFill>
            <a:srgbClr val="00B050"/>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c:spPr>
      </c:pivotFmt>
      <c:pivotFmt>
        <c:idx val="10"/>
        <c:spPr>
          <a:solidFill>
            <a:schemeClr val="accent4"/>
          </a:solidFill>
          <a:ln>
            <a:noFill/>
          </a:ln>
          <a:effectLst/>
        </c:spPr>
      </c:pivotFmt>
      <c:pivotFmt>
        <c:idx val="11"/>
        <c:spPr>
          <a:solidFill>
            <a:srgbClr val="00B050"/>
          </a:solidFill>
          <a:ln>
            <a:noFill/>
          </a:ln>
          <a:effectLst/>
        </c:spPr>
      </c:pivotFmt>
    </c:pivotFmts>
    <c:plotArea>
      <c:layout/>
      <c:barChart>
        <c:barDir val="bar"/>
        <c:grouping val="clustered"/>
        <c:varyColors val="0"/>
        <c:ser>
          <c:idx val="0"/>
          <c:order val="0"/>
          <c:tx>
            <c:strRef>
              <c:f>CountrybyChart!$B$3</c:f>
              <c:strCache>
                <c:ptCount val="1"/>
                <c:pt idx="0">
                  <c:v>Total</c:v>
                </c:pt>
              </c:strCache>
            </c:strRef>
          </c:tx>
          <c:spPr>
            <a:solidFill>
              <a:schemeClr val="accent1"/>
            </a:solidFill>
            <a:ln>
              <a:noFill/>
            </a:ln>
            <a:effectLst/>
          </c:spPr>
          <c:invertIfNegative val="0"/>
          <c:dPt>
            <c:idx val="0"/>
            <c:invertIfNegative val="0"/>
            <c:bubble3D val="0"/>
            <c:spPr>
              <a:solidFill>
                <a:schemeClr val="accent3"/>
              </a:solidFill>
              <a:ln>
                <a:noFill/>
              </a:ln>
              <a:effectLst/>
            </c:spPr>
            <c:extLst>
              <c:ext xmlns:c16="http://schemas.microsoft.com/office/drawing/2014/chart" uri="{C3380CC4-5D6E-409C-BE32-E72D297353CC}">
                <c16:uniqueId val="{00000001-4426-49AA-9B90-3FE561372064}"/>
              </c:ext>
            </c:extLst>
          </c:dPt>
          <c:dPt>
            <c:idx val="1"/>
            <c:invertIfNegative val="0"/>
            <c:bubble3D val="0"/>
            <c:spPr>
              <a:solidFill>
                <a:schemeClr val="accent4"/>
              </a:solidFill>
              <a:ln>
                <a:noFill/>
              </a:ln>
              <a:effectLst/>
            </c:spPr>
            <c:extLst>
              <c:ext xmlns:c16="http://schemas.microsoft.com/office/drawing/2014/chart" uri="{C3380CC4-5D6E-409C-BE32-E72D297353CC}">
                <c16:uniqueId val="{00000003-4426-49AA-9B90-3FE561372064}"/>
              </c:ext>
            </c:extLst>
          </c:dPt>
          <c:dPt>
            <c:idx val="2"/>
            <c:invertIfNegative val="0"/>
            <c:bubble3D val="0"/>
            <c:spPr>
              <a:solidFill>
                <a:srgbClr val="00B050"/>
              </a:solidFill>
              <a:ln>
                <a:noFill/>
              </a:ln>
              <a:effectLst/>
            </c:spPr>
            <c:extLst>
              <c:ext xmlns:c16="http://schemas.microsoft.com/office/drawing/2014/chart" uri="{C3380CC4-5D6E-409C-BE32-E72D297353CC}">
                <c16:uniqueId val="{00000005-4426-49AA-9B90-3FE561372064}"/>
              </c:ext>
            </c:extLst>
          </c:dPt>
          <c:cat>
            <c:strRef>
              <c:f>CountrybyChart!$A$4:$A$7</c:f>
              <c:strCache>
                <c:ptCount val="3"/>
                <c:pt idx="0">
                  <c:v>United Kingdom</c:v>
                </c:pt>
                <c:pt idx="1">
                  <c:v>Ireland</c:v>
                </c:pt>
                <c:pt idx="2">
                  <c:v>United States</c:v>
                </c:pt>
              </c:strCache>
            </c:strRef>
          </c:cat>
          <c:val>
            <c:numRef>
              <c:f>CountrybyChart!$B$4:$B$7</c:f>
              <c:numCache>
                <c:formatCode>#,##0</c:formatCode>
                <c:ptCount val="3"/>
                <c:pt idx="0">
                  <c:v>4075.6699999999992</c:v>
                </c:pt>
                <c:pt idx="1">
                  <c:v>10524.78</c:v>
                </c:pt>
                <c:pt idx="2">
                  <c:v>54668.195000000102</c:v>
                </c:pt>
              </c:numCache>
            </c:numRef>
          </c:val>
          <c:extLst>
            <c:ext xmlns:c16="http://schemas.microsoft.com/office/drawing/2014/chart" uri="{C3380CC4-5D6E-409C-BE32-E72D297353CC}">
              <c16:uniqueId val="{00000006-4426-49AA-9B90-3FE561372064}"/>
            </c:ext>
          </c:extLst>
        </c:ser>
        <c:dLbls>
          <c:showLegendKey val="0"/>
          <c:showVal val="0"/>
          <c:showCatName val="0"/>
          <c:showSerName val="0"/>
          <c:showPercent val="0"/>
          <c:showBubbleSize val="0"/>
        </c:dLbls>
        <c:gapWidth val="182"/>
        <c:axId val="86722208"/>
        <c:axId val="909728880"/>
      </c:barChart>
      <c:catAx>
        <c:axId val="86722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728880"/>
        <c:crosses val="autoZero"/>
        <c:auto val="1"/>
        <c:lblAlgn val="ctr"/>
        <c:lblOffset val="100"/>
        <c:noMultiLvlLbl val="0"/>
      </c:catAx>
      <c:valAx>
        <c:axId val="909728880"/>
        <c:scaling>
          <c:orientation val="minMax"/>
        </c:scaling>
        <c:delete val="0"/>
        <c:axPos val="b"/>
        <c:majorGridlines>
          <c:spPr>
            <a:ln w="9525" cap="flat" cmpd="sng" algn="ctr">
              <a:solidFill>
                <a:schemeClr val="accent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22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D0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[coffeeOrdersData.xlsx]Top5Customer!Total 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
        <c:idx val="2"/>
        <c:spPr>
          <a:solidFill>
            <a:schemeClr val="accent4"/>
          </a:solidFill>
          <a:ln>
            <a:noFill/>
          </a:ln>
          <a:effectLst/>
        </c:spPr>
      </c:pivotFmt>
      <c:pivotFmt>
        <c:idx val="3"/>
        <c:spPr>
          <a:solidFill>
            <a:schemeClr val="accent3"/>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pivotFmt>
      <c:pivotFmt>
        <c:idx val="6"/>
        <c:spPr>
          <a:solidFill>
            <a:schemeClr val="accent4"/>
          </a:solidFill>
          <a:ln>
            <a:noFill/>
          </a:ln>
          <a:effectLst/>
        </c:spPr>
      </c:pivotFmt>
      <c:pivotFmt>
        <c:idx val="7"/>
        <c:spPr>
          <a:solidFill>
            <a:srgbClr val="00B050"/>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3D8A-4CF3-98AF-775CE67FDAE6}"/>
              </c:ext>
            </c:extLst>
          </c:dPt>
          <c:dPt>
            <c:idx val="1"/>
            <c:invertIfNegative val="0"/>
            <c:bubble3D val="0"/>
            <c:extLst>
              <c:ext xmlns:c16="http://schemas.microsoft.com/office/drawing/2014/chart" uri="{C3380CC4-5D6E-409C-BE32-E72D297353CC}">
                <c16:uniqueId val="{00000001-3D8A-4CF3-98AF-775CE67FDAE6}"/>
              </c:ext>
            </c:extLst>
          </c:dPt>
          <c:dPt>
            <c:idx val="2"/>
            <c:invertIfNegative val="0"/>
            <c:bubble3D val="0"/>
            <c:extLst>
              <c:ext xmlns:c16="http://schemas.microsoft.com/office/drawing/2014/chart" uri="{C3380CC4-5D6E-409C-BE32-E72D297353CC}">
                <c16:uniqueId val="{00000002-3D8A-4CF3-98AF-775CE67FDAE6}"/>
              </c:ext>
            </c:extLst>
          </c:dPt>
          <c:cat>
            <c:strRef>
              <c:f>Top5Customer!$A$4:$A$14</c:f>
              <c:strCache>
                <c:ptCount val="10"/>
                <c:pt idx="0">
                  <c:v>Lemuel Rignold</c:v>
                </c:pt>
                <c:pt idx="1">
                  <c:v>Nanny Lush</c:v>
                </c:pt>
                <c:pt idx="2">
                  <c:v>Lacee Tanti</c:v>
                </c:pt>
                <c:pt idx="3">
                  <c:v>Teddi Crowthe</c:v>
                </c:pt>
                <c:pt idx="4">
                  <c:v>Shelli Keynd</c:v>
                </c:pt>
                <c:pt idx="5">
                  <c:v>Elysee Sketch</c:v>
                </c:pt>
                <c:pt idx="6">
                  <c:v>Ailey Brash</c:v>
                </c:pt>
                <c:pt idx="7">
                  <c:v>Alexa Sizey</c:v>
                </c:pt>
                <c:pt idx="8">
                  <c:v>Nealson Cuttler</c:v>
                </c:pt>
                <c:pt idx="9">
                  <c:v>Terri Farra</c:v>
                </c:pt>
              </c:strCache>
            </c:strRef>
          </c:cat>
          <c:val>
            <c:numRef>
              <c:f>Top5Customer!$B$4:$B$14</c:f>
              <c:numCache>
                <c:formatCode>#,##0</c:formatCode>
                <c:ptCount val="10"/>
                <c:pt idx="0">
                  <c:v>401.58000000000004</c:v>
                </c:pt>
                <c:pt idx="1">
                  <c:v>409.86</c:v>
                </c:pt>
                <c:pt idx="2">
                  <c:v>409.86</c:v>
                </c:pt>
                <c:pt idx="3">
                  <c:v>409.86</c:v>
                </c:pt>
                <c:pt idx="4">
                  <c:v>409.86</c:v>
                </c:pt>
                <c:pt idx="5">
                  <c:v>409.86</c:v>
                </c:pt>
                <c:pt idx="6">
                  <c:v>413.2</c:v>
                </c:pt>
                <c:pt idx="7">
                  <c:v>437.46</c:v>
                </c:pt>
                <c:pt idx="8">
                  <c:v>563.34999999999991</c:v>
                </c:pt>
                <c:pt idx="9">
                  <c:v>578.22</c:v>
                </c:pt>
              </c:numCache>
            </c:numRef>
          </c:val>
          <c:extLst>
            <c:ext xmlns:c16="http://schemas.microsoft.com/office/drawing/2014/chart" uri="{C3380CC4-5D6E-409C-BE32-E72D297353CC}">
              <c16:uniqueId val="{00000003-3D8A-4CF3-98AF-775CE67FDAE6}"/>
            </c:ext>
          </c:extLst>
        </c:ser>
        <c:dLbls>
          <c:showLegendKey val="0"/>
          <c:showVal val="0"/>
          <c:showCatName val="0"/>
          <c:showSerName val="0"/>
          <c:showPercent val="0"/>
          <c:showBubbleSize val="0"/>
        </c:dLbls>
        <c:gapWidth val="182"/>
        <c:axId val="86722208"/>
        <c:axId val="909728880"/>
      </c:barChart>
      <c:catAx>
        <c:axId val="86722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728880"/>
        <c:crosses val="autoZero"/>
        <c:auto val="1"/>
        <c:lblAlgn val="ctr"/>
        <c:lblOffset val="100"/>
        <c:noMultiLvlLbl val="0"/>
      </c:catAx>
      <c:valAx>
        <c:axId val="909728880"/>
        <c:scaling>
          <c:orientation val="minMax"/>
        </c:scaling>
        <c:delete val="0"/>
        <c:axPos val="b"/>
        <c:majorGridlines>
          <c:spPr>
            <a:ln w="9525" cap="flat" cmpd="sng" algn="ctr">
              <a:solidFill>
                <a:schemeClr val="accent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22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D0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14111</xdr:rowOff>
    </xdr:from>
    <xdr:to>
      <xdr:col>23</xdr:col>
      <xdr:colOff>21167</xdr:colOff>
      <xdr:row>3</xdr:row>
      <xdr:rowOff>14111</xdr:rowOff>
    </xdr:to>
    <xdr:sp macro="" textlink="">
      <xdr:nvSpPr>
        <xdr:cNvPr id="3" name="Rectangle 2">
          <a:extLst>
            <a:ext uri="{FF2B5EF4-FFF2-40B4-BE49-F238E27FC236}">
              <a16:creationId xmlns:a16="http://schemas.microsoft.com/office/drawing/2014/main" id="{3FCF1EEF-52E6-ED36-A942-03F07683BD7C}"/>
            </a:ext>
          </a:extLst>
        </xdr:cNvPr>
        <xdr:cNvSpPr/>
      </xdr:nvSpPr>
      <xdr:spPr>
        <a:xfrm>
          <a:off x="0" y="14111"/>
          <a:ext cx="12989278" cy="430389"/>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ctr"/>
          <a:r>
            <a:rPr lang="en-US" sz="2400" b="1"/>
            <a:t>COFFEE</a:t>
          </a:r>
          <a:r>
            <a:rPr lang="en-US" sz="2400" b="1" baseline="0"/>
            <a:t> SALES DASHBOARD</a:t>
          </a:r>
          <a:endParaRPr lang="en-US" sz="2400" b="1"/>
        </a:p>
      </xdr:txBody>
    </xdr:sp>
    <xdr:clientData/>
  </xdr:twoCellAnchor>
  <xdr:twoCellAnchor>
    <xdr:from>
      <xdr:col>0</xdr:col>
      <xdr:colOff>90714</xdr:colOff>
      <xdr:row>11</xdr:row>
      <xdr:rowOff>116919</xdr:rowOff>
    </xdr:from>
    <xdr:to>
      <xdr:col>12</xdr:col>
      <xdr:colOff>604964</xdr:colOff>
      <xdr:row>38</xdr:row>
      <xdr:rowOff>27213</xdr:rowOff>
    </xdr:to>
    <xdr:graphicFrame macro="">
      <xdr:nvGraphicFramePr>
        <xdr:cNvPr id="4" name="Chart 3">
          <a:extLst>
            <a:ext uri="{FF2B5EF4-FFF2-40B4-BE49-F238E27FC236}">
              <a16:creationId xmlns:a16="http://schemas.microsoft.com/office/drawing/2014/main" id="{24D6AF80-2935-4348-ACDB-C3683B2625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27214</xdr:colOff>
      <xdr:row>3</xdr:row>
      <xdr:rowOff>24087</xdr:rowOff>
    </xdr:from>
    <xdr:to>
      <xdr:col>17</xdr:col>
      <xdr:colOff>0</xdr:colOff>
      <xdr:row>11</xdr:row>
      <xdr:rowOff>145143</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E5A1C2BE-F11A-4F2D-91DF-A25B75BA6BB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27214" y="452712"/>
              <a:ext cx="9862911" cy="158155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88481</xdr:colOff>
      <xdr:row>6</xdr:row>
      <xdr:rowOff>170542</xdr:rowOff>
    </xdr:from>
    <xdr:to>
      <xdr:col>20</xdr:col>
      <xdr:colOff>204205</xdr:colOff>
      <xdr:row>12</xdr:row>
      <xdr:rowOff>9072</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EC0E0A07-AA93-4616-A821-A28A9783AFC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978606" y="1146855"/>
              <a:ext cx="1449224" cy="9339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104106</xdr:colOff>
      <xdr:row>3</xdr:row>
      <xdr:rowOff>54429</xdr:rowOff>
    </xdr:from>
    <xdr:to>
      <xdr:col>23</xdr:col>
      <xdr:colOff>0</xdr:colOff>
      <xdr:row>6</xdr:row>
      <xdr:rowOff>117928</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E5A549E1-BEF6-408E-8486-2F38FCEFBD5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994231" y="483054"/>
              <a:ext cx="3062957" cy="6111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273335</xdr:colOff>
      <xdr:row>6</xdr:row>
      <xdr:rowOff>160162</xdr:rowOff>
    </xdr:from>
    <xdr:to>
      <xdr:col>23</xdr:col>
      <xdr:colOff>0</xdr:colOff>
      <xdr:row>12</xdr:row>
      <xdr:rowOff>27214</xdr:rowOff>
    </xdr:to>
    <mc:AlternateContent xmlns:mc="http://schemas.openxmlformats.org/markup-compatibility/2006">
      <mc:Choice xmlns:a14="http://schemas.microsoft.com/office/drawing/2010/main" Requires="a14">
        <xdr:graphicFrame macro="">
          <xdr:nvGraphicFramePr>
            <xdr:cNvPr id="8" name="Loyaty Card">
              <a:extLst>
                <a:ext uri="{FF2B5EF4-FFF2-40B4-BE49-F238E27FC236}">
                  <a16:creationId xmlns:a16="http://schemas.microsoft.com/office/drawing/2014/main" id="{C0DA13EE-4A7A-45A3-9BA1-F8505A16020C}"/>
                </a:ext>
              </a:extLst>
            </xdr:cNvPr>
            <xdr:cNvGraphicFramePr/>
          </xdr:nvGraphicFramePr>
          <xdr:xfrm>
            <a:off x="0" y="0"/>
            <a:ext cx="0" cy="0"/>
          </xdr:xfrm>
          <a:graphic>
            <a:graphicData uri="http://schemas.microsoft.com/office/drawing/2010/slicer">
              <sle:slicer xmlns:sle="http://schemas.microsoft.com/office/drawing/2010/slicer" name="Loyaty Card"/>
            </a:graphicData>
          </a:graphic>
        </xdr:graphicFrame>
      </mc:Choice>
      <mc:Fallback>
        <xdr:sp macro="" textlink="">
          <xdr:nvSpPr>
            <xdr:cNvPr id="0" name=""/>
            <xdr:cNvSpPr>
              <a:spLocks noTextEdit="1"/>
            </xdr:cNvSpPr>
          </xdr:nvSpPr>
          <xdr:spPr>
            <a:xfrm>
              <a:off x="11496960" y="1136475"/>
              <a:ext cx="1560228" cy="9624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22175</xdr:colOff>
      <xdr:row>11</xdr:row>
      <xdr:rowOff>180925</xdr:rowOff>
    </xdr:from>
    <xdr:to>
      <xdr:col>23</xdr:col>
      <xdr:colOff>-1</xdr:colOff>
      <xdr:row>22</xdr:row>
      <xdr:rowOff>7056</xdr:rowOff>
    </xdr:to>
    <xdr:graphicFrame macro="">
      <xdr:nvGraphicFramePr>
        <xdr:cNvPr id="9" name="Chart 8">
          <a:extLst>
            <a:ext uri="{FF2B5EF4-FFF2-40B4-BE49-F238E27FC236}">
              <a16:creationId xmlns:a16="http://schemas.microsoft.com/office/drawing/2014/main" id="{522271AA-48CA-4EAA-A7AC-D954E3147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35152</xdr:colOff>
      <xdr:row>23</xdr:row>
      <xdr:rowOff>53494</xdr:rowOff>
    </xdr:from>
    <xdr:to>
      <xdr:col>23</xdr:col>
      <xdr:colOff>17008</xdr:colOff>
      <xdr:row>38</xdr:row>
      <xdr:rowOff>36284</xdr:rowOff>
    </xdr:to>
    <xdr:graphicFrame macro="">
      <xdr:nvGraphicFramePr>
        <xdr:cNvPr id="10" name="Chart 9">
          <a:extLst>
            <a:ext uri="{FF2B5EF4-FFF2-40B4-BE49-F238E27FC236}">
              <a16:creationId xmlns:a16="http://schemas.microsoft.com/office/drawing/2014/main" id="{55450FDF-E336-4879-A61C-8B1C7CF421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470s" refreshedDate="45217.944838078707" createdVersion="8" refreshedVersion="8" minRefreshableVersion="3" recordCount="1551" xr:uid="{7BA6511F-F7DA-4FE5-81F6-3B40B418E12A}">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50000000000001" maxValue="36.454999999999998"/>
    </cacheField>
    <cacheField name="Sales" numFmtId="167">
      <sharedItems containsSemiMixedTypes="0" containsString="0" containsNumber="1" minValue="2.6850000000000001"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6862486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51">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9"/>
    <n v="54.97"/>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5000000000001"/>
    <n v="170.77500000000001"/>
    <x v="1"/>
    <x v="1"/>
    <x v="0"/>
  </r>
  <r>
    <s v="SZW-48378-399"/>
    <x v="9"/>
    <s v="34136-36674-OM"/>
    <s v="R-M-1"/>
    <n v="5"/>
    <x v="10"/>
    <s v="rscholarc@nyu.edu"/>
    <x v="0"/>
    <s v="Rob"/>
    <s v="M"/>
    <x v="0"/>
    <n v="9.9499999999999993"/>
    <n v="49.75"/>
    <x v="0"/>
    <x v="0"/>
    <x v="1"/>
  </r>
  <r>
    <s v="ITA-87418-783"/>
    <x v="10"/>
    <s v="39396-12890-PE"/>
    <s v="R-D-2.5"/>
    <n v="2"/>
    <x v="11"/>
    <s v="tvanyutind@wix.com"/>
    <x v="0"/>
    <s v="Rob"/>
    <s v="D"/>
    <x v="2"/>
    <n v="20.585000000000001"/>
    <n v="41.17"/>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5000000000002"/>
    <n v="114.42500000000001"/>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5000000000001"/>
    <n v="82.34"/>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5000000000002"/>
    <n v="91.54"/>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5000000000002"/>
    <n v="114.42500000000001"/>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50000000000001"/>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5"/>
    <n v="178.71"/>
    <x v="3"/>
    <x v="2"/>
    <x v="1"/>
  </r>
  <r>
    <s v="DJH-05202-380"/>
    <x v="38"/>
    <s v="85589-17020-CX"/>
    <s v="E-M-2.5"/>
    <n v="2"/>
    <x v="41"/>
    <s v=""/>
    <x v="0"/>
    <s v="Exc"/>
    <s v="M"/>
    <x v="2"/>
    <n v="31.625"/>
    <n v="63.25"/>
    <x v="1"/>
    <x v="0"/>
    <x v="0"/>
  </r>
  <r>
    <s v="VMW-26889-781"/>
    <x v="39"/>
    <s v="36078-91009-WU"/>
    <s v="A-L-0.2"/>
    <n v="2"/>
    <x v="42"/>
    <s v="acurley1b@hao123.com"/>
    <x v="0"/>
    <s v="Ara"/>
    <s v="L"/>
    <x v="3"/>
    <n v="3.8849999999999998"/>
    <n v="7.77"/>
    <x v="2"/>
    <x v="1"/>
    <x v="0"/>
  </r>
  <r>
    <s v="DBU-81099-586"/>
    <x v="40"/>
    <s v="15770-27099-GX"/>
    <s v="A-D-2.5"/>
    <n v="4"/>
    <x v="43"/>
    <s v="rmcgilvary1c@tamu.edu"/>
    <x v="0"/>
    <s v="Ara"/>
    <s v="D"/>
    <x v="2"/>
    <n v="22.885000000000002"/>
    <n v="91.54"/>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5"/>
    <n v="89.355000000000004"/>
    <x v="3"/>
    <x v="2"/>
    <x v="0"/>
  </r>
  <r>
    <s v="HUB-47311-849"/>
    <x v="50"/>
    <s v="04521-04300-OK"/>
    <s v="L-M-0.5"/>
    <n v="3"/>
    <x v="53"/>
    <s v="sgilroy1n@eepurl.com"/>
    <x v="0"/>
    <s v="Lib"/>
    <s v="M"/>
    <x v="1"/>
    <n v="8.73"/>
    <n v="26.19"/>
    <x v="3"/>
    <x v="0"/>
    <x v="0"/>
  </r>
  <r>
    <s v="WYM-17686-694"/>
    <x v="51"/>
    <s v="58689-55264-VK"/>
    <s v="A-D-2.5"/>
    <n v="5"/>
    <x v="54"/>
    <s v="ccottingham1o@wikipedia.org"/>
    <x v="0"/>
    <s v="Ara"/>
    <s v="D"/>
    <x v="2"/>
    <n v="22.885000000000002"/>
    <n v="114.42500000000001"/>
    <x v="2"/>
    <x v="2"/>
    <x v="1"/>
  </r>
  <r>
    <s v="ZYQ-15797-695"/>
    <x v="52"/>
    <s v="79436-73011-MM"/>
    <s v="R-D-0.5"/>
    <n v="5"/>
    <x v="55"/>
    <s v=""/>
    <x v="2"/>
    <s v="Rob"/>
    <s v="D"/>
    <x v="1"/>
    <n v="5.37"/>
    <n v="26.85"/>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5000000000001"/>
    <n v="82.34"/>
    <x v="0"/>
    <x v="2"/>
    <x v="0"/>
  </r>
  <r>
    <s v="RXF-37618-213"/>
    <x v="57"/>
    <s v="32948-34398-HC"/>
    <s v="R-L-0.5"/>
    <n v="1"/>
    <x v="60"/>
    <s v="bumpleby1u@soundcloud.com"/>
    <x v="0"/>
    <s v="Rob"/>
    <s v="L"/>
    <x v="1"/>
    <n v="7.17"/>
    <n v="7.17"/>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5000000000001"/>
    <n v="136.62"/>
    <x v="1"/>
    <x v="1"/>
    <x v="1"/>
  </r>
  <r>
    <s v="GAZ-58626-277"/>
    <x v="62"/>
    <s v="69533-84907-FA"/>
    <s v="L-L-0.2"/>
    <n v="2"/>
    <x v="65"/>
    <s v="sedmondson1z@theguardian.com"/>
    <x v="1"/>
    <s v="Lib"/>
    <s v="L"/>
    <x v="3"/>
    <n v="4.7549999999999999"/>
    <n v="9.51"/>
    <x v="3"/>
    <x v="1"/>
    <x v="1"/>
  </r>
  <r>
    <s v="RPJ-37787-335"/>
    <x v="63"/>
    <s v="76005-95461-CI"/>
    <s v="A-M-2.5"/>
    <n v="3"/>
    <x v="66"/>
    <s v=""/>
    <x v="0"/>
    <s v="Ara"/>
    <s v="M"/>
    <x v="2"/>
    <n v="25.875"/>
    <n v="77.625"/>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5"/>
    <n v="3.58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5000000000003"/>
    <n v="100.39500000000001"/>
    <x v="3"/>
    <x v="0"/>
    <x v="0"/>
  </r>
  <r>
    <s v="XOQ-12405-419"/>
    <x v="74"/>
    <s v="91513-75657-PH"/>
    <s v="R-D-2.5"/>
    <n v="4"/>
    <x v="77"/>
    <s v=""/>
    <x v="0"/>
    <s v="Rob"/>
    <s v="D"/>
    <x v="2"/>
    <n v="20.585000000000001"/>
    <n v="82.34"/>
    <x v="0"/>
    <x v="2"/>
    <x v="0"/>
  </r>
  <r>
    <s v="HYF-10254-369"/>
    <x v="75"/>
    <s v="30373-66619-CB"/>
    <s v="L-L-0.5"/>
    <n v="1"/>
    <x v="78"/>
    <s v="zsherewood2c@apache.org"/>
    <x v="0"/>
    <s v="Lib"/>
    <s v="L"/>
    <x v="1"/>
    <n v="9.51"/>
    <n v="9.51"/>
    <x v="3"/>
    <x v="1"/>
    <x v="1"/>
  </r>
  <r>
    <s v="XXJ-47000-307"/>
    <x v="76"/>
    <s v="31582-23562-FM"/>
    <s v="A-L-2.5"/>
    <n v="3"/>
    <x v="79"/>
    <s v="jdufaire2d@fc2.com"/>
    <x v="0"/>
    <s v="Ara"/>
    <s v="L"/>
    <x v="2"/>
    <n v="29.785"/>
    <n v="89.355000000000004"/>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5"/>
    <n v="103.5"/>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5"/>
    <n v="155.25"/>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5"/>
    <n v="148.92500000000001"/>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7"/>
    <n v="26.85"/>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5"/>
    <n v="14.34"/>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5"/>
    <n v="148.92500000000001"/>
    <x v="2"/>
    <x v="1"/>
    <x v="0"/>
  </r>
  <r>
    <s v="VDZ-76673-968"/>
    <x v="116"/>
    <s v="82246-82543-DW"/>
    <s v="E-D-0.5"/>
    <n v="2"/>
    <x v="122"/>
    <s v="bhindsberg3n@blogs.com"/>
    <x v="0"/>
    <s v="Exc"/>
    <s v="D"/>
    <x v="1"/>
    <n v="7.29"/>
    <n v="14.58"/>
    <x v="1"/>
    <x v="2"/>
    <x v="0"/>
  </r>
  <r>
    <s v="VTV-03546-175"/>
    <x v="117"/>
    <s v="03384-62101-IY"/>
    <s v="A-L-2.5"/>
    <n v="5"/>
    <x v="123"/>
    <s v="orobins3o@salon.com"/>
    <x v="0"/>
    <s v="Ara"/>
    <s v="L"/>
    <x v="2"/>
    <n v="29.785"/>
    <n v="148.92500000000001"/>
    <x v="2"/>
    <x v="1"/>
    <x v="0"/>
  </r>
  <r>
    <s v="GHR-72274-715"/>
    <x v="118"/>
    <s v="86881-41559-OR"/>
    <s v="L-D-1"/>
    <n v="1"/>
    <x v="124"/>
    <s v="osyseland3p@independent.co.uk"/>
    <x v="0"/>
    <s v="Lib"/>
    <s v="D"/>
    <x v="0"/>
    <n v="12.95"/>
    <n v="12.95"/>
    <x v="3"/>
    <x v="2"/>
    <x v="1"/>
  </r>
  <r>
    <s v="ZGK-97262-313"/>
    <x v="119"/>
    <s v="02536-18494-AQ"/>
    <s v="E-M-2.5"/>
    <n v="3"/>
    <x v="125"/>
    <s v=""/>
    <x v="0"/>
    <s v="Exc"/>
    <s v="M"/>
    <x v="2"/>
    <n v="31.625"/>
    <n v="94.875"/>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5000000000001"/>
    <n v="102.465"/>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5"/>
    <n v="29.785"/>
    <x v="3"/>
    <x v="2"/>
    <x v="0"/>
  </r>
  <r>
    <s v="LOO-35324-159"/>
    <x v="126"/>
    <s v="68412-11126-YJ"/>
    <s v="A-L-0.2"/>
    <n v="4"/>
    <x v="132"/>
    <s v="bbett3x@google.de"/>
    <x v="0"/>
    <s v="Ara"/>
    <s v="L"/>
    <x v="3"/>
    <n v="3.8849999999999998"/>
    <n v="15.54"/>
    <x v="2"/>
    <x v="1"/>
    <x v="0"/>
  </r>
  <r>
    <s v="JBQ-93412-846"/>
    <x v="127"/>
    <s v="69037-66822-DW"/>
    <s v="E-L-2.5"/>
    <n v="4"/>
    <x v="133"/>
    <s v=""/>
    <x v="1"/>
    <s v="Exc"/>
    <s v="L"/>
    <x v="2"/>
    <n v="34.155000000000001"/>
    <n v="136.62"/>
    <x v="1"/>
    <x v="1"/>
    <x v="0"/>
  </r>
  <r>
    <s v="EHX-66333-637"/>
    <x v="128"/>
    <s v="01297-94364-XH"/>
    <s v="L-M-0.5"/>
    <n v="2"/>
    <x v="134"/>
    <s v="dstaite3z@scientificamerican.com"/>
    <x v="0"/>
    <s v="Lib"/>
    <s v="M"/>
    <x v="1"/>
    <n v="8.73"/>
    <n v="17.46"/>
    <x v="3"/>
    <x v="0"/>
    <x v="1"/>
  </r>
  <r>
    <s v="WXG-25759-236"/>
    <x v="103"/>
    <s v="39919-06540-ZI"/>
    <s v="E-L-2.5"/>
    <n v="2"/>
    <x v="135"/>
    <s v="wkeyse40@apple.com"/>
    <x v="0"/>
    <s v="Exc"/>
    <s v="L"/>
    <x v="2"/>
    <n v="34.155000000000001"/>
    <n v="68.31"/>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5"/>
    <n v="51.75"/>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5000000000002"/>
    <n v="68.655000000000001"/>
    <x v="0"/>
    <x v="0"/>
    <x v="0"/>
  </r>
  <r>
    <s v="YET-17732-678"/>
    <x v="135"/>
    <s v="57235-92842-DK"/>
    <s v="R-D-0.2"/>
    <n v="1"/>
    <x v="143"/>
    <s v=""/>
    <x v="0"/>
    <s v="Rob"/>
    <s v="D"/>
    <x v="3"/>
    <n v="2.6850000000000001"/>
    <n v="2.6850000000000001"/>
    <x v="0"/>
    <x v="2"/>
    <x v="1"/>
  </r>
  <r>
    <s v="NKW-24945-846"/>
    <x v="35"/>
    <s v="75977-30364-AY"/>
    <s v="A-D-2.5"/>
    <n v="5"/>
    <x v="144"/>
    <s v="jpray4a@youtube.com"/>
    <x v="0"/>
    <s v="Ara"/>
    <s v="D"/>
    <x v="2"/>
    <n v="22.885000000000002"/>
    <n v="114.42500000000001"/>
    <x v="2"/>
    <x v="2"/>
    <x v="1"/>
  </r>
  <r>
    <s v="VKA-82720-513"/>
    <x v="136"/>
    <s v="12299-30914-NG"/>
    <s v="A-M-2.5"/>
    <n v="6"/>
    <x v="145"/>
    <s v="gholborn4b@ow.ly"/>
    <x v="0"/>
    <s v="Ara"/>
    <s v="M"/>
    <x v="2"/>
    <n v="25.875"/>
    <n v="155.25"/>
    <x v="2"/>
    <x v="0"/>
    <x v="0"/>
  </r>
  <r>
    <s v="THA-60599-417"/>
    <x v="137"/>
    <s v="59971-35626-YJ"/>
    <s v="A-M-2.5"/>
    <n v="3"/>
    <x v="146"/>
    <s v="fkeinrat4c@dailymail.co.uk"/>
    <x v="0"/>
    <s v="Ara"/>
    <s v="M"/>
    <x v="2"/>
    <n v="25.875"/>
    <n v="77.625"/>
    <x v="2"/>
    <x v="0"/>
    <x v="0"/>
  </r>
  <r>
    <s v="MEK-39769-035"/>
    <x v="138"/>
    <s v="15380-76513-PS"/>
    <s v="R-D-2.5"/>
    <n v="3"/>
    <x v="147"/>
    <s v="pyea4d@aol.com"/>
    <x v="1"/>
    <s v="Rob"/>
    <s v="D"/>
    <x v="2"/>
    <n v="20.585000000000001"/>
    <n v="61.755000000000003"/>
    <x v="0"/>
    <x v="2"/>
    <x v="1"/>
  </r>
  <r>
    <s v="JAF-18294-750"/>
    <x v="139"/>
    <s v="73564-98204-EY"/>
    <s v="R-D-2.5"/>
    <n v="6"/>
    <x v="148"/>
    <s v=""/>
    <x v="0"/>
    <s v="Rob"/>
    <s v="D"/>
    <x v="2"/>
    <n v="20.585000000000001"/>
    <n v="123.51"/>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50000000000001"/>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7"/>
    <n v="26.85"/>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5000000000001"/>
    <n v="68.31"/>
    <x v="1"/>
    <x v="1"/>
    <x v="1"/>
  </r>
  <r>
    <s v="IRJ-67095-738"/>
    <x v="13"/>
    <s v="86447-02699-UT"/>
    <s v="E-M-2.5"/>
    <n v="2"/>
    <x v="161"/>
    <s v="mchamberlayne4r@bigcartel.com"/>
    <x v="0"/>
    <s v="Exc"/>
    <s v="M"/>
    <x v="2"/>
    <n v="31.625"/>
    <n v="63.25"/>
    <x v="1"/>
    <x v="0"/>
    <x v="0"/>
  </r>
  <r>
    <s v="VEA-31961-977"/>
    <x v="79"/>
    <s v="51432-27169-KN"/>
    <s v="E-D-0.5"/>
    <n v="3"/>
    <x v="162"/>
    <s v="bflaherty4s@moonfruit.com"/>
    <x v="1"/>
    <s v="Exc"/>
    <s v="D"/>
    <x v="1"/>
    <n v="7.29"/>
    <n v="21.87"/>
    <x v="1"/>
    <x v="2"/>
    <x v="1"/>
  </r>
  <r>
    <s v="BAF-42286-205"/>
    <x v="152"/>
    <s v="43074-00987-PB"/>
    <s v="R-M-2.5"/>
    <n v="4"/>
    <x v="163"/>
    <s v="ocolbeck4t@sina.com.cn"/>
    <x v="0"/>
    <s v="Rob"/>
    <s v="M"/>
    <x v="2"/>
    <n v="22.885000000000002"/>
    <n v="91.54"/>
    <x v="0"/>
    <x v="0"/>
    <x v="1"/>
  </r>
  <r>
    <s v="WOR-52762-511"/>
    <x v="153"/>
    <s v="04739-85772-QT"/>
    <s v="E-L-2.5"/>
    <n v="6"/>
    <x v="164"/>
    <s v=""/>
    <x v="0"/>
    <s v="Exc"/>
    <s v="L"/>
    <x v="2"/>
    <n v="34.155000000000001"/>
    <n v="204.93"/>
    <x v="1"/>
    <x v="1"/>
    <x v="0"/>
  </r>
  <r>
    <s v="ZWK-03995-815"/>
    <x v="154"/>
    <s v="28279-78469-YW"/>
    <s v="E-M-2.5"/>
    <n v="2"/>
    <x v="165"/>
    <s v="ehobbing4v@nsw.gov.au"/>
    <x v="0"/>
    <s v="Exc"/>
    <s v="M"/>
    <x v="2"/>
    <n v="31.625"/>
    <n v="63.25"/>
    <x v="1"/>
    <x v="0"/>
    <x v="0"/>
  </r>
  <r>
    <s v="CKF-43291-846"/>
    <x v="155"/>
    <s v="91829-99544-DS"/>
    <s v="E-L-2.5"/>
    <n v="1"/>
    <x v="166"/>
    <s v="othynne4w@auda.org.au"/>
    <x v="0"/>
    <s v="Exc"/>
    <s v="L"/>
    <x v="2"/>
    <n v="34.155000000000001"/>
    <n v="34.155000000000001"/>
    <x v="1"/>
    <x v="1"/>
    <x v="0"/>
  </r>
  <r>
    <s v="RMW-74160-339"/>
    <x v="156"/>
    <s v="38978-59582-JP"/>
    <s v="R-L-2.5"/>
    <n v="4"/>
    <x v="167"/>
    <s v="eheining4x@flickr.com"/>
    <x v="0"/>
    <s v="Rob"/>
    <s v="L"/>
    <x v="2"/>
    <n v="27.484999999999999"/>
    <n v="109.94"/>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7"/>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5000000000002"/>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5000000000003"/>
    <n v="33.465000000000003"/>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5"/>
    <n v="59.57"/>
    <x v="3"/>
    <x v="2"/>
    <x v="1"/>
  </r>
  <r>
    <s v="NOP-21394-646"/>
    <x v="170"/>
    <s v="16982-35708-BZ"/>
    <s v="L-D-2.5"/>
    <n v="3"/>
    <x v="185"/>
    <s v="ncuttler5g@parallels.com"/>
    <x v="0"/>
    <s v="Lib"/>
    <s v="D"/>
    <x v="2"/>
    <n v="29.785"/>
    <n v="89.355000000000004"/>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5"/>
    <n v="178.71"/>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50000000000001"/>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5000000000001"/>
    <n v="20.585000000000001"/>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5"/>
    <n v="119.14"/>
    <x v="3"/>
    <x v="2"/>
    <x v="0"/>
  </r>
  <r>
    <s v="PSS-22466-862"/>
    <x v="192"/>
    <s v="11550-78378-GE"/>
    <s v="R-L-0.2"/>
    <n v="4"/>
    <x v="209"/>
    <s v="ewesterman69@si.edu"/>
    <x v="1"/>
    <s v="Rob"/>
    <s v="L"/>
    <x v="3"/>
    <n v="3.585"/>
    <n v="14.34"/>
    <x v="0"/>
    <x v="1"/>
    <x v="1"/>
  </r>
  <r>
    <s v="REH-56504-397"/>
    <x v="193"/>
    <s v="90961-35603-RP"/>
    <s v="A-M-2.5"/>
    <n v="5"/>
    <x v="210"/>
    <s v="ahutchens6a@amazonaws.com"/>
    <x v="0"/>
    <s v="Ara"/>
    <s v="M"/>
    <x v="2"/>
    <n v="25.875"/>
    <n v="129.375"/>
    <x v="2"/>
    <x v="0"/>
    <x v="1"/>
  </r>
  <r>
    <s v="ALA-62598-016"/>
    <x v="194"/>
    <s v="57145-03803-ZL"/>
    <s v="R-D-0.2"/>
    <n v="6"/>
    <x v="211"/>
    <s v="nwyvill6b@naver.com"/>
    <x v="2"/>
    <s v="Rob"/>
    <s v="D"/>
    <x v="3"/>
    <n v="2.6850000000000001"/>
    <n v="16.11"/>
    <x v="0"/>
    <x v="2"/>
    <x v="0"/>
  </r>
  <r>
    <s v="EYE-70374-835"/>
    <x v="195"/>
    <s v="89115-11966-VF"/>
    <s v="R-L-0.2"/>
    <n v="5"/>
    <x v="212"/>
    <s v="bmathon6c@barnesandnoble.com"/>
    <x v="0"/>
    <s v="Rob"/>
    <s v="L"/>
    <x v="3"/>
    <n v="3.585"/>
    <n v="17.925000000000001"/>
    <x v="0"/>
    <x v="1"/>
    <x v="1"/>
  </r>
  <r>
    <s v="CCZ-19589-212"/>
    <x v="196"/>
    <s v="05754-41702-FG"/>
    <s v="L-M-0.2"/>
    <n v="2"/>
    <x v="213"/>
    <s v="kstreight6d@about.com"/>
    <x v="0"/>
    <s v="Lib"/>
    <s v="M"/>
    <x v="3"/>
    <n v="4.3650000000000002"/>
    <n v="8.73"/>
    <x v="3"/>
    <x v="0"/>
    <x v="1"/>
  </r>
  <r>
    <s v="BPT-83989-157"/>
    <x v="197"/>
    <s v="84269-49816-ML"/>
    <s v="A-M-2.5"/>
    <n v="2"/>
    <x v="214"/>
    <s v="pcutchie6e@globo.com"/>
    <x v="0"/>
    <s v="Ara"/>
    <s v="M"/>
    <x v="2"/>
    <n v="25.875"/>
    <n v="51.75"/>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5"/>
    <n v="89.355000000000004"/>
    <x v="3"/>
    <x v="2"/>
    <x v="1"/>
  </r>
  <r>
    <s v="JJX-83339-346"/>
    <x v="204"/>
    <s v="32928-18158-OW"/>
    <s v="R-L-0.2"/>
    <n v="1"/>
    <x v="221"/>
    <s v=""/>
    <x v="0"/>
    <s v="Rob"/>
    <s v="L"/>
    <x v="3"/>
    <n v="3.585"/>
    <n v="3.585"/>
    <x v="0"/>
    <x v="1"/>
    <x v="0"/>
  </r>
  <r>
    <s v="BIU-21970-705"/>
    <x v="205"/>
    <s v="89711-56688-GG"/>
    <s v="R-M-2.5"/>
    <n v="2"/>
    <x v="222"/>
    <s v="fdrysdale6m@symantec.com"/>
    <x v="0"/>
    <s v="Rob"/>
    <s v="M"/>
    <x v="2"/>
    <n v="22.885000000000002"/>
    <n v="45.77"/>
    <x v="0"/>
    <x v="0"/>
    <x v="0"/>
  </r>
  <r>
    <s v="ELJ-87741-745"/>
    <x v="206"/>
    <s v="48389-71976-JB"/>
    <s v="E-L-1"/>
    <n v="4"/>
    <x v="223"/>
    <s v="dmagowan6n@fc2.com"/>
    <x v="0"/>
    <s v="Exc"/>
    <s v="L"/>
    <x v="0"/>
    <n v="14.85"/>
    <n v="59.4"/>
    <x v="1"/>
    <x v="1"/>
    <x v="1"/>
  </r>
  <r>
    <s v="SGI-48226-857"/>
    <x v="207"/>
    <s v="84033-80762-EQ"/>
    <s v="A-M-2.5"/>
    <n v="6"/>
    <x v="224"/>
    <s v=""/>
    <x v="0"/>
    <s v="Ara"/>
    <s v="M"/>
    <x v="2"/>
    <n v="25.875"/>
    <n v="155.25"/>
    <x v="2"/>
    <x v="0"/>
    <x v="0"/>
  </r>
  <r>
    <s v="AHV-66988-037"/>
    <x v="208"/>
    <s v="12743-00952-KO"/>
    <s v="R-M-2.5"/>
    <n v="2"/>
    <x v="225"/>
    <s v=""/>
    <x v="0"/>
    <s v="Rob"/>
    <s v="M"/>
    <x v="2"/>
    <n v="22.885000000000002"/>
    <n v="45.77"/>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5000000000003"/>
    <n v="133.86000000000001"/>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7"/>
    <n v="28.68"/>
    <x v="0"/>
    <x v="1"/>
    <x v="1"/>
  </r>
  <r>
    <s v="IGM-84664-265"/>
    <x v="114"/>
    <s v="80179-44620-WN"/>
    <s v="R-L-0.5"/>
    <n v="3"/>
    <x v="239"/>
    <s v="cblowfelde73@ustream.tv"/>
    <x v="0"/>
    <s v="Rob"/>
    <s v="L"/>
    <x v="1"/>
    <n v="7.17"/>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9"/>
    <n v="27.484999999999999"/>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5000000000003"/>
    <n v="133.86000000000001"/>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5"/>
    <n v="25.875"/>
    <x v="2"/>
    <x v="0"/>
    <x v="1"/>
  </r>
  <r>
    <s v="SCL-94540-788"/>
    <x v="235"/>
    <s v="16123-07017-TY"/>
    <s v="E-L-2.5"/>
    <n v="6"/>
    <x v="257"/>
    <s v="tcrowthe7n@europa.eu"/>
    <x v="0"/>
    <s v="Exc"/>
    <s v="L"/>
    <x v="2"/>
    <n v="34.155000000000001"/>
    <n v="204.93"/>
    <x v="1"/>
    <x v="1"/>
    <x v="1"/>
  </r>
  <r>
    <s v="HVU-21634-076"/>
    <x v="236"/>
    <s v="27723-45097-MH"/>
    <s v="R-L-2.5"/>
    <n v="4"/>
    <x v="258"/>
    <s v="dbury7o@tinyurl.com"/>
    <x v="1"/>
    <s v="Rob"/>
    <s v="L"/>
    <x v="2"/>
    <n v="27.484999999999999"/>
    <n v="109.94"/>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5000000000003"/>
    <n v="33.465000000000003"/>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7"/>
    <n v="5.37"/>
    <x v="0"/>
    <x v="2"/>
    <x v="0"/>
  </r>
  <r>
    <s v="IYO-10245-081"/>
    <x v="242"/>
    <s v="57145-31023-FK"/>
    <s v="E-M-2.5"/>
    <n v="3"/>
    <x v="266"/>
    <s v=""/>
    <x v="0"/>
    <s v="Exc"/>
    <s v="M"/>
    <x v="2"/>
    <n v="31.625"/>
    <n v="94.875"/>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5"/>
    <n v="14.34"/>
    <x v="0"/>
    <x v="1"/>
    <x v="1"/>
  </r>
  <r>
    <s v="LYP-52345-883"/>
    <x v="246"/>
    <s v="17649-28133-PY"/>
    <s v="E-M-0.5"/>
    <n v="1"/>
    <x v="270"/>
    <s v=""/>
    <x v="1"/>
    <s v="Exc"/>
    <s v="M"/>
    <x v="1"/>
    <n v="8.25"/>
    <n v="8.25"/>
    <x v="1"/>
    <x v="0"/>
    <x v="0"/>
  </r>
  <r>
    <s v="DFK-35846-692"/>
    <x v="247"/>
    <s v="49612-33852-CN"/>
    <s v="R-D-0.2"/>
    <n v="5"/>
    <x v="271"/>
    <s v=""/>
    <x v="0"/>
    <s v="Rob"/>
    <s v="D"/>
    <x v="3"/>
    <n v="2.6850000000000001"/>
    <n v="13.425000000000001"/>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7"/>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5000000000001"/>
    <n v="204.93"/>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5"/>
    <n v="189.75"/>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5000000000001"/>
    <n v="34.155000000000001"/>
    <x v="1"/>
    <x v="1"/>
    <x v="0"/>
  </r>
  <r>
    <s v="CZY-70361-485"/>
    <x v="266"/>
    <s v="83308-82257-UN"/>
    <s v="E-L-2.5"/>
    <n v="6"/>
    <x v="297"/>
    <s v="nlush8s@dedecms.com"/>
    <x v="1"/>
    <s v="Exc"/>
    <s v="L"/>
    <x v="2"/>
    <n v="34.155000000000001"/>
    <n v="204.93"/>
    <x v="1"/>
    <x v="1"/>
    <x v="1"/>
  </r>
  <r>
    <s v="RJR-12175-899"/>
    <x v="267"/>
    <s v="37274-08534-FM"/>
    <s v="E-D-0.5"/>
    <n v="3"/>
    <x v="298"/>
    <s v="smcmillian8t@csmonitor.com"/>
    <x v="0"/>
    <s v="Exc"/>
    <s v="D"/>
    <x v="1"/>
    <n v="7.29"/>
    <n v="21.87"/>
    <x v="1"/>
    <x v="2"/>
    <x v="1"/>
  </r>
  <r>
    <s v="ELB-07929-407"/>
    <x v="204"/>
    <s v="54004-04664-AA"/>
    <s v="A-M-2.5"/>
    <n v="2"/>
    <x v="299"/>
    <s v="tbennison8u@google.cn"/>
    <x v="0"/>
    <s v="Ara"/>
    <s v="M"/>
    <x v="2"/>
    <n v="25.875"/>
    <n v="51.75"/>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5"/>
    <n v="29.785"/>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7"/>
    <n v="21.48"/>
    <x v="0"/>
    <x v="2"/>
    <x v="0"/>
  </r>
  <r>
    <s v="OVI-27064-381"/>
    <x v="276"/>
    <s v="37274-08534-FM"/>
    <s v="R-D-0.5"/>
    <n v="3"/>
    <x v="298"/>
    <s v="smcmillian8t@csmonitor.com"/>
    <x v="0"/>
    <s v="Rob"/>
    <s v="D"/>
    <x v="1"/>
    <n v="5.37"/>
    <n v="16.11"/>
    <x v="0"/>
    <x v="2"/>
    <x v="1"/>
  </r>
  <r>
    <s v="SHP-17012-870"/>
    <x v="277"/>
    <s v="69529-07533-CV"/>
    <s v="R-M-2.5"/>
    <n v="1"/>
    <x v="310"/>
    <s v="cdrewett97@wikipedia.org"/>
    <x v="0"/>
    <s v="Rob"/>
    <s v="M"/>
    <x v="2"/>
    <n v="22.885000000000002"/>
    <n v="22.885000000000002"/>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7"/>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5000000000001"/>
    <n v="204.93"/>
    <x v="1"/>
    <x v="1"/>
    <x v="1"/>
  </r>
  <r>
    <s v="JPB-45297-000"/>
    <x v="293"/>
    <s v="83105-86631-IU"/>
    <s v="R-L-0.2"/>
    <n v="4"/>
    <x v="326"/>
    <s v="ddaveridge9p@arstechnica.com"/>
    <x v="0"/>
    <s v="Rob"/>
    <s v="L"/>
    <x v="3"/>
    <n v="3.585"/>
    <n v="14.34"/>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5"/>
    <n v="155.25"/>
    <x v="2"/>
    <x v="0"/>
    <x v="1"/>
  </r>
  <r>
    <s v="JXP-28398-485"/>
    <x v="299"/>
    <s v="23039-93032-FN"/>
    <s v="A-D-2.5"/>
    <n v="5"/>
    <x v="331"/>
    <s v="mvedmore9v@a8.net"/>
    <x v="0"/>
    <s v="Ara"/>
    <s v="D"/>
    <x v="2"/>
    <n v="22.885000000000002"/>
    <n v="114.42500000000001"/>
    <x v="2"/>
    <x v="2"/>
    <x v="0"/>
  </r>
  <r>
    <s v="WWH-92259-198"/>
    <x v="300"/>
    <s v="35256-12529-FT"/>
    <s v="L-D-1"/>
    <n v="4"/>
    <x v="332"/>
    <s v="wromao9w@chronoengine.com"/>
    <x v="0"/>
    <s v="Lib"/>
    <s v="D"/>
    <x v="0"/>
    <n v="12.95"/>
    <n v="51.8"/>
    <x v="3"/>
    <x v="2"/>
    <x v="0"/>
  </r>
  <r>
    <s v="FLR-82914-153"/>
    <x v="301"/>
    <s v="86100-33488-WP"/>
    <s v="A-M-2.5"/>
    <n v="6"/>
    <x v="333"/>
    <s v=""/>
    <x v="0"/>
    <s v="Ara"/>
    <s v="M"/>
    <x v="2"/>
    <n v="25.875"/>
    <n v="155.25"/>
    <x v="2"/>
    <x v="0"/>
    <x v="1"/>
  </r>
  <r>
    <s v="AMB-93600-000"/>
    <x v="302"/>
    <s v="64435-53100-WM"/>
    <s v="A-L-2.5"/>
    <n v="1"/>
    <x v="334"/>
    <s v="tcotmore9y@amazonaws.com"/>
    <x v="0"/>
    <s v="Ara"/>
    <s v="L"/>
    <x v="2"/>
    <n v="29.785"/>
    <n v="29.785"/>
    <x v="2"/>
    <x v="1"/>
    <x v="1"/>
  </r>
  <r>
    <s v="FEP-36895-658"/>
    <x v="303"/>
    <s v="44699-43836-UH"/>
    <s v="R-L-0.2"/>
    <n v="6"/>
    <x v="335"/>
    <s v="yskipsey9z@spotify.com"/>
    <x v="2"/>
    <s v="Rob"/>
    <s v="L"/>
    <x v="3"/>
    <n v="3.585"/>
    <n v="21.509999999999998"/>
    <x v="0"/>
    <x v="1"/>
    <x v="1"/>
  </r>
  <r>
    <s v="RXW-91413-276"/>
    <x v="304"/>
    <s v="29588-35679-RG"/>
    <s v="R-D-2.5"/>
    <n v="2"/>
    <x v="336"/>
    <s v="ncorpsa0@gmpg.org"/>
    <x v="0"/>
    <s v="Rob"/>
    <s v="D"/>
    <x v="2"/>
    <n v="20.585000000000001"/>
    <n v="41.17"/>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5"/>
    <n v="63.25"/>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7"/>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50000000000001"/>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7"/>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5"/>
    <n v="119.14"/>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9"/>
    <n v="109.94"/>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5"/>
    <n v="51.75"/>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5"/>
    <n v="29.785"/>
    <x v="2"/>
    <x v="1"/>
    <x v="0"/>
  </r>
  <r>
    <s v="RGU-43561-950"/>
    <x v="348"/>
    <s v="44220-00348-MB"/>
    <s v="A-L-2.5"/>
    <n v="5"/>
    <x v="391"/>
    <s v="bmcgilvrabm@so-net.ne.jp"/>
    <x v="0"/>
    <s v="Ara"/>
    <s v="L"/>
    <x v="2"/>
    <n v="29.785"/>
    <n v="148.92500000000001"/>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5000000000002"/>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5"/>
    <n v="14.34"/>
    <x v="0"/>
    <x v="1"/>
    <x v="0"/>
  </r>
  <r>
    <s v="ACY-56225-839"/>
    <x v="353"/>
    <s v="47386-50743-FG"/>
    <s v="A-M-2.5"/>
    <n v="3"/>
    <x v="398"/>
    <s v=""/>
    <x v="0"/>
    <s v="Ara"/>
    <s v="M"/>
    <x v="2"/>
    <n v="25.875"/>
    <n v="77.625"/>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50000000000001"/>
    <n v="5.37"/>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5000000000003"/>
    <n v="200.79000000000002"/>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5"/>
    <n v="29.785"/>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5"/>
    <n v="103.5"/>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7"/>
    <n v="35.85"/>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5000000000003"/>
    <n v="66.930000000000007"/>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7"/>
    <n v="7.17"/>
    <x v="0"/>
    <x v="1"/>
    <x v="1"/>
  </r>
  <r>
    <s v="NID-20149-329"/>
    <x v="367"/>
    <s v="49888-39458-PF"/>
    <s v="R-D-0.2"/>
    <n v="2"/>
    <x v="419"/>
    <s v="aharroldch@miibeian.gov.cn"/>
    <x v="0"/>
    <s v="Rob"/>
    <s v="D"/>
    <x v="3"/>
    <n v="2.6850000000000001"/>
    <n v="5.37"/>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5000000000001"/>
    <n v="41.17"/>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5000000000001"/>
    <n v="82.34"/>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5000000000001"/>
    <n v="41.17"/>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7"/>
    <n v="16.11"/>
    <x v="0"/>
    <x v="2"/>
    <x v="0"/>
  </r>
  <r>
    <s v="BAQ-74241-156"/>
    <x v="376"/>
    <s v="99869-55718-UU"/>
    <s v="R-D-0.2"/>
    <n v="4"/>
    <x v="430"/>
    <s v="rmckallct@sakura.ne.jp"/>
    <x v="2"/>
    <s v="Rob"/>
    <s v="D"/>
    <x v="3"/>
    <n v="2.6850000000000001"/>
    <n v="10.74"/>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5"/>
    <n v="119.14"/>
    <x v="3"/>
    <x v="2"/>
    <x v="1"/>
  </r>
  <r>
    <s v="VIO-27668-766"/>
    <x v="379"/>
    <s v="10074-20104-NN"/>
    <s v="R-D-2.5"/>
    <n v="1"/>
    <x v="434"/>
    <s v="ddrinkallcx@psu.edu"/>
    <x v="0"/>
    <s v="Rob"/>
    <s v="D"/>
    <x v="2"/>
    <n v="20.585000000000001"/>
    <n v="20.585000000000001"/>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5000000000003"/>
    <n v="133.86000000000001"/>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5"/>
    <n v="31.625"/>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5"/>
    <n v="126.5"/>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5"/>
    <n v="59.57"/>
    <x v="3"/>
    <x v="2"/>
    <x v="0"/>
  </r>
  <r>
    <s v="ISJ-48676-420"/>
    <x v="390"/>
    <s v="93046-67561-AY"/>
    <s v="L-L-0.5"/>
    <n v="6"/>
    <x v="450"/>
    <s v="kcakedg@huffingtonpost.com"/>
    <x v="0"/>
    <s v="Lib"/>
    <s v="L"/>
    <x v="1"/>
    <n v="9.51"/>
    <n v="57.06"/>
    <x v="3"/>
    <x v="1"/>
    <x v="1"/>
  </r>
  <r>
    <s v="MIF-17920-768"/>
    <x v="391"/>
    <s v="68946-40750-LK"/>
    <s v="R-L-0.2"/>
    <n v="6"/>
    <x v="451"/>
    <s v="mhanseddh@instagram.com"/>
    <x v="1"/>
    <s v="Rob"/>
    <s v="L"/>
    <x v="3"/>
    <n v="3.58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50000000000001"/>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5"/>
    <n v="89.355000000000004"/>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7"/>
    <n v="21.509999999999998"/>
    <x v="0"/>
    <x v="1"/>
    <x v="1"/>
  </r>
  <r>
    <s v="AOT-70449-651"/>
    <x v="410"/>
    <s v="53414-73391-CR"/>
    <s v="R-D-2.5"/>
    <n v="5"/>
    <x v="478"/>
    <s v=""/>
    <x v="0"/>
    <s v="Rob"/>
    <s v="D"/>
    <x v="2"/>
    <n v="20.585000000000001"/>
    <n v="102.92500000000001"/>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5"/>
    <n v="29.785"/>
    <x v="3"/>
    <x v="2"/>
    <x v="1"/>
  </r>
  <r>
    <s v="DNZ-11665-950"/>
    <x v="415"/>
    <s v="10637-45522-ID"/>
    <s v="L-L-2.5"/>
    <n v="2"/>
    <x v="484"/>
    <s v=""/>
    <x v="0"/>
    <s v="Lib"/>
    <s v="L"/>
    <x v="2"/>
    <n v="36.454999999999998"/>
    <n v="72.91"/>
    <x v="3"/>
    <x v="1"/>
    <x v="1"/>
  </r>
  <r>
    <s v="ITR-54735-364"/>
    <x v="416"/>
    <s v="92599-58687-CS"/>
    <s v="R-D-0.2"/>
    <n v="5"/>
    <x v="485"/>
    <s v=""/>
    <x v="0"/>
    <s v="Rob"/>
    <s v="D"/>
    <x v="3"/>
    <n v="2.6850000000000001"/>
    <n v="13.425000000000001"/>
    <x v="0"/>
    <x v="2"/>
    <x v="0"/>
  </r>
  <r>
    <s v="YDS-02797-307"/>
    <x v="417"/>
    <s v="06058-48844-PI"/>
    <s v="E-M-2.5"/>
    <n v="4"/>
    <x v="486"/>
    <s v="wspeechlyem@amazon.com"/>
    <x v="0"/>
    <s v="Exc"/>
    <s v="M"/>
    <x v="2"/>
    <n v="31.625"/>
    <n v="126.5"/>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7"/>
    <n v="21.48"/>
    <x v="0"/>
    <x v="2"/>
    <x v="1"/>
  </r>
  <r>
    <s v="LWJ-06793-303"/>
    <x v="204"/>
    <s v="95424-67020-AP"/>
    <s v="R-M-2.5"/>
    <n v="2"/>
    <x v="494"/>
    <s v="koculleneu@ca.gov"/>
    <x v="1"/>
    <s v="Rob"/>
    <s v="M"/>
    <x v="2"/>
    <n v="22.885000000000002"/>
    <n v="45.77"/>
    <x v="0"/>
    <x v="0"/>
    <x v="0"/>
  </r>
  <r>
    <s v="FLM-82229-989"/>
    <x v="424"/>
    <s v="73017-69644-MS"/>
    <s v="L-L-0.2"/>
    <n v="2"/>
    <x v="495"/>
    <s v=""/>
    <x v="1"/>
    <s v="Lib"/>
    <s v="L"/>
    <x v="3"/>
    <n v="4.7549999999999999"/>
    <n v="9.51"/>
    <x v="3"/>
    <x v="1"/>
    <x v="1"/>
  </r>
  <r>
    <s v="CPV-90280-133"/>
    <x v="13"/>
    <s v="66458-91190-YC"/>
    <s v="R-D-0.2"/>
    <n v="3"/>
    <x v="464"/>
    <s v="murione5@alexa.com"/>
    <x v="1"/>
    <s v="Rob"/>
    <s v="D"/>
    <x v="3"/>
    <n v="2.6850000000000001"/>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50000000000001"/>
    <n v="10.74"/>
    <x v="0"/>
    <x v="2"/>
    <x v="0"/>
  </r>
  <r>
    <s v="WCT-07869-499"/>
    <x v="91"/>
    <s v="32031-49093-KE"/>
    <s v="R-D-0.5"/>
    <n v="5"/>
    <x v="498"/>
    <s v="bdomangeez@yahoo.co.jp"/>
    <x v="0"/>
    <s v="Rob"/>
    <s v="D"/>
    <x v="1"/>
    <n v="5.37"/>
    <n v="26.85"/>
    <x v="0"/>
    <x v="2"/>
    <x v="1"/>
  </r>
  <r>
    <s v="FHD-89872-325"/>
    <x v="425"/>
    <s v="31715-98714-OO"/>
    <s v="L-L-1"/>
    <n v="4"/>
    <x v="499"/>
    <s v="koslerf0@gmpg.org"/>
    <x v="0"/>
    <s v="Lib"/>
    <s v="L"/>
    <x v="0"/>
    <n v="15.85"/>
    <n v="63.4"/>
    <x v="3"/>
    <x v="1"/>
    <x v="0"/>
  </r>
  <r>
    <s v="AZF-45991-584"/>
    <x v="426"/>
    <s v="73759-17258-KA"/>
    <s v="A-D-2.5"/>
    <n v="1"/>
    <x v="500"/>
    <s v=""/>
    <x v="1"/>
    <s v="Ara"/>
    <s v="D"/>
    <x v="2"/>
    <n v="22.885000000000002"/>
    <n v="22.885000000000002"/>
    <x v="2"/>
    <x v="2"/>
    <x v="0"/>
  </r>
  <r>
    <s v="MDG-14481-513"/>
    <x v="427"/>
    <s v="64897-79178-MH"/>
    <s v="A-M-2.5"/>
    <n v="4"/>
    <x v="501"/>
    <s v="zpellettf2@dailymotion.com"/>
    <x v="0"/>
    <s v="Ara"/>
    <s v="M"/>
    <x v="2"/>
    <n v="25.875"/>
    <n v="103.5"/>
    <x v="2"/>
    <x v="0"/>
    <x v="1"/>
  </r>
  <r>
    <s v="OFN-49424-848"/>
    <x v="428"/>
    <s v="73346-85564-JB"/>
    <s v="R-L-2.5"/>
    <n v="2"/>
    <x v="502"/>
    <s v="isprakesf3@spiegel.de"/>
    <x v="0"/>
    <s v="Rob"/>
    <s v="L"/>
    <x v="2"/>
    <n v="27.484999999999999"/>
    <n v="54.97"/>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9"/>
    <n v="54.97"/>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5"/>
    <n v="189.75"/>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7"/>
    <n v="14.34"/>
    <x v="0"/>
    <x v="1"/>
    <x v="1"/>
  </r>
  <r>
    <s v="XPG-66112-335"/>
    <x v="440"/>
    <s v="58118-22461-GC"/>
    <s v="R-D-2.5"/>
    <n v="4"/>
    <x v="522"/>
    <s v="jchuggfp@about.me"/>
    <x v="0"/>
    <s v="Rob"/>
    <s v="D"/>
    <x v="2"/>
    <n v="20.585000000000001"/>
    <n v="82.34"/>
    <x v="0"/>
    <x v="2"/>
    <x v="1"/>
  </r>
  <r>
    <s v="NSQ-72210-345"/>
    <x v="441"/>
    <s v="90940-63327-DJ"/>
    <s v="A-M-0.2"/>
    <n v="6"/>
    <x v="523"/>
    <s v="akelstonfq@sakura.ne.jp"/>
    <x v="0"/>
    <s v="Ara"/>
    <s v="M"/>
    <x v="3"/>
    <n v="3.375"/>
    <n v="20.25"/>
    <x v="2"/>
    <x v="0"/>
    <x v="0"/>
  </r>
  <r>
    <s v="XRR-28376-277"/>
    <x v="442"/>
    <s v="64481-42546-II"/>
    <s v="R-L-2.5"/>
    <n v="6"/>
    <x v="524"/>
    <s v=""/>
    <x v="1"/>
    <s v="Rob"/>
    <s v="L"/>
    <x v="2"/>
    <n v="27.484999999999999"/>
    <n v="164.91"/>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5000000000002"/>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5"/>
    <n v="21.509999999999998"/>
    <x v="0"/>
    <x v="1"/>
    <x v="0"/>
  </r>
  <r>
    <s v="COV-52659-202"/>
    <x v="447"/>
    <s v="99899-54612-NX"/>
    <s v="L-M-2.5"/>
    <n v="2"/>
    <x v="531"/>
    <s v="rthickpennyfz@cafepress.com"/>
    <x v="0"/>
    <s v="Lib"/>
    <s v="M"/>
    <x v="2"/>
    <n v="33.465000000000003"/>
    <n v="66.930000000000007"/>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5"/>
    <n v="3.585"/>
    <x v="0"/>
    <x v="1"/>
    <x v="0"/>
  </r>
  <r>
    <s v="UOJ-28238-299"/>
    <x v="452"/>
    <s v="30844-91890-ZA"/>
    <s v="R-L-0.2"/>
    <n v="6"/>
    <x v="538"/>
    <s v="rreadieg8@guardian.co.uk"/>
    <x v="0"/>
    <s v="Rob"/>
    <s v="L"/>
    <x v="3"/>
    <n v="3.58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9"/>
    <n v="82.454999999999998"/>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5000000000001"/>
    <n v="204.93"/>
    <x v="1"/>
    <x v="1"/>
    <x v="1"/>
  </r>
  <r>
    <s v="VET-41158-896"/>
    <x v="457"/>
    <s v="10728-17633-ST"/>
    <s v="E-M-2.5"/>
    <n v="2"/>
    <x v="544"/>
    <s v="jshentonge@google.com.hk"/>
    <x v="0"/>
    <s v="Exc"/>
    <s v="M"/>
    <x v="2"/>
    <n v="31.625"/>
    <n v="63.25"/>
    <x v="1"/>
    <x v="0"/>
    <x v="0"/>
  </r>
  <r>
    <s v="XYL-52196-459"/>
    <x v="458"/>
    <s v="13549-65017-VE"/>
    <s v="R-D-0.2"/>
    <n v="3"/>
    <x v="545"/>
    <s v="jwilkissongf@nba.com"/>
    <x v="0"/>
    <s v="Rob"/>
    <s v="D"/>
    <x v="3"/>
    <n v="2.6850000000000001"/>
    <n v="8.0549999999999997"/>
    <x v="0"/>
    <x v="2"/>
    <x v="0"/>
  </r>
  <r>
    <s v="BPZ-51283-916"/>
    <x v="264"/>
    <s v="87688-42420-TO"/>
    <s v="A-M-2.5"/>
    <n v="2"/>
    <x v="546"/>
    <s v=""/>
    <x v="0"/>
    <s v="Ara"/>
    <s v="M"/>
    <x v="2"/>
    <n v="25.875"/>
    <n v="51.75"/>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5"/>
    <n v="59.57"/>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9"/>
    <n v="109.94"/>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5"/>
    <n v="119.14"/>
    <x v="3"/>
    <x v="2"/>
    <x v="1"/>
  </r>
  <r>
    <s v="LTS-03470-353"/>
    <x v="470"/>
    <s v="90985-89807-RW"/>
    <s v="A-L-2.5"/>
    <n v="5"/>
    <x v="558"/>
    <s v="wpowleslandgt@soundcloud.com"/>
    <x v="0"/>
    <s v="Ara"/>
    <s v="L"/>
    <x v="2"/>
    <n v="29.785"/>
    <n v="148.92500000000001"/>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5000000000001"/>
    <n v="68.31"/>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5"/>
    <n v="126.5"/>
    <x v="1"/>
    <x v="0"/>
    <x v="1"/>
  </r>
  <r>
    <s v="JZC-31180-557"/>
    <x v="444"/>
    <s v="09171-42203-EB"/>
    <s v="L-M-2.5"/>
    <n v="1"/>
    <x v="568"/>
    <s v="relizabethh5@live.com"/>
    <x v="0"/>
    <s v="Lib"/>
    <s v="M"/>
    <x v="2"/>
    <n v="33.465000000000003"/>
    <n v="33.465000000000003"/>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5000000000003"/>
    <n v="133.86000000000001"/>
    <x v="3"/>
    <x v="0"/>
    <x v="1"/>
  </r>
  <r>
    <s v="PVU-02950-470"/>
    <x v="353"/>
    <s v="01927-46702-YT"/>
    <s v="E-D-1"/>
    <n v="1"/>
    <x v="574"/>
    <s v=""/>
    <x v="2"/>
    <s v="Exc"/>
    <s v="D"/>
    <x v="0"/>
    <n v="12.15"/>
    <n v="12.15"/>
    <x v="1"/>
    <x v="2"/>
    <x v="1"/>
  </r>
  <r>
    <s v="XSN-26809-910"/>
    <x v="199"/>
    <s v="80467-17137-TO"/>
    <s v="E-M-2.5"/>
    <n v="2"/>
    <x v="575"/>
    <s v="dchardinhc@nhs.uk"/>
    <x v="1"/>
    <s v="Exc"/>
    <s v="M"/>
    <x v="2"/>
    <n v="31.625"/>
    <n v="63.25"/>
    <x v="1"/>
    <x v="0"/>
    <x v="0"/>
  </r>
  <r>
    <s v="UDN-88321-005"/>
    <x v="372"/>
    <s v="14640-87215-BK"/>
    <s v="R-L-0.5"/>
    <n v="5"/>
    <x v="576"/>
    <s v="hradbonehd@newsvine.com"/>
    <x v="0"/>
    <s v="Rob"/>
    <s v="L"/>
    <x v="1"/>
    <n v="7.17"/>
    <n v="35.85"/>
    <x v="0"/>
    <x v="1"/>
    <x v="1"/>
  </r>
  <r>
    <s v="EXP-21628-670"/>
    <x v="267"/>
    <s v="94447-35885-HK"/>
    <s v="A-M-2.5"/>
    <n v="3"/>
    <x v="577"/>
    <s v="wbernthhe@miitbeian.gov.cn"/>
    <x v="0"/>
    <s v="Ara"/>
    <s v="M"/>
    <x v="2"/>
    <n v="25.875"/>
    <n v="77.625"/>
    <x v="2"/>
    <x v="0"/>
    <x v="1"/>
  </r>
  <r>
    <s v="VGM-24161-361"/>
    <x v="480"/>
    <s v="71034-49694-CS"/>
    <s v="E-M-2.5"/>
    <n v="2"/>
    <x v="578"/>
    <s v="bacarsonhf@cnn.com"/>
    <x v="0"/>
    <s v="Exc"/>
    <s v="M"/>
    <x v="2"/>
    <n v="31.625"/>
    <n v="63.25"/>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5000000000001"/>
    <n v="102.92500000000001"/>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5"/>
    <n v="31.625"/>
    <x v="1"/>
    <x v="0"/>
    <x v="0"/>
  </r>
  <r>
    <s v="ITY-92466-909"/>
    <x v="162"/>
    <s v="34927-68586-ZV"/>
    <s v="A-M-2.5"/>
    <n v="3"/>
    <x v="586"/>
    <s v=""/>
    <x v="1"/>
    <s v="Ara"/>
    <s v="M"/>
    <x v="2"/>
    <n v="25.875"/>
    <n v="77.625"/>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9"/>
    <n v="137.42500000000001"/>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5000000000001"/>
    <n v="102.465"/>
    <x v="1"/>
    <x v="1"/>
    <x v="0"/>
  </r>
  <r>
    <s v="TZU-64255-831"/>
    <x v="125"/>
    <s v="34666-76738-SQ"/>
    <s v="R-D-2.5"/>
    <n v="2"/>
    <x v="592"/>
    <s v=""/>
    <x v="0"/>
    <s v="Rob"/>
    <s v="D"/>
    <x v="2"/>
    <n v="20.585000000000001"/>
    <n v="41.17"/>
    <x v="0"/>
    <x v="2"/>
    <x v="1"/>
  </r>
  <r>
    <s v="JVF-91003-729"/>
    <x v="492"/>
    <s v="98536-88616-FF"/>
    <s v="A-D-2.5"/>
    <n v="3"/>
    <x v="593"/>
    <s v="dohx@redcross.org"/>
    <x v="0"/>
    <s v="Ara"/>
    <s v="D"/>
    <x v="2"/>
    <n v="22.885000000000002"/>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50000000000001"/>
    <n v="16.11"/>
    <x v="0"/>
    <x v="2"/>
    <x v="1"/>
  </r>
  <r>
    <s v="ALP-37623-536"/>
    <x v="495"/>
    <s v="24689-69376-XX"/>
    <s v="L-L-1"/>
    <n v="6"/>
    <x v="596"/>
    <s v="cdenysi1@is.gd"/>
    <x v="2"/>
    <s v="Lib"/>
    <s v="L"/>
    <x v="0"/>
    <n v="15.85"/>
    <n v="95.1"/>
    <x v="3"/>
    <x v="1"/>
    <x v="1"/>
  </r>
  <r>
    <s v="WMU-87639-108"/>
    <x v="496"/>
    <s v="71891-51101-VQ"/>
    <s v="R-D-0.5"/>
    <n v="1"/>
    <x v="597"/>
    <s v="cstebbingsi2@drupal.org"/>
    <x v="0"/>
    <s v="Rob"/>
    <s v="D"/>
    <x v="1"/>
    <n v="5.37"/>
    <n v="5.37"/>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5"/>
    <n v="103.5"/>
    <x v="2"/>
    <x v="0"/>
    <x v="1"/>
  </r>
  <r>
    <s v="FWU-44971-444"/>
    <x v="499"/>
    <s v="12190-25421-WM"/>
    <s v="A-D-2.5"/>
    <n v="3"/>
    <x v="601"/>
    <s v="mmalloyi6@seattletimes.com"/>
    <x v="0"/>
    <s v="Ara"/>
    <s v="D"/>
    <x v="2"/>
    <n v="22.885000000000002"/>
    <n v="68.655000000000001"/>
    <x v="2"/>
    <x v="2"/>
    <x v="1"/>
  </r>
  <r>
    <s v="EQI-82205-066"/>
    <x v="500"/>
    <s v="52316-30571-GD"/>
    <s v="R-M-2.5"/>
    <n v="2"/>
    <x v="602"/>
    <s v="mmcparlandi7@w3.org"/>
    <x v="0"/>
    <s v="Rob"/>
    <s v="M"/>
    <x v="2"/>
    <n v="22.885000000000002"/>
    <n v="45.77"/>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5000000000002"/>
    <n v="45.77"/>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5"/>
    <n v="148.92500000000001"/>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5000000000002"/>
    <n v="91.54"/>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9"/>
    <n v="137.42500000000001"/>
    <x v="0"/>
    <x v="1"/>
    <x v="0"/>
  </r>
  <r>
    <s v="OWH-11126-533"/>
    <x v="131"/>
    <s v="25331-13794-SB"/>
    <s v="L-M-2.5"/>
    <n v="2"/>
    <x v="614"/>
    <s v="ftourryil@google.de"/>
    <x v="0"/>
    <s v="Lib"/>
    <s v="M"/>
    <x v="2"/>
    <n v="33.465000000000003"/>
    <n v="66.930000000000007"/>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5"/>
    <n v="178.71"/>
    <x v="2"/>
    <x v="1"/>
    <x v="0"/>
  </r>
  <r>
    <s v="WMA-34232-850"/>
    <x v="7"/>
    <s v="53386-94266-LJ"/>
    <s v="L-D-2.5"/>
    <n v="4"/>
    <x v="620"/>
    <s v=""/>
    <x v="0"/>
    <s v="Lib"/>
    <s v="D"/>
    <x v="2"/>
    <n v="29.785"/>
    <n v="119.14"/>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5"/>
    <n v="178.71"/>
    <x v="2"/>
    <x v="1"/>
    <x v="0"/>
  </r>
  <r>
    <s v="NQZ-82067-394"/>
    <x v="517"/>
    <s v="72320-29738-EB"/>
    <s v="R-L-2.5"/>
    <n v="1"/>
    <x v="624"/>
    <s v="avairowiv@studiopress.com"/>
    <x v="2"/>
    <s v="Rob"/>
    <s v="L"/>
    <x v="2"/>
    <n v="27.484999999999999"/>
    <n v="27.484999999999999"/>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50000000000001"/>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5"/>
    <n v="178.71"/>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5"/>
    <n v="51.75"/>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5"/>
    <n v="119.14"/>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5000000000002"/>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5"/>
    <n v="63.25"/>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5000000000003"/>
    <n v="100.39500000000001"/>
    <x v="3"/>
    <x v="0"/>
    <x v="0"/>
  </r>
  <r>
    <s v="SUZ-83036-175"/>
    <x v="550"/>
    <s v="55915-19477-MK"/>
    <s v="R-D-0.2"/>
    <n v="5"/>
    <x v="677"/>
    <s v=""/>
    <x v="0"/>
    <s v="Rob"/>
    <s v="D"/>
    <x v="3"/>
    <n v="2.6850000000000001"/>
    <n v="13.425000000000001"/>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7"/>
    <n v="28.68"/>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50000000000001"/>
    <n v="5.37"/>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5"/>
    <n v="29.785"/>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5"/>
    <n v="178.71"/>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5"/>
    <n v="89.355000000000004"/>
    <x v="2"/>
    <x v="1"/>
    <x v="1"/>
  </r>
  <r>
    <s v="CVE-15042-481"/>
    <x v="575"/>
    <s v="24972-55878-KX"/>
    <s v="R-L-1"/>
    <n v="2"/>
    <x v="696"/>
    <s v="fconstancekz@ifeng.com"/>
    <x v="0"/>
    <s v="Rob"/>
    <s v="L"/>
    <x v="0"/>
    <n v="11.95"/>
    <n v="23.9"/>
    <x v="0"/>
    <x v="1"/>
    <x v="1"/>
  </r>
  <r>
    <s v="EJA-79176-833"/>
    <x v="576"/>
    <s v="91509-62250-GN"/>
    <s v="R-M-2.5"/>
    <n v="6"/>
    <x v="707"/>
    <s v="deburahld@google.co.jp"/>
    <x v="2"/>
    <s v="Rob"/>
    <s v="M"/>
    <x v="2"/>
    <n v="22.885000000000002"/>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7"/>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5"/>
    <n v="59.57"/>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5000000000002"/>
    <n v="22.885000000000002"/>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5000000000002"/>
    <n v="45.77"/>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5"/>
    <n v="17.925000000000001"/>
    <x v="0"/>
    <x v="1"/>
    <x v="1"/>
  </r>
  <r>
    <s v="SCS-67069-962"/>
    <x v="507"/>
    <s v="21403-49423-PD"/>
    <s v="A-L-2.5"/>
    <n v="5"/>
    <x v="731"/>
    <s v="gtrengrovem2@elpais.com"/>
    <x v="0"/>
    <s v="Ara"/>
    <s v="L"/>
    <x v="2"/>
    <n v="29.785"/>
    <n v="148.92500000000001"/>
    <x v="2"/>
    <x v="1"/>
    <x v="1"/>
  </r>
  <r>
    <s v="BDM-03174-485"/>
    <x v="533"/>
    <s v="29581-13303-VB"/>
    <s v="R-L-0.5"/>
    <n v="4"/>
    <x v="732"/>
    <s v="wcalderom3@stumbleupon.com"/>
    <x v="0"/>
    <s v="Rob"/>
    <s v="L"/>
    <x v="1"/>
    <n v="7.17"/>
    <n v="28.68"/>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50000000000001"/>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50000000000001"/>
    <n v="16.11"/>
    <x v="0"/>
    <x v="2"/>
    <x v="1"/>
  </r>
  <r>
    <s v="LXR-09892-726"/>
    <x v="402"/>
    <s v="50924-94200-SQ"/>
    <s v="R-D-2.5"/>
    <n v="2"/>
    <x v="738"/>
    <s v="btartem9@aol.com"/>
    <x v="0"/>
    <s v="Rob"/>
    <s v="D"/>
    <x v="2"/>
    <n v="20.585000000000001"/>
    <n v="41.17"/>
    <x v="0"/>
    <x v="2"/>
    <x v="0"/>
  </r>
  <r>
    <s v="QXX-89943-393"/>
    <x v="593"/>
    <s v="15673-18812-IU"/>
    <s v="R-D-0.2"/>
    <n v="4"/>
    <x v="739"/>
    <s v="ckrzysztofiakma@skyrock.com"/>
    <x v="0"/>
    <s v="Rob"/>
    <s v="D"/>
    <x v="3"/>
    <n v="2.6850000000000001"/>
    <n v="10.74"/>
    <x v="0"/>
    <x v="2"/>
    <x v="1"/>
  </r>
  <r>
    <s v="WVS-57822-366"/>
    <x v="594"/>
    <s v="52151-75971-YY"/>
    <s v="E-M-2.5"/>
    <n v="4"/>
    <x v="740"/>
    <s v="dpenquetmb@diigo.com"/>
    <x v="0"/>
    <s v="Exc"/>
    <s v="M"/>
    <x v="2"/>
    <n v="31.625"/>
    <n v="126.5"/>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9"/>
    <n v="137.42500000000001"/>
    <x v="0"/>
    <x v="1"/>
    <x v="1"/>
  </r>
  <r>
    <s v="HBH-64794-080"/>
    <x v="597"/>
    <s v="40560-18556-YE"/>
    <s v="R-D-0.2"/>
    <n v="3"/>
    <x v="746"/>
    <s v=""/>
    <x v="0"/>
    <s v="Rob"/>
    <s v="D"/>
    <x v="3"/>
    <n v="2.6850000000000001"/>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5"/>
    <n v="178.71"/>
    <x v="3"/>
    <x v="2"/>
    <x v="0"/>
  </r>
  <r>
    <s v="YAC-50329-982"/>
    <x v="598"/>
    <s v="75419-92838-TI"/>
    <s v="E-M-2.5"/>
    <n v="1"/>
    <x v="749"/>
    <s v="cbrydeml@tuttocitta.it"/>
    <x v="0"/>
    <s v="Exc"/>
    <s v="M"/>
    <x v="2"/>
    <n v="31.625"/>
    <n v="31.625"/>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7"/>
    <n v="26.85"/>
    <x v="0"/>
    <x v="2"/>
    <x v="1"/>
  </r>
  <r>
    <s v="KMS-49214-806"/>
    <x v="605"/>
    <s v="50384-52703-LA"/>
    <s v="E-L-2.5"/>
    <n v="4"/>
    <x v="757"/>
    <s v="lmacmanusmu@imdb.com"/>
    <x v="0"/>
    <s v="Exc"/>
    <s v="L"/>
    <x v="2"/>
    <n v="34.155000000000001"/>
    <n v="136.62"/>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5000000000002"/>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5000000000001"/>
    <n v="82.34"/>
    <x v="0"/>
    <x v="2"/>
    <x v="0"/>
  </r>
  <r>
    <s v="QWY-99467-368"/>
    <x v="609"/>
    <s v="96434-50068-DZ"/>
    <s v="A-D-2.5"/>
    <n v="1"/>
    <x v="768"/>
    <s v="nbroomern6@examiner.com"/>
    <x v="0"/>
    <s v="Ara"/>
    <s v="D"/>
    <x v="2"/>
    <n v="22.885000000000002"/>
    <n v="22.885000000000002"/>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5000000000003"/>
    <n v="100.39500000000001"/>
    <x v="3"/>
    <x v="0"/>
    <x v="1"/>
  </r>
  <r>
    <s v="UKS-93055-397"/>
    <x v="611"/>
    <s v="13082-41034-PD"/>
    <s v="A-D-2.5"/>
    <n v="5"/>
    <x v="771"/>
    <s v="ravrashinna@tamu.edu"/>
    <x v="0"/>
    <s v="Ara"/>
    <s v="D"/>
    <x v="2"/>
    <n v="22.885000000000002"/>
    <n v="114.42500000000001"/>
    <x v="2"/>
    <x v="2"/>
    <x v="1"/>
  </r>
  <r>
    <s v="AVH-56062-335"/>
    <x v="612"/>
    <s v="18082-74419-QH"/>
    <s v="E-M-0.5"/>
    <n v="5"/>
    <x v="772"/>
    <s v="mdoidgenb@etsy.com"/>
    <x v="0"/>
    <s v="Exc"/>
    <s v="M"/>
    <x v="1"/>
    <n v="8.25"/>
    <n v="41.25"/>
    <x v="1"/>
    <x v="0"/>
    <x v="1"/>
  </r>
  <r>
    <s v="HGE-19842-613"/>
    <x v="613"/>
    <s v="49401-45041-ZU"/>
    <s v="R-L-0.5"/>
    <n v="4"/>
    <x v="773"/>
    <s v="jedinboronc@reverbnation.com"/>
    <x v="0"/>
    <s v="Rob"/>
    <s v="L"/>
    <x v="1"/>
    <n v="7.17"/>
    <n v="28.68"/>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5"/>
    <n v="51.75"/>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5"/>
    <n v="119.14"/>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7"/>
    <n v="35.85"/>
    <x v="0"/>
    <x v="1"/>
    <x v="0"/>
  </r>
  <r>
    <s v="WFK-99317-827"/>
    <x v="619"/>
    <s v="32058-76765-ZL"/>
    <s v="L-D-2.5"/>
    <n v="3"/>
    <x v="786"/>
    <s v="dcrownshawnr@photobucket.com"/>
    <x v="0"/>
    <s v="Lib"/>
    <s v="D"/>
    <x v="2"/>
    <n v="29.785"/>
    <n v="89.355000000000004"/>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9"/>
    <n v="137.42500000000001"/>
    <x v="0"/>
    <x v="1"/>
    <x v="1"/>
  </r>
  <r>
    <s v="YIE-87008-621"/>
    <x v="620"/>
    <s v="22503-52799-MI"/>
    <s v="L-M-0.5"/>
    <n v="4"/>
    <x v="788"/>
    <s v="stitleynu@whitehouse.gov"/>
    <x v="0"/>
    <s v="Lib"/>
    <s v="M"/>
    <x v="1"/>
    <n v="8.73"/>
    <n v="34.92"/>
    <x v="3"/>
    <x v="0"/>
    <x v="1"/>
  </r>
  <r>
    <s v="HRM-94548-288"/>
    <x v="621"/>
    <s v="08934-65581-ZI"/>
    <s v="A-L-2.5"/>
    <n v="6"/>
    <x v="789"/>
    <s v="rsimaonv@simplemachines.org"/>
    <x v="0"/>
    <s v="Ara"/>
    <s v="L"/>
    <x v="2"/>
    <n v="29.785"/>
    <n v="178.71"/>
    <x v="2"/>
    <x v="1"/>
    <x v="1"/>
  </r>
  <r>
    <s v="UJG-34731-295"/>
    <x v="374"/>
    <s v="15764-22559-ZT"/>
    <s v="A-M-2.5"/>
    <n v="1"/>
    <x v="790"/>
    <s v=""/>
    <x v="0"/>
    <s v="Ara"/>
    <s v="M"/>
    <x v="2"/>
    <n v="25.875"/>
    <n v="25.875"/>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5"/>
    <n v="29.785"/>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9"/>
    <n v="27.484999999999999"/>
    <x v="0"/>
    <x v="1"/>
    <x v="0"/>
  </r>
  <r>
    <s v="FWD-85967-769"/>
    <x v="631"/>
    <s v="20256-54689-LO"/>
    <s v="E-D-0.2"/>
    <n v="3"/>
    <x v="807"/>
    <s v=""/>
    <x v="0"/>
    <s v="Exc"/>
    <s v="D"/>
    <x v="3"/>
    <n v="3.645"/>
    <n v="10.935"/>
    <x v="1"/>
    <x v="2"/>
    <x v="1"/>
  </r>
  <r>
    <s v="KTO-53793-109"/>
    <x v="229"/>
    <s v="17572-27091-AA"/>
    <s v="R-L-0.2"/>
    <n v="2"/>
    <x v="808"/>
    <s v="chatfullog@ebay.com"/>
    <x v="0"/>
    <s v="Rob"/>
    <s v="L"/>
    <x v="3"/>
    <n v="3.585"/>
    <n v="7.17"/>
    <x v="0"/>
    <x v="1"/>
    <x v="1"/>
  </r>
  <r>
    <s v="OCK-89033-348"/>
    <x v="632"/>
    <s v="82300-88786-UE"/>
    <s v="A-L-0.2"/>
    <n v="6"/>
    <x v="809"/>
    <s v=""/>
    <x v="0"/>
    <s v="Ara"/>
    <s v="L"/>
    <x v="3"/>
    <n v="3.8849999999999998"/>
    <n v="23.31"/>
    <x v="2"/>
    <x v="1"/>
    <x v="0"/>
  </r>
  <r>
    <s v="GPZ-36017-366"/>
    <x v="633"/>
    <s v="65732-22589-OW"/>
    <s v="A-D-2.5"/>
    <n v="5"/>
    <x v="810"/>
    <s v="kmarrisonoq@dropbox.com"/>
    <x v="0"/>
    <s v="Ara"/>
    <s v="D"/>
    <x v="2"/>
    <n v="22.885000000000002"/>
    <n v="114.42500000000001"/>
    <x v="2"/>
    <x v="2"/>
    <x v="0"/>
  </r>
  <r>
    <s v="BZP-33213-637"/>
    <x v="95"/>
    <s v="77175-09826-SF"/>
    <s v="A-M-2.5"/>
    <n v="3"/>
    <x v="811"/>
    <s v="lagnolooj@pinterest.com"/>
    <x v="0"/>
    <s v="Ara"/>
    <s v="M"/>
    <x v="2"/>
    <n v="25.875"/>
    <n v="77.625"/>
    <x v="2"/>
    <x v="0"/>
    <x v="0"/>
  </r>
  <r>
    <s v="WFH-21507-708"/>
    <x v="521"/>
    <s v="07237-32539-NB"/>
    <s v="R-D-0.5"/>
    <n v="1"/>
    <x v="812"/>
    <s v="dkiddyok@fda.gov"/>
    <x v="0"/>
    <s v="Rob"/>
    <s v="D"/>
    <x v="1"/>
    <n v="5.37"/>
    <n v="5.37"/>
    <x v="0"/>
    <x v="2"/>
    <x v="0"/>
  </r>
  <r>
    <s v="HST-96923-073"/>
    <x v="76"/>
    <s v="54722-76431-EX"/>
    <s v="R-D-2.5"/>
    <n v="6"/>
    <x v="813"/>
    <s v="hpetroulisol@state.tx.us"/>
    <x v="1"/>
    <s v="Rob"/>
    <s v="D"/>
    <x v="2"/>
    <n v="20.585000000000001"/>
    <n v="123.51"/>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50000000000001"/>
    <n v="2.6850000000000001"/>
    <x v="0"/>
    <x v="2"/>
    <x v="0"/>
  </r>
  <r>
    <s v="UOM-71431-481"/>
    <x v="182"/>
    <s v="65732-22589-OW"/>
    <s v="R-D-2.5"/>
    <n v="1"/>
    <x v="810"/>
    <s v="kmarrisonoq@dropbox.com"/>
    <x v="0"/>
    <s v="Rob"/>
    <s v="D"/>
    <x v="2"/>
    <n v="20.585000000000001"/>
    <n v="20.585000000000001"/>
    <x v="0"/>
    <x v="2"/>
    <x v="0"/>
  </r>
  <r>
    <s v="PJH-42618-877"/>
    <x v="479"/>
    <s v="93676-95250-XJ"/>
    <s v="A-D-2.5"/>
    <n v="5"/>
    <x v="818"/>
    <s v="cdolohuntyor@dailymail.co.uk"/>
    <x v="0"/>
    <s v="Ara"/>
    <s v="D"/>
    <x v="2"/>
    <n v="22.885000000000002"/>
    <n v="114.42500000000001"/>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5000000000001"/>
    <n v="82.34"/>
    <x v="0"/>
    <x v="2"/>
    <x v="0"/>
  </r>
  <r>
    <s v="QDO-57268-842"/>
    <x v="612"/>
    <s v="57808-90533-UE"/>
    <s v="E-M-2.5"/>
    <n v="5"/>
    <x v="822"/>
    <s v=""/>
    <x v="0"/>
    <s v="Exc"/>
    <s v="M"/>
    <x v="2"/>
    <n v="31.625"/>
    <n v="158.125"/>
    <x v="1"/>
    <x v="0"/>
    <x v="1"/>
  </r>
  <r>
    <s v="IIZ-24416-212"/>
    <x v="641"/>
    <s v="76060-30540-LB"/>
    <s v="R-D-0.5"/>
    <n v="6"/>
    <x v="823"/>
    <s v="bcargenow@geocities.jp"/>
    <x v="0"/>
    <s v="Rob"/>
    <s v="D"/>
    <x v="1"/>
    <n v="5.37"/>
    <n v="32.22"/>
    <x v="0"/>
    <x v="2"/>
    <x v="0"/>
  </r>
  <r>
    <s v="AWP-11469-510"/>
    <x v="36"/>
    <s v="76730-63769-ND"/>
    <s v="E-D-1"/>
    <n v="2"/>
    <x v="824"/>
    <s v="rsticklerox@printfriendly.com"/>
    <x v="2"/>
    <s v="Exc"/>
    <s v="D"/>
    <x v="0"/>
    <n v="12.15"/>
    <n v="24.3"/>
    <x v="1"/>
    <x v="2"/>
    <x v="1"/>
  </r>
  <r>
    <s v="KXA-27983-918"/>
    <x v="642"/>
    <s v="96042-27290-EQ"/>
    <s v="R-L-0.5"/>
    <n v="5"/>
    <x v="825"/>
    <s v=""/>
    <x v="0"/>
    <s v="Rob"/>
    <s v="L"/>
    <x v="1"/>
    <n v="7.17"/>
    <n v="35.85"/>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5"/>
    <n v="3.585"/>
    <x v="0"/>
    <x v="1"/>
    <x v="0"/>
  </r>
  <r>
    <s v="QOJ-38788-727"/>
    <x v="136"/>
    <s v="16358-63919-CE"/>
    <s v="E-M-2.5"/>
    <n v="5"/>
    <x v="828"/>
    <s v="hrannerp2@omniture.com"/>
    <x v="0"/>
    <s v="Exc"/>
    <s v="M"/>
    <x v="2"/>
    <n v="31.625"/>
    <n v="158.125"/>
    <x v="1"/>
    <x v="0"/>
    <x v="1"/>
  </r>
  <r>
    <s v="TGF-38649-658"/>
    <x v="645"/>
    <s v="67743-54817-UT"/>
    <s v="L-M-0.5"/>
    <n v="2"/>
    <x v="829"/>
    <s v="bimriep3@addtoany.com"/>
    <x v="0"/>
    <s v="Lib"/>
    <s v="M"/>
    <x v="1"/>
    <n v="8.73"/>
    <n v="17.46"/>
    <x v="3"/>
    <x v="0"/>
    <x v="1"/>
  </r>
  <r>
    <s v="EAI-25194-209"/>
    <x v="646"/>
    <s v="44601-51441-BH"/>
    <s v="A-L-2.5"/>
    <n v="5"/>
    <x v="830"/>
    <s v="dsopperp4@eventbrite.com"/>
    <x v="0"/>
    <s v="Ara"/>
    <s v="L"/>
    <x v="2"/>
    <n v="29.785"/>
    <n v="148.92500000000001"/>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5"/>
    <n v="10.754999999999999"/>
    <x v="0"/>
    <x v="1"/>
    <x v="1"/>
  </r>
  <r>
    <s v="NFI-37188-246"/>
    <x v="553"/>
    <s v="89490-75361-AF"/>
    <s v="A-D-2.5"/>
    <n v="4"/>
    <x v="836"/>
    <s v="wjallinpa@pcworld.com"/>
    <x v="0"/>
    <s v="Ara"/>
    <s v="D"/>
    <x v="2"/>
    <n v="22.885000000000002"/>
    <n v="91.54"/>
    <x v="2"/>
    <x v="2"/>
    <x v="1"/>
  </r>
  <r>
    <s v="BXH-62195-013"/>
    <x v="584"/>
    <s v="94526-79230-GZ"/>
    <s v="A-M-1"/>
    <n v="4"/>
    <x v="837"/>
    <s v="mbogeypb@thetimes.co.uk"/>
    <x v="0"/>
    <s v="Ara"/>
    <s v="M"/>
    <x v="0"/>
    <n v="11.25"/>
    <n v="45"/>
    <x v="2"/>
    <x v="0"/>
    <x v="0"/>
  </r>
  <r>
    <s v="YLK-78851-470"/>
    <x v="650"/>
    <s v="58559-08254-UY"/>
    <s v="R-M-2.5"/>
    <n v="6"/>
    <x v="838"/>
    <s v=""/>
    <x v="0"/>
    <s v="Rob"/>
    <s v="M"/>
    <x v="2"/>
    <n v="22.885000000000002"/>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50000000000001"/>
    <n v="13.425000000000001"/>
    <x v="0"/>
    <x v="2"/>
    <x v="0"/>
  </r>
  <r>
    <s v="ERC-54560-934"/>
    <x v="652"/>
    <s v="11932-85629-CU"/>
    <s v="R-D-2.5"/>
    <n v="6"/>
    <x v="845"/>
    <s v="hreuvenpk@whitehouse.gov"/>
    <x v="0"/>
    <s v="Rob"/>
    <s v="D"/>
    <x v="2"/>
    <n v="20.585000000000001"/>
    <n v="123.51"/>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5"/>
    <n v="89.355000000000004"/>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5"/>
    <n v="63.25"/>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5000000000002"/>
    <n v="114.42500000000001"/>
    <x v="0"/>
    <x v="0"/>
    <x v="1"/>
  </r>
  <r>
    <s v="LWS-13938-905"/>
    <x v="661"/>
    <s v="90533-82440-EE"/>
    <s v="A-M-2.5"/>
    <n v="6"/>
    <x v="859"/>
    <s v="mdelvespz@nature.com"/>
    <x v="0"/>
    <s v="Ara"/>
    <s v="M"/>
    <x v="2"/>
    <n v="25.875"/>
    <n v="155.25"/>
    <x v="2"/>
    <x v="0"/>
    <x v="0"/>
  </r>
  <r>
    <s v="OLH-95722-362"/>
    <x v="662"/>
    <s v="48553-69225-VX"/>
    <s v="L-D-0.5"/>
    <n v="3"/>
    <x v="860"/>
    <s v="dgrittonq0@nydailynews.com"/>
    <x v="0"/>
    <s v="Lib"/>
    <s v="D"/>
    <x v="1"/>
    <n v="7.77"/>
    <n v="23.31"/>
    <x v="3"/>
    <x v="2"/>
    <x v="0"/>
  </r>
  <r>
    <s v="OLH-95722-362"/>
    <x v="662"/>
    <s v="48553-69225-VX"/>
    <s v="R-M-2.5"/>
    <n v="4"/>
    <x v="860"/>
    <s v="dgrittonq0@nydailynews.com"/>
    <x v="0"/>
    <s v="Rob"/>
    <s v="M"/>
    <x v="2"/>
    <n v="22.885000000000002"/>
    <n v="91.54"/>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7"/>
    <n v="14.34"/>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7"/>
    <n v="35.85"/>
    <x v="0"/>
    <x v="1"/>
    <x v="1"/>
  </r>
  <r>
    <s v="CZD-56716-840"/>
    <x v="665"/>
    <s v="15456-29250-RU"/>
    <s v="L-D-2.5"/>
    <n v="4"/>
    <x v="868"/>
    <s v=""/>
    <x v="0"/>
    <s v="Lib"/>
    <s v="D"/>
    <x v="2"/>
    <n v="29.785"/>
    <n v="119.14"/>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9"/>
    <n v="109.94"/>
    <x v="0"/>
    <x v="1"/>
    <x v="1"/>
  </r>
  <r>
    <s v="SHT-04865-419"/>
    <x v="666"/>
    <s v="69215-90789-DL"/>
    <s v="R-L-0.2"/>
    <n v="4"/>
    <x v="873"/>
    <s v=""/>
    <x v="0"/>
    <s v="Rob"/>
    <s v="L"/>
    <x v="3"/>
    <n v="3.585"/>
    <n v="14.34"/>
    <x v="0"/>
    <x v="1"/>
    <x v="0"/>
  </r>
  <r>
    <s v="UQI-28177-865"/>
    <x v="577"/>
    <s v="04317-46176-TB"/>
    <s v="R-L-0.2"/>
    <n v="6"/>
    <x v="874"/>
    <s v="ieberleinqf@hc360.com"/>
    <x v="0"/>
    <s v="Rob"/>
    <s v="L"/>
    <x v="3"/>
    <n v="3.58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5000000000001"/>
    <n v="170.77500000000001"/>
    <x v="1"/>
    <x v="1"/>
    <x v="0"/>
  </r>
  <r>
    <s v="NCH-55389-562"/>
    <x v="110"/>
    <s v="86579-92122-OC"/>
    <s v="R-L-2.5"/>
    <n v="2"/>
    <x v="857"/>
    <s v=""/>
    <x v="0"/>
    <s v="Rob"/>
    <s v="L"/>
    <x v="2"/>
    <n v="27.484999999999999"/>
    <n v="54.97"/>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5000000000002"/>
    <n v="45.77"/>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50000000000001"/>
    <n v="2.6850000000000001"/>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5"/>
    <n v="148.92500000000001"/>
    <x v="2"/>
    <x v="1"/>
    <x v="1"/>
  </r>
  <r>
    <s v="FDO-25756-141"/>
    <x v="629"/>
    <s v="57360-46846-NS"/>
    <s v="A-L-2.5"/>
    <n v="3"/>
    <x v="889"/>
    <s v=""/>
    <x v="1"/>
    <s v="Ara"/>
    <s v="L"/>
    <x v="2"/>
    <n v="29.785"/>
    <n v="89.355000000000004"/>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7"/>
    <n v="5.37"/>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9"/>
    <n v="137.42500000000001"/>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7"/>
    <n v="10.74"/>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5"/>
    <n v="31.625"/>
    <x v="1"/>
    <x v="0"/>
    <x v="0"/>
  </r>
  <r>
    <s v="LHX-81117-166"/>
    <x v="683"/>
    <s v="01282-28364-RZ"/>
    <s v="R-L-1"/>
    <n v="4"/>
    <x v="901"/>
    <s v="kogeneayrd@utexas.edu"/>
    <x v="0"/>
    <s v="Rob"/>
    <s v="L"/>
    <x v="0"/>
    <n v="11.95"/>
    <n v="47.8"/>
    <x v="0"/>
    <x v="1"/>
    <x v="1"/>
  </r>
  <r>
    <s v="GCD-75444-320"/>
    <x v="594"/>
    <s v="51277-93873-RP"/>
    <s v="L-M-2.5"/>
    <n v="1"/>
    <x v="902"/>
    <s v="cayrere@symantec.com"/>
    <x v="0"/>
    <s v="Lib"/>
    <s v="M"/>
    <x v="2"/>
    <n v="33.465000000000003"/>
    <n v="33.465000000000003"/>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5"/>
    <n v="155.25"/>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9"/>
    <n v="27.484999999999999"/>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9"/>
    <n v="54.97"/>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5000000000001"/>
    <n v="170.77500000000001"/>
    <x v="1"/>
    <x v="1"/>
    <x v="0"/>
  </r>
  <r>
    <s v="SZW-48378-399"/>
    <x v="9"/>
    <s v="34136-36674-OM"/>
    <s v="R-M-1"/>
    <n v="5"/>
    <x v="10"/>
    <s v="rscholarc@nyu.edu"/>
    <x v="0"/>
    <s v="Rob"/>
    <s v="M"/>
    <x v="0"/>
    <n v="9.9499999999999993"/>
    <n v="49.75"/>
    <x v="0"/>
    <x v="0"/>
    <x v="1"/>
  </r>
  <r>
    <s v="ITA-87418-783"/>
    <x v="10"/>
    <s v="39396-12890-PE"/>
    <s v="R-D-2.5"/>
    <n v="2"/>
    <x v="11"/>
    <s v="tvanyutind@wix.com"/>
    <x v="0"/>
    <s v="Rob"/>
    <s v="D"/>
    <x v="2"/>
    <n v="20.585000000000001"/>
    <n v="41.17"/>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5000000000002"/>
    <n v="114.42500000000001"/>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5000000000001"/>
    <n v="82.34"/>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5000000000002"/>
    <n v="91.54"/>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5000000000002"/>
    <n v="114.42500000000001"/>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50000000000001"/>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5"/>
    <n v="178.71"/>
    <x v="3"/>
    <x v="2"/>
    <x v="1"/>
  </r>
  <r>
    <s v="DJH-05202-380"/>
    <x v="38"/>
    <s v="85589-17020-CX"/>
    <s v="E-M-2.5"/>
    <n v="2"/>
    <x v="41"/>
    <s v=""/>
    <x v="0"/>
    <s v="Exc"/>
    <s v="M"/>
    <x v="2"/>
    <n v="31.625"/>
    <n v="63.25"/>
    <x v="1"/>
    <x v="0"/>
    <x v="0"/>
  </r>
  <r>
    <s v="VMW-26889-781"/>
    <x v="39"/>
    <s v="36078-91009-WU"/>
    <s v="A-L-0.2"/>
    <n v="2"/>
    <x v="42"/>
    <s v="acurley1b@hao123.com"/>
    <x v="0"/>
    <s v="Ara"/>
    <s v="L"/>
    <x v="3"/>
    <n v="3.8849999999999998"/>
    <n v="7.77"/>
    <x v="2"/>
    <x v="1"/>
    <x v="0"/>
  </r>
  <r>
    <s v="DBU-81099-586"/>
    <x v="40"/>
    <s v="15770-27099-GX"/>
    <s v="A-D-2.5"/>
    <n v="4"/>
    <x v="43"/>
    <s v="rmcgilvary1c@tamu.edu"/>
    <x v="0"/>
    <s v="Ara"/>
    <s v="D"/>
    <x v="2"/>
    <n v="22.885000000000002"/>
    <n v="91.54"/>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5"/>
    <n v="89.355000000000004"/>
    <x v="3"/>
    <x v="2"/>
    <x v="0"/>
  </r>
  <r>
    <s v="HUB-47311-849"/>
    <x v="50"/>
    <s v="04521-04300-OK"/>
    <s v="L-M-0.5"/>
    <n v="3"/>
    <x v="53"/>
    <s v="sgilroy1n@eepurl.com"/>
    <x v="0"/>
    <s v="Lib"/>
    <s v="M"/>
    <x v="1"/>
    <n v="8.73"/>
    <n v="26.19"/>
    <x v="3"/>
    <x v="0"/>
    <x v="0"/>
  </r>
  <r>
    <s v="WYM-17686-694"/>
    <x v="51"/>
    <s v="58689-55264-VK"/>
    <s v="A-D-2.5"/>
    <n v="5"/>
    <x v="54"/>
    <s v="ccottingham1o@wikipedia.org"/>
    <x v="0"/>
    <s v="Ara"/>
    <s v="D"/>
    <x v="2"/>
    <n v="22.885000000000002"/>
    <n v="114.42500000000001"/>
    <x v="2"/>
    <x v="2"/>
    <x v="1"/>
  </r>
  <r>
    <s v="ZYQ-15797-695"/>
    <x v="52"/>
    <s v="79436-73011-MM"/>
    <s v="R-D-0.5"/>
    <n v="5"/>
    <x v="55"/>
    <s v=""/>
    <x v="2"/>
    <s v="Rob"/>
    <s v="D"/>
    <x v="1"/>
    <n v="5.37"/>
    <n v="26.85"/>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5000000000001"/>
    <n v="82.34"/>
    <x v="0"/>
    <x v="2"/>
    <x v="0"/>
  </r>
  <r>
    <s v="RXF-37618-213"/>
    <x v="57"/>
    <s v="32948-34398-HC"/>
    <s v="R-L-0.5"/>
    <n v="1"/>
    <x v="60"/>
    <s v="bumpleby1u@soundcloud.com"/>
    <x v="0"/>
    <s v="Rob"/>
    <s v="L"/>
    <x v="1"/>
    <n v="7.17"/>
    <n v="7.17"/>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5000000000001"/>
    <n v="136.62"/>
    <x v="1"/>
    <x v="1"/>
    <x v="1"/>
  </r>
  <r>
    <s v="GAZ-58626-277"/>
    <x v="62"/>
    <s v="69533-84907-FA"/>
    <s v="L-L-0.2"/>
    <n v="2"/>
    <x v="65"/>
    <s v="sedmondson1z@theguardian.com"/>
    <x v="1"/>
    <s v="Lib"/>
    <s v="L"/>
    <x v="3"/>
    <n v="4.7549999999999999"/>
    <n v="9.51"/>
    <x v="3"/>
    <x v="1"/>
    <x v="1"/>
  </r>
  <r>
    <s v="RPJ-37787-335"/>
    <x v="63"/>
    <s v="76005-95461-CI"/>
    <s v="A-M-2.5"/>
    <n v="3"/>
    <x v="66"/>
    <s v=""/>
    <x v="0"/>
    <s v="Ara"/>
    <s v="M"/>
    <x v="2"/>
    <n v="25.875"/>
    <n v="77.625"/>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5"/>
    <n v="3.58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5000000000003"/>
    <n v="100.39500000000001"/>
    <x v="3"/>
    <x v="0"/>
    <x v="0"/>
  </r>
  <r>
    <s v="XOQ-12405-419"/>
    <x v="74"/>
    <s v="91513-75657-PH"/>
    <s v="R-D-2.5"/>
    <n v="4"/>
    <x v="77"/>
    <s v=""/>
    <x v="0"/>
    <s v="Rob"/>
    <s v="D"/>
    <x v="2"/>
    <n v="20.585000000000001"/>
    <n v="82.34"/>
    <x v="0"/>
    <x v="2"/>
    <x v="0"/>
  </r>
  <r>
    <s v="HYF-10254-369"/>
    <x v="75"/>
    <s v="30373-66619-CB"/>
    <s v="L-L-0.5"/>
    <n v="1"/>
    <x v="78"/>
    <s v="zsherewood2c@apache.org"/>
    <x v="0"/>
    <s v="Lib"/>
    <s v="L"/>
    <x v="1"/>
    <n v="9.51"/>
    <n v="9.51"/>
    <x v="3"/>
    <x v="1"/>
    <x v="1"/>
  </r>
  <r>
    <s v="XXJ-47000-307"/>
    <x v="76"/>
    <s v="31582-23562-FM"/>
    <s v="A-L-2.5"/>
    <n v="3"/>
    <x v="79"/>
    <s v="jdufaire2d@fc2.com"/>
    <x v="0"/>
    <s v="Ara"/>
    <s v="L"/>
    <x v="2"/>
    <n v="29.785"/>
    <n v="89.355000000000004"/>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5"/>
    <n v="103.5"/>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5"/>
    <n v="155.25"/>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5"/>
    <n v="148.92500000000001"/>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7"/>
    <n v="26.85"/>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5"/>
    <n v="14.34"/>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5"/>
    <n v="148.92500000000001"/>
    <x v="2"/>
    <x v="1"/>
    <x v="0"/>
  </r>
  <r>
    <s v="VDZ-76673-968"/>
    <x v="116"/>
    <s v="82246-82543-DW"/>
    <s v="E-D-0.5"/>
    <n v="2"/>
    <x v="122"/>
    <s v="bhindsberg3n@blogs.com"/>
    <x v="0"/>
    <s v="Exc"/>
    <s v="D"/>
    <x v="1"/>
    <n v="7.29"/>
    <n v="14.58"/>
    <x v="1"/>
    <x v="2"/>
    <x v="0"/>
  </r>
  <r>
    <s v="VTV-03546-175"/>
    <x v="117"/>
    <s v="03384-62101-IY"/>
    <s v="A-L-2.5"/>
    <n v="5"/>
    <x v="123"/>
    <s v="orobins3o@salon.com"/>
    <x v="0"/>
    <s v="Ara"/>
    <s v="L"/>
    <x v="2"/>
    <n v="29.785"/>
    <n v="148.92500000000001"/>
    <x v="2"/>
    <x v="1"/>
    <x v="0"/>
  </r>
  <r>
    <s v="GHR-72274-715"/>
    <x v="118"/>
    <s v="86881-41559-OR"/>
    <s v="L-D-1"/>
    <n v="1"/>
    <x v="124"/>
    <s v="osyseland3p@independent.co.uk"/>
    <x v="0"/>
    <s v="Lib"/>
    <s v="D"/>
    <x v="0"/>
    <n v="12.95"/>
    <n v="12.95"/>
    <x v="3"/>
    <x v="2"/>
    <x v="1"/>
  </r>
  <r>
    <s v="ZGK-97262-313"/>
    <x v="119"/>
    <s v="02536-18494-AQ"/>
    <s v="E-M-2.5"/>
    <n v="3"/>
    <x v="125"/>
    <s v=""/>
    <x v="0"/>
    <s v="Exc"/>
    <s v="M"/>
    <x v="2"/>
    <n v="31.625"/>
    <n v="94.875"/>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5000000000001"/>
    <n v="102.465"/>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5"/>
    <n v="29.785"/>
    <x v="3"/>
    <x v="2"/>
    <x v="0"/>
  </r>
  <r>
    <s v="LOO-35324-159"/>
    <x v="126"/>
    <s v="68412-11126-YJ"/>
    <s v="A-L-0.2"/>
    <n v="4"/>
    <x v="132"/>
    <s v="bbett3x@google.de"/>
    <x v="0"/>
    <s v="Ara"/>
    <s v="L"/>
    <x v="3"/>
    <n v="3.8849999999999998"/>
    <n v="15.54"/>
    <x v="2"/>
    <x v="1"/>
    <x v="0"/>
  </r>
  <r>
    <s v="JBQ-93412-846"/>
    <x v="127"/>
    <s v="69037-66822-DW"/>
    <s v="E-L-2.5"/>
    <n v="4"/>
    <x v="133"/>
    <s v=""/>
    <x v="1"/>
    <s v="Exc"/>
    <s v="L"/>
    <x v="2"/>
    <n v="34.155000000000001"/>
    <n v="136.62"/>
    <x v="1"/>
    <x v="1"/>
    <x v="0"/>
  </r>
  <r>
    <s v="EHX-66333-637"/>
    <x v="128"/>
    <s v="01297-94364-XH"/>
    <s v="L-M-0.5"/>
    <n v="2"/>
    <x v="134"/>
    <s v="dstaite3z@scientificamerican.com"/>
    <x v="0"/>
    <s v="Lib"/>
    <s v="M"/>
    <x v="1"/>
    <n v="8.73"/>
    <n v="17.46"/>
    <x v="3"/>
    <x v="0"/>
    <x v="1"/>
  </r>
  <r>
    <s v="WXG-25759-236"/>
    <x v="103"/>
    <s v="39919-06540-ZI"/>
    <s v="E-L-2.5"/>
    <n v="2"/>
    <x v="135"/>
    <s v="wkeyse40@apple.com"/>
    <x v="0"/>
    <s v="Exc"/>
    <s v="L"/>
    <x v="2"/>
    <n v="34.155000000000001"/>
    <n v="68.31"/>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5"/>
    <n v="51.75"/>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5000000000002"/>
    <n v="68.655000000000001"/>
    <x v="0"/>
    <x v="0"/>
    <x v="0"/>
  </r>
  <r>
    <s v="YET-17732-678"/>
    <x v="135"/>
    <s v="57235-92842-DK"/>
    <s v="R-D-0.2"/>
    <n v="1"/>
    <x v="143"/>
    <s v=""/>
    <x v="0"/>
    <s v="Rob"/>
    <s v="D"/>
    <x v="3"/>
    <n v="2.6850000000000001"/>
    <n v="2.6850000000000001"/>
    <x v="0"/>
    <x v="2"/>
    <x v="1"/>
  </r>
  <r>
    <s v="NKW-24945-846"/>
    <x v="35"/>
    <s v="75977-30364-AY"/>
    <s v="A-D-2.5"/>
    <n v="5"/>
    <x v="144"/>
    <s v="jpray4a@youtube.com"/>
    <x v="0"/>
    <s v="Ara"/>
    <s v="D"/>
    <x v="2"/>
    <n v="22.885000000000002"/>
    <n v="114.42500000000001"/>
    <x v="2"/>
    <x v="2"/>
    <x v="1"/>
  </r>
  <r>
    <s v="VKA-82720-513"/>
    <x v="136"/>
    <s v="12299-30914-NG"/>
    <s v="A-M-2.5"/>
    <n v="6"/>
    <x v="145"/>
    <s v="gholborn4b@ow.ly"/>
    <x v="0"/>
    <s v="Ara"/>
    <s v="M"/>
    <x v="2"/>
    <n v="25.875"/>
    <n v="155.25"/>
    <x v="2"/>
    <x v="0"/>
    <x v="0"/>
  </r>
  <r>
    <s v="THA-60599-417"/>
    <x v="137"/>
    <s v="59971-35626-YJ"/>
    <s v="A-M-2.5"/>
    <n v="3"/>
    <x v="146"/>
    <s v="fkeinrat4c@dailymail.co.uk"/>
    <x v="0"/>
    <s v="Ara"/>
    <s v="M"/>
    <x v="2"/>
    <n v="25.875"/>
    <n v="77.625"/>
    <x v="2"/>
    <x v="0"/>
    <x v="0"/>
  </r>
  <r>
    <s v="MEK-39769-035"/>
    <x v="138"/>
    <s v="15380-76513-PS"/>
    <s v="R-D-2.5"/>
    <n v="3"/>
    <x v="147"/>
    <s v="pyea4d@aol.com"/>
    <x v="1"/>
    <s v="Rob"/>
    <s v="D"/>
    <x v="2"/>
    <n v="20.585000000000001"/>
    <n v="61.755000000000003"/>
    <x v="0"/>
    <x v="2"/>
    <x v="1"/>
  </r>
  <r>
    <s v="JAF-18294-750"/>
    <x v="139"/>
    <s v="73564-98204-EY"/>
    <s v="R-D-2.5"/>
    <n v="6"/>
    <x v="148"/>
    <s v=""/>
    <x v="0"/>
    <s v="Rob"/>
    <s v="D"/>
    <x v="2"/>
    <n v="20.585000000000001"/>
    <n v="123.51"/>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50000000000001"/>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7"/>
    <n v="26.85"/>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5000000000001"/>
    <n v="68.31"/>
    <x v="1"/>
    <x v="1"/>
    <x v="1"/>
  </r>
  <r>
    <s v="IRJ-67095-738"/>
    <x v="13"/>
    <s v="86447-02699-UT"/>
    <s v="E-M-2.5"/>
    <n v="2"/>
    <x v="161"/>
    <s v="mchamberlayne4r@bigcartel.com"/>
    <x v="0"/>
    <s v="Exc"/>
    <s v="M"/>
    <x v="2"/>
    <n v="31.625"/>
    <n v="63.25"/>
    <x v="1"/>
    <x v="0"/>
    <x v="0"/>
  </r>
  <r>
    <s v="VEA-31961-977"/>
    <x v="79"/>
    <s v="51432-27169-KN"/>
    <s v="E-D-0.5"/>
    <n v="3"/>
    <x v="162"/>
    <s v="bflaherty4s@moonfruit.com"/>
    <x v="1"/>
    <s v="Exc"/>
    <s v="D"/>
    <x v="1"/>
    <n v="7.29"/>
    <n v="21.87"/>
    <x v="1"/>
    <x v="2"/>
    <x v="1"/>
  </r>
  <r>
    <s v="BAF-42286-205"/>
    <x v="152"/>
    <s v="43074-00987-PB"/>
    <s v="R-M-2.5"/>
    <n v="4"/>
    <x v="163"/>
    <s v="ocolbeck4t@sina.com.cn"/>
    <x v="0"/>
    <s v="Rob"/>
    <s v="M"/>
    <x v="2"/>
    <n v="22.885000000000002"/>
    <n v="91.54"/>
    <x v="0"/>
    <x v="0"/>
    <x v="1"/>
  </r>
  <r>
    <s v="WOR-52762-511"/>
    <x v="153"/>
    <s v="04739-85772-QT"/>
    <s v="E-L-2.5"/>
    <n v="6"/>
    <x v="164"/>
    <s v=""/>
    <x v="0"/>
    <s v="Exc"/>
    <s v="L"/>
    <x v="2"/>
    <n v="34.155000000000001"/>
    <n v="204.93"/>
    <x v="1"/>
    <x v="1"/>
    <x v="0"/>
  </r>
  <r>
    <s v="ZWK-03995-815"/>
    <x v="154"/>
    <s v="28279-78469-YW"/>
    <s v="E-M-2.5"/>
    <n v="2"/>
    <x v="165"/>
    <s v="ehobbing4v@nsw.gov.au"/>
    <x v="0"/>
    <s v="Exc"/>
    <s v="M"/>
    <x v="2"/>
    <n v="31.625"/>
    <n v="63.25"/>
    <x v="1"/>
    <x v="0"/>
    <x v="0"/>
  </r>
  <r>
    <s v="CKF-43291-846"/>
    <x v="155"/>
    <s v="91829-99544-DS"/>
    <s v="E-L-2.5"/>
    <n v="1"/>
    <x v="166"/>
    <s v="othynne4w@auda.org.au"/>
    <x v="0"/>
    <s v="Exc"/>
    <s v="L"/>
    <x v="2"/>
    <n v="34.155000000000001"/>
    <n v="34.155000000000001"/>
    <x v="1"/>
    <x v="1"/>
    <x v="0"/>
  </r>
  <r>
    <s v="RMW-74160-339"/>
    <x v="156"/>
    <s v="38978-59582-JP"/>
    <s v="R-L-2.5"/>
    <n v="4"/>
    <x v="167"/>
    <s v="eheining4x@flickr.com"/>
    <x v="0"/>
    <s v="Rob"/>
    <s v="L"/>
    <x v="2"/>
    <n v="27.484999999999999"/>
    <n v="109.94"/>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7"/>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5000000000002"/>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5000000000003"/>
    <n v="33.465000000000003"/>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5"/>
    <n v="59.57"/>
    <x v="3"/>
    <x v="2"/>
    <x v="1"/>
  </r>
  <r>
    <s v="NOP-21394-646"/>
    <x v="170"/>
    <s v="16982-35708-BZ"/>
    <s v="L-D-2.5"/>
    <n v="3"/>
    <x v="185"/>
    <s v="ncuttler5g@parallels.com"/>
    <x v="0"/>
    <s v="Lib"/>
    <s v="D"/>
    <x v="2"/>
    <n v="29.785"/>
    <n v="89.355000000000004"/>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5"/>
    <n v="178.71"/>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50000000000001"/>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5000000000001"/>
    <n v="20.585000000000001"/>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5"/>
    <n v="119.14"/>
    <x v="3"/>
    <x v="2"/>
    <x v="0"/>
  </r>
  <r>
    <s v="PSS-22466-862"/>
    <x v="192"/>
    <s v="11550-78378-GE"/>
    <s v="R-L-0.2"/>
    <n v="4"/>
    <x v="209"/>
    <s v="ewesterman69@si.edu"/>
    <x v="1"/>
    <s v="Rob"/>
    <s v="L"/>
    <x v="3"/>
    <n v="3.585"/>
    <n v="14.34"/>
    <x v="0"/>
    <x v="1"/>
    <x v="1"/>
  </r>
  <r>
    <s v="REH-56504-397"/>
    <x v="193"/>
    <s v="90961-35603-RP"/>
    <s v="A-M-2.5"/>
    <n v="5"/>
    <x v="210"/>
    <s v="ahutchens6a@amazonaws.com"/>
    <x v="0"/>
    <s v="Ara"/>
    <s v="M"/>
    <x v="2"/>
    <n v="25.875"/>
    <n v="129.375"/>
    <x v="2"/>
    <x v="0"/>
    <x v="1"/>
  </r>
  <r>
    <s v="ALA-62598-016"/>
    <x v="194"/>
    <s v="57145-03803-ZL"/>
    <s v="R-D-0.2"/>
    <n v="6"/>
    <x v="211"/>
    <s v="nwyvill6b@naver.com"/>
    <x v="2"/>
    <s v="Rob"/>
    <s v="D"/>
    <x v="3"/>
    <n v="2.6850000000000001"/>
    <n v="16.11"/>
    <x v="0"/>
    <x v="2"/>
    <x v="0"/>
  </r>
  <r>
    <s v="EYE-70374-835"/>
    <x v="195"/>
    <s v="89115-11966-VF"/>
    <s v="R-L-0.2"/>
    <n v="5"/>
    <x v="212"/>
    <s v="bmathon6c@barnesandnoble.com"/>
    <x v="0"/>
    <s v="Rob"/>
    <s v="L"/>
    <x v="3"/>
    <n v="3.585"/>
    <n v="17.925000000000001"/>
    <x v="0"/>
    <x v="1"/>
    <x v="1"/>
  </r>
  <r>
    <s v="CCZ-19589-212"/>
    <x v="196"/>
    <s v="05754-41702-FG"/>
    <s v="L-M-0.2"/>
    <n v="2"/>
    <x v="213"/>
    <s v="kstreight6d@about.com"/>
    <x v="0"/>
    <s v="Lib"/>
    <s v="M"/>
    <x v="3"/>
    <n v="4.3650000000000002"/>
    <n v="8.73"/>
    <x v="3"/>
    <x v="0"/>
    <x v="1"/>
  </r>
  <r>
    <s v="BPT-83989-157"/>
    <x v="197"/>
    <s v="84269-49816-ML"/>
    <s v="A-M-2.5"/>
    <n v="2"/>
    <x v="214"/>
    <s v="pcutchie6e@globo.com"/>
    <x v="0"/>
    <s v="Ara"/>
    <s v="M"/>
    <x v="2"/>
    <n v="25.875"/>
    <n v="51.75"/>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5"/>
    <n v="89.355000000000004"/>
    <x v="3"/>
    <x v="2"/>
    <x v="1"/>
  </r>
  <r>
    <s v="JJX-83339-346"/>
    <x v="204"/>
    <s v="32928-18158-OW"/>
    <s v="R-L-0.2"/>
    <n v="1"/>
    <x v="221"/>
    <s v=""/>
    <x v="0"/>
    <s v="Rob"/>
    <s v="L"/>
    <x v="3"/>
    <n v="3.585"/>
    <n v="3.585"/>
    <x v="0"/>
    <x v="1"/>
    <x v="0"/>
  </r>
  <r>
    <s v="BIU-21970-705"/>
    <x v="205"/>
    <s v="89711-56688-GG"/>
    <s v="R-M-2.5"/>
    <n v="2"/>
    <x v="222"/>
    <s v="fdrysdale6m@symantec.com"/>
    <x v="0"/>
    <s v="Rob"/>
    <s v="M"/>
    <x v="2"/>
    <n v="22.885000000000002"/>
    <n v="45.77"/>
    <x v="0"/>
    <x v="0"/>
    <x v="0"/>
  </r>
  <r>
    <s v="ELJ-87741-745"/>
    <x v="206"/>
    <s v="48389-71976-JB"/>
    <s v="E-L-1"/>
    <n v="4"/>
    <x v="223"/>
    <s v="dmagowan6n@fc2.com"/>
    <x v="0"/>
    <s v="Exc"/>
    <s v="L"/>
    <x v="0"/>
    <n v="14.85"/>
    <n v="59.4"/>
    <x v="1"/>
    <x v="1"/>
    <x v="1"/>
  </r>
  <r>
    <s v="SGI-48226-857"/>
    <x v="207"/>
    <s v="84033-80762-EQ"/>
    <s v="A-M-2.5"/>
    <n v="6"/>
    <x v="224"/>
    <s v=""/>
    <x v="0"/>
    <s v="Ara"/>
    <s v="M"/>
    <x v="2"/>
    <n v="25.875"/>
    <n v="155.25"/>
    <x v="2"/>
    <x v="0"/>
    <x v="0"/>
  </r>
  <r>
    <s v="AHV-66988-037"/>
    <x v="208"/>
    <s v="12743-00952-KO"/>
    <s v="R-M-2.5"/>
    <n v="2"/>
    <x v="225"/>
    <s v=""/>
    <x v="0"/>
    <s v="Rob"/>
    <s v="M"/>
    <x v="2"/>
    <n v="22.885000000000002"/>
    <n v="45.77"/>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5000000000003"/>
    <n v="133.86000000000001"/>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7"/>
    <n v="28.68"/>
    <x v="0"/>
    <x v="1"/>
    <x v="1"/>
  </r>
  <r>
    <s v="IGM-84664-265"/>
    <x v="114"/>
    <s v="80179-44620-WN"/>
    <s v="R-L-0.5"/>
    <n v="3"/>
    <x v="239"/>
    <s v="cblowfelde73@ustream.tv"/>
    <x v="0"/>
    <s v="Rob"/>
    <s v="L"/>
    <x v="1"/>
    <n v="7.17"/>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9"/>
    <n v="27.484999999999999"/>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5000000000003"/>
    <n v="133.86000000000001"/>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5"/>
    <n v="25.875"/>
    <x v="2"/>
    <x v="0"/>
    <x v="1"/>
  </r>
  <r>
    <s v="SCL-94540-788"/>
    <x v="235"/>
    <s v="16123-07017-TY"/>
    <s v="E-L-2.5"/>
    <n v="6"/>
    <x v="257"/>
    <s v="tcrowthe7n@europa.eu"/>
    <x v="0"/>
    <s v="Exc"/>
    <s v="L"/>
    <x v="2"/>
    <n v="34.155000000000001"/>
    <n v="204.93"/>
    <x v="1"/>
    <x v="1"/>
    <x v="1"/>
  </r>
  <r>
    <s v="HVU-21634-076"/>
    <x v="236"/>
    <s v="27723-45097-MH"/>
    <s v="R-L-2.5"/>
    <n v="4"/>
    <x v="258"/>
    <s v="dbury7o@tinyurl.com"/>
    <x v="1"/>
    <s v="Rob"/>
    <s v="L"/>
    <x v="2"/>
    <n v="27.484999999999999"/>
    <n v="109.94"/>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5000000000003"/>
    <n v="33.465000000000003"/>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7"/>
    <n v="5.37"/>
    <x v="0"/>
    <x v="2"/>
    <x v="0"/>
  </r>
  <r>
    <s v="IYO-10245-081"/>
    <x v="242"/>
    <s v="57145-31023-FK"/>
    <s v="E-M-2.5"/>
    <n v="3"/>
    <x v="266"/>
    <s v=""/>
    <x v="0"/>
    <s v="Exc"/>
    <s v="M"/>
    <x v="2"/>
    <n v="31.625"/>
    <n v="94.875"/>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5"/>
    <n v="14.34"/>
    <x v="0"/>
    <x v="1"/>
    <x v="1"/>
  </r>
  <r>
    <s v="LYP-52345-883"/>
    <x v="246"/>
    <s v="17649-28133-PY"/>
    <s v="E-M-0.5"/>
    <n v="1"/>
    <x v="270"/>
    <s v=""/>
    <x v="1"/>
    <s v="Exc"/>
    <s v="M"/>
    <x v="1"/>
    <n v="8.25"/>
    <n v="8.25"/>
    <x v="1"/>
    <x v="0"/>
    <x v="0"/>
  </r>
  <r>
    <s v="DFK-35846-692"/>
    <x v="247"/>
    <s v="49612-33852-CN"/>
    <s v="R-D-0.2"/>
    <n v="5"/>
    <x v="271"/>
    <s v=""/>
    <x v="0"/>
    <s v="Rob"/>
    <s v="D"/>
    <x v="3"/>
    <n v="2.6850000000000001"/>
    <n v="13.425000000000001"/>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7"/>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5000000000001"/>
    <n v="204.93"/>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5"/>
    <n v="189.75"/>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5000000000001"/>
    <n v="34.155000000000001"/>
    <x v="1"/>
    <x v="1"/>
    <x v="0"/>
  </r>
  <r>
    <s v="CZY-70361-485"/>
    <x v="266"/>
    <s v="83308-82257-UN"/>
    <s v="E-L-2.5"/>
    <n v="6"/>
    <x v="297"/>
    <s v="nlush8s@dedecms.com"/>
    <x v="1"/>
    <s v="Exc"/>
    <s v="L"/>
    <x v="2"/>
    <n v="34.155000000000001"/>
    <n v="204.93"/>
    <x v="1"/>
    <x v="1"/>
    <x v="1"/>
  </r>
  <r>
    <s v="RJR-12175-899"/>
    <x v="267"/>
    <s v="37274-08534-FM"/>
    <s v="E-D-0.5"/>
    <n v="3"/>
    <x v="298"/>
    <s v="smcmillian8t@csmonitor.com"/>
    <x v="0"/>
    <s v="Exc"/>
    <s v="D"/>
    <x v="1"/>
    <n v="7.29"/>
    <n v="21.87"/>
    <x v="1"/>
    <x v="2"/>
    <x v="1"/>
  </r>
  <r>
    <s v="ELB-07929-407"/>
    <x v="204"/>
    <s v="54004-04664-AA"/>
    <s v="A-M-2.5"/>
    <n v="2"/>
    <x v="299"/>
    <s v="tbennison8u@google.cn"/>
    <x v="0"/>
    <s v="Ara"/>
    <s v="M"/>
    <x v="2"/>
    <n v="25.875"/>
    <n v="51.75"/>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5"/>
    <n v="29.785"/>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7"/>
    <n v="21.48"/>
    <x v="0"/>
    <x v="2"/>
    <x v="0"/>
  </r>
  <r>
    <s v="OVI-27064-381"/>
    <x v="276"/>
    <s v="37274-08534-FM"/>
    <s v="R-D-0.5"/>
    <n v="3"/>
    <x v="298"/>
    <s v="smcmillian8t@csmonitor.com"/>
    <x v="0"/>
    <s v="Rob"/>
    <s v="D"/>
    <x v="1"/>
    <n v="5.37"/>
    <n v="16.11"/>
    <x v="0"/>
    <x v="2"/>
    <x v="1"/>
  </r>
  <r>
    <s v="SHP-17012-870"/>
    <x v="277"/>
    <s v="69529-07533-CV"/>
    <s v="R-M-2.5"/>
    <n v="1"/>
    <x v="310"/>
    <s v="cdrewett97@wikipedia.org"/>
    <x v="0"/>
    <s v="Rob"/>
    <s v="M"/>
    <x v="2"/>
    <n v="22.885000000000002"/>
    <n v="22.885000000000002"/>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7"/>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5000000000001"/>
    <n v="204.93"/>
    <x v="1"/>
    <x v="1"/>
    <x v="1"/>
  </r>
  <r>
    <s v="JPB-45297-000"/>
    <x v="293"/>
    <s v="83105-86631-IU"/>
    <s v="R-L-0.2"/>
    <n v="4"/>
    <x v="326"/>
    <s v="ddaveridge9p@arstechnica.com"/>
    <x v="0"/>
    <s v="Rob"/>
    <s v="L"/>
    <x v="3"/>
    <n v="3.585"/>
    <n v="14.34"/>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5"/>
    <n v="155.25"/>
    <x v="2"/>
    <x v="0"/>
    <x v="1"/>
  </r>
  <r>
    <s v="JXP-28398-485"/>
    <x v="299"/>
    <s v="23039-93032-FN"/>
    <s v="A-D-2.5"/>
    <n v="5"/>
    <x v="331"/>
    <s v="mvedmore9v@a8.net"/>
    <x v="0"/>
    <s v="Ara"/>
    <s v="D"/>
    <x v="2"/>
    <n v="22.885000000000002"/>
    <n v="114.42500000000001"/>
    <x v="2"/>
    <x v="2"/>
    <x v="0"/>
  </r>
  <r>
    <s v="WWH-92259-198"/>
    <x v="300"/>
    <s v="35256-12529-FT"/>
    <s v="L-D-1"/>
    <n v="4"/>
    <x v="332"/>
    <s v="wromao9w@chronoengine.com"/>
    <x v="0"/>
    <s v="Lib"/>
    <s v="D"/>
    <x v="0"/>
    <n v="12.95"/>
    <n v="51.8"/>
    <x v="3"/>
    <x v="2"/>
    <x v="0"/>
  </r>
  <r>
    <s v="FLR-82914-153"/>
    <x v="301"/>
    <s v="86100-33488-WP"/>
    <s v="A-M-2.5"/>
    <n v="6"/>
    <x v="333"/>
    <s v=""/>
    <x v="0"/>
    <s v="Ara"/>
    <s v="M"/>
    <x v="2"/>
    <n v="25.875"/>
    <n v="155.25"/>
    <x v="2"/>
    <x v="0"/>
    <x v="1"/>
  </r>
  <r>
    <s v="AMB-93600-000"/>
    <x v="302"/>
    <s v="64435-53100-WM"/>
    <s v="A-L-2.5"/>
    <n v="1"/>
    <x v="334"/>
    <s v="tcotmore9y@amazonaws.com"/>
    <x v="0"/>
    <s v="Ara"/>
    <s v="L"/>
    <x v="2"/>
    <n v="29.785"/>
    <n v="29.785"/>
    <x v="2"/>
    <x v="1"/>
    <x v="1"/>
  </r>
  <r>
    <s v="FEP-36895-658"/>
    <x v="303"/>
    <s v="44699-43836-UH"/>
    <s v="R-L-0.2"/>
    <n v="6"/>
    <x v="335"/>
    <s v="yskipsey9z@spotify.com"/>
    <x v="2"/>
    <s v="Rob"/>
    <s v="L"/>
    <x v="3"/>
    <n v="3.585"/>
    <n v="21.509999999999998"/>
    <x v="0"/>
    <x v="1"/>
    <x v="1"/>
  </r>
  <r>
    <s v="RXW-91413-276"/>
    <x v="304"/>
    <s v="29588-35679-RG"/>
    <s v="R-D-2.5"/>
    <n v="2"/>
    <x v="336"/>
    <s v="ncorpsa0@gmpg.org"/>
    <x v="0"/>
    <s v="Rob"/>
    <s v="D"/>
    <x v="2"/>
    <n v="20.585000000000001"/>
    <n v="41.17"/>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5"/>
    <n v="63.25"/>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7"/>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50000000000001"/>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7"/>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5"/>
    <n v="119.14"/>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9"/>
    <n v="109.94"/>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5"/>
    <n v="51.75"/>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5"/>
    <n v="29.785"/>
    <x v="2"/>
    <x v="1"/>
    <x v="0"/>
  </r>
  <r>
    <s v="RGU-43561-950"/>
    <x v="348"/>
    <s v="44220-00348-MB"/>
    <s v="A-L-2.5"/>
    <n v="5"/>
    <x v="391"/>
    <s v="bmcgilvrabm@so-net.ne.jp"/>
    <x v="0"/>
    <s v="Ara"/>
    <s v="L"/>
    <x v="2"/>
    <n v="29.785"/>
    <n v="148.92500000000001"/>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5000000000002"/>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5"/>
    <n v="14.34"/>
    <x v="0"/>
    <x v="1"/>
    <x v="0"/>
  </r>
  <r>
    <s v="ACY-56225-839"/>
    <x v="353"/>
    <s v="47386-50743-FG"/>
    <s v="A-M-2.5"/>
    <n v="3"/>
    <x v="398"/>
    <s v=""/>
    <x v="0"/>
    <s v="Ara"/>
    <s v="M"/>
    <x v="2"/>
    <n v="25.875"/>
    <n v="77.625"/>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50000000000001"/>
    <n v="5.37"/>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5000000000003"/>
    <n v="200.79000000000002"/>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5"/>
    <n v="29.785"/>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5"/>
    <n v="103.5"/>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7"/>
    <n v="35.85"/>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5000000000003"/>
    <n v="66.930000000000007"/>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7"/>
    <n v="7.17"/>
    <x v="0"/>
    <x v="1"/>
    <x v="1"/>
  </r>
  <r>
    <s v="NID-20149-329"/>
    <x v="367"/>
    <s v="49888-39458-PF"/>
    <s v="R-D-0.2"/>
    <n v="2"/>
    <x v="419"/>
    <s v="aharroldch@miibeian.gov.cn"/>
    <x v="0"/>
    <s v="Rob"/>
    <s v="D"/>
    <x v="3"/>
    <n v="2.6850000000000001"/>
    <n v="5.37"/>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5000000000001"/>
    <n v="41.17"/>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5000000000001"/>
    <n v="82.34"/>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5000000000001"/>
    <n v="41.17"/>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7"/>
    <n v="16.11"/>
    <x v="0"/>
    <x v="2"/>
    <x v="0"/>
  </r>
  <r>
    <s v="BAQ-74241-156"/>
    <x v="376"/>
    <s v="99869-55718-UU"/>
    <s v="R-D-0.2"/>
    <n v="4"/>
    <x v="430"/>
    <s v="rmckallct@sakura.ne.jp"/>
    <x v="2"/>
    <s v="Rob"/>
    <s v="D"/>
    <x v="3"/>
    <n v="2.6850000000000001"/>
    <n v="10.74"/>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5"/>
    <n v="119.14"/>
    <x v="3"/>
    <x v="2"/>
    <x v="1"/>
  </r>
  <r>
    <s v="VIO-27668-766"/>
    <x v="379"/>
    <s v="10074-20104-NN"/>
    <s v="R-D-2.5"/>
    <n v="1"/>
    <x v="434"/>
    <s v="ddrinkallcx@psu.edu"/>
    <x v="0"/>
    <s v="Rob"/>
    <s v="D"/>
    <x v="2"/>
    <n v="20.585000000000001"/>
    <n v="20.585000000000001"/>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5000000000003"/>
    <n v="133.86000000000001"/>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5"/>
    <n v="31.625"/>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5"/>
    <n v="126.5"/>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5"/>
    <n v="59.57"/>
    <x v="3"/>
    <x v="2"/>
    <x v="0"/>
  </r>
  <r>
    <s v="ISJ-48676-420"/>
    <x v="390"/>
    <s v="93046-67561-AY"/>
    <s v="L-L-0.5"/>
    <n v="6"/>
    <x v="450"/>
    <s v="kcakedg@huffingtonpost.com"/>
    <x v="0"/>
    <s v="Lib"/>
    <s v="L"/>
    <x v="1"/>
    <n v="9.51"/>
    <n v="57.06"/>
    <x v="3"/>
    <x v="1"/>
    <x v="1"/>
  </r>
  <r>
    <s v="MIF-17920-768"/>
    <x v="391"/>
    <s v="68946-40750-LK"/>
    <s v="R-L-0.2"/>
    <n v="6"/>
    <x v="451"/>
    <s v="mhanseddh@instagram.com"/>
    <x v="1"/>
    <s v="Rob"/>
    <s v="L"/>
    <x v="3"/>
    <n v="3.58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50000000000001"/>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5"/>
    <n v="89.355000000000004"/>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7"/>
    <n v="21.509999999999998"/>
    <x v="0"/>
    <x v="1"/>
    <x v="1"/>
  </r>
  <r>
    <s v="AOT-70449-651"/>
    <x v="410"/>
    <s v="53414-73391-CR"/>
    <s v="R-D-2.5"/>
    <n v="5"/>
    <x v="478"/>
    <s v=""/>
    <x v="0"/>
    <s v="Rob"/>
    <s v="D"/>
    <x v="2"/>
    <n v="20.585000000000001"/>
    <n v="102.92500000000001"/>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5"/>
    <n v="29.785"/>
    <x v="3"/>
    <x v="2"/>
    <x v="1"/>
  </r>
  <r>
    <s v="DNZ-11665-950"/>
    <x v="415"/>
    <s v="10637-45522-ID"/>
    <s v="L-L-2.5"/>
    <n v="2"/>
    <x v="484"/>
    <s v=""/>
    <x v="0"/>
    <s v="Lib"/>
    <s v="L"/>
    <x v="2"/>
    <n v="36.454999999999998"/>
    <n v="72.91"/>
    <x v="3"/>
    <x v="1"/>
    <x v="1"/>
  </r>
  <r>
    <s v="ITR-54735-364"/>
    <x v="416"/>
    <s v="92599-58687-CS"/>
    <s v="R-D-0.2"/>
    <n v="5"/>
    <x v="485"/>
    <s v=""/>
    <x v="0"/>
    <s v="Rob"/>
    <s v="D"/>
    <x v="3"/>
    <n v="2.6850000000000001"/>
    <n v="13.425000000000001"/>
    <x v="0"/>
    <x v="2"/>
    <x v="0"/>
  </r>
  <r>
    <s v="YDS-02797-307"/>
    <x v="417"/>
    <s v="06058-48844-PI"/>
    <s v="E-M-2.5"/>
    <n v="4"/>
    <x v="486"/>
    <s v="wspeechlyem@amazon.com"/>
    <x v="0"/>
    <s v="Exc"/>
    <s v="M"/>
    <x v="2"/>
    <n v="31.625"/>
    <n v="126.5"/>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7"/>
    <n v="21.48"/>
    <x v="0"/>
    <x v="2"/>
    <x v="1"/>
  </r>
  <r>
    <s v="LWJ-06793-303"/>
    <x v="204"/>
    <s v="95424-67020-AP"/>
    <s v="R-M-2.5"/>
    <n v="2"/>
    <x v="494"/>
    <s v="koculleneu@ca.gov"/>
    <x v="1"/>
    <s v="Rob"/>
    <s v="M"/>
    <x v="2"/>
    <n v="22.885000000000002"/>
    <n v="45.77"/>
    <x v="0"/>
    <x v="0"/>
    <x v="0"/>
  </r>
  <r>
    <s v="FLM-82229-989"/>
    <x v="424"/>
    <s v="73017-69644-MS"/>
    <s v="L-L-0.2"/>
    <n v="2"/>
    <x v="495"/>
    <s v=""/>
    <x v="1"/>
    <s v="Lib"/>
    <s v="L"/>
    <x v="3"/>
    <n v="4.7549999999999999"/>
    <n v="9.51"/>
    <x v="3"/>
    <x v="1"/>
    <x v="1"/>
  </r>
  <r>
    <s v="CPV-90280-133"/>
    <x v="13"/>
    <s v="66458-91190-YC"/>
    <s v="R-D-0.2"/>
    <n v="3"/>
    <x v="464"/>
    <s v="murione5@alexa.com"/>
    <x v="1"/>
    <s v="Rob"/>
    <s v="D"/>
    <x v="3"/>
    <n v="2.6850000000000001"/>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50000000000001"/>
    <n v="10.74"/>
    <x v="0"/>
    <x v="2"/>
    <x v="0"/>
  </r>
  <r>
    <s v="WCT-07869-499"/>
    <x v="91"/>
    <s v="32031-49093-KE"/>
    <s v="R-D-0.5"/>
    <n v="5"/>
    <x v="498"/>
    <s v="bdomangeez@yahoo.co.jp"/>
    <x v="0"/>
    <s v="Rob"/>
    <s v="D"/>
    <x v="1"/>
    <n v="5.37"/>
    <n v="26.85"/>
    <x v="0"/>
    <x v="2"/>
    <x v="1"/>
  </r>
  <r>
    <s v="FHD-89872-325"/>
    <x v="425"/>
    <s v="31715-98714-OO"/>
    <s v="L-L-1"/>
    <n v="4"/>
    <x v="499"/>
    <s v="koslerf0@gmpg.org"/>
    <x v="0"/>
    <s v="Lib"/>
    <s v="L"/>
    <x v="0"/>
    <n v="15.85"/>
    <n v="63.4"/>
    <x v="3"/>
    <x v="1"/>
    <x v="0"/>
  </r>
  <r>
    <s v="AZF-45991-584"/>
    <x v="426"/>
    <s v="73759-17258-KA"/>
    <s v="A-D-2.5"/>
    <n v="1"/>
    <x v="500"/>
    <s v=""/>
    <x v="1"/>
    <s v="Ara"/>
    <s v="D"/>
    <x v="2"/>
    <n v="22.885000000000002"/>
    <n v="22.885000000000002"/>
    <x v="2"/>
    <x v="2"/>
    <x v="0"/>
  </r>
  <r>
    <s v="MDG-14481-513"/>
    <x v="427"/>
    <s v="64897-79178-MH"/>
    <s v="A-M-2.5"/>
    <n v="4"/>
    <x v="501"/>
    <s v="zpellettf2@dailymotion.com"/>
    <x v="0"/>
    <s v="Ara"/>
    <s v="M"/>
    <x v="2"/>
    <n v="25.875"/>
    <n v="103.5"/>
    <x v="2"/>
    <x v="0"/>
    <x v="1"/>
  </r>
  <r>
    <s v="OFN-49424-848"/>
    <x v="428"/>
    <s v="73346-85564-JB"/>
    <s v="R-L-2.5"/>
    <n v="2"/>
    <x v="502"/>
    <s v="isprakesf3@spiegel.de"/>
    <x v="0"/>
    <s v="Rob"/>
    <s v="L"/>
    <x v="2"/>
    <n v="27.484999999999999"/>
    <n v="54.97"/>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1B74AE-BB7E-474C-92DF-AD1D9A32C0AC}" name="Total Sales" cacheId="2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F53" firstHeaderRow="1" firstDataRow="2"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6" showAll="0">
      <items count="5">
        <item x="3"/>
        <item x="1"/>
        <item x="0"/>
        <item x="2"/>
        <item t="default"/>
      </items>
    </pivotField>
    <pivotField numFmtId="167" showAll="0"/>
    <pivotField dataField="1" numFmtId="167" showAll="0"/>
    <pivotField axis="axisCol" showAll="0">
      <items count="5">
        <item x="2"/>
        <item x="1"/>
        <item x="3"/>
        <item x="0"/>
        <item t="default"/>
      </items>
    </pivotField>
    <pivotField showAll="0">
      <items count="4">
        <item x="2"/>
        <item x="1"/>
        <item x="0"/>
        <item t="default"/>
      </items>
    </pivotField>
    <pivotField showAll="0">
      <items count="3">
        <item x="1"/>
        <item x="0"/>
        <item t="default"/>
      </items>
    </pivotField>
    <pivotField axis="axisRow" showAll="0">
      <items count="15">
        <item x="0"/>
        <item x="1"/>
        <item x="2"/>
        <item x="3"/>
        <item x="4"/>
        <item x="5"/>
        <item x="6"/>
        <item x="7"/>
        <item x="8"/>
        <item x="9"/>
        <item x="10"/>
        <item x="11"/>
        <item x="12"/>
        <item x="13"/>
        <item t="default"/>
      </items>
    </pivotField>
    <pivotField axis="axisRow" showAll="0">
      <items count="7">
        <item x="0"/>
        <item x="1"/>
        <item x="2"/>
        <item x="3"/>
        <item x="4"/>
        <item x="5"/>
        <item t="default"/>
      </items>
    </pivotField>
  </pivotFields>
  <rowFields count="2">
    <field x="17"/>
    <field x="16"/>
  </rowFields>
  <rowItems count="4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6" baseItem="1"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07C827-0651-44A9-A672-7A29B755A4CD}" name="Total Sales"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7"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pivotField numFmtId="167" showAll="0"/>
    <pivotField dataField="1" numFmtId="167"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16" baseItem="1" numFmtId="3"/>
  </dataFields>
  <chartFormats count="4">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364ADB-AE0E-4A03-8EC1-D83DD7B33ED3}" name="Total Sales"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4"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pivotField numFmtId="167" showAll="0"/>
    <pivotField dataField="1" numFmtId="167"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5"/>
  </rowFields>
  <rowItems count="11">
    <i>
      <x v="528"/>
    </i>
    <i>
      <x v="639"/>
    </i>
    <i>
      <x v="518"/>
    </i>
    <i>
      <x v="826"/>
    </i>
    <i>
      <x v="785"/>
    </i>
    <i>
      <x v="289"/>
    </i>
    <i>
      <x v="17"/>
    </i>
    <i>
      <x v="20"/>
    </i>
    <i>
      <x v="646"/>
    </i>
    <i>
      <x v="831"/>
    </i>
    <i t="grand">
      <x/>
    </i>
  </rowItems>
  <colItems count="1">
    <i/>
  </colItems>
  <dataFields count="1">
    <dataField name="Sum of Sales" fld="12" baseField="16" baseItem="1" numFmtId="3"/>
  </dataFields>
  <chartFormats count="3">
    <chartFormat chart="8" format="0"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9"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5A1EE68-C714-499C-9C93-7407E7641887}" sourceName="Size">
  <pivotTables>
    <pivotTable tabId="19" name="Total Sales"/>
  </pivotTables>
  <data>
    <tabular pivotCacheId="68624867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8B61714-C480-4760-8F75-D5928E4E1855}" sourceName="Roast Type Name">
  <pivotTables>
    <pivotTable tabId="19" name="Total Sales"/>
  </pivotTables>
  <data>
    <tabular pivotCacheId="68624867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ty_Card" xr10:uid="{4AD27BD3-9155-4817-B7D8-D7C01B6EC767}" sourceName="Loyaty Card">
  <pivotTables>
    <pivotTable tabId="19" name="Total Sales"/>
  </pivotTables>
  <data>
    <tabular pivotCacheId="68624867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7C0FE09-6016-4D07-B8F6-8944C3E1056C}" cache="Slicer_Size" caption="Size" columnCount="2" style="Slicer Style 1" rowHeight="241300"/>
  <slicer name="Roast Type Name" xr10:uid="{3984A51B-3B1B-48E2-B467-4859C6DA0371}" cache="Slicer_Roast_Type_Name" caption="Roast Type Name" columnCount="3" style="Slicer Style 1" rowHeight="241300"/>
  <slicer name="Loyaty Card" xr10:uid="{42C2A7CB-DB10-432C-9EDB-9482B305BC1F}" cache="Slicer_Loyaty_Card" caption="Loya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B012B7-EF12-4D8C-9EC4-29050D7CF516}" name="orders" displayName="orders" ref="A1:P1552" totalsRowShown="0" headerRowDxfId="17">
  <autoFilter ref="A1:P1552" xr:uid="{34B012B7-EF12-4D8C-9EC4-29050D7CF516}"/>
  <tableColumns count="16">
    <tableColumn id="1" xr3:uid="{37FB8728-D7F4-4896-B70A-BFA04FD484DD}" name="Order ID"/>
    <tableColumn id="2" xr3:uid="{7D3D0537-B5B2-4C4D-86C9-4AA3332A68E4}" name="Order Date" dataDxfId="16"/>
    <tableColumn id="3" xr3:uid="{90EBD26C-6E59-48FD-9859-872CBBBFEB39}" name="Customer ID"/>
    <tableColumn id="4" xr3:uid="{712FE559-54DF-461A-8AF1-21A3762B7C15}" name="Product ID"/>
    <tableColumn id="5" xr3:uid="{151625F9-F978-48A1-9874-29E169350773}" name="Quantity"/>
    <tableColumn id="6" xr3:uid="{9C5EE55A-94E3-4732-87B9-D504A2D3E2CC}" name="Customer Name" dataDxfId="15">
      <calculatedColumnFormula>VLOOKUP(C2,customers!$A$2:$B$1760,2,FALSE)</calculatedColumnFormula>
    </tableColumn>
    <tableColumn id="7" xr3:uid="{5293FFAC-5349-4194-8320-FA0F961E90A1}" name="Email" dataDxfId="14">
      <calculatedColumnFormula>IF(VLOOKUP(C2,customers!$A$2:$C$1760,3,FALSE)=0,"",VLOOKUP(C2,customers!$A$2:$C$1760,3,FALSE))</calculatedColumnFormula>
    </tableColumn>
    <tableColumn id="8" xr3:uid="{ADCE4227-3536-47A3-BEFE-20CEC8AF43BF}" name="Country" dataDxfId="13">
      <calculatedColumnFormula>VLOOKUP(C2,customers!$A$2:$G$1760,7,FALSE)</calculatedColumnFormula>
    </tableColumn>
    <tableColumn id="9" xr3:uid="{84AF411D-2F2D-492F-9312-13976CED53E7}" name="Coffee Type">
      <calculatedColumnFormula>VLOOKUP(D2,products!$A$2:$B$97,2,FALSE)</calculatedColumnFormula>
    </tableColumn>
    <tableColumn id="10" xr3:uid="{3DDEF588-42FD-41D6-82B8-04F165869B7B}" name="Roast Type">
      <calculatedColumnFormula>VLOOKUP(D2,products!$A$2:$E$97,3,FALSE)</calculatedColumnFormula>
    </tableColumn>
    <tableColumn id="11" xr3:uid="{EF0BB8DF-5C08-4BA7-A3A7-D8761AF959F7}" name="Size" dataDxfId="12">
      <calculatedColumnFormula>VLOOKUP(D2,products!$A$2:$E$97,4,FALSE)</calculatedColumnFormula>
    </tableColumn>
    <tableColumn id="12" xr3:uid="{C919A927-C316-47EA-916C-7215A0C2A611}" name="Unit Price" dataDxfId="11">
      <calculatedColumnFormula>VLOOKUP(D2,products!$A$2:$E$97,5,FALSE)</calculatedColumnFormula>
    </tableColumn>
    <tableColumn id="13" xr3:uid="{25DDCA90-C7BE-4C30-AEBB-8E30658B5D6D}" name="Sales" dataDxfId="10">
      <calculatedColumnFormula>E2*L2</calculatedColumnFormula>
    </tableColumn>
    <tableColumn id="14" xr3:uid="{97277608-7DEE-496F-A715-6225B6FDE706}" name="Coffee Type Name">
      <calculatedColumnFormula>IF(I2="Rob","Robusta",IF(I2="Exc","Excelsa",IF(I2="Ara","Arabica",IF(I2="Lib","Liberica",""))))</calculatedColumnFormula>
    </tableColumn>
    <tableColumn id="15" xr3:uid="{4815CF3E-2934-4798-AB93-3DC904A868CD}" name="Roast Type Name">
      <calculatedColumnFormula>IF(J2="M","Medium",IF(J2="L","Light",IF(J2="D","Dark","")))</calculatedColumnFormula>
    </tableColumn>
    <tableColumn id="16" xr3:uid="{8E052BE4-6A23-4AA2-BEE0-2AC49ED52BEB}" name="Loyaty Card" dataDxfId="6">
      <calculatedColumnFormula>VLOOKUP(orders[[#All],[Customer ID]],Table2[#All],9,0)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20E3844-FA24-4DE9-99AF-D3ABECC10685}" name="Table2" displayName="Table2" ref="A1:I1760" totalsRowShown="0" headerRowDxfId="7">
  <autoFilter ref="A1:I1760" xr:uid="{00000000-0001-0000-0100-000000000000}"/>
  <tableColumns count="9">
    <tableColumn id="1" xr3:uid="{78DADD9D-34A4-44E1-9404-A358CD3F02EC}" name="Customer ID"/>
    <tableColumn id="2" xr3:uid="{1C441317-020B-4487-8863-156E49B90C5E}" name="Customer Name"/>
    <tableColumn id="3" xr3:uid="{45CA025E-2598-4CBD-8A6B-19394B297230}" name="Email"/>
    <tableColumn id="4" xr3:uid="{735EAF4E-6AF7-4808-9067-6DDC8798AD7D}" name="Phone Number"/>
    <tableColumn id="5" xr3:uid="{DA08E38F-D1FD-4778-956E-D6F5141F7242}" name="Address Line 1"/>
    <tableColumn id="6" xr3:uid="{8BA19693-9524-4FD5-8DCE-C3904760A0A2}" name="City"/>
    <tableColumn id="7" xr3:uid="{5EC81360-06B6-4BDB-86F9-A9412D414D11}" name="Country"/>
    <tableColumn id="8" xr3:uid="{FD35F23C-733C-4499-B34E-FD77CB42D9D5}" name="Postcode"/>
    <tableColumn id="9" xr3:uid="{A860211F-C349-4E8E-84D2-909B409F7694}" name="Loyalty Car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9061B61-454C-48E1-9485-99C403132B5C}" sourceName="Order Date">
  <pivotTables>
    <pivotTable tabId="19" name="Total Sales"/>
  </pivotTables>
  <state minimalRefreshVersion="6" lastRefreshVersion="6" pivotCacheId="68624867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A44C4B5-2B6B-4B6F-802E-EB79CB3640A7}" cache="NativeTimeline_Order_Date" caption="Order Date" level="2" selectionLevel="2" scrollPosition="2019-01-01T00:00:00" style="Timeline Style 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8CD16-BFD1-4257-8AE9-0F7356A81F79}">
  <dimension ref="A1:A25"/>
  <sheetViews>
    <sheetView tabSelected="1" topLeftCell="A10" zoomScale="80" zoomScaleNormal="80" workbookViewId="0">
      <selection activeCell="Y13" sqref="Y13"/>
    </sheetView>
  </sheetViews>
  <sheetFormatPr defaultRowHeight="14.5" x14ac:dyDescent="0.35"/>
  <cols>
    <col min="1" max="1" width="1.6328125" customWidth="1"/>
    <col min="19" max="19" width="1.6328125" customWidth="1"/>
  </cols>
  <sheetData>
    <row r="1" customFormat="1" ht="5" customHeight="1" x14ac:dyDescent="0.35"/>
    <row r="23" ht="1" customHeight="1" x14ac:dyDescent="0.35"/>
    <row r="25" ht="1"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FEC61-DB27-4FF3-A89A-143D3A9E753C}">
  <dimension ref="A3:F53"/>
  <sheetViews>
    <sheetView zoomScale="70" zoomScaleNormal="70" workbookViewId="0">
      <selection activeCell="B16" sqref="B16"/>
    </sheetView>
  </sheetViews>
  <sheetFormatPr defaultRowHeight="14.5" x14ac:dyDescent="0.35"/>
  <cols>
    <col min="1" max="1" width="13.08984375" bestFit="1" customWidth="1"/>
    <col min="2" max="2" width="15.90625" bestFit="1" customWidth="1"/>
    <col min="3" max="3" width="6.81640625" bestFit="1" customWidth="1"/>
    <col min="4" max="4" width="7.1796875" bestFit="1" customWidth="1"/>
    <col min="5" max="5" width="7.7265625" bestFit="1" customWidth="1"/>
    <col min="6" max="6" width="10.7265625" bestFit="1" customWidth="1"/>
  </cols>
  <sheetData>
    <row r="3" spans="1:6" x14ac:dyDescent="0.35">
      <c r="A3" s="8" t="s">
        <v>6911</v>
      </c>
      <c r="B3" s="8" t="s">
        <v>6906</v>
      </c>
    </row>
    <row r="4" spans="1:6" x14ac:dyDescent="0.35">
      <c r="A4" s="8" t="s">
        <v>6888</v>
      </c>
      <c r="B4" t="s">
        <v>6907</v>
      </c>
      <c r="C4" t="s">
        <v>6908</v>
      </c>
      <c r="D4" t="s">
        <v>6909</v>
      </c>
      <c r="E4" t="s">
        <v>6910</v>
      </c>
      <c r="F4" t="s">
        <v>6889</v>
      </c>
    </row>
    <row r="5" spans="1:6" x14ac:dyDescent="0.35">
      <c r="A5" s="9" t="s">
        <v>6890</v>
      </c>
      <c r="B5" s="3">
        <v>4153.1049999999996</v>
      </c>
      <c r="C5" s="3">
        <v>5485.83</v>
      </c>
      <c r="D5" s="3">
        <v>5392.2300000000005</v>
      </c>
      <c r="E5" s="3">
        <v>3667.74</v>
      </c>
      <c r="F5" s="3">
        <v>18698.904999999995</v>
      </c>
    </row>
    <row r="6" spans="1:6" x14ac:dyDescent="0.35">
      <c r="A6" s="10" t="s">
        <v>6891</v>
      </c>
      <c r="B6" s="3">
        <v>227.35499999999999</v>
      </c>
      <c r="C6" s="3">
        <v>358.92</v>
      </c>
      <c r="D6" s="3">
        <v>294.76499999999993</v>
      </c>
      <c r="E6" s="3">
        <v>212.54999999999998</v>
      </c>
      <c r="F6" s="3">
        <v>1093.5899999999999</v>
      </c>
    </row>
    <row r="7" spans="1:6" x14ac:dyDescent="0.35">
      <c r="A7" s="10" t="s">
        <v>6892</v>
      </c>
      <c r="B7" s="3">
        <v>415.89000000000004</v>
      </c>
      <c r="C7" s="3">
        <v>203.92000000000002</v>
      </c>
      <c r="D7" s="3">
        <v>568.9799999999999</v>
      </c>
      <c r="E7" s="3">
        <v>266.81</v>
      </c>
      <c r="F7" s="3">
        <v>1455.6</v>
      </c>
    </row>
    <row r="8" spans="1:6" x14ac:dyDescent="0.35">
      <c r="A8" s="10" t="s">
        <v>6893</v>
      </c>
      <c r="B8" s="3">
        <v>245.19499999999999</v>
      </c>
      <c r="C8" s="3">
        <v>644.84</v>
      </c>
      <c r="D8" s="3">
        <v>391.90000000000009</v>
      </c>
      <c r="E8" s="3">
        <v>201.89500000000001</v>
      </c>
      <c r="F8" s="3">
        <v>1483.8300000000002</v>
      </c>
    </row>
    <row r="9" spans="1:6" x14ac:dyDescent="0.35">
      <c r="A9" s="10" t="s">
        <v>6894</v>
      </c>
      <c r="B9" s="3">
        <v>345.97</v>
      </c>
      <c r="C9" s="3">
        <v>1030.9950000000001</v>
      </c>
      <c r="D9" s="3">
        <v>1015.03</v>
      </c>
      <c r="E9" s="3">
        <v>257.35999999999996</v>
      </c>
      <c r="F9" s="3">
        <v>2649.355</v>
      </c>
    </row>
    <row r="10" spans="1:6" x14ac:dyDescent="0.35">
      <c r="A10" s="10" t="s">
        <v>6895</v>
      </c>
      <c r="B10" s="3">
        <v>107.33</v>
      </c>
      <c r="C10" s="3">
        <v>143.77500000000001</v>
      </c>
      <c r="D10" s="3">
        <v>374.57499999999999</v>
      </c>
      <c r="E10" s="3">
        <v>128.02499999999998</v>
      </c>
      <c r="F10" s="3">
        <v>753.70500000000004</v>
      </c>
    </row>
    <row r="11" spans="1:6" x14ac:dyDescent="0.35">
      <c r="A11" s="10" t="s">
        <v>6896</v>
      </c>
      <c r="B11" s="3">
        <v>326.04000000000002</v>
      </c>
      <c r="C11" s="3">
        <v>1150.5350000000001</v>
      </c>
      <c r="D11" s="3">
        <v>217.815</v>
      </c>
      <c r="E11" s="3">
        <v>586.47500000000014</v>
      </c>
      <c r="F11" s="3">
        <v>2280.8650000000002</v>
      </c>
    </row>
    <row r="12" spans="1:6" x14ac:dyDescent="0.35">
      <c r="A12" s="10" t="s">
        <v>6897</v>
      </c>
      <c r="B12" s="3">
        <v>483.65000000000003</v>
      </c>
      <c r="C12" s="3">
        <v>315.31</v>
      </c>
      <c r="D12" s="3">
        <v>326.77999999999997</v>
      </c>
      <c r="E12" s="3">
        <v>201.11500000000001</v>
      </c>
      <c r="F12" s="3">
        <v>1326.855</v>
      </c>
    </row>
    <row r="13" spans="1:6" x14ac:dyDescent="0.35">
      <c r="A13" s="10" t="s">
        <v>6898</v>
      </c>
      <c r="B13" s="3">
        <v>399.42</v>
      </c>
      <c r="C13" s="3">
        <v>112.2</v>
      </c>
      <c r="D13" s="3">
        <v>237.38000000000002</v>
      </c>
      <c r="E13" s="3">
        <v>319.12499999999994</v>
      </c>
      <c r="F13" s="3">
        <v>1068.125</v>
      </c>
    </row>
    <row r="14" spans="1:6" x14ac:dyDescent="0.35">
      <c r="A14" s="10" t="s">
        <v>6899</v>
      </c>
      <c r="B14" s="3">
        <v>178.71</v>
      </c>
      <c r="C14" s="3">
        <v>234.85</v>
      </c>
      <c r="D14" s="3">
        <v>722.94500000000005</v>
      </c>
      <c r="E14" s="3">
        <v>696.0100000000001</v>
      </c>
      <c r="F14" s="3">
        <v>1832.5150000000003</v>
      </c>
    </row>
    <row r="15" spans="1:6" x14ac:dyDescent="0.35">
      <c r="A15" s="10" t="s">
        <v>6900</v>
      </c>
      <c r="B15" s="3">
        <v>543.22</v>
      </c>
      <c r="C15" s="3">
        <v>193.45499999999998</v>
      </c>
      <c r="D15" s="3">
        <v>431.10999999999996</v>
      </c>
      <c r="E15" s="3">
        <v>360.04999999999995</v>
      </c>
      <c r="F15" s="3">
        <v>1527.8349999999998</v>
      </c>
    </row>
    <row r="16" spans="1:6" x14ac:dyDescent="0.35">
      <c r="A16" s="10" t="s">
        <v>6901</v>
      </c>
      <c r="B16" s="3">
        <v>362.58500000000004</v>
      </c>
      <c r="C16" s="3">
        <v>126.5</v>
      </c>
      <c r="D16" s="3">
        <v>540.43000000000006</v>
      </c>
      <c r="E16" s="3">
        <v>185.64</v>
      </c>
      <c r="F16" s="3">
        <v>1215.1550000000002</v>
      </c>
    </row>
    <row r="17" spans="1:6" x14ac:dyDescent="0.35">
      <c r="A17" s="10" t="s">
        <v>6902</v>
      </c>
      <c r="B17" s="3">
        <v>517.74</v>
      </c>
      <c r="C17" s="3">
        <v>970.53</v>
      </c>
      <c r="D17" s="3">
        <v>270.52000000000004</v>
      </c>
      <c r="E17" s="3">
        <v>252.68499999999997</v>
      </c>
      <c r="F17" s="3">
        <v>2011.4749999999999</v>
      </c>
    </row>
    <row r="18" spans="1:6" x14ac:dyDescent="0.35">
      <c r="A18" s="9" t="s">
        <v>6903</v>
      </c>
      <c r="B18" s="3">
        <v>5422.3700000000008</v>
      </c>
      <c r="C18" s="3">
        <v>5673.3649999999998</v>
      </c>
      <c r="D18" s="3">
        <v>3912.1900000000005</v>
      </c>
      <c r="E18" s="3">
        <v>3764.0550000000003</v>
      </c>
      <c r="F18" s="3">
        <v>18771.98</v>
      </c>
    </row>
    <row r="19" spans="1:6" x14ac:dyDescent="0.35">
      <c r="A19" s="10" t="s">
        <v>6891</v>
      </c>
      <c r="B19" s="3">
        <v>74.25</v>
      </c>
      <c r="C19" s="3">
        <v>131.61000000000001</v>
      </c>
      <c r="D19" s="3">
        <v>530.32999999999993</v>
      </c>
      <c r="E19" s="3">
        <v>242.55500000000004</v>
      </c>
      <c r="F19" s="3">
        <v>978.745</v>
      </c>
    </row>
    <row r="20" spans="1:6" x14ac:dyDescent="0.35">
      <c r="A20" s="10" t="s">
        <v>6892</v>
      </c>
      <c r="B20" s="3">
        <v>1350.605</v>
      </c>
      <c r="C20" s="3">
        <v>558.755</v>
      </c>
      <c r="D20" s="3">
        <v>369.33</v>
      </c>
      <c r="E20" s="3">
        <v>471.90500000000009</v>
      </c>
      <c r="F20" s="3">
        <v>2750.5950000000003</v>
      </c>
    </row>
    <row r="21" spans="1:6" x14ac:dyDescent="0.35">
      <c r="A21" s="10" t="s">
        <v>6893</v>
      </c>
      <c r="B21" s="3">
        <v>224.13</v>
      </c>
      <c r="C21" s="3">
        <v>451.84499999999991</v>
      </c>
      <c r="D21" s="3">
        <v>430.13</v>
      </c>
      <c r="E21" s="3">
        <v>285.36000000000007</v>
      </c>
      <c r="F21" s="3">
        <v>1391.4650000000001</v>
      </c>
    </row>
    <row r="22" spans="1:6" x14ac:dyDescent="0.35">
      <c r="A22" s="10" t="s">
        <v>6894</v>
      </c>
      <c r="B22" s="3">
        <v>27</v>
      </c>
      <c r="C22" s="3">
        <v>606.97</v>
      </c>
      <c r="D22" s="3">
        <v>171.28500000000003</v>
      </c>
      <c r="E22" s="3">
        <v>436.80500000000006</v>
      </c>
      <c r="F22" s="3">
        <v>1242.0600000000002</v>
      </c>
    </row>
    <row r="23" spans="1:6" x14ac:dyDescent="0.35">
      <c r="A23" s="10" t="s">
        <v>6895</v>
      </c>
      <c r="B23" s="3">
        <v>414.69499999999999</v>
      </c>
      <c r="C23" s="3">
        <v>660.90499999999997</v>
      </c>
      <c r="D23" s="3">
        <v>109.62</v>
      </c>
      <c r="E23" s="3">
        <v>115.175</v>
      </c>
      <c r="F23" s="3">
        <v>1300.3949999999998</v>
      </c>
    </row>
    <row r="24" spans="1:6" x14ac:dyDescent="0.35">
      <c r="A24" s="10" t="s">
        <v>6896</v>
      </c>
      <c r="B24" s="3">
        <v>765.91499999999996</v>
      </c>
      <c r="C24" s="3">
        <v>453.28</v>
      </c>
      <c r="D24" s="3">
        <v>555.31499999999994</v>
      </c>
      <c r="E24" s="3">
        <v>281.76</v>
      </c>
      <c r="F24" s="3">
        <v>2056.2699999999995</v>
      </c>
    </row>
    <row r="25" spans="1:6" x14ac:dyDescent="0.35">
      <c r="A25" s="10" t="s">
        <v>6897</v>
      </c>
      <c r="B25" s="3">
        <v>671.09500000000014</v>
      </c>
      <c r="C25" s="3">
        <v>454.85</v>
      </c>
      <c r="D25" s="3">
        <v>368.8</v>
      </c>
      <c r="E25" s="3">
        <v>527.72</v>
      </c>
      <c r="F25" s="3">
        <v>2022.4650000000001</v>
      </c>
    </row>
    <row r="26" spans="1:6" x14ac:dyDescent="0.35">
      <c r="A26" s="10" t="s">
        <v>6898</v>
      </c>
      <c r="B26" s="3">
        <v>45</v>
      </c>
      <c r="C26" s="3">
        <v>105.22</v>
      </c>
      <c r="D26" s="3">
        <v>92.47</v>
      </c>
      <c r="E26" s="3">
        <v>231.57000000000002</v>
      </c>
      <c r="F26" s="3">
        <v>474.26</v>
      </c>
    </row>
    <row r="27" spans="1:6" x14ac:dyDescent="0.35">
      <c r="A27" s="10" t="s">
        <v>6899</v>
      </c>
      <c r="B27" s="3">
        <v>235.6</v>
      </c>
      <c r="C27" s="3">
        <v>268.01</v>
      </c>
      <c r="D27" s="3">
        <v>168.75</v>
      </c>
      <c r="E27" s="3">
        <v>500.16</v>
      </c>
      <c r="F27" s="3">
        <v>1172.52</v>
      </c>
    </row>
    <row r="28" spans="1:6" x14ac:dyDescent="0.35">
      <c r="A28" s="10" t="s">
        <v>6900</v>
      </c>
      <c r="B28" s="3">
        <v>615.90499999999997</v>
      </c>
      <c r="C28" s="3">
        <v>878.78499999999997</v>
      </c>
      <c r="D28" s="3">
        <v>567.68499999999995</v>
      </c>
      <c r="E28" s="3">
        <v>348.93999999999994</v>
      </c>
      <c r="F28" s="3">
        <v>2411.3150000000001</v>
      </c>
    </row>
    <row r="29" spans="1:6" x14ac:dyDescent="0.35">
      <c r="A29" s="10" t="s">
        <v>6901</v>
      </c>
      <c r="B29" s="3">
        <v>806.45499999999993</v>
      </c>
      <c r="C29" s="3">
        <v>254.34</v>
      </c>
      <c r="D29" s="3">
        <v>360.13500000000005</v>
      </c>
      <c r="E29" s="3">
        <v>181.32</v>
      </c>
      <c r="F29" s="3">
        <v>1602.2499999999998</v>
      </c>
    </row>
    <row r="30" spans="1:6" x14ac:dyDescent="0.35">
      <c r="A30" s="10" t="s">
        <v>6902</v>
      </c>
      <c r="B30" s="3">
        <v>191.72</v>
      </c>
      <c r="C30" s="3">
        <v>848.79499999999996</v>
      </c>
      <c r="D30" s="3">
        <v>188.34</v>
      </c>
      <c r="E30" s="3">
        <v>140.785</v>
      </c>
      <c r="F30" s="3">
        <v>1369.6399999999999</v>
      </c>
    </row>
    <row r="31" spans="1:6" x14ac:dyDescent="0.35">
      <c r="A31" s="9" t="s">
        <v>6904</v>
      </c>
      <c r="B31" s="3">
        <v>5969.2049999999999</v>
      </c>
      <c r="C31" s="3">
        <v>5328.3649999999998</v>
      </c>
      <c r="D31" s="3">
        <v>5858.91</v>
      </c>
      <c r="E31" s="3">
        <v>3558.2699999999995</v>
      </c>
      <c r="F31" s="3">
        <v>20714.75</v>
      </c>
    </row>
    <row r="32" spans="1:6" x14ac:dyDescent="0.35">
      <c r="A32" s="10" t="s">
        <v>6891</v>
      </c>
      <c r="B32" s="3">
        <v>456.03000000000003</v>
      </c>
      <c r="C32" s="3">
        <v>199.02500000000001</v>
      </c>
      <c r="D32" s="3">
        <v>436.76000000000005</v>
      </c>
      <c r="E32" s="3">
        <v>251.73500000000001</v>
      </c>
      <c r="F32" s="3">
        <v>1343.5500000000002</v>
      </c>
    </row>
    <row r="33" spans="1:6" x14ac:dyDescent="0.35">
      <c r="A33" s="10" t="s">
        <v>6892</v>
      </c>
      <c r="B33" s="3">
        <v>598.97500000000002</v>
      </c>
      <c r="C33" s="3">
        <v>568.5</v>
      </c>
      <c r="D33" s="3">
        <v>356.78</v>
      </c>
      <c r="E33" s="3">
        <v>134.25</v>
      </c>
      <c r="F33" s="3">
        <v>1658.5049999999999</v>
      </c>
    </row>
    <row r="34" spans="1:6" x14ac:dyDescent="0.35">
      <c r="A34" s="10" t="s">
        <v>6893</v>
      </c>
      <c r="B34" s="3">
        <v>525.33500000000004</v>
      </c>
      <c r="C34" s="3">
        <v>677.09</v>
      </c>
      <c r="D34" s="3">
        <v>573.83500000000004</v>
      </c>
      <c r="E34" s="3">
        <v>389.28</v>
      </c>
      <c r="F34" s="3">
        <v>2165.54</v>
      </c>
    </row>
    <row r="35" spans="1:6" x14ac:dyDescent="0.35">
      <c r="A35" s="10" t="s">
        <v>6894</v>
      </c>
      <c r="B35" s="3">
        <v>143.85</v>
      </c>
      <c r="C35" s="3">
        <v>389.22500000000002</v>
      </c>
      <c r="D35" s="3">
        <v>883.82500000000005</v>
      </c>
      <c r="E35" s="3">
        <v>106.24000000000001</v>
      </c>
      <c r="F35" s="3">
        <v>1523.14</v>
      </c>
    </row>
    <row r="36" spans="1:6" x14ac:dyDescent="0.35">
      <c r="A36" s="10" t="s">
        <v>6895</v>
      </c>
      <c r="B36" s="3">
        <v>423.75000000000006</v>
      </c>
      <c r="C36" s="3">
        <v>266.16000000000003</v>
      </c>
      <c r="D36" s="3">
        <v>530.51499999999999</v>
      </c>
      <c r="E36" s="3">
        <v>298.37</v>
      </c>
      <c r="F36" s="3">
        <v>1518.7950000000001</v>
      </c>
    </row>
    <row r="37" spans="1:6" x14ac:dyDescent="0.35">
      <c r="A37" s="10" t="s">
        <v>6896</v>
      </c>
      <c r="B37" s="3">
        <v>734.39499999999998</v>
      </c>
      <c r="C37" s="3">
        <v>245.45500000000001</v>
      </c>
      <c r="D37" s="3">
        <v>231.42500000000001</v>
      </c>
      <c r="E37" s="3">
        <v>176.67000000000002</v>
      </c>
      <c r="F37" s="3">
        <v>1387.9450000000002</v>
      </c>
    </row>
    <row r="38" spans="1:6" x14ac:dyDescent="0.35">
      <c r="A38" s="10" t="s">
        <v>6897</v>
      </c>
      <c r="B38" s="3">
        <v>155.01</v>
      </c>
      <c r="C38" s="3">
        <v>488.71</v>
      </c>
      <c r="D38" s="3">
        <v>93.54</v>
      </c>
      <c r="E38" s="3">
        <v>398.98</v>
      </c>
      <c r="F38" s="3">
        <v>1136.24</v>
      </c>
    </row>
    <row r="39" spans="1:6" x14ac:dyDescent="0.35">
      <c r="A39" s="10" t="s">
        <v>6898</v>
      </c>
      <c r="B39" s="3">
        <v>395.52499999999998</v>
      </c>
      <c r="C39" s="3">
        <v>531.61500000000001</v>
      </c>
      <c r="D39" s="3">
        <v>164.43</v>
      </c>
      <c r="E39" s="3">
        <v>633.84500000000003</v>
      </c>
      <c r="F39" s="3">
        <v>1725.415</v>
      </c>
    </row>
    <row r="40" spans="1:6" x14ac:dyDescent="0.35">
      <c r="A40" s="10" t="s">
        <v>6899</v>
      </c>
      <c r="B40" s="3">
        <v>1092.46</v>
      </c>
      <c r="C40" s="3">
        <v>573.22500000000002</v>
      </c>
      <c r="D40" s="3">
        <v>303.80999999999995</v>
      </c>
      <c r="E40" s="3">
        <v>261.24</v>
      </c>
      <c r="F40" s="3">
        <v>2230.7349999999997</v>
      </c>
    </row>
    <row r="41" spans="1:6" x14ac:dyDescent="0.35">
      <c r="A41" s="10" t="s">
        <v>6900</v>
      </c>
      <c r="B41" s="3">
        <v>530.13</v>
      </c>
      <c r="C41" s="3">
        <v>457.4</v>
      </c>
      <c r="D41" s="3">
        <v>990.37000000000012</v>
      </c>
      <c r="E41" s="3">
        <v>352.48500000000007</v>
      </c>
      <c r="F41" s="3">
        <v>2330.3850000000002</v>
      </c>
    </row>
    <row r="42" spans="1:6" x14ac:dyDescent="0.35">
      <c r="A42" s="10" t="s">
        <v>6901</v>
      </c>
      <c r="B42" s="3">
        <v>430.59</v>
      </c>
      <c r="C42" s="3">
        <v>743.66500000000008</v>
      </c>
      <c r="D42" s="3">
        <v>770.52</v>
      </c>
      <c r="E42" s="3">
        <v>343.09999999999997</v>
      </c>
      <c r="F42" s="3">
        <v>2287.875</v>
      </c>
    </row>
    <row r="43" spans="1:6" x14ac:dyDescent="0.35">
      <c r="A43" s="10" t="s">
        <v>6902</v>
      </c>
      <c r="B43" s="3">
        <v>483.15499999999997</v>
      </c>
      <c r="C43" s="3">
        <v>188.29499999999999</v>
      </c>
      <c r="D43" s="3">
        <v>523.1</v>
      </c>
      <c r="E43" s="3">
        <v>212.07499999999999</v>
      </c>
      <c r="F43" s="3">
        <v>1406.625</v>
      </c>
    </row>
    <row r="44" spans="1:6" x14ac:dyDescent="0.35">
      <c r="A44" s="9" t="s">
        <v>6905</v>
      </c>
      <c r="B44" s="3">
        <v>2058.0550000000003</v>
      </c>
      <c r="C44" s="3">
        <v>2857.13</v>
      </c>
      <c r="D44" s="3">
        <v>3585.13</v>
      </c>
      <c r="E44" s="3">
        <v>2582.6949999999997</v>
      </c>
      <c r="F44" s="3">
        <v>11083.01</v>
      </c>
    </row>
    <row r="45" spans="1:6" x14ac:dyDescent="0.35">
      <c r="A45" s="10" t="s">
        <v>6891</v>
      </c>
      <c r="B45" s="3">
        <v>164.44499999999999</v>
      </c>
      <c r="C45" s="3">
        <v>203.04</v>
      </c>
      <c r="D45" s="3">
        <v>1314.415</v>
      </c>
      <c r="E45" s="3">
        <v>240.79000000000002</v>
      </c>
      <c r="F45" s="3">
        <v>1922.69</v>
      </c>
    </row>
    <row r="46" spans="1:6" x14ac:dyDescent="0.35">
      <c r="A46" s="10" t="s">
        <v>6892</v>
      </c>
      <c r="B46" s="3">
        <v>152.71999999999997</v>
      </c>
      <c r="C46" s="3">
        <v>187.44</v>
      </c>
      <c r="D46" s="3">
        <v>158.57499999999999</v>
      </c>
      <c r="E46" s="3">
        <v>53.759999999999991</v>
      </c>
      <c r="F46" s="3">
        <v>552.49499999999989</v>
      </c>
    </row>
    <row r="47" spans="1:6" x14ac:dyDescent="0.35">
      <c r="A47" s="10" t="s">
        <v>6893</v>
      </c>
      <c r="B47" s="3">
        <v>480.46</v>
      </c>
      <c r="C47" s="3">
        <v>322.42500000000001</v>
      </c>
      <c r="D47" s="3">
        <v>790.68499999999995</v>
      </c>
      <c r="E47" s="3">
        <v>568.15</v>
      </c>
      <c r="F47" s="3">
        <v>2161.7199999999998</v>
      </c>
    </row>
    <row r="48" spans="1:6" x14ac:dyDescent="0.35">
      <c r="A48" s="10" t="s">
        <v>6894</v>
      </c>
      <c r="B48" s="3">
        <v>264.16499999999996</v>
      </c>
      <c r="C48" s="3">
        <v>528.03</v>
      </c>
      <c r="D48" s="3">
        <v>146.01000000000002</v>
      </c>
      <c r="E48" s="3">
        <v>288.63499999999999</v>
      </c>
      <c r="F48" s="3">
        <v>1226.8399999999999</v>
      </c>
    </row>
    <row r="49" spans="1:6" x14ac:dyDescent="0.35">
      <c r="A49" s="10" t="s">
        <v>6895</v>
      </c>
      <c r="B49" s="3">
        <v>284.73500000000001</v>
      </c>
      <c r="C49" s="3">
        <v>354.45</v>
      </c>
      <c r="D49" s="3">
        <v>539.94000000000005</v>
      </c>
      <c r="E49" s="3">
        <v>378.55999999999995</v>
      </c>
      <c r="F49" s="3">
        <v>1557.6849999999999</v>
      </c>
    </row>
    <row r="50" spans="1:6" x14ac:dyDescent="0.35">
      <c r="A50" s="10" t="s">
        <v>6896</v>
      </c>
      <c r="B50" s="3">
        <v>231.45</v>
      </c>
      <c r="C50" s="3">
        <v>770.99500000000012</v>
      </c>
      <c r="D50" s="3">
        <v>324.64</v>
      </c>
      <c r="E50" s="3">
        <v>716.85000000000014</v>
      </c>
      <c r="F50" s="3">
        <v>2043.9350000000002</v>
      </c>
    </row>
    <row r="51" spans="1:6" x14ac:dyDescent="0.35">
      <c r="A51" s="10" t="s">
        <v>6897</v>
      </c>
      <c r="B51" s="3">
        <v>277.07500000000005</v>
      </c>
      <c r="C51" s="3">
        <v>408.25</v>
      </c>
      <c r="D51" s="3">
        <v>279.78500000000003</v>
      </c>
      <c r="E51" s="3">
        <v>217.73000000000002</v>
      </c>
      <c r="F51" s="3">
        <v>1182.8400000000001</v>
      </c>
    </row>
    <row r="52" spans="1:6" x14ac:dyDescent="0.35">
      <c r="A52" s="10" t="s">
        <v>6898</v>
      </c>
      <c r="B52" s="3">
        <v>203.00499999999997</v>
      </c>
      <c r="C52" s="3">
        <v>82.5</v>
      </c>
      <c r="D52" s="3">
        <v>31.08</v>
      </c>
      <c r="E52" s="3">
        <v>118.22</v>
      </c>
      <c r="F52" s="3">
        <v>434.80499999999995</v>
      </c>
    </row>
    <row r="53" spans="1:6" x14ac:dyDescent="0.35">
      <c r="A53" s="9" t="s">
        <v>6889</v>
      </c>
      <c r="B53" s="3">
        <v>17602.735000000001</v>
      </c>
      <c r="C53" s="3">
        <v>19344.689999999995</v>
      </c>
      <c r="D53" s="3">
        <v>18748.460000000003</v>
      </c>
      <c r="E53" s="3">
        <v>13572.76</v>
      </c>
      <c r="F53" s="3">
        <v>69268.64499999999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7071B-753C-43DC-AF0B-03A48813D434}">
  <dimension ref="A3:B7"/>
  <sheetViews>
    <sheetView zoomScale="70" zoomScaleNormal="70" workbookViewId="0">
      <selection activeCell="B5" sqref="B5"/>
    </sheetView>
  </sheetViews>
  <sheetFormatPr defaultRowHeight="14.5" x14ac:dyDescent="0.35"/>
  <cols>
    <col min="1" max="1" width="14.1796875" bestFit="1" customWidth="1"/>
    <col min="2" max="2" width="11.26953125" bestFit="1" customWidth="1"/>
    <col min="3" max="3" width="6.81640625" bestFit="1" customWidth="1"/>
    <col min="4" max="4" width="7.1796875" bestFit="1" customWidth="1"/>
    <col min="5" max="5" width="7.7265625" bestFit="1" customWidth="1"/>
    <col min="6" max="6" width="10.7265625" bestFit="1" customWidth="1"/>
  </cols>
  <sheetData>
    <row r="3" spans="1:2" x14ac:dyDescent="0.35">
      <c r="A3" s="8" t="s">
        <v>6888</v>
      </c>
      <c r="B3" t="s">
        <v>6911</v>
      </c>
    </row>
    <row r="4" spans="1:2" x14ac:dyDescent="0.35">
      <c r="A4" s="9" t="s">
        <v>28</v>
      </c>
      <c r="B4" s="3">
        <v>4075.6699999999992</v>
      </c>
    </row>
    <row r="5" spans="1:2" x14ac:dyDescent="0.35">
      <c r="A5" s="9" t="s">
        <v>318</v>
      </c>
      <c r="B5" s="3">
        <v>10524.78</v>
      </c>
    </row>
    <row r="6" spans="1:2" x14ac:dyDescent="0.35">
      <c r="A6" s="9" t="s">
        <v>19</v>
      </c>
      <c r="B6" s="3">
        <v>54668.195000000102</v>
      </c>
    </row>
    <row r="7" spans="1:2" x14ac:dyDescent="0.35">
      <c r="A7" s="9" t="s">
        <v>6889</v>
      </c>
      <c r="B7" s="3">
        <v>69268.645000000106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8BBA6-A76C-4A31-9CF3-5A9E001FFA84}">
  <dimension ref="A3:B14"/>
  <sheetViews>
    <sheetView zoomScale="70" zoomScaleNormal="70" workbookViewId="0">
      <selection activeCell="D6" sqref="D6"/>
    </sheetView>
  </sheetViews>
  <sheetFormatPr defaultRowHeight="14.5" x14ac:dyDescent="0.35"/>
  <cols>
    <col min="1" max="1" width="13.7265625" bestFit="1" customWidth="1"/>
    <col min="2" max="2" width="11.26953125" bestFit="1" customWidth="1"/>
    <col min="3" max="3" width="6.81640625" bestFit="1" customWidth="1"/>
    <col min="4" max="4" width="7.1796875" bestFit="1" customWidth="1"/>
    <col min="5" max="5" width="7.7265625" bestFit="1" customWidth="1"/>
    <col min="6" max="6" width="10.7265625" bestFit="1" customWidth="1"/>
  </cols>
  <sheetData>
    <row r="3" spans="1:2" x14ac:dyDescent="0.35">
      <c r="A3" s="8" t="s">
        <v>6888</v>
      </c>
      <c r="B3" t="s">
        <v>6911</v>
      </c>
    </row>
    <row r="4" spans="1:2" x14ac:dyDescent="0.35">
      <c r="A4" s="9" t="s">
        <v>2930</v>
      </c>
      <c r="B4" s="3">
        <v>401.58000000000004</v>
      </c>
    </row>
    <row r="5" spans="1:2" x14ac:dyDescent="0.35">
      <c r="A5" s="9" t="s">
        <v>2275</v>
      </c>
      <c r="B5" s="3">
        <v>409.86</v>
      </c>
    </row>
    <row r="6" spans="1:2" x14ac:dyDescent="0.35">
      <c r="A6" s="9" t="s">
        <v>2177</v>
      </c>
      <c r="B6" s="3">
        <v>409.86</v>
      </c>
    </row>
    <row r="7" spans="1:2" x14ac:dyDescent="0.35">
      <c r="A7" s="9" t="s">
        <v>2046</v>
      </c>
      <c r="B7" s="3">
        <v>409.86</v>
      </c>
    </row>
    <row r="8" spans="1:2" x14ac:dyDescent="0.35">
      <c r="A8" s="9" t="s">
        <v>2454</v>
      </c>
      <c r="B8" s="3">
        <v>409.86</v>
      </c>
    </row>
    <row r="9" spans="1:2" x14ac:dyDescent="0.35">
      <c r="A9" s="9" t="s">
        <v>1472</v>
      </c>
      <c r="B9" s="3">
        <v>409.86</v>
      </c>
    </row>
    <row r="10" spans="1:2" x14ac:dyDescent="0.35">
      <c r="A10" s="9" t="s">
        <v>3195</v>
      </c>
      <c r="B10" s="3">
        <v>413.2</v>
      </c>
    </row>
    <row r="11" spans="1:2" x14ac:dyDescent="0.35">
      <c r="A11" s="9" t="s">
        <v>1386</v>
      </c>
      <c r="B11" s="3">
        <v>437.46</v>
      </c>
    </row>
    <row r="12" spans="1:2" x14ac:dyDescent="0.35">
      <c r="A12" s="9" t="s">
        <v>1598</v>
      </c>
      <c r="B12" s="3">
        <v>563.34999999999991</v>
      </c>
    </row>
    <row r="13" spans="1:2" x14ac:dyDescent="0.35">
      <c r="A13" s="9" t="s">
        <v>2587</v>
      </c>
      <c r="B13" s="3">
        <v>578.22</v>
      </c>
    </row>
    <row r="14" spans="1:2" x14ac:dyDescent="0.35">
      <c r="A14" s="9" t="s">
        <v>6889</v>
      </c>
      <c r="B14" s="3">
        <v>4443.1100000000006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52"/>
  <sheetViews>
    <sheetView topLeftCell="K1" zoomScale="115" zoomScaleNormal="115" workbookViewId="0">
      <selection activeCell="R4" sqref="R4"/>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6.7265625" customWidth="1"/>
    <col min="7" max="7" width="23.90625" customWidth="1"/>
    <col min="8" max="8" width="16.90625" customWidth="1"/>
    <col min="9" max="9" width="12.26953125" customWidth="1"/>
    <col min="10" max="10" width="19.453125" customWidth="1"/>
    <col min="11" max="11" width="9.90625" customWidth="1"/>
    <col min="12" max="12" width="10.453125" customWidth="1"/>
    <col min="13" max="13" width="8.81640625" bestFit="1" customWidth="1"/>
    <col min="14" max="14" width="17.54296875" customWidth="1"/>
    <col min="15" max="15" width="16.7265625" customWidth="1"/>
    <col min="16" max="16" width="14.6328125"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6886</v>
      </c>
      <c r="O1" s="2" t="s">
        <v>6887</v>
      </c>
      <c r="P1" s="2" t="s">
        <v>6912</v>
      </c>
    </row>
    <row r="2" spans="1:16" x14ac:dyDescent="0.35">
      <c r="A2" s="2" t="s">
        <v>490</v>
      </c>
      <c r="B2" s="4">
        <v>43713</v>
      </c>
      <c r="C2" s="2" t="s">
        <v>491</v>
      </c>
      <c r="D2" t="s">
        <v>6138</v>
      </c>
      <c r="E2" s="2">
        <v>2</v>
      </c>
      <c r="F2" s="2" t="str">
        <f>VLOOKUP(C2,customers!$A$2:$B$1760,2,FALSE)</f>
        <v>Aloisia Allner</v>
      </c>
      <c r="G2" s="2" t="str">
        <f>IF(VLOOKUP(C2,customers!$A$2:$C$1760,3,FALSE)=0,"",VLOOKUP(C2,customers!$A$2:$C$1760,3,FALSE))</f>
        <v>aallner0@lulu.com</v>
      </c>
      <c r="H2" s="2" t="str">
        <f>VLOOKUP(C2,customers!$A$2:$G$1760,7,FALSE)</f>
        <v>United States</v>
      </c>
      <c r="I2" t="str">
        <f>VLOOKUP(D2,products!$A$2:$B$97,2,FALSE)</f>
        <v>Rob</v>
      </c>
      <c r="J2" t="str">
        <f>VLOOKUP(D2,products!$A$2:$E$97,3,FALSE)</f>
        <v>M</v>
      </c>
      <c r="K2" s="6">
        <f>VLOOKUP(D2,products!$A$2:$E$97,4,FALSE)</f>
        <v>1</v>
      </c>
      <c r="L2" s="7">
        <f>VLOOKUP(D2,products!$A$2:$E$97,5,FALSE)</f>
        <v>9.9499999999999993</v>
      </c>
      <c r="M2" s="7">
        <f t="shared" ref="M2:M65" si="0">E2*L2</f>
        <v>19.899999999999999</v>
      </c>
      <c r="N2" t="str">
        <f t="shared" ref="N2:N65" si="1">IF(I2="Rob","Robusta",IF(I2="Exc","Excelsa",IF(I2="Ara","Arabica",IF(I2="Lib","Liberica",""))))</f>
        <v>Robusta</v>
      </c>
      <c r="O2" t="str">
        <f t="shared" ref="O2:O65" si="2">IF(J2="M","Medium",IF(J2="L","Light",IF(J2="D","Dark","")))</f>
        <v>Medium</v>
      </c>
      <c r="P2" t="str">
        <f>VLOOKUP(orders[[#All],[Customer ID]],Table2[#All],9,0)</f>
        <v>Yes</v>
      </c>
    </row>
    <row r="3" spans="1:16" x14ac:dyDescent="0.35">
      <c r="A3" s="2" t="s">
        <v>490</v>
      </c>
      <c r="B3" s="4">
        <v>43713</v>
      </c>
      <c r="C3" s="2" t="s">
        <v>491</v>
      </c>
      <c r="D3" t="s">
        <v>6139</v>
      </c>
      <c r="E3" s="2">
        <v>5</v>
      </c>
      <c r="F3" s="2" t="str">
        <f>VLOOKUP(C3,customers!$A$2:$B$1760,2,FALSE)</f>
        <v>Aloisia Allner</v>
      </c>
      <c r="G3" s="2" t="str">
        <f>IF(VLOOKUP(C3,customers!$A$2:$C$1760,3,FALSE)=0,"",VLOOKUP(C3,customers!$A$2:$C$1760,3,FALSE))</f>
        <v>aallner0@lulu.com</v>
      </c>
      <c r="H3" s="2" t="str">
        <f>VLOOKUP(C3,customers!$A$2:$G$1760,7,FALSE)</f>
        <v>United States</v>
      </c>
      <c r="I3" t="str">
        <f>VLOOKUP(D3,products!$A$2:$B$97,2,FALSE)</f>
        <v>Exc</v>
      </c>
      <c r="J3" t="str">
        <f>VLOOKUP(D3,products!$A$2:$E$97,3,FALSE)</f>
        <v>M</v>
      </c>
      <c r="K3" s="6">
        <f>VLOOKUP(D3,products!$A$2:$E$97,4,FALSE)</f>
        <v>0.5</v>
      </c>
      <c r="L3" s="7">
        <f>VLOOKUP(D3,products!$A$2:$E$97,5,FALSE)</f>
        <v>8.25</v>
      </c>
      <c r="M3" s="7">
        <f t="shared" si="0"/>
        <v>41.25</v>
      </c>
      <c r="N3" t="str">
        <f t="shared" si="1"/>
        <v>Excelsa</v>
      </c>
      <c r="O3" t="str">
        <f t="shared" si="2"/>
        <v>Medium</v>
      </c>
      <c r="P3" t="str">
        <f>VLOOKUP(orders[[#All],[Customer ID]],Table2[#All],9,0)</f>
        <v>Yes</v>
      </c>
    </row>
    <row r="4" spans="1:16" x14ac:dyDescent="0.35">
      <c r="A4" s="2" t="s">
        <v>501</v>
      </c>
      <c r="B4" s="4">
        <v>44364</v>
      </c>
      <c r="C4" s="2" t="s">
        <v>502</v>
      </c>
      <c r="D4" t="s">
        <v>6140</v>
      </c>
      <c r="E4" s="2">
        <v>1</v>
      </c>
      <c r="F4" s="2" t="str">
        <f>VLOOKUP(C4,customers!$A$2:$B$1760,2,FALSE)</f>
        <v>Jami Redholes</v>
      </c>
      <c r="G4" s="2" t="str">
        <f>IF(VLOOKUP(C4,customers!$A$2:$C$1760,3,FALSE)=0,"",VLOOKUP(C4,customers!$A$2:$C$1760,3,FALSE))</f>
        <v>jredholes2@tmall.com</v>
      </c>
      <c r="H4" s="2" t="str">
        <f>VLOOKUP(C4,customers!$A$2:$G$1760,7,FALSE)</f>
        <v>United States</v>
      </c>
      <c r="I4" t="str">
        <f>VLOOKUP(D4,products!$A$2:$B$97,2,FALSE)</f>
        <v>Ara</v>
      </c>
      <c r="J4" t="str">
        <f>VLOOKUP(D4,products!$A$2:$E$97,3,FALSE)</f>
        <v>L</v>
      </c>
      <c r="K4" s="6">
        <f>VLOOKUP(D4,products!$A$2:$E$97,4,FALSE)</f>
        <v>1</v>
      </c>
      <c r="L4" s="7">
        <f>VLOOKUP(D4,products!$A$2:$E$97,5,FALSE)</f>
        <v>12.95</v>
      </c>
      <c r="M4" s="7">
        <f t="shared" si="0"/>
        <v>12.95</v>
      </c>
      <c r="N4" t="str">
        <f t="shared" si="1"/>
        <v>Arabica</v>
      </c>
      <c r="O4" t="str">
        <f t="shared" si="2"/>
        <v>Light</v>
      </c>
      <c r="P4" t="str">
        <f>VLOOKUP(orders[[#All],[Customer ID]],Table2[#All],9,0)</f>
        <v>Yes</v>
      </c>
    </row>
    <row r="5" spans="1:16" x14ac:dyDescent="0.35">
      <c r="A5" s="2" t="s">
        <v>512</v>
      </c>
      <c r="B5" s="4">
        <v>44392</v>
      </c>
      <c r="C5" s="2" t="s">
        <v>513</v>
      </c>
      <c r="D5" t="s">
        <v>6141</v>
      </c>
      <c r="E5" s="2">
        <v>2</v>
      </c>
      <c r="F5" s="2" t="str">
        <f>VLOOKUP(C5,customers!$A$2:$B$1760,2,FALSE)</f>
        <v>Christoffer O' Shea</v>
      </c>
      <c r="G5" s="2" t="str">
        <f>IF(VLOOKUP(C5,customers!$A$2:$C$1760,3,FALSE)=0,"",VLOOKUP(C5,customers!$A$2:$C$1760,3,FALSE))</f>
        <v/>
      </c>
      <c r="H5" s="2" t="str">
        <f>VLOOKUP(C5,customers!$A$2:$G$1760,7,FALSE)</f>
        <v>Ireland</v>
      </c>
      <c r="I5" t="str">
        <f>VLOOKUP(D5,products!$A$2:$B$97,2,FALSE)</f>
        <v>Exc</v>
      </c>
      <c r="J5" t="str">
        <f>VLOOKUP(D5,products!$A$2:$E$97,3,FALSE)</f>
        <v>M</v>
      </c>
      <c r="K5" s="6">
        <f>VLOOKUP(D5,products!$A$2:$E$97,4,FALSE)</f>
        <v>1</v>
      </c>
      <c r="L5" s="7">
        <f>VLOOKUP(D5,products!$A$2:$E$97,5,FALSE)</f>
        <v>13.75</v>
      </c>
      <c r="M5" s="7">
        <f t="shared" si="0"/>
        <v>27.5</v>
      </c>
      <c r="N5" t="str">
        <f t="shared" si="1"/>
        <v>Excelsa</v>
      </c>
      <c r="O5" t="str">
        <f t="shared" si="2"/>
        <v>Medium</v>
      </c>
      <c r="P5" t="str">
        <f>VLOOKUP(orders[[#All],[Customer ID]],Table2[#All],9,0)</f>
        <v>No</v>
      </c>
    </row>
    <row r="6" spans="1:16" x14ac:dyDescent="0.35">
      <c r="A6" s="2" t="s">
        <v>512</v>
      </c>
      <c r="B6" s="4">
        <v>44392</v>
      </c>
      <c r="C6" s="2" t="s">
        <v>513</v>
      </c>
      <c r="D6" t="s">
        <v>6142</v>
      </c>
      <c r="E6" s="2">
        <v>2</v>
      </c>
      <c r="F6" s="2" t="str">
        <f>VLOOKUP(C6,customers!$A$2:$B$1760,2,FALSE)</f>
        <v>Christoffer O' Shea</v>
      </c>
      <c r="G6" s="2" t="str">
        <f>IF(VLOOKUP(C6,customers!$A$2:$C$1760,3,FALSE)=0,"",VLOOKUP(C6,customers!$A$2:$C$1760,3,FALSE))</f>
        <v/>
      </c>
      <c r="H6" s="2" t="str">
        <f>VLOOKUP(C6,customers!$A$2:$G$1760,7,FALSE)</f>
        <v>Ireland</v>
      </c>
      <c r="I6" t="str">
        <f>VLOOKUP(D6,products!$A$2:$B$97,2,FALSE)</f>
        <v>Rob</v>
      </c>
      <c r="J6" t="str">
        <f>VLOOKUP(D6,products!$A$2:$E$97,3,FALSE)</f>
        <v>L</v>
      </c>
      <c r="K6" s="6">
        <f>VLOOKUP(D6,products!$A$2:$E$97,4,FALSE)</f>
        <v>2.5</v>
      </c>
      <c r="L6" s="7">
        <f>VLOOKUP(D6,products!$A$2:$E$97,5,FALSE)</f>
        <v>27.484999999999999</v>
      </c>
      <c r="M6" s="7">
        <f t="shared" si="0"/>
        <v>54.97</v>
      </c>
      <c r="N6" t="str">
        <f t="shared" si="1"/>
        <v>Robusta</v>
      </c>
      <c r="O6" t="str">
        <f t="shared" si="2"/>
        <v>Light</v>
      </c>
      <c r="P6" t="str">
        <f>VLOOKUP(orders[[#All],[Customer ID]],Table2[#All],9,0)</f>
        <v>No</v>
      </c>
    </row>
    <row r="7" spans="1:16" x14ac:dyDescent="0.35">
      <c r="A7" s="2" t="s">
        <v>519</v>
      </c>
      <c r="B7" s="4">
        <v>44412</v>
      </c>
      <c r="C7" s="2" t="s">
        <v>520</v>
      </c>
      <c r="D7" t="s">
        <v>6143</v>
      </c>
      <c r="E7" s="2">
        <v>3</v>
      </c>
      <c r="F7" s="2" t="str">
        <f>VLOOKUP(C7,customers!$A$2:$B$1760,2,FALSE)</f>
        <v>Beryle Cottier</v>
      </c>
      <c r="G7" s="2" t="str">
        <f>IF(VLOOKUP(C7,customers!$A$2:$C$1760,3,FALSE)=0,"",VLOOKUP(C7,customers!$A$2:$C$1760,3,FALSE))</f>
        <v/>
      </c>
      <c r="H7" s="2" t="str">
        <f>VLOOKUP(C7,customers!$A$2:$G$1760,7,FALSE)</f>
        <v>United States</v>
      </c>
      <c r="I7" t="str">
        <f>VLOOKUP(D7,products!$A$2:$B$97,2,FALSE)</f>
        <v>Lib</v>
      </c>
      <c r="J7" t="str">
        <f>VLOOKUP(D7,products!$A$2:$E$97,3,FALSE)</f>
        <v>D</v>
      </c>
      <c r="K7" s="6">
        <f>VLOOKUP(D7,products!$A$2:$E$97,4,FALSE)</f>
        <v>1</v>
      </c>
      <c r="L7" s="7">
        <f>VLOOKUP(D7,products!$A$2:$E$97,5,FALSE)</f>
        <v>12.95</v>
      </c>
      <c r="M7" s="7">
        <f t="shared" si="0"/>
        <v>38.849999999999994</v>
      </c>
      <c r="N7" t="str">
        <f t="shared" si="1"/>
        <v>Liberica</v>
      </c>
      <c r="O7" t="str">
        <f t="shared" si="2"/>
        <v>Dark</v>
      </c>
      <c r="P7" t="str">
        <f>VLOOKUP(orders[[#All],[Customer ID]],Table2[#All],9,0)</f>
        <v>No</v>
      </c>
    </row>
    <row r="8" spans="1:16" x14ac:dyDescent="0.35">
      <c r="A8" s="2" t="s">
        <v>524</v>
      </c>
      <c r="B8" s="4">
        <v>44582</v>
      </c>
      <c r="C8" s="2" t="s">
        <v>525</v>
      </c>
      <c r="D8" t="s">
        <v>6144</v>
      </c>
      <c r="E8" s="2">
        <v>3</v>
      </c>
      <c r="F8" s="2" t="str">
        <f>VLOOKUP(C8,customers!$A$2:$B$1760,2,FALSE)</f>
        <v>Shaylynn Lobe</v>
      </c>
      <c r="G8" s="2" t="str">
        <f>IF(VLOOKUP(C8,customers!$A$2:$C$1760,3,FALSE)=0,"",VLOOKUP(C8,customers!$A$2:$C$1760,3,FALSE))</f>
        <v>slobe6@nifty.com</v>
      </c>
      <c r="H8" s="2" t="str">
        <f>VLOOKUP(C8,customers!$A$2:$G$1760,7,FALSE)</f>
        <v>United States</v>
      </c>
      <c r="I8" t="str">
        <f>VLOOKUP(D8,products!$A$2:$B$97,2,FALSE)</f>
        <v>Exc</v>
      </c>
      <c r="J8" t="str">
        <f>VLOOKUP(D8,products!$A$2:$E$97,3,FALSE)</f>
        <v>D</v>
      </c>
      <c r="K8" s="6">
        <f>VLOOKUP(D8,products!$A$2:$E$97,4,FALSE)</f>
        <v>0.5</v>
      </c>
      <c r="L8" s="7">
        <f>VLOOKUP(D8,products!$A$2:$E$97,5,FALSE)</f>
        <v>7.29</v>
      </c>
      <c r="M8" s="7">
        <f t="shared" si="0"/>
        <v>21.87</v>
      </c>
      <c r="N8" t="str">
        <f t="shared" si="1"/>
        <v>Excelsa</v>
      </c>
      <c r="O8" t="str">
        <f t="shared" si="2"/>
        <v>Dark</v>
      </c>
      <c r="P8" t="str">
        <f>VLOOKUP(orders[[#All],[Customer ID]],Table2[#All],9,0)</f>
        <v>Yes</v>
      </c>
    </row>
    <row r="9" spans="1:16" x14ac:dyDescent="0.35">
      <c r="A9" s="2" t="s">
        <v>530</v>
      </c>
      <c r="B9" s="4">
        <v>44701</v>
      </c>
      <c r="C9" s="2" t="s">
        <v>531</v>
      </c>
      <c r="D9" t="s">
        <v>6145</v>
      </c>
      <c r="E9" s="2">
        <v>1</v>
      </c>
      <c r="F9" s="2" t="str">
        <f>VLOOKUP(C9,customers!$A$2:$B$1760,2,FALSE)</f>
        <v>Melvin Wharfe</v>
      </c>
      <c r="G9" s="2" t="str">
        <f>IF(VLOOKUP(C9,customers!$A$2:$C$1760,3,FALSE)=0,"",VLOOKUP(C9,customers!$A$2:$C$1760,3,FALSE))</f>
        <v/>
      </c>
      <c r="H9" s="2" t="str">
        <f>VLOOKUP(C9,customers!$A$2:$G$1760,7,FALSE)</f>
        <v>Ireland</v>
      </c>
      <c r="I9" t="str">
        <f>VLOOKUP(D9,products!$A$2:$B$97,2,FALSE)</f>
        <v>Lib</v>
      </c>
      <c r="J9" t="str">
        <f>VLOOKUP(D9,products!$A$2:$E$97,3,FALSE)</f>
        <v>L</v>
      </c>
      <c r="K9" s="6">
        <f>VLOOKUP(D9,products!$A$2:$E$97,4,FALSE)</f>
        <v>0.2</v>
      </c>
      <c r="L9" s="7">
        <f>VLOOKUP(D9,products!$A$2:$E$97,5,FALSE)</f>
        <v>4.7549999999999999</v>
      </c>
      <c r="M9" s="7">
        <f t="shared" si="0"/>
        <v>4.7549999999999999</v>
      </c>
      <c r="N9" t="str">
        <f t="shared" si="1"/>
        <v>Liberica</v>
      </c>
      <c r="O9" t="str">
        <f t="shared" si="2"/>
        <v>Light</v>
      </c>
      <c r="P9" t="str">
        <f>VLOOKUP(orders[[#All],[Customer ID]],Table2[#All],9,0)</f>
        <v>Yes</v>
      </c>
    </row>
    <row r="10" spans="1:16" x14ac:dyDescent="0.35">
      <c r="A10" s="2" t="s">
        <v>535</v>
      </c>
      <c r="B10" s="4">
        <v>43467</v>
      </c>
      <c r="C10" s="2" t="s">
        <v>536</v>
      </c>
      <c r="D10" t="s">
        <v>6146</v>
      </c>
      <c r="E10" s="2">
        <v>3</v>
      </c>
      <c r="F10" s="2" t="str">
        <f>VLOOKUP(C10,customers!$A$2:$B$1760,2,FALSE)</f>
        <v>Guthrey Petracci</v>
      </c>
      <c r="G10" s="2" t="str">
        <f>IF(VLOOKUP(C10,customers!$A$2:$C$1760,3,FALSE)=0,"",VLOOKUP(C10,customers!$A$2:$C$1760,3,FALSE))</f>
        <v>gpetracci8@livejournal.com</v>
      </c>
      <c r="H10" s="2" t="str">
        <f>VLOOKUP(C10,customers!$A$2:$G$1760,7,FALSE)</f>
        <v>United States</v>
      </c>
      <c r="I10" t="str">
        <f>VLOOKUP(D10,products!$A$2:$B$97,2,FALSE)</f>
        <v>Rob</v>
      </c>
      <c r="J10" t="str">
        <f>VLOOKUP(D10,products!$A$2:$E$97,3,FALSE)</f>
        <v>M</v>
      </c>
      <c r="K10" s="6">
        <f>VLOOKUP(D10,products!$A$2:$E$97,4,FALSE)</f>
        <v>0.5</v>
      </c>
      <c r="L10" s="7">
        <f>VLOOKUP(D10,products!$A$2:$E$97,5,FALSE)</f>
        <v>5.97</v>
      </c>
      <c r="M10" s="7">
        <f t="shared" si="0"/>
        <v>17.91</v>
      </c>
      <c r="N10" t="str">
        <f t="shared" si="1"/>
        <v>Robusta</v>
      </c>
      <c r="O10" t="str">
        <f t="shared" si="2"/>
        <v>Medium</v>
      </c>
      <c r="P10" t="str">
        <f>VLOOKUP(orders[[#All],[Customer ID]],Table2[#All],9,0)</f>
        <v>No</v>
      </c>
    </row>
    <row r="11" spans="1:16" x14ac:dyDescent="0.35">
      <c r="A11" s="2" t="s">
        <v>541</v>
      </c>
      <c r="B11" s="4">
        <v>43713</v>
      </c>
      <c r="C11" s="2" t="s">
        <v>542</v>
      </c>
      <c r="D11" t="s">
        <v>6146</v>
      </c>
      <c r="E11" s="2">
        <v>1</v>
      </c>
      <c r="F11" s="2" t="str">
        <f>VLOOKUP(C11,customers!$A$2:$B$1760,2,FALSE)</f>
        <v>Rodger Raven</v>
      </c>
      <c r="G11" s="2" t="str">
        <f>IF(VLOOKUP(C11,customers!$A$2:$C$1760,3,FALSE)=0,"",VLOOKUP(C11,customers!$A$2:$C$1760,3,FALSE))</f>
        <v>rraven9@ed.gov</v>
      </c>
      <c r="H11" s="2" t="str">
        <f>VLOOKUP(C11,customers!$A$2:$G$1760,7,FALSE)</f>
        <v>United States</v>
      </c>
      <c r="I11" t="str">
        <f>VLOOKUP(D11,products!$A$2:$B$97,2,FALSE)</f>
        <v>Rob</v>
      </c>
      <c r="J11" t="str">
        <f>VLOOKUP(D11,products!$A$2:$E$97,3,FALSE)</f>
        <v>M</v>
      </c>
      <c r="K11" s="6">
        <f>VLOOKUP(D11,products!$A$2:$E$97,4,FALSE)</f>
        <v>0.5</v>
      </c>
      <c r="L11" s="7">
        <f>VLOOKUP(D11,products!$A$2:$E$97,5,FALSE)</f>
        <v>5.97</v>
      </c>
      <c r="M11" s="7">
        <f t="shared" si="0"/>
        <v>5.97</v>
      </c>
      <c r="N11" t="str">
        <f t="shared" si="1"/>
        <v>Robusta</v>
      </c>
      <c r="O11" t="str">
        <f t="shared" si="2"/>
        <v>Medium</v>
      </c>
      <c r="P11" t="str">
        <f>VLOOKUP(orders[[#All],[Customer ID]],Table2[#All],9,0)</f>
        <v>No</v>
      </c>
    </row>
    <row r="12" spans="1:16" x14ac:dyDescent="0.35">
      <c r="A12" s="2" t="s">
        <v>547</v>
      </c>
      <c r="B12" s="4">
        <v>44263</v>
      </c>
      <c r="C12" s="2" t="s">
        <v>548</v>
      </c>
      <c r="D12" t="s">
        <v>6147</v>
      </c>
      <c r="E12" s="2">
        <v>4</v>
      </c>
      <c r="F12" s="2" t="str">
        <f>VLOOKUP(C12,customers!$A$2:$B$1760,2,FALSE)</f>
        <v>Ferrell Ferber</v>
      </c>
      <c r="G12" s="2" t="str">
        <f>IF(VLOOKUP(C12,customers!$A$2:$C$1760,3,FALSE)=0,"",VLOOKUP(C12,customers!$A$2:$C$1760,3,FALSE))</f>
        <v>fferbera@businesswire.com</v>
      </c>
      <c r="H12" s="2" t="str">
        <f>VLOOKUP(C12,customers!$A$2:$G$1760,7,FALSE)</f>
        <v>United States</v>
      </c>
      <c r="I12" t="str">
        <f>VLOOKUP(D12,products!$A$2:$B$97,2,FALSE)</f>
        <v>Ara</v>
      </c>
      <c r="J12" t="str">
        <f>VLOOKUP(D12,products!$A$2:$E$97,3,FALSE)</f>
        <v>D</v>
      </c>
      <c r="K12" s="6">
        <f>VLOOKUP(D12,products!$A$2:$E$97,4,FALSE)</f>
        <v>1</v>
      </c>
      <c r="L12" s="7">
        <f>VLOOKUP(D12,products!$A$2:$E$97,5,FALSE)</f>
        <v>9.9499999999999993</v>
      </c>
      <c r="M12" s="7">
        <f t="shared" si="0"/>
        <v>39.799999999999997</v>
      </c>
      <c r="N12" t="str">
        <f t="shared" si="1"/>
        <v>Arabica</v>
      </c>
      <c r="O12" t="str">
        <f t="shared" si="2"/>
        <v>Dark</v>
      </c>
      <c r="P12" t="str">
        <f>VLOOKUP(orders[[#All],[Customer ID]],Table2[#All],9,0)</f>
        <v>No</v>
      </c>
    </row>
    <row r="13" spans="1:16" x14ac:dyDescent="0.35">
      <c r="A13" s="2" t="s">
        <v>553</v>
      </c>
      <c r="B13" s="4">
        <v>44132</v>
      </c>
      <c r="C13" s="2" t="s">
        <v>554</v>
      </c>
      <c r="D13" t="s">
        <v>6148</v>
      </c>
      <c r="E13" s="2">
        <v>5</v>
      </c>
      <c r="F13" s="2" t="str">
        <f>VLOOKUP(C13,customers!$A$2:$B$1760,2,FALSE)</f>
        <v>Duky Phizackerly</v>
      </c>
      <c r="G13" s="2" t="str">
        <f>IF(VLOOKUP(C13,customers!$A$2:$C$1760,3,FALSE)=0,"",VLOOKUP(C13,customers!$A$2:$C$1760,3,FALSE))</f>
        <v>dphizackerlyb@utexas.edu</v>
      </c>
      <c r="H13" s="2" t="str">
        <f>VLOOKUP(C13,customers!$A$2:$G$1760,7,FALSE)</f>
        <v>United States</v>
      </c>
      <c r="I13" t="str">
        <f>VLOOKUP(D13,products!$A$2:$B$97,2,FALSE)</f>
        <v>Exc</v>
      </c>
      <c r="J13" t="str">
        <f>VLOOKUP(D13,products!$A$2:$E$97,3,FALSE)</f>
        <v>L</v>
      </c>
      <c r="K13" s="6">
        <f>VLOOKUP(D13,products!$A$2:$E$97,4,FALSE)</f>
        <v>2.5</v>
      </c>
      <c r="L13" s="7">
        <f>VLOOKUP(D13,products!$A$2:$E$97,5,FALSE)</f>
        <v>34.155000000000001</v>
      </c>
      <c r="M13" s="7">
        <f t="shared" si="0"/>
        <v>170.77500000000001</v>
      </c>
      <c r="N13" t="str">
        <f t="shared" si="1"/>
        <v>Excelsa</v>
      </c>
      <c r="O13" t="str">
        <f t="shared" si="2"/>
        <v>Light</v>
      </c>
      <c r="P13" t="str">
        <f>VLOOKUP(orders[[#All],[Customer ID]],Table2[#All],9,0)</f>
        <v>Yes</v>
      </c>
    </row>
    <row r="14" spans="1:16" x14ac:dyDescent="0.35">
      <c r="A14" s="2" t="s">
        <v>559</v>
      </c>
      <c r="B14" s="4">
        <v>44744</v>
      </c>
      <c r="C14" s="2" t="s">
        <v>560</v>
      </c>
      <c r="D14" t="s">
        <v>6138</v>
      </c>
      <c r="E14" s="2">
        <v>5</v>
      </c>
      <c r="F14" s="2" t="str">
        <f>VLOOKUP(C14,customers!$A$2:$B$1760,2,FALSE)</f>
        <v>Rosaleen Scholar</v>
      </c>
      <c r="G14" s="2" t="str">
        <f>IF(VLOOKUP(C14,customers!$A$2:$C$1760,3,FALSE)=0,"",VLOOKUP(C14,customers!$A$2:$C$1760,3,FALSE))</f>
        <v>rscholarc@nyu.edu</v>
      </c>
      <c r="H14" s="2" t="str">
        <f>VLOOKUP(C14,customers!$A$2:$G$1760,7,FALSE)</f>
        <v>United States</v>
      </c>
      <c r="I14" t="str">
        <f>VLOOKUP(D14,products!$A$2:$B$97,2,FALSE)</f>
        <v>Rob</v>
      </c>
      <c r="J14" t="str">
        <f>VLOOKUP(D14,products!$A$2:$E$97,3,FALSE)</f>
        <v>M</v>
      </c>
      <c r="K14" s="6">
        <f>VLOOKUP(D14,products!$A$2:$E$97,4,FALSE)</f>
        <v>1</v>
      </c>
      <c r="L14" s="7">
        <f>VLOOKUP(D14,products!$A$2:$E$97,5,FALSE)</f>
        <v>9.9499999999999993</v>
      </c>
      <c r="M14" s="7">
        <f t="shared" si="0"/>
        <v>49.75</v>
      </c>
      <c r="N14" t="str">
        <f t="shared" si="1"/>
        <v>Robusta</v>
      </c>
      <c r="O14" t="str">
        <f t="shared" si="2"/>
        <v>Medium</v>
      </c>
      <c r="P14" t="str">
        <f>VLOOKUP(orders[[#All],[Customer ID]],Table2[#All],9,0)</f>
        <v>No</v>
      </c>
    </row>
    <row r="15" spans="1:16" x14ac:dyDescent="0.35">
      <c r="A15" s="2" t="s">
        <v>565</v>
      </c>
      <c r="B15" s="4">
        <v>43973</v>
      </c>
      <c r="C15" s="2" t="s">
        <v>566</v>
      </c>
      <c r="D15" t="s">
        <v>6149</v>
      </c>
      <c r="E15" s="2">
        <v>2</v>
      </c>
      <c r="F15" s="2" t="str">
        <f>VLOOKUP(C15,customers!$A$2:$B$1760,2,FALSE)</f>
        <v>Terence Vanyutin</v>
      </c>
      <c r="G15" s="2" t="str">
        <f>IF(VLOOKUP(C15,customers!$A$2:$C$1760,3,FALSE)=0,"",VLOOKUP(C15,customers!$A$2:$C$1760,3,FALSE))</f>
        <v>tvanyutind@wix.com</v>
      </c>
      <c r="H15" s="2" t="str">
        <f>VLOOKUP(C15,customers!$A$2:$G$1760,7,FALSE)</f>
        <v>United States</v>
      </c>
      <c r="I15" t="str">
        <f>VLOOKUP(D15,products!$A$2:$B$97,2,FALSE)</f>
        <v>Rob</v>
      </c>
      <c r="J15" t="str">
        <f>VLOOKUP(D15,products!$A$2:$E$97,3,FALSE)</f>
        <v>D</v>
      </c>
      <c r="K15" s="6">
        <f>VLOOKUP(D15,products!$A$2:$E$97,4,FALSE)</f>
        <v>2.5</v>
      </c>
      <c r="L15" s="7">
        <f>VLOOKUP(D15,products!$A$2:$E$97,5,FALSE)</f>
        <v>20.585000000000001</v>
      </c>
      <c r="M15" s="7">
        <f t="shared" si="0"/>
        <v>41.17</v>
      </c>
      <c r="N15" t="str">
        <f t="shared" si="1"/>
        <v>Robusta</v>
      </c>
      <c r="O15" t="str">
        <f t="shared" si="2"/>
        <v>Dark</v>
      </c>
      <c r="P15" t="str">
        <f>VLOOKUP(orders[[#All],[Customer ID]],Table2[#All],9,0)</f>
        <v>No</v>
      </c>
    </row>
    <row r="16" spans="1:16" x14ac:dyDescent="0.35">
      <c r="A16" s="2" t="s">
        <v>570</v>
      </c>
      <c r="B16" s="4">
        <v>44656</v>
      </c>
      <c r="C16" s="2" t="s">
        <v>571</v>
      </c>
      <c r="D16" t="s">
        <v>6150</v>
      </c>
      <c r="E16" s="2">
        <v>3</v>
      </c>
      <c r="F16" s="2" t="str">
        <f>VLOOKUP(C16,customers!$A$2:$B$1760,2,FALSE)</f>
        <v>Patrice Trobe</v>
      </c>
      <c r="G16" s="2" t="str">
        <f>IF(VLOOKUP(C16,customers!$A$2:$C$1760,3,FALSE)=0,"",VLOOKUP(C16,customers!$A$2:$C$1760,3,FALSE))</f>
        <v>ptrobee@wunderground.com</v>
      </c>
      <c r="H16" s="2" t="str">
        <f>VLOOKUP(C16,customers!$A$2:$G$1760,7,FALSE)</f>
        <v>United States</v>
      </c>
      <c r="I16" t="str">
        <f>VLOOKUP(D16,products!$A$2:$B$97,2,FALSE)</f>
        <v>Lib</v>
      </c>
      <c r="J16" t="str">
        <f>VLOOKUP(D16,products!$A$2:$E$97,3,FALSE)</f>
        <v>D</v>
      </c>
      <c r="K16" s="6">
        <f>VLOOKUP(D16,products!$A$2:$E$97,4,FALSE)</f>
        <v>0.2</v>
      </c>
      <c r="L16" s="7">
        <f>VLOOKUP(D16,products!$A$2:$E$97,5,FALSE)</f>
        <v>3.8849999999999998</v>
      </c>
      <c r="M16" s="7">
        <f t="shared" si="0"/>
        <v>11.654999999999999</v>
      </c>
      <c r="N16" t="str">
        <f t="shared" si="1"/>
        <v>Liberica</v>
      </c>
      <c r="O16" t="str">
        <f t="shared" si="2"/>
        <v>Dark</v>
      </c>
      <c r="P16" t="str">
        <f>VLOOKUP(orders[[#All],[Customer ID]],Table2[#All],9,0)</f>
        <v>Yes</v>
      </c>
    </row>
    <row r="17" spans="1:16" x14ac:dyDescent="0.35">
      <c r="A17" s="2" t="s">
        <v>576</v>
      </c>
      <c r="B17" s="4">
        <v>44719</v>
      </c>
      <c r="C17" s="2" t="s">
        <v>577</v>
      </c>
      <c r="D17" t="s">
        <v>6151</v>
      </c>
      <c r="E17" s="2">
        <v>5</v>
      </c>
      <c r="F17" s="2" t="str">
        <f>VLOOKUP(C17,customers!$A$2:$B$1760,2,FALSE)</f>
        <v>Llywellyn Oscroft</v>
      </c>
      <c r="G17" s="2" t="str">
        <f>IF(VLOOKUP(C17,customers!$A$2:$C$1760,3,FALSE)=0,"",VLOOKUP(C17,customers!$A$2:$C$1760,3,FALSE))</f>
        <v>loscroftf@ebay.co.uk</v>
      </c>
      <c r="H17" s="2" t="str">
        <f>VLOOKUP(C17,customers!$A$2:$G$1760,7,FALSE)</f>
        <v>United States</v>
      </c>
      <c r="I17" t="str">
        <f>VLOOKUP(D17,products!$A$2:$B$97,2,FALSE)</f>
        <v>Rob</v>
      </c>
      <c r="J17" t="str">
        <f>VLOOKUP(D17,products!$A$2:$E$97,3,FALSE)</f>
        <v>M</v>
      </c>
      <c r="K17" s="6">
        <f>VLOOKUP(D17,products!$A$2:$E$97,4,FALSE)</f>
        <v>2.5</v>
      </c>
      <c r="L17" s="7">
        <f>VLOOKUP(D17,products!$A$2:$E$97,5,FALSE)</f>
        <v>22.885000000000002</v>
      </c>
      <c r="M17" s="7">
        <f t="shared" si="0"/>
        <v>114.42500000000001</v>
      </c>
      <c r="N17" t="str">
        <f t="shared" si="1"/>
        <v>Robusta</v>
      </c>
      <c r="O17" t="str">
        <f t="shared" si="2"/>
        <v>Medium</v>
      </c>
      <c r="P17" t="str">
        <f>VLOOKUP(orders[[#All],[Customer ID]],Table2[#All],9,0)</f>
        <v>No</v>
      </c>
    </row>
    <row r="18" spans="1:16" x14ac:dyDescent="0.35">
      <c r="A18" s="2" t="s">
        <v>581</v>
      </c>
      <c r="B18" s="4">
        <v>43544</v>
      </c>
      <c r="C18" s="2" t="s">
        <v>582</v>
      </c>
      <c r="D18" t="s">
        <v>6152</v>
      </c>
      <c r="E18" s="2">
        <v>6</v>
      </c>
      <c r="F18" s="2" t="str">
        <f>VLOOKUP(C18,customers!$A$2:$B$1760,2,FALSE)</f>
        <v>Minni Alabaster</v>
      </c>
      <c r="G18" s="2" t="str">
        <f>IF(VLOOKUP(C18,customers!$A$2:$C$1760,3,FALSE)=0,"",VLOOKUP(C18,customers!$A$2:$C$1760,3,FALSE))</f>
        <v>malabasterg@hexun.com</v>
      </c>
      <c r="H18" s="2" t="str">
        <f>VLOOKUP(C18,customers!$A$2:$G$1760,7,FALSE)</f>
        <v>United States</v>
      </c>
      <c r="I18" t="str">
        <f>VLOOKUP(D18,products!$A$2:$B$97,2,FALSE)</f>
        <v>Ara</v>
      </c>
      <c r="J18" t="str">
        <f>VLOOKUP(D18,products!$A$2:$E$97,3,FALSE)</f>
        <v>M</v>
      </c>
      <c r="K18" s="6">
        <f>VLOOKUP(D18,products!$A$2:$E$97,4,FALSE)</f>
        <v>0.2</v>
      </c>
      <c r="L18" s="7">
        <f>VLOOKUP(D18,products!$A$2:$E$97,5,FALSE)</f>
        <v>3.375</v>
      </c>
      <c r="M18" s="7">
        <f t="shared" si="0"/>
        <v>20.25</v>
      </c>
      <c r="N18" t="str">
        <f t="shared" si="1"/>
        <v>Arabica</v>
      </c>
      <c r="O18" t="str">
        <f t="shared" si="2"/>
        <v>Medium</v>
      </c>
      <c r="P18" t="str">
        <f>VLOOKUP(orders[[#All],[Customer ID]],Table2[#All],9,0)</f>
        <v>No</v>
      </c>
    </row>
    <row r="19" spans="1:16" x14ac:dyDescent="0.35">
      <c r="A19" s="2" t="s">
        <v>587</v>
      </c>
      <c r="B19" s="4">
        <v>43757</v>
      </c>
      <c r="C19" s="2" t="s">
        <v>588</v>
      </c>
      <c r="D19" t="s">
        <v>6140</v>
      </c>
      <c r="E19" s="2">
        <v>6</v>
      </c>
      <c r="F19" s="2" t="str">
        <f>VLOOKUP(C19,customers!$A$2:$B$1760,2,FALSE)</f>
        <v>Rhianon Broxup</v>
      </c>
      <c r="G19" s="2" t="str">
        <f>IF(VLOOKUP(C19,customers!$A$2:$C$1760,3,FALSE)=0,"",VLOOKUP(C19,customers!$A$2:$C$1760,3,FALSE))</f>
        <v>rbroxuph@jimdo.com</v>
      </c>
      <c r="H19" s="2" t="str">
        <f>VLOOKUP(C19,customers!$A$2:$G$1760,7,FALSE)</f>
        <v>United States</v>
      </c>
      <c r="I19" t="str">
        <f>VLOOKUP(D19,products!$A$2:$B$97,2,FALSE)</f>
        <v>Ara</v>
      </c>
      <c r="J19" t="str">
        <f>VLOOKUP(D19,products!$A$2:$E$97,3,FALSE)</f>
        <v>L</v>
      </c>
      <c r="K19" s="6">
        <f>VLOOKUP(D19,products!$A$2:$E$97,4,FALSE)</f>
        <v>1</v>
      </c>
      <c r="L19" s="7">
        <f>VLOOKUP(D19,products!$A$2:$E$97,5,FALSE)</f>
        <v>12.95</v>
      </c>
      <c r="M19" s="7">
        <f t="shared" si="0"/>
        <v>77.699999999999989</v>
      </c>
      <c r="N19" t="str">
        <f t="shared" si="1"/>
        <v>Arabica</v>
      </c>
      <c r="O19" t="str">
        <f t="shared" si="2"/>
        <v>Light</v>
      </c>
      <c r="P19" t="str">
        <f>VLOOKUP(orders[[#All],[Customer ID]],Table2[#All],9,0)</f>
        <v>No</v>
      </c>
    </row>
    <row r="20" spans="1:16" x14ac:dyDescent="0.35">
      <c r="A20" s="2" t="s">
        <v>593</v>
      </c>
      <c r="B20" s="4">
        <v>43629</v>
      </c>
      <c r="C20" s="2" t="s">
        <v>594</v>
      </c>
      <c r="D20" t="s">
        <v>6149</v>
      </c>
      <c r="E20" s="2">
        <v>4</v>
      </c>
      <c r="F20" s="2" t="str">
        <f>VLOOKUP(C20,customers!$A$2:$B$1760,2,FALSE)</f>
        <v>Pall Redford</v>
      </c>
      <c r="G20" s="2" t="str">
        <f>IF(VLOOKUP(C20,customers!$A$2:$C$1760,3,FALSE)=0,"",VLOOKUP(C20,customers!$A$2:$C$1760,3,FALSE))</f>
        <v>predfordi@ow.ly</v>
      </c>
      <c r="H20" s="2" t="str">
        <f>VLOOKUP(C20,customers!$A$2:$G$1760,7,FALSE)</f>
        <v>Ireland</v>
      </c>
      <c r="I20" t="str">
        <f>VLOOKUP(D20,products!$A$2:$B$97,2,FALSE)</f>
        <v>Rob</v>
      </c>
      <c r="J20" t="str">
        <f>VLOOKUP(D20,products!$A$2:$E$97,3,FALSE)</f>
        <v>D</v>
      </c>
      <c r="K20" s="6">
        <f>VLOOKUP(D20,products!$A$2:$E$97,4,FALSE)</f>
        <v>2.5</v>
      </c>
      <c r="L20" s="7">
        <f>VLOOKUP(D20,products!$A$2:$E$97,5,FALSE)</f>
        <v>20.585000000000001</v>
      </c>
      <c r="M20" s="7">
        <f t="shared" si="0"/>
        <v>82.34</v>
      </c>
      <c r="N20" t="str">
        <f t="shared" si="1"/>
        <v>Robusta</v>
      </c>
      <c r="O20" t="str">
        <f t="shared" si="2"/>
        <v>Dark</v>
      </c>
      <c r="P20" t="str">
        <f>VLOOKUP(orders[[#All],[Customer ID]],Table2[#All],9,0)</f>
        <v>Yes</v>
      </c>
    </row>
    <row r="21" spans="1:16" x14ac:dyDescent="0.35">
      <c r="A21" s="2" t="s">
        <v>598</v>
      </c>
      <c r="B21" s="4">
        <v>44169</v>
      </c>
      <c r="C21" s="2" t="s">
        <v>599</v>
      </c>
      <c r="D21" t="s">
        <v>6152</v>
      </c>
      <c r="E21" s="2">
        <v>5</v>
      </c>
      <c r="F21" s="2" t="str">
        <f>VLOOKUP(C21,customers!$A$2:$B$1760,2,FALSE)</f>
        <v>Aurea Corradino</v>
      </c>
      <c r="G21" s="2" t="str">
        <f>IF(VLOOKUP(C21,customers!$A$2:$C$1760,3,FALSE)=0,"",VLOOKUP(C21,customers!$A$2:$C$1760,3,FALSE))</f>
        <v>acorradinoj@harvard.edu</v>
      </c>
      <c r="H21" s="2" t="str">
        <f>VLOOKUP(C21,customers!$A$2:$G$1760,7,FALSE)</f>
        <v>United States</v>
      </c>
      <c r="I21" t="str">
        <f>VLOOKUP(D21,products!$A$2:$B$97,2,FALSE)</f>
        <v>Ara</v>
      </c>
      <c r="J21" t="str">
        <f>VLOOKUP(D21,products!$A$2:$E$97,3,FALSE)</f>
        <v>M</v>
      </c>
      <c r="K21" s="6">
        <f>VLOOKUP(D21,products!$A$2:$E$97,4,FALSE)</f>
        <v>0.2</v>
      </c>
      <c r="L21" s="7">
        <f>VLOOKUP(D21,products!$A$2:$E$97,5,FALSE)</f>
        <v>3.375</v>
      </c>
      <c r="M21" s="7">
        <f t="shared" si="0"/>
        <v>16.875</v>
      </c>
      <c r="N21" t="str">
        <f t="shared" si="1"/>
        <v>Arabica</v>
      </c>
      <c r="O21" t="str">
        <f t="shared" si="2"/>
        <v>Medium</v>
      </c>
      <c r="P21" t="str">
        <f>VLOOKUP(orders[[#All],[Customer ID]],Table2[#All],9,0)</f>
        <v>Yes</v>
      </c>
    </row>
    <row r="22" spans="1:16" x14ac:dyDescent="0.35">
      <c r="A22" s="2" t="s">
        <v>598</v>
      </c>
      <c r="B22" s="4">
        <v>44169</v>
      </c>
      <c r="C22" s="2" t="s">
        <v>599</v>
      </c>
      <c r="D22" t="s">
        <v>6153</v>
      </c>
      <c r="E22" s="2">
        <v>4</v>
      </c>
      <c r="F22" s="2" t="str">
        <f>VLOOKUP(C22,customers!$A$2:$B$1760,2,FALSE)</f>
        <v>Aurea Corradino</v>
      </c>
      <c r="G22" s="2" t="str">
        <f>IF(VLOOKUP(C22,customers!$A$2:$C$1760,3,FALSE)=0,"",VLOOKUP(C22,customers!$A$2:$C$1760,3,FALSE))</f>
        <v>acorradinoj@harvard.edu</v>
      </c>
      <c r="H22" s="2" t="str">
        <f>VLOOKUP(C22,customers!$A$2:$G$1760,7,FALSE)</f>
        <v>United States</v>
      </c>
      <c r="I22" t="str">
        <f>VLOOKUP(D22,products!$A$2:$B$97,2,FALSE)</f>
        <v>Exc</v>
      </c>
      <c r="J22" t="str">
        <f>VLOOKUP(D22,products!$A$2:$E$97,3,FALSE)</f>
        <v>D</v>
      </c>
      <c r="K22" s="6">
        <f>VLOOKUP(D22,products!$A$2:$E$97,4,FALSE)</f>
        <v>0.2</v>
      </c>
      <c r="L22" s="7">
        <f>VLOOKUP(D22,products!$A$2:$E$97,5,FALSE)</f>
        <v>3.645</v>
      </c>
      <c r="M22" s="7">
        <f t="shared" si="0"/>
        <v>14.58</v>
      </c>
      <c r="N22" t="str">
        <f t="shared" si="1"/>
        <v>Excelsa</v>
      </c>
      <c r="O22" t="str">
        <f t="shared" si="2"/>
        <v>Dark</v>
      </c>
      <c r="P22" t="str">
        <f>VLOOKUP(orders[[#All],[Customer ID]],Table2[#All],9,0)</f>
        <v>Yes</v>
      </c>
    </row>
    <row r="23" spans="1:16" x14ac:dyDescent="0.35">
      <c r="A23" s="2" t="s">
        <v>608</v>
      </c>
      <c r="B23" s="4">
        <v>44169</v>
      </c>
      <c r="C23" s="2" t="s">
        <v>609</v>
      </c>
      <c r="D23" t="s">
        <v>6154</v>
      </c>
      <c r="E23" s="2">
        <v>6</v>
      </c>
      <c r="F23" s="2" t="str">
        <f>VLOOKUP(C23,customers!$A$2:$B$1760,2,FALSE)</f>
        <v>Avrit Davidowsky</v>
      </c>
      <c r="G23" s="2" t="str">
        <f>IF(VLOOKUP(C23,customers!$A$2:$C$1760,3,FALSE)=0,"",VLOOKUP(C23,customers!$A$2:$C$1760,3,FALSE))</f>
        <v>adavidowskyl@netvibes.com</v>
      </c>
      <c r="H23" s="2" t="str">
        <f>VLOOKUP(C23,customers!$A$2:$G$1760,7,FALSE)</f>
        <v>United States</v>
      </c>
      <c r="I23" t="str">
        <f>VLOOKUP(D23,products!$A$2:$B$97,2,FALSE)</f>
        <v>Ara</v>
      </c>
      <c r="J23" t="str">
        <f>VLOOKUP(D23,products!$A$2:$E$97,3,FALSE)</f>
        <v>D</v>
      </c>
      <c r="K23" s="6">
        <f>VLOOKUP(D23,products!$A$2:$E$97,4,FALSE)</f>
        <v>0.2</v>
      </c>
      <c r="L23" s="7">
        <f>VLOOKUP(D23,products!$A$2:$E$97,5,FALSE)</f>
        <v>2.9849999999999999</v>
      </c>
      <c r="M23" s="7">
        <f t="shared" si="0"/>
        <v>17.91</v>
      </c>
      <c r="N23" t="str">
        <f t="shared" si="1"/>
        <v>Arabica</v>
      </c>
      <c r="O23" t="str">
        <f t="shared" si="2"/>
        <v>Dark</v>
      </c>
      <c r="P23" t="str">
        <f>VLOOKUP(orders[[#All],[Customer ID]],Table2[#All],9,0)</f>
        <v>No</v>
      </c>
    </row>
    <row r="24" spans="1:16" x14ac:dyDescent="0.35">
      <c r="A24" s="2" t="s">
        <v>614</v>
      </c>
      <c r="B24" s="4">
        <v>44218</v>
      </c>
      <c r="C24" s="2" t="s">
        <v>615</v>
      </c>
      <c r="D24" t="s">
        <v>6151</v>
      </c>
      <c r="E24" s="2">
        <v>4</v>
      </c>
      <c r="F24" s="2" t="str">
        <f>VLOOKUP(C24,customers!$A$2:$B$1760,2,FALSE)</f>
        <v>Annabel Antuk</v>
      </c>
      <c r="G24" s="2" t="str">
        <f>IF(VLOOKUP(C24,customers!$A$2:$C$1760,3,FALSE)=0,"",VLOOKUP(C24,customers!$A$2:$C$1760,3,FALSE))</f>
        <v>aantukm@kickstarter.com</v>
      </c>
      <c r="H24" s="2" t="str">
        <f>VLOOKUP(C24,customers!$A$2:$G$1760,7,FALSE)</f>
        <v>United States</v>
      </c>
      <c r="I24" t="str">
        <f>VLOOKUP(D24,products!$A$2:$B$97,2,FALSE)</f>
        <v>Rob</v>
      </c>
      <c r="J24" t="str">
        <f>VLOOKUP(D24,products!$A$2:$E$97,3,FALSE)</f>
        <v>M</v>
      </c>
      <c r="K24" s="6">
        <f>VLOOKUP(D24,products!$A$2:$E$97,4,FALSE)</f>
        <v>2.5</v>
      </c>
      <c r="L24" s="7">
        <f>VLOOKUP(D24,products!$A$2:$E$97,5,FALSE)</f>
        <v>22.885000000000002</v>
      </c>
      <c r="M24" s="7">
        <f t="shared" si="0"/>
        <v>91.54</v>
      </c>
      <c r="N24" t="str">
        <f t="shared" si="1"/>
        <v>Robusta</v>
      </c>
      <c r="O24" t="str">
        <f t="shared" si="2"/>
        <v>Medium</v>
      </c>
      <c r="P24" t="str">
        <f>VLOOKUP(orders[[#All],[Customer ID]],Table2[#All],9,0)</f>
        <v>Yes</v>
      </c>
    </row>
    <row r="25" spans="1:16" x14ac:dyDescent="0.35">
      <c r="A25" s="2" t="s">
        <v>620</v>
      </c>
      <c r="B25" s="4">
        <v>44603</v>
      </c>
      <c r="C25" s="2" t="s">
        <v>621</v>
      </c>
      <c r="D25" t="s">
        <v>6154</v>
      </c>
      <c r="E25" s="2">
        <v>4</v>
      </c>
      <c r="F25" s="2" t="str">
        <f>VLOOKUP(C25,customers!$A$2:$B$1760,2,FALSE)</f>
        <v>Iorgo Kleinert</v>
      </c>
      <c r="G25" s="2" t="str">
        <f>IF(VLOOKUP(C25,customers!$A$2:$C$1760,3,FALSE)=0,"",VLOOKUP(C25,customers!$A$2:$C$1760,3,FALSE))</f>
        <v>ikleinertn@timesonline.co.uk</v>
      </c>
      <c r="H25" s="2" t="str">
        <f>VLOOKUP(C25,customers!$A$2:$G$1760,7,FALSE)</f>
        <v>United States</v>
      </c>
      <c r="I25" t="str">
        <f>VLOOKUP(D25,products!$A$2:$B$97,2,FALSE)</f>
        <v>Ara</v>
      </c>
      <c r="J25" t="str">
        <f>VLOOKUP(D25,products!$A$2:$E$97,3,FALSE)</f>
        <v>D</v>
      </c>
      <c r="K25" s="6">
        <f>VLOOKUP(D25,products!$A$2:$E$97,4,FALSE)</f>
        <v>0.2</v>
      </c>
      <c r="L25" s="7">
        <f>VLOOKUP(D25,products!$A$2:$E$97,5,FALSE)</f>
        <v>2.9849999999999999</v>
      </c>
      <c r="M25" s="7">
        <f t="shared" si="0"/>
        <v>11.94</v>
      </c>
      <c r="N25" t="str">
        <f t="shared" si="1"/>
        <v>Arabica</v>
      </c>
      <c r="O25" t="str">
        <f t="shared" si="2"/>
        <v>Dark</v>
      </c>
      <c r="P25" t="str">
        <f>VLOOKUP(orders[[#All],[Customer ID]],Table2[#All],9,0)</f>
        <v>Yes</v>
      </c>
    </row>
    <row r="26" spans="1:16" x14ac:dyDescent="0.35">
      <c r="A26" s="2" t="s">
        <v>626</v>
      </c>
      <c r="B26" s="4">
        <v>44454</v>
      </c>
      <c r="C26" s="2" t="s">
        <v>627</v>
      </c>
      <c r="D26" t="s">
        <v>6155</v>
      </c>
      <c r="E26" s="2">
        <v>1</v>
      </c>
      <c r="F26" s="2" t="str">
        <f>VLOOKUP(C26,customers!$A$2:$B$1760,2,FALSE)</f>
        <v>Chrisy Blofeld</v>
      </c>
      <c r="G26" s="2" t="str">
        <f>IF(VLOOKUP(C26,customers!$A$2:$C$1760,3,FALSE)=0,"",VLOOKUP(C26,customers!$A$2:$C$1760,3,FALSE))</f>
        <v>cblofeldo@amazon.co.uk</v>
      </c>
      <c r="H26" s="2" t="str">
        <f>VLOOKUP(C26,customers!$A$2:$G$1760,7,FALSE)</f>
        <v>United States</v>
      </c>
      <c r="I26" t="str">
        <f>VLOOKUP(D26,products!$A$2:$B$97,2,FALSE)</f>
        <v>Ara</v>
      </c>
      <c r="J26" t="str">
        <f>VLOOKUP(D26,products!$A$2:$E$97,3,FALSE)</f>
        <v>M</v>
      </c>
      <c r="K26" s="6">
        <f>VLOOKUP(D26,products!$A$2:$E$97,4,FALSE)</f>
        <v>1</v>
      </c>
      <c r="L26" s="7">
        <f>VLOOKUP(D26,products!$A$2:$E$97,5,FALSE)</f>
        <v>11.25</v>
      </c>
      <c r="M26" s="7">
        <f t="shared" si="0"/>
        <v>11.25</v>
      </c>
      <c r="N26" t="str">
        <f t="shared" si="1"/>
        <v>Arabica</v>
      </c>
      <c r="O26" t="str">
        <f t="shared" si="2"/>
        <v>Medium</v>
      </c>
      <c r="P26" t="str">
        <f>VLOOKUP(orders[[#All],[Customer ID]],Table2[#All],9,0)</f>
        <v>No</v>
      </c>
    </row>
    <row r="27" spans="1:16" x14ac:dyDescent="0.35">
      <c r="A27" s="2" t="s">
        <v>632</v>
      </c>
      <c r="B27" s="4">
        <v>44128</v>
      </c>
      <c r="C27" s="2" t="s">
        <v>633</v>
      </c>
      <c r="D27" t="s">
        <v>6156</v>
      </c>
      <c r="E27" s="2">
        <v>3</v>
      </c>
      <c r="F27" s="2" t="str">
        <f>VLOOKUP(C27,customers!$A$2:$B$1760,2,FALSE)</f>
        <v>Culley Farris</v>
      </c>
      <c r="G27" s="2" t="str">
        <f>IF(VLOOKUP(C27,customers!$A$2:$C$1760,3,FALSE)=0,"",VLOOKUP(C27,customers!$A$2:$C$1760,3,FALSE))</f>
        <v/>
      </c>
      <c r="H27" s="2" t="str">
        <f>VLOOKUP(C27,customers!$A$2:$G$1760,7,FALSE)</f>
        <v>United States</v>
      </c>
      <c r="I27" t="str">
        <f>VLOOKUP(D27,products!$A$2:$B$97,2,FALSE)</f>
        <v>Exc</v>
      </c>
      <c r="J27" t="str">
        <f>VLOOKUP(D27,products!$A$2:$E$97,3,FALSE)</f>
        <v>M</v>
      </c>
      <c r="K27" s="6">
        <f>VLOOKUP(D27,products!$A$2:$E$97,4,FALSE)</f>
        <v>0.2</v>
      </c>
      <c r="L27" s="7">
        <f>VLOOKUP(D27,products!$A$2:$E$97,5,FALSE)</f>
        <v>4.125</v>
      </c>
      <c r="M27" s="7">
        <f t="shared" si="0"/>
        <v>12.375</v>
      </c>
      <c r="N27" t="str">
        <f t="shared" si="1"/>
        <v>Excelsa</v>
      </c>
      <c r="O27" t="str">
        <f t="shared" si="2"/>
        <v>Medium</v>
      </c>
      <c r="P27" t="str">
        <f>VLOOKUP(orders[[#All],[Customer ID]],Table2[#All],9,0)</f>
        <v>Yes</v>
      </c>
    </row>
    <row r="28" spans="1:16" x14ac:dyDescent="0.35">
      <c r="A28" s="2" t="s">
        <v>637</v>
      </c>
      <c r="B28" s="4">
        <v>43516</v>
      </c>
      <c r="C28" s="2" t="s">
        <v>638</v>
      </c>
      <c r="D28" t="s">
        <v>6157</v>
      </c>
      <c r="E28" s="2">
        <v>4</v>
      </c>
      <c r="F28" s="2" t="str">
        <f>VLOOKUP(C28,customers!$A$2:$B$1760,2,FALSE)</f>
        <v>Selene Shales</v>
      </c>
      <c r="G28" s="2" t="str">
        <f>IF(VLOOKUP(C28,customers!$A$2:$C$1760,3,FALSE)=0,"",VLOOKUP(C28,customers!$A$2:$C$1760,3,FALSE))</f>
        <v>sshalesq@umich.edu</v>
      </c>
      <c r="H28" s="2" t="str">
        <f>VLOOKUP(C28,customers!$A$2:$G$1760,7,FALSE)</f>
        <v>United States</v>
      </c>
      <c r="I28" t="str">
        <f>VLOOKUP(D28,products!$A$2:$B$97,2,FALSE)</f>
        <v>Ara</v>
      </c>
      <c r="J28" t="str">
        <f>VLOOKUP(D28,products!$A$2:$E$97,3,FALSE)</f>
        <v>M</v>
      </c>
      <c r="K28" s="6">
        <f>VLOOKUP(D28,products!$A$2:$E$97,4,FALSE)</f>
        <v>0.5</v>
      </c>
      <c r="L28" s="7">
        <f>VLOOKUP(D28,products!$A$2:$E$97,5,FALSE)</f>
        <v>6.75</v>
      </c>
      <c r="M28" s="7">
        <f t="shared" si="0"/>
        <v>27</v>
      </c>
      <c r="N28" t="str">
        <f t="shared" si="1"/>
        <v>Arabica</v>
      </c>
      <c r="O28" t="str">
        <f t="shared" si="2"/>
        <v>Medium</v>
      </c>
      <c r="P28" t="str">
        <f>VLOOKUP(orders[[#All],[Customer ID]],Table2[#All],9,0)</f>
        <v>Yes</v>
      </c>
    </row>
    <row r="29" spans="1:16" x14ac:dyDescent="0.35">
      <c r="A29" s="2" t="s">
        <v>643</v>
      </c>
      <c r="B29" s="4">
        <v>43746</v>
      </c>
      <c r="C29" s="2" t="s">
        <v>644</v>
      </c>
      <c r="D29" t="s">
        <v>6152</v>
      </c>
      <c r="E29" s="2">
        <v>5</v>
      </c>
      <c r="F29" s="2" t="str">
        <f>VLOOKUP(C29,customers!$A$2:$B$1760,2,FALSE)</f>
        <v>Vivie Danneil</v>
      </c>
      <c r="G29" s="2" t="str">
        <f>IF(VLOOKUP(C29,customers!$A$2:$C$1760,3,FALSE)=0,"",VLOOKUP(C29,customers!$A$2:$C$1760,3,FALSE))</f>
        <v>vdanneilr@mtv.com</v>
      </c>
      <c r="H29" s="2" t="str">
        <f>VLOOKUP(C29,customers!$A$2:$G$1760,7,FALSE)</f>
        <v>Ireland</v>
      </c>
      <c r="I29" t="str">
        <f>VLOOKUP(D29,products!$A$2:$B$97,2,FALSE)</f>
        <v>Ara</v>
      </c>
      <c r="J29" t="str">
        <f>VLOOKUP(D29,products!$A$2:$E$97,3,FALSE)</f>
        <v>M</v>
      </c>
      <c r="K29" s="6">
        <f>VLOOKUP(D29,products!$A$2:$E$97,4,FALSE)</f>
        <v>0.2</v>
      </c>
      <c r="L29" s="7">
        <f>VLOOKUP(D29,products!$A$2:$E$97,5,FALSE)</f>
        <v>3.375</v>
      </c>
      <c r="M29" s="7">
        <f t="shared" si="0"/>
        <v>16.875</v>
      </c>
      <c r="N29" t="str">
        <f t="shared" si="1"/>
        <v>Arabica</v>
      </c>
      <c r="O29" t="str">
        <f t="shared" si="2"/>
        <v>Medium</v>
      </c>
      <c r="P29" t="str">
        <f>VLOOKUP(orders[[#All],[Customer ID]],Table2[#All],9,0)</f>
        <v>No</v>
      </c>
    </row>
    <row r="30" spans="1:16" x14ac:dyDescent="0.35">
      <c r="A30" s="2" t="s">
        <v>649</v>
      </c>
      <c r="B30" s="4">
        <v>44775</v>
      </c>
      <c r="C30" s="2" t="s">
        <v>650</v>
      </c>
      <c r="D30" t="s">
        <v>6158</v>
      </c>
      <c r="E30" s="2">
        <v>3</v>
      </c>
      <c r="F30" s="2" t="str">
        <f>VLOOKUP(C30,customers!$A$2:$B$1760,2,FALSE)</f>
        <v>Theresita Newbury</v>
      </c>
      <c r="G30" s="2" t="str">
        <f>IF(VLOOKUP(C30,customers!$A$2:$C$1760,3,FALSE)=0,"",VLOOKUP(C30,customers!$A$2:$C$1760,3,FALSE))</f>
        <v>tnewburys@usda.gov</v>
      </c>
      <c r="H30" s="2" t="str">
        <f>VLOOKUP(C30,customers!$A$2:$G$1760,7,FALSE)</f>
        <v>Ireland</v>
      </c>
      <c r="I30" t="str">
        <f>VLOOKUP(D30,products!$A$2:$B$97,2,FALSE)</f>
        <v>Ara</v>
      </c>
      <c r="J30" t="str">
        <f>VLOOKUP(D30,products!$A$2:$E$97,3,FALSE)</f>
        <v>D</v>
      </c>
      <c r="K30" s="6">
        <f>VLOOKUP(D30,products!$A$2:$E$97,4,FALSE)</f>
        <v>0.5</v>
      </c>
      <c r="L30" s="7">
        <f>VLOOKUP(D30,products!$A$2:$E$97,5,FALSE)</f>
        <v>5.97</v>
      </c>
      <c r="M30" s="7">
        <f t="shared" si="0"/>
        <v>17.91</v>
      </c>
      <c r="N30" t="str">
        <f t="shared" si="1"/>
        <v>Arabica</v>
      </c>
      <c r="O30" t="str">
        <f t="shared" si="2"/>
        <v>Dark</v>
      </c>
      <c r="P30" t="str">
        <f>VLOOKUP(orders[[#All],[Customer ID]],Table2[#All],9,0)</f>
        <v>No</v>
      </c>
    </row>
    <row r="31" spans="1:16" x14ac:dyDescent="0.35">
      <c r="A31" s="2" t="s">
        <v>655</v>
      </c>
      <c r="B31" s="4">
        <v>43516</v>
      </c>
      <c r="C31" s="2" t="s">
        <v>656</v>
      </c>
      <c r="D31" t="s">
        <v>6147</v>
      </c>
      <c r="E31" s="2">
        <v>4</v>
      </c>
      <c r="F31" s="2" t="str">
        <f>VLOOKUP(C31,customers!$A$2:$B$1760,2,FALSE)</f>
        <v>Mozelle Calcutt</v>
      </c>
      <c r="G31" s="2" t="str">
        <f>IF(VLOOKUP(C31,customers!$A$2:$C$1760,3,FALSE)=0,"",VLOOKUP(C31,customers!$A$2:$C$1760,3,FALSE))</f>
        <v>mcalcuttt@baidu.com</v>
      </c>
      <c r="H31" s="2" t="str">
        <f>VLOOKUP(C31,customers!$A$2:$G$1760,7,FALSE)</f>
        <v>Ireland</v>
      </c>
      <c r="I31" t="str">
        <f>VLOOKUP(D31,products!$A$2:$B$97,2,FALSE)</f>
        <v>Ara</v>
      </c>
      <c r="J31" t="str">
        <f>VLOOKUP(D31,products!$A$2:$E$97,3,FALSE)</f>
        <v>D</v>
      </c>
      <c r="K31" s="6">
        <f>VLOOKUP(D31,products!$A$2:$E$97,4,FALSE)</f>
        <v>1</v>
      </c>
      <c r="L31" s="7">
        <f>VLOOKUP(D31,products!$A$2:$E$97,5,FALSE)</f>
        <v>9.9499999999999993</v>
      </c>
      <c r="M31" s="7">
        <f t="shared" si="0"/>
        <v>39.799999999999997</v>
      </c>
      <c r="N31" t="str">
        <f t="shared" si="1"/>
        <v>Arabica</v>
      </c>
      <c r="O31" t="str">
        <f t="shared" si="2"/>
        <v>Dark</v>
      </c>
      <c r="P31" t="str">
        <f>VLOOKUP(orders[[#All],[Customer ID]],Table2[#All],9,0)</f>
        <v>Yes</v>
      </c>
    </row>
    <row r="32" spans="1:16" x14ac:dyDescent="0.35">
      <c r="A32" s="2" t="s">
        <v>661</v>
      </c>
      <c r="B32" s="4">
        <v>44464</v>
      </c>
      <c r="C32" s="2" t="s">
        <v>662</v>
      </c>
      <c r="D32" t="s">
        <v>6159</v>
      </c>
      <c r="E32" s="2">
        <v>5</v>
      </c>
      <c r="F32" s="2" t="str">
        <f>VLOOKUP(C32,customers!$A$2:$B$1760,2,FALSE)</f>
        <v>Adrian Swaine</v>
      </c>
      <c r="G32" s="2" t="str">
        <f>IF(VLOOKUP(C32,customers!$A$2:$C$1760,3,FALSE)=0,"",VLOOKUP(C32,customers!$A$2:$C$1760,3,FALSE))</f>
        <v/>
      </c>
      <c r="H32" s="2" t="str">
        <f>VLOOKUP(C32,customers!$A$2:$G$1760,7,FALSE)</f>
        <v>United States</v>
      </c>
      <c r="I32" t="str">
        <f>VLOOKUP(D32,products!$A$2:$B$97,2,FALSE)</f>
        <v>Lib</v>
      </c>
      <c r="J32" t="str">
        <f>VLOOKUP(D32,products!$A$2:$E$97,3,FALSE)</f>
        <v>M</v>
      </c>
      <c r="K32" s="6">
        <f>VLOOKUP(D32,products!$A$2:$E$97,4,FALSE)</f>
        <v>0.2</v>
      </c>
      <c r="L32" s="7">
        <f>VLOOKUP(D32,products!$A$2:$E$97,5,FALSE)</f>
        <v>4.3650000000000002</v>
      </c>
      <c r="M32" s="7">
        <f t="shared" si="0"/>
        <v>21.825000000000003</v>
      </c>
      <c r="N32" t="str">
        <f t="shared" si="1"/>
        <v>Liberica</v>
      </c>
      <c r="O32" t="str">
        <f t="shared" si="2"/>
        <v>Medium</v>
      </c>
      <c r="P32" t="str">
        <f>VLOOKUP(orders[[#All],[Customer ID]],Table2[#All],9,0)</f>
        <v>No</v>
      </c>
    </row>
    <row r="33" spans="1:16" x14ac:dyDescent="0.35">
      <c r="A33" s="2" t="s">
        <v>661</v>
      </c>
      <c r="B33" s="4">
        <v>44464</v>
      </c>
      <c r="C33" s="2" t="s">
        <v>662</v>
      </c>
      <c r="D33" t="s">
        <v>6158</v>
      </c>
      <c r="E33" s="2">
        <v>6</v>
      </c>
      <c r="F33" s="2" t="str">
        <f>VLOOKUP(C33,customers!$A$2:$B$1760,2,FALSE)</f>
        <v>Adrian Swaine</v>
      </c>
      <c r="G33" s="2" t="str">
        <f>IF(VLOOKUP(C33,customers!$A$2:$C$1760,3,FALSE)=0,"",VLOOKUP(C33,customers!$A$2:$C$1760,3,FALSE))</f>
        <v/>
      </c>
      <c r="H33" s="2" t="str">
        <f>VLOOKUP(C33,customers!$A$2:$G$1760,7,FALSE)</f>
        <v>United States</v>
      </c>
      <c r="I33" t="str">
        <f>VLOOKUP(D33,products!$A$2:$B$97,2,FALSE)</f>
        <v>Ara</v>
      </c>
      <c r="J33" t="str">
        <f>VLOOKUP(D33,products!$A$2:$E$97,3,FALSE)</f>
        <v>D</v>
      </c>
      <c r="K33" s="6">
        <f>VLOOKUP(D33,products!$A$2:$E$97,4,FALSE)</f>
        <v>0.5</v>
      </c>
      <c r="L33" s="7">
        <f>VLOOKUP(D33,products!$A$2:$E$97,5,FALSE)</f>
        <v>5.97</v>
      </c>
      <c r="M33" s="7">
        <f t="shared" si="0"/>
        <v>35.82</v>
      </c>
      <c r="N33" t="str">
        <f t="shared" si="1"/>
        <v>Arabica</v>
      </c>
      <c r="O33" t="str">
        <f t="shared" si="2"/>
        <v>Dark</v>
      </c>
      <c r="P33" t="str">
        <f>VLOOKUP(orders[[#All],[Customer ID]],Table2[#All],9,0)</f>
        <v>No</v>
      </c>
    </row>
    <row r="34" spans="1:16" x14ac:dyDescent="0.35">
      <c r="A34" s="2" t="s">
        <v>661</v>
      </c>
      <c r="B34" s="4">
        <v>44464</v>
      </c>
      <c r="C34" s="2" t="s">
        <v>662</v>
      </c>
      <c r="D34" t="s">
        <v>6160</v>
      </c>
      <c r="E34" s="2">
        <v>6</v>
      </c>
      <c r="F34" s="2" t="str">
        <f>VLOOKUP(C34,customers!$A$2:$B$1760,2,FALSE)</f>
        <v>Adrian Swaine</v>
      </c>
      <c r="G34" s="2" t="str">
        <f>IF(VLOOKUP(C34,customers!$A$2:$C$1760,3,FALSE)=0,"",VLOOKUP(C34,customers!$A$2:$C$1760,3,FALSE))</f>
        <v/>
      </c>
      <c r="H34" s="2" t="str">
        <f>VLOOKUP(C34,customers!$A$2:$G$1760,7,FALSE)</f>
        <v>United States</v>
      </c>
      <c r="I34" t="str">
        <f>VLOOKUP(D34,products!$A$2:$B$97,2,FALSE)</f>
        <v>Lib</v>
      </c>
      <c r="J34" t="str">
        <f>VLOOKUP(D34,products!$A$2:$E$97,3,FALSE)</f>
        <v>M</v>
      </c>
      <c r="K34" s="6">
        <f>VLOOKUP(D34,products!$A$2:$E$97,4,FALSE)</f>
        <v>0.5</v>
      </c>
      <c r="L34" s="7">
        <f>VLOOKUP(D34,products!$A$2:$E$97,5,FALSE)</f>
        <v>8.73</v>
      </c>
      <c r="M34" s="7">
        <f t="shared" si="0"/>
        <v>52.38</v>
      </c>
      <c r="N34" t="str">
        <f t="shared" si="1"/>
        <v>Liberica</v>
      </c>
      <c r="O34" t="str">
        <f t="shared" si="2"/>
        <v>Medium</v>
      </c>
      <c r="P34" t="str">
        <f>VLOOKUP(orders[[#All],[Customer ID]],Table2[#All],9,0)</f>
        <v>No</v>
      </c>
    </row>
    <row r="35" spans="1:16" x14ac:dyDescent="0.35">
      <c r="A35" s="2" t="s">
        <v>676</v>
      </c>
      <c r="B35" s="4">
        <v>44394</v>
      </c>
      <c r="C35" s="2" t="s">
        <v>677</v>
      </c>
      <c r="D35" t="s">
        <v>6145</v>
      </c>
      <c r="E35" s="2">
        <v>5</v>
      </c>
      <c r="F35" s="2" t="str">
        <f>VLOOKUP(C35,customers!$A$2:$B$1760,2,FALSE)</f>
        <v>Gallard Gatheral</v>
      </c>
      <c r="G35" s="2" t="str">
        <f>IF(VLOOKUP(C35,customers!$A$2:$C$1760,3,FALSE)=0,"",VLOOKUP(C35,customers!$A$2:$C$1760,3,FALSE))</f>
        <v>ggatheralx@123-reg.co.uk</v>
      </c>
      <c r="H35" s="2" t="str">
        <f>VLOOKUP(C35,customers!$A$2:$G$1760,7,FALSE)</f>
        <v>United States</v>
      </c>
      <c r="I35" t="str">
        <f>VLOOKUP(D35,products!$A$2:$B$97,2,FALSE)</f>
        <v>Lib</v>
      </c>
      <c r="J35" t="str">
        <f>VLOOKUP(D35,products!$A$2:$E$97,3,FALSE)</f>
        <v>L</v>
      </c>
      <c r="K35" s="6">
        <f>VLOOKUP(D35,products!$A$2:$E$97,4,FALSE)</f>
        <v>0.2</v>
      </c>
      <c r="L35" s="7">
        <f>VLOOKUP(D35,products!$A$2:$E$97,5,FALSE)</f>
        <v>4.7549999999999999</v>
      </c>
      <c r="M35" s="7">
        <f t="shared" si="0"/>
        <v>23.774999999999999</v>
      </c>
      <c r="N35" t="str">
        <f t="shared" si="1"/>
        <v>Liberica</v>
      </c>
      <c r="O35" t="str">
        <f t="shared" si="2"/>
        <v>Light</v>
      </c>
      <c r="P35" t="str">
        <f>VLOOKUP(orders[[#All],[Customer ID]],Table2[#All],9,0)</f>
        <v>No</v>
      </c>
    </row>
    <row r="36" spans="1:16" x14ac:dyDescent="0.35">
      <c r="A36" s="2" t="s">
        <v>681</v>
      </c>
      <c r="B36" s="4">
        <v>44011</v>
      </c>
      <c r="C36" s="2" t="s">
        <v>682</v>
      </c>
      <c r="D36" t="s">
        <v>6161</v>
      </c>
      <c r="E36" s="2">
        <v>6</v>
      </c>
      <c r="F36" s="2" t="str">
        <f>VLOOKUP(C36,customers!$A$2:$B$1760,2,FALSE)</f>
        <v>Una Welberry</v>
      </c>
      <c r="G36" s="2" t="str">
        <f>IF(VLOOKUP(C36,customers!$A$2:$C$1760,3,FALSE)=0,"",VLOOKUP(C36,customers!$A$2:$C$1760,3,FALSE))</f>
        <v>uwelberryy@ebay.co.uk</v>
      </c>
      <c r="H36" s="2" t="str">
        <f>VLOOKUP(C36,customers!$A$2:$G$1760,7,FALSE)</f>
        <v>United Kingdom</v>
      </c>
      <c r="I36" t="str">
        <f>VLOOKUP(D36,products!$A$2:$B$97,2,FALSE)</f>
        <v>Lib</v>
      </c>
      <c r="J36" t="str">
        <f>VLOOKUP(D36,products!$A$2:$E$97,3,FALSE)</f>
        <v>L</v>
      </c>
      <c r="K36" s="6">
        <f>VLOOKUP(D36,products!$A$2:$E$97,4,FALSE)</f>
        <v>0.5</v>
      </c>
      <c r="L36" s="7">
        <f>VLOOKUP(D36,products!$A$2:$E$97,5,FALSE)</f>
        <v>9.51</v>
      </c>
      <c r="M36" s="7">
        <f t="shared" si="0"/>
        <v>57.06</v>
      </c>
      <c r="N36" t="str">
        <f t="shared" si="1"/>
        <v>Liberica</v>
      </c>
      <c r="O36" t="str">
        <f t="shared" si="2"/>
        <v>Light</v>
      </c>
      <c r="P36" t="str">
        <f>VLOOKUP(orders[[#All],[Customer ID]],Table2[#All],9,0)</f>
        <v>Yes</v>
      </c>
    </row>
    <row r="37" spans="1:16" x14ac:dyDescent="0.35">
      <c r="A37" s="2" t="s">
        <v>687</v>
      </c>
      <c r="B37" s="4">
        <v>44348</v>
      </c>
      <c r="C37" s="2" t="s">
        <v>688</v>
      </c>
      <c r="D37" t="s">
        <v>6158</v>
      </c>
      <c r="E37" s="2">
        <v>6</v>
      </c>
      <c r="F37" s="2" t="str">
        <f>VLOOKUP(C37,customers!$A$2:$B$1760,2,FALSE)</f>
        <v>Faber Eilhart</v>
      </c>
      <c r="G37" s="2" t="str">
        <f>IF(VLOOKUP(C37,customers!$A$2:$C$1760,3,FALSE)=0,"",VLOOKUP(C37,customers!$A$2:$C$1760,3,FALSE))</f>
        <v>feilhartz@who.int</v>
      </c>
      <c r="H37" s="2" t="str">
        <f>VLOOKUP(C37,customers!$A$2:$G$1760,7,FALSE)</f>
        <v>United States</v>
      </c>
      <c r="I37" t="str">
        <f>VLOOKUP(D37,products!$A$2:$B$97,2,FALSE)</f>
        <v>Ara</v>
      </c>
      <c r="J37" t="str">
        <f>VLOOKUP(D37,products!$A$2:$E$97,3,FALSE)</f>
        <v>D</v>
      </c>
      <c r="K37" s="6">
        <f>VLOOKUP(D37,products!$A$2:$E$97,4,FALSE)</f>
        <v>0.5</v>
      </c>
      <c r="L37" s="7">
        <f>VLOOKUP(D37,products!$A$2:$E$97,5,FALSE)</f>
        <v>5.97</v>
      </c>
      <c r="M37" s="7">
        <f t="shared" si="0"/>
        <v>35.82</v>
      </c>
      <c r="N37" t="str">
        <f t="shared" si="1"/>
        <v>Arabica</v>
      </c>
      <c r="O37" t="str">
        <f t="shared" si="2"/>
        <v>Dark</v>
      </c>
      <c r="P37" t="str">
        <f>VLOOKUP(orders[[#All],[Customer ID]],Table2[#All],9,0)</f>
        <v>No</v>
      </c>
    </row>
    <row r="38" spans="1:16" x14ac:dyDescent="0.35">
      <c r="A38" s="2" t="s">
        <v>693</v>
      </c>
      <c r="B38" s="4">
        <v>44233</v>
      </c>
      <c r="C38" s="2" t="s">
        <v>694</v>
      </c>
      <c r="D38" t="s">
        <v>6159</v>
      </c>
      <c r="E38" s="2">
        <v>2</v>
      </c>
      <c r="F38" s="2" t="str">
        <f>VLOOKUP(C38,customers!$A$2:$B$1760,2,FALSE)</f>
        <v>Zorina Ponting</v>
      </c>
      <c r="G38" s="2" t="str">
        <f>IF(VLOOKUP(C38,customers!$A$2:$C$1760,3,FALSE)=0,"",VLOOKUP(C38,customers!$A$2:$C$1760,3,FALSE))</f>
        <v>zponting10@altervista.org</v>
      </c>
      <c r="H38" s="2" t="str">
        <f>VLOOKUP(C38,customers!$A$2:$G$1760,7,FALSE)</f>
        <v>United States</v>
      </c>
      <c r="I38" t="str">
        <f>VLOOKUP(D38,products!$A$2:$B$97,2,FALSE)</f>
        <v>Lib</v>
      </c>
      <c r="J38" t="str">
        <f>VLOOKUP(D38,products!$A$2:$E$97,3,FALSE)</f>
        <v>M</v>
      </c>
      <c r="K38" s="6">
        <f>VLOOKUP(D38,products!$A$2:$E$97,4,FALSE)</f>
        <v>0.2</v>
      </c>
      <c r="L38" s="7">
        <f>VLOOKUP(D38,products!$A$2:$E$97,5,FALSE)</f>
        <v>4.3650000000000002</v>
      </c>
      <c r="M38" s="7">
        <f t="shared" si="0"/>
        <v>8.73</v>
      </c>
      <c r="N38" t="str">
        <f t="shared" si="1"/>
        <v>Liberica</v>
      </c>
      <c r="O38" t="str">
        <f t="shared" si="2"/>
        <v>Medium</v>
      </c>
      <c r="P38" t="str">
        <f>VLOOKUP(orders[[#All],[Customer ID]],Table2[#All],9,0)</f>
        <v>No</v>
      </c>
    </row>
    <row r="39" spans="1:16" x14ac:dyDescent="0.35">
      <c r="A39" s="2" t="s">
        <v>699</v>
      </c>
      <c r="B39" s="4">
        <v>43580</v>
      </c>
      <c r="C39" s="2" t="s">
        <v>700</v>
      </c>
      <c r="D39" t="s">
        <v>6161</v>
      </c>
      <c r="E39" s="2">
        <v>3</v>
      </c>
      <c r="F39" s="2" t="str">
        <f>VLOOKUP(C39,customers!$A$2:$B$1760,2,FALSE)</f>
        <v>Silvio Strase</v>
      </c>
      <c r="G39" s="2" t="str">
        <f>IF(VLOOKUP(C39,customers!$A$2:$C$1760,3,FALSE)=0,"",VLOOKUP(C39,customers!$A$2:$C$1760,3,FALSE))</f>
        <v>sstrase11@booking.com</v>
      </c>
      <c r="H39" s="2" t="str">
        <f>VLOOKUP(C39,customers!$A$2:$G$1760,7,FALSE)</f>
        <v>United States</v>
      </c>
      <c r="I39" t="str">
        <f>VLOOKUP(D39,products!$A$2:$B$97,2,FALSE)</f>
        <v>Lib</v>
      </c>
      <c r="J39" t="str">
        <f>VLOOKUP(D39,products!$A$2:$E$97,3,FALSE)</f>
        <v>L</v>
      </c>
      <c r="K39" s="6">
        <f>VLOOKUP(D39,products!$A$2:$E$97,4,FALSE)</f>
        <v>0.5</v>
      </c>
      <c r="L39" s="7">
        <f>VLOOKUP(D39,products!$A$2:$E$97,5,FALSE)</f>
        <v>9.51</v>
      </c>
      <c r="M39" s="7">
        <f t="shared" si="0"/>
        <v>28.53</v>
      </c>
      <c r="N39" t="str">
        <f t="shared" si="1"/>
        <v>Liberica</v>
      </c>
      <c r="O39" t="str">
        <f t="shared" si="2"/>
        <v>Light</v>
      </c>
      <c r="P39" t="str">
        <f>VLOOKUP(orders[[#All],[Customer ID]],Table2[#All],9,0)</f>
        <v>No</v>
      </c>
    </row>
    <row r="40" spans="1:16" x14ac:dyDescent="0.35">
      <c r="A40" s="2" t="s">
        <v>705</v>
      </c>
      <c r="B40" s="4">
        <v>43946</v>
      </c>
      <c r="C40" s="2" t="s">
        <v>706</v>
      </c>
      <c r="D40" t="s">
        <v>6151</v>
      </c>
      <c r="E40" s="2">
        <v>5</v>
      </c>
      <c r="F40" s="2" t="str">
        <f>VLOOKUP(C40,customers!$A$2:$B$1760,2,FALSE)</f>
        <v>Dorie de la Tremoille</v>
      </c>
      <c r="G40" s="2" t="str">
        <f>IF(VLOOKUP(C40,customers!$A$2:$C$1760,3,FALSE)=0,"",VLOOKUP(C40,customers!$A$2:$C$1760,3,FALSE))</f>
        <v>dde12@unesco.org</v>
      </c>
      <c r="H40" s="2" t="str">
        <f>VLOOKUP(C40,customers!$A$2:$G$1760,7,FALSE)</f>
        <v>United States</v>
      </c>
      <c r="I40" t="str">
        <f>VLOOKUP(D40,products!$A$2:$B$97,2,FALSE)</f>
        <v>Rob</v>
      </c>
      <c r="J40" t="str">
        <f>VLOOKUP(D40,products!$A$2:$E$97,3,FALSE)</f>
        <v>M</v>
      </c>
      <c r="K40" s="6">
        <f>VLOOKUP(D40,products!$A$2:$E$97,4,FALSE)</f>
        <v>2.5</v>
      </c>
      <c r="L40" s="7">
        <f>VLOOKUP(D40,products!$A$2:$E$97,5,FALSE)</f>
        <v>22.885000000000002</v>
      </c>
      <c r="M40" s="7">
        <f t="shared" si="0"/>
        <v>114.42500000000001</v>
      </c>
      <c r="N40" t="str">
        <f t="shared" si="1"/>
        <v>Robusta</v>
      </c>
      <c r="O40" t="str">
        <f t="shared" si="2"/>
        <v>Medium</v>
      </c>
      <c r="P40" t="str">
        <f>VLOOKUP(orders[[#All],[Customer ID]],Table2[#All],9,0)</f>
        <v>No</v>
      </c>
    </row>
    <row r="41" spans="1:16" x14ac:dyDescent="0.35">
      <c r="A41" s="2" t="s">
        <v>711</v>
      </c>
      <c r="B41" s="4">
        <v>44524</v>
      </c>
      <c r="C41" s="2" t="s">
        <v>712</v>
      </c>
      <c r="D41" t="s">
        <v>6138</v>
      </c>
      <c r="E41" s="2">
        <v>6</v>
      </c>
      <c r="F41" s="2" t="str">
        <f>VLOOKUP(C41,customers!$A$2:$B$1760,2,FALSE)</f>
        <v>Hy Zanetto</v>
      </c>
      <c r="G41" s="2" t="str">
        <f>IF(VLOOKUP(C41,customers!$A$2:$C$1760,3,FALSE)=0,"",VLOOKUP(C41,customers!$A$2:$C$1760,3,FALSE))</f>
        <v/>
      </c>
      <c r="H41" s="2" t="str">
        <f>VLOOKUP(C41,customers!$A$2:$G$1760,7,FALSE)</f>
        <v>United States</v>
      </c>
      <c r="I41" t="str">
        <f>VLOOKUP(D41,products!$A$2:$B$97,2,FALSE)</f>
        <v>Rob</v>
      </c>
      <c r="J41" t="str">
        <f>VLOOKUP(D41,products!$A$2:$E$97,3,FALSE)</f>
        <v>M</v>
      </c>
      <c r="K41" s="6">
        <f>VLOOKUP(D41,products!$A$2:$E$97,4,FALSE)</f>
        <v>1</v>
      </c>
      <c r="L41" s="7">
        <f>VLOOKUP(D41,products!$A$2:$E$97,5,FALSE)</f>
        <v>9.9499999999999993</v>
      </c>
      <c r="M41" s="7">
        <f t="shared" si="0"/>
        <v>59.699999999999996</v>
      </c>
      <c r="N41" t="str">
        <f t="shared" si="1"/>
        <v>Robusta</v>
      </c>
      <c r="O41" t="str">
        <f t="shared" si="2"/>
        <v>Medium</v>
      </c>
      <c r="P41" t="str">
        <f>VLOOKUP(orders[[#All],[Customer ID]],Table2[#All],9,0)</f>
        <v>Yes</v>
      </c>
    </row>
    <row r="42" spans="1:16" x14ac:dyDescent="0.35">
      <c r="A42" s="2" t="s">
        <v>715</v>
      </c>
      <c r="B42" s="4">
        <v>44305</v>
      </c>
      <c r="C42" s="2" t="s">
        <v>716</v>
      </c>
      <c r="D42" t="s">
        <v>6162</v>
      </c>
      <c r="E42" s="2">
        <v>3</v>
      </c>
      <c r="F42" s="2" t="str">
        <f>VLOOKUP(C42,customers!$A$2:$B$1760,2,FALSE)</f>
        <v>Jessica McNess</v>
      </c>
      <c r="G42" s="2" t="str">
        <f>IF(VLOOKUP(C42,customers!$A$2:$C$1760,3,FALSE)=0,"",VLOOKUP(C42,customers!$A$2:$C$1760,3,FALSE))</f>
        <v/>
      </c>
      <c r="H42" s="2" t="str">
        <f>VLOOKUP(C42,customers!$A$2:$G$1760,7,FALSE)</f>
        <v>United States</v>
      </c>
      <c r="I42" t="str">
        <f>VLOOKUP(D42,products!$A$2:$B$97,2,FALSE)</f>
        <v>Lib</v>
      </c>
      <c r="J42" t="str">
        <f>VLOOKUP(D42,products!$A$2:$E$97,3,FALSE)</f>
        <v>M</v>
      </c>
      <c r="K42" s="6">
        <f>VLOOKUP(D42,products!$A$2:$E$97,4,FALSE)</f>
        <v>1</v>
      </c>
      <c r="L42" s="7">
        <f>VLOOKUP(D42,products!$A$2:$E$97,5,FALSE)</f>
        <v>14.55</v>
      </c>
      <c r="M42" s="7">
        <f t="shared" si="0"/>
        <v>43.650000000000006</v>
      </c>
      <c r="N42" t="str">
        <f t="shared" si="1"/>
        <v>Liberica</v>
      </c>
      <c r="O42" t="str">
        <f t="shared" si="2"/>
        <v>Medium</v>
      </c>
      <c r="P42" t="str">
        <f>VLOOKUP(orders[[#All],[Customer ID]],Table2[#All],9,0)</f>
        <v>No</v>
      </c>
    </row>
    <row r="43" spans="1:16" x14ac:dyDescent="0.35">
      <c r="A43" s="2" t="s">
        <v>720</v>
      </c>
      <c r="B43" s="4">
        <v>44749</v>
      </c>
      <c r="C43" s="2" t="s">
        <v>721</v>
      </c>
      <c r="D43" t="s">
        <v>6153</v>
      </c>
      <c r="E43" s="2">
        <v>2</v>
      </c>
      <c r="F43" s="2" t="str">
        <f>VLOOKUP(C43,customers!$A$2:$B$1760,2,FALSE)</f>
        <v>Lorenzo Yeoland</v>
      </c>
      <c r="G43" s="2" t="str">
        <f>IF(VLOOKUP(C43,customers!$A$2:$C$1760,3,FALSE)=0,"",VLOOKUP(C43,customers!$A$2:$C$1760,3,FALSE))</f>
        <v>lyeoland15@pbs.org</v>
      </c>
      <c r="H43" s="2" t="str">
        <f>VLOOKUP(C43,customers!$A$2:$G$1760,7,FALSE)</f>
        <v>United States</v>
      </c>
      <c r="I43" t="str">
        <f>VLOOKUP(D43,products!$A$2:$B$97,2,FALSE)</f>
        <v>Exc</v>
      </c>
      <c r="J43" t="str">
        <f>VLOOKUP(D43,products!$A$2:$E$97,3,FALSE)</f>
        <v>D</v>
      </c>
      <c r="K43" s="6">
        <f>VLOOKUP(D43,products!$A$2:$E$97,4,FALSE)</f>
        <v>0.2</v>
      </c>
      <c r="L43" s="7">
        <f>VLOOKUP(D43,products!$A$2:$E$97,5,FALSE)</f>
        <v>3.645</v>
      </c>
      <c r="M43" s="7">
        <f t="shared" si="0"/>
        <v>7.29</v>
      </c>
      <c r="N43" t="str">
        <f t="shared" si="1"/>
        <v>Excelsa</v>
      </c>
      <c r="O43" t="str">
        <f t="shared" si="2"/>
        <v>Dark</v>
      </c>
      <c r="P43" t="str">
        <f>VLOOKUP(orders[[#All],[Customer ID]],Table2[#All],9,0)</f>
        <v>Yes</v>
      </c>
    </row>
    <row r="44" spans="1:16" x14ac:dyDescent="0.35">
      <c r="A44" s="2" t="s">
        <v>726</v>
      </c>
      <c r="B44" s="4">
        <v>43607</v>
      </c>
      <c r="C44" s="2" t="s">
        <v>727</v>
      </c>
      <c r="D44" t="s">
        <v>6163</v>
      </c>
      <c r="E44" s="2">
        <v>3</v>
      </c>
      <c r="F44" s="2" t="str">
        <f>VLOOKUP(C44,customers!$A$2:$B$1760,2,FALSE)</f>
        <v>Abigail Tolworthy</v>
      </c>
      <c r="G44" s="2" t="str">
        <f>IF(VLOOKUP(C44,customers!$A$2:$C$1760,3,FALSE)=0,"",VLOOKUP(C44,customers!$A$2:$C$1760,3,FALSE))</f>
        <v>atolworthy16@toplist.cz</v>
      </c>
      <c r="H44" s="2" t="str">
        <f>VLOOKUP(C44,customers!$A$2:$G$1760,7,FALSE)</f>
        <v>United States</v>
      </c>
      <c r="I44" t="str">
        <f>VLOOKUP(D44,products!$A$2:$B$97,2,FALSE)</f>
        <v>Rob</v>
      </c>
      <c r="J44" t="str">
        <f>VLOOKUP(D44,products!$A$2:$E$97,3,FALSE)</f>
        <v>D</v>
      </c>
      <c r="K44" s="6">
        <f>VLOOKUP(D44,products!$A$2:$E$97,4,FALSE)</f>
        <v>0.2</v>
      </c>
      <c r="L44" s="7">
        <f>VLOOKUP(D44,products!$A$2:$E$97,5,FALSE)</f>
        <v>2.6850000000000001</v>
      </c>
      <c r="M44" s="7">
        <f t="shared" si="0"/>
        <v>8.0549999999999997</v>
      </c>
      <c r="N44" t="str">
        <f t="shared" si="1"/>
        <v>Robusta</v>
      </c>
      <c r="O44" t="str">
        <f t="shared" si="2"/>
        <v>Dark</v>
      </c>
      <c r="P44" t="str">
        <f>VLOOKUP(orders[[#All],[Customer ID]],Table2[#All],9,0)</f>
        <v>Yes</v>
      </c>
    </row>
    <row r="45" spans="1:16" x14ac:dyDescent="0.35">
      <c r="A45" s="2" t="s">
        <v>733</v>
      </c>
      <c r="B45" s="4">
        <v>44473</v>
      </c>
      <c r="C45" s="2" t="s">
        <v>734</v>
      </c>
      <c r="D45" t="s">
        <v>6164</v>
      </c>
      <c r="E45" s="2">
        <v>2</v>
      </c>
      <c r="F45" s="2" t="str">
        <f>VLOOKUP(C45,customers!$A$2:$B$1760,2,FALSE)</f>
        <v>Maurie Bartol</v>
      </c>
      <c r="G45" s="2" t="str">
        <f>IF(VLOOKUP(C45,customers!$A$2:$C$1760,3,FALSE)=0,"",VLOOKUP(C45,customers!$A$2:$C$1760,3,FALSE))</f>
        <v/>
      </c>
      <c r="H45" s="2" t="str">
        <f>VLOOKUP(C45,customers!$A$2:$G$1760,7,FALSE)</f>
        <v>United States</v>
      </c>
      <c r="I45" t="str">
        <f>VLOOKUP(D45,products!$A$2:$B$97,2,FALSE)</f>
        <v>Lib</v>
      </c>
      <c r="J45" t="str">
        <f>VLOOKUP(D45,products!$A$2:$E$97,3,FALSE)</f>
        <v>L</v>
      </c>
      <c r="K45" s="6">
        <f>VLOOKUP(D45,products!$A$2:$E$97,4,FALSE)</f>
        <v>2.5</v>
      </c>
      <c r="L45" s="7">
        <f>VLOOKUP(D45,products!$A$2:$E$97,5,FALSE)</f>
        <v>36.454999999999998</v>
      </c>
      <c r="M45" s="7">
        <f t="shared" si="0"/>
        <v>72.91</v>
      </c>
      <c r="N45" t="str">
        <f t="shared" si="1"/>
        <v>Liberica</v>
      </c>
      <c r="O45" t="str">
        <f t="shared" si="2"/>
        <v>Light</v>
      </c>
      <c r="P45" t="str">
        <f>VLOOKUP(orders[[#All],[Customer ID]],Table2[#All],9,0)</f>
        <v>No</v>
      </c>
    </row>
    <row r="46" spans="1:16" x14ac:dyDescent="0.35">
      <c r="A46" s="2" t="s">
        <v>738</v>
      </c>
      <c r="B46" s="4">
        <v>43932</v>
      </c>
      <c r="C46" s="2" t="s">
        <v>739</v>
      </c>
      <c r="D46" t="s">
        <v>6139</v>
      </c>
      <c r="E46" s="2">
        <v>2</v>
      </c>
      <c r="F46" s="2" t="str">
        <f>VLOOKUP(C46,customers!$A$2:$B$1760,2,FALSE)</f>
        <v>Olag Baudassi</v>
      </c>
      <c r="G46" s="2" t="str">
        <f>IF(VLOOKUP(C46,customers!$A$2:$C$1760,3,FALSE)=0,"",VLOOKUP(C46,customers!$A$2:$C$1760,3,FALSE))</f>
        <v>obaudassi18@seesaa.net</v>
      </c>
      <c r="H46" s="2" t="str">
        <f>VLOOKUP(C46,customers!$A$2:$G$1760,7,FALSE)</f>
        <v>United States</v>
      </c>
      <c r="I46" t="str">
        <f>VLOOKUP(D46,products!$A$2:$B$97,2,FALSE)</f>
        <v>Exc</v>
      </c>
      <c r="J46" t="str">
        <f>VLOOKUP(D46,products!$A$2:$E$97,3,FALSE)</f>
        <v>M</v>
      </c>
      <c r="K46" s="6">
        <f>VLOOKUP(D46,products!$A$2:$E$97,4,FALSE)</f>
        <v>0.5</v>
      </c>
      <c r="L46" s="7">
        <f>VLOOKUP(D46,products!$A$2:$E$97,5,FALSE)</f>
        <v>8.25</v>
      </c>
      <c r="M46" s="7">
        <f t="shared" si="0"/>
        <v>16.5</v>
      </c>
      <c r="N46" t="str">
        <f t="shared" si="1"/>
        <v>Excelsa</v>
      </c>
      <c r="O46" t="str">
        <f t="shared" si="2"/>
        <v>Medium</v>
      </c>
      <c r="P46" t="str">
        <f>VLOOKUP(orders[[#All],[Customer ID]],Table2[#All],9,0)</f>
        <v>Yes</v>
      </c>
    </row>
    <row r="47" spans="1:16" x14ac:dyDescent="0.35">
      <c r="A47" s="2" t="s">
        <v>744</v>
      </c>
      <c r="B47" s="4">
        <v>44592</v>
      </c>
      <c r="C47" s="2" t="s">
        <v>745</v>
      </c>
      <c r="D47" t="s">
        <v>6165</v>
      </c>
      <c r="E47" s="2">
        <v>6</v>
      </c>
      <c r="F47" s="2" t="str">
        <f>VLOOKUP(C47,customers!$A$2:$B$1760,2,FALSE)</f>
        <v>Petey Kingsbury</v>
      </c>
      <c r="G47" s="2" t="str">
        <f>IF(VLOOKUP(C47,customers!$A$2:$C$1760,3,FALSE)=0,"",VLOOKUP(C47,customers!$A$2:$C$1760,3,FALSE))</f>
        <v>pkingsbury19@comcast.net</v>
      </c>
      <c r="H47" s="2" t="str">
        <f>VLOOKUP(C47,customers!$A$2:$G$1760,7,FALSE)</f>
        <v>United States</v>
      </c>
      <c r="I47" t="str">
        <f>VLOOKUP(D47,products!$A$2:$B$97,2,FALSE)</f>
        <v>Lib</v>
      </c>
      <c r="J47" t="str">
        <f>VLOOKUP(D47,products!$A$2:$E$97,3,FALSE)</f>
        <v>D</v>
      </c>
      <c r="K47" s="6">
        <f>VLOOKUP(D47,products!$A$2:$E$97,4,FALSE)</f>
        <v>2.5</v>
      </c>
      <c r="L47" s="7">
        <f>VLOOKUP(D47,products!$A$2:$E$97,5,FALSE)</f>
        <v>29.785</v>
      </c>
      <c r="M47" s="7">
        <f t="shared" si="0"/>
        <v>178.71</v>
      </c>
      <c r="N47" t="str">
        <f t="shared" si="1"/>
        <v>Liberica</v>
      </c>
      <c r="O47" t="str">
        <f t="shared" si="2"/>
        <v>Dark</v>
      </c>
      <c r="P47" t="str">
        <f>VLOOKUP(orders[[#All],[Customer ID]],Table2[#All],9,0)</f>
        <v>No</v>
      </c>
    </row>
    <row r="48" spans="1:16" x14ac:dyDescent="0.35">
      <c r="A48" s="2" t="s">
        <v>750</v>
      </c>
      <c r="B48" s="4">
        <v>43776</v>
      </c>
      <c r="C48" s="2" t="s">
        <v>751</v>
      </c>
      <c r="D48" t="s">
        <v>6166</v>
      </c>
      <c r="E48" s="2">
        <v>2</v>
      </c>
      <c r="F48" s="2" t="str">
        <f>VLOOKUP(C48,customers!$A$2:$B$1760,2,FALSE)</f>
        <v>Donna Baskeyfied</v>
      </c>
      <c r="G48" s="2" t="str">
        <f>IF(VLOOKUP(C48,customers!$A$2:$C$1760,3,FALSE)=0,"",VLOOKUP(C48,customers!$A$2:$C$1760,3,FALSE))</f>
        <v/>
      </c>
      <c r="H48" s="2" t="str">
        <f>VLOOKUP(C48,customers!$A$2:$G$1760,7,FALSE)</f>
        <v>United States</v>
      </c>
      <c r="I48" t="str">
        <f>VLOOKUP(D48,products!$A$2:$B$97,2,FALSE)</f>
        <v>Exc</v>
      </c>
      <c r="J48" t="str">
        <f>VLOOKUP(D48,products!$A$2:$E$97,3,FALSE)</f>
        <v>M</v>
      </c>
      <c r="K48" s="6">
        <f>VLOOKUP(D48,products!$A$2:$E$97,4,FALSE)</f>
        <v>2.5</v>
      </c>
      <c r="L48" s="7">
        <f>VLOOKUP(D48,products!$A$2:$E$97,5,FALSE)</f>
        <v>31.625</v>
      </c>
      <c r="M48" s="7">
        <f t="shared" si="0"/>
        <v>63.25</v>
      </c>
      <c r="N48" t="str">
        <f t="shared" si="1"/>
        <v>Excelsa</v>
      </c>
      <c r="O48" t="str">
        <f t="shared" si="2"/>
        <v>Medium</v>
      </c>
      <c r="P48" t="str">
        <f>VLOOKUP(orders[[#All],[Customer ID]],Table2[#All],9,0)</f>
        <v>Yes</v>
      </c>
    </row>
    <row r="49" spans="1:16" x14ac:dyDescent="0.35">
      <c r="A49" s="2" t="s">
        <v>755</v>
      </c>
      <c r="B49" s="4">
        <v>43644</v>
      </c>
      <c r="C49" s="2" t="s">
        <v>756</v>
      </c>
      <c r="D49" t="s">
        <v>6167</v>
      </c>
      <c r="E49" s="2">
        <v>2</v>
      </c>
      <c r="F49" s="2" t="str">
        <f>VLOOKUP(C49,customers!$A$2:$B$1760,2,FALSE)</f>
        <v>Arda Curley</v>
      </c>
      <c r="G49" s="2" t="str">
        <f>IF(VLOOKUP(C49,customers!$A$2:$C$1760,3,FALSE)=0,"",VLOOKUP(C49,customers!$A$2:$C$1760,3,FALSE))</f>
        <v>acurley1b@hao123.com</v>
      </c>
      <c r="H49" s="2" t="str">
        <f>VLOOKUP(C49,customers!$A$2:$G$1760,7,FALSE)</f>
        <v>United States</v>
      </c>
      <c r="I49" t="str">
        <f>VLOOKUP(D49,products!$A$2:$B$97,2,FALSE)</f>
        <v>Ara</v>
      </c>
      <c r="J49" t="str">
        <f>VLOOKUP(D49,products!$A$2:$E$97,3,FALSE)</f>
        <v>L</v>
      </c>
      <c r="K49" s="6">
        <f>VLOOKUP(D49,products!$A$2:$E$97,4,FALSE)</f>
        <v>0.2</v>
      </c>
      <c r="L49" s="7">
        <f>VLOOKUP(D49,products!$A$2:$E$97,5,FALSE)</f>
        <v>3.8849999999999998</v>
      </c>
      <c r="M49" s="7">
        <f t="shared" si="0"/>
        <v>7.77</v>
      </c>
      <c r="N49" t="str">
        <f t="shared" si="1"/>
        <v>Arabica</v>
      </c>
      <c r="O49" t="str">
        <f t="shared" si="2"/>
        <v>Light</v>
      </c>
      <c r="P49" t="str">
        <f>VLOOKUP(orders[[#All],[Customer ID]],Table2[#All],9,0)</f>
        <v>Yes</v>
      </c>
    </row>
    <row r="50" spans="1:16" x14ac:dyDescent="0.35">
      <c r="A50" s="2" t="s">
        <v>761</v>
      </c>
      <c r="B50" s="4">
        <v>44085</v>
      </c>
      <c r="C50" s="2" t="s">
        <v>762</v>
      </c>
      <c r="D50" t="s">
        <v>6168</v>
      </c>
      <c r="E50" s="2">
        <v>4</v>
      </c>
      <c r="F50" s="2" t="str">
        <f>VLOOKUP(C50,customers!$A$2:$B$1760,2,FALSE)</f>
        <v>Raynor McGilvary</v>
      </c>
      <c r="G50" s="2" t="str">
        <f>IF(VLOOKUP(C50,customers!$A$2:$C$1760,3,FALSE)=0,"",VLOOKUP(C50,customers!$A$2:$C$1760,3,FALSE))</f>
        <v>rmcgilvary1c@tamu.edu</v>
      </c>
      <c r="H50" s="2" t="str">
        <f>VLOOKUP(C50,customers!$A$2:$G$1760,7,FALSE)</f>
        <v>United States</v>
      </c>
      <c r="I50" t="str">
        <f>VLOOKUP(D50,products!$A$2:$B$97,2,FALSE)</f>
        <v>Ara</v>
      </c>
      <c r="J50" t="str">
        <f>VLOOKUP(D50,products!$A$2:$E$97,3,FALSE)</f>
        <v>D</v>
      </c>
      <c r="K50" s="6">
        <f>VLOOKUP(D50,products!$A$2:$E$97,4,FALSE)</f>
        <v>2.5</v>
      </c>
      <c r="L50" s="7">
        <f>VLOOKUP(D50,products!$A$2:$E$97,5,FALSE)</f>
        <v>22.885000000000002</v>
      </c>
      <c r="M50" s="7">
        <f t="shared" si="0"/>
        <v>91.54</v>
      </c>
      <c r="N50" t="str">
        <f t="shared" si="1"/>
        <v>Arabica</v>
      </c>
      <c r="O50" t="str">
        <f t="shared" si="2"/>
        <v>Dark</v>
      </c>
      <c r="P50" t="str">
        <f>VLOOKUP(orders[[#All],[Customer ID]],Table2[#All],9,0)</f>
        <v>No</v>
      </c>
    </row>
    <row r="51" spans="1:16" x14ac:dyDescent="0.35">
      <c r="A51" s="2" t="s">
        <v>766</v>
      </c>
      <c r="B51" s="4">
        <v>44790</v>
      </c>
      <c r="C51" s="2" t="s">
        <v>767</v>
      </c>
      <c r="D51" t="s">
        <v>6140</v>
      </c>
      <c r="E51" s="2">
        <v>3</v>
      </c>
      <c r="F51" s="2" t="str">
        <f>VLOOKUP(C51,customers!$A$2:$B$1760,2,FALSE)</f>
        <v>Isis Pikett</v>
      </c>
      <c r="G51" s="2" t="str">
        <f>IF(VLOOKUP(C51,customers!$A$2:$C$1760,3,FALSE)=0,"",VLOOKUP(C51,customers!$A$2:$C$1760,3,FALSE))</f>
        <v>ipikett1d@xinhuanet.com</v>
      </c>
      <c r="H51" s="2" t="str">
        <f>VLOOKUP(C51,customers!$A$2:$G$1760,7,FALSE)</f>
        <v>United States</v>
      </c>
      <c r="I51" t="str">
        <f>VLOOKUP(D51,products!$A$2:$B$97,2,FALSE)</f>
        <v>Ara</v>
      </c>
      <c r="J51" t="str">
        <f>VLOOKUP(D51,products!$A$2:$E$97,3,FALSE)</f>
        <v>L</v>
      </c>
      <c r="K51" s="6">
        <f>VLOOKUP(D51,products!$A$2:$E$97,4,FALSE)</f>
        <v>1</v>
      </c>
      <c r="L51" s="7">
        <f>VLOOKUP(D51,products!$A$2:$E$97,5,FALSE)</f>
        <v>12.95</v>
      </c>
      <c r="M51" s="7">
        <f t="shared" si="0"/>
        <v>38.849999999999994</v>
      </c>
      <c r="N51" t="str">
        <f t="shared" si="1"/>
        <v>Arabica</v>
      </c>
      <c r="O51" t="str">
        <f t="shared" si="2"/>
        <v>Light</v>
      </c>
      <c r="P51" t="str">
        <f>VLOOKUP(orders[[#All],[Customer ID]],Table2[#All],9,0)</f>
        <v>No</v>
      </c>
    </row>
    <row r="52" spans="1:16" x14ac:dyDescent="0.35">
      <c r="A52" s="2" t="s">
        <v>772</v>
      </c>
      <c r="B52" s="4">
        <v>44792</v>
      </c>
      <c r="C52" s="2" t="s">
        <v>773</v>
      </c>
      <c r="D52" t="s">
        <v>6169</v>
      </c>
      <c r="E52" s="2">
        <v>2</v>
      </c>
      <c r="F52" s="2" t="str">
        <f>VLOOKUP(C52,customers!$A$2:$B$1760,2,FALSE)</f>
        <v>Inger Bouldon</v>
      </c>
      <c r="G52" s="2" t="str">
        <f>IF(VLOOKUP(C52,customers!$A$2:$C$1760,3,FALSE)=0,"",VLOOKUP(C52,customers!$A$2:$C$1760,3,FALSE))</f>
        <v>ibouldon1e@gizmodo.com</v>
      </c>
      <c r="H52" s="2" t="str">
        <f>VLOOKUP(C52,customers!$A$2:$G$1760,7,FALSE)</f>
        <v>United States</v>
      </c>
      <c r="I52" t="str">
        <f>VLOOKUP(D52,products!$A$2:$B$97,2,FALSE)</f>
        <v>Lib</v>
      </c>
      <c r="J52" t="str">
        <f>VLOOKUP(D52,products!$A$2:$E$97,3,FALSE)</f>
        <v>D</v>
      </c>
      <c r="K52" s="6">
        <f>VLOOKUP(D52,products!$A$2:$E$97,4,FALSE)</f>
        <v>0.5</v>
      </c>
      <c r="L52" s="7">
        <f>VLOOKUP(D52,products!$A$2:$E$97,5,FALSE)</f>
        <v>7.77</v>
      </c>
      <c r="M52" s="7">
        <f t="shared" si="0"/>
        <v>15.54</v>
      </c>
      <c r="N52" t="str">
        <f t="shared" si="1"/>
        <v>Liberica</v>
      </c>
      <c r="O52" t="str">
        <f t="shared" si="2"/>
        <v>Dark</v>
      </c>
      <c r="P52" t="str">
        <f>VLOOKUP(orders[[#All],[Customer ID]],Table2[#All],9,0)</f>
        <v>No</v>
      </c>
    </row>
    <row r="53" spans="1:16" x14ac:dyDescent="0.35">
      <c r="A53" s="2" t="s">
        <v>778</v>
      </c>
      <c r="B53" s="4">
        <v>43600</v>
      </c>
      <c r="C53" s="2" t="s">
        <v>779</v>
      </c>
      <c r="D53" t="s">
        <v>6164</v>
      </c>
      <c r="E53" s="2">
        <v>4</v>
      </c>
      <c r="F53" s="2" t="str">
        <f>VLOOKUP(C53,customers!$A$2:$B$1760,2,FALSE)</f>
        <v>Karry Flanders</v>
      </c>
      <c r="G53" s="2" t="str">
        <f>IF(VLOOKUP(C53,customers!$A$2:$C$1760,3,FALSE)=0,"",VLOOKUP(C53,customers!$A$2:$C$1760,3,FALSE))</f>
        <v>kflanders1f@over-blog.com</v>
      </c>
      <c r="H53" s="2" t="str">
        <f>VLOOKUP(C53,customers!$A$2:$G$1760,7,FALSE)</f>
        <v>Ireland</v>
      </c>
      <c r="I53" t="str">
        <f>VLOOKUP(D53,products!$A$2:$B$97,2,FALSE)</f>
        <v>Lib</v>
      </c>
      <c r="J53" t="str">
        <f>VLOOKUP(D53,products!$A$2:$E$97,3,FALSE)</f>
        <v>L</v>
      </c>
      <c r="K53" s="6">
        <f>VLOOKUP(D53,products!$A$2:$E$97,4,FALSE)</f>
        <v>2.5</v>
      </c>
      <c r="L53" s="7">
        <f>VLOOKUP(D53,products!$A$2:$E$97,5,FALSE)</f>
        <v>36.454999999999998</v>
      </c>
      <c r="M53" s="7">
        <f t="shared" si="0"/>
        <v>145.82</v>
      </c>
      <c r="N53" t="str">
        <f t="shared" si="1"/>
        <v>Liberica</v>
      </c>
      <c r="O53" t="str">
        <f t="shared" si="2"/>
        <v>Light</v>
      </c>
      <c r="P53" t="str">
        <f>VLOOKUP(orders[[#All],[Customer ID]],Table2[#All],9,0)</f>
        <v>Yes</v>
      </c>
    </row>
    <row r="54" spans="1:16" x14ac:dyDescent="0.35">
      <c r="A54" s="2" t="s">
        <v>784</v>
      </c>
      <c r="B54" s="4">
        <v>43719</v>
      </c>
      <c r="C54" s="2" t="s">
        <v>785</v>
      </c>
      <c r="D54" t="s">
        <v>6146</v>
      </c>
      <c r="E54" s="2">
        <v>5</v>
      </c>
      <c r="F54" s="2" t="str">
        <f>VLOOKUP(C54,customers!$A$2:$B$1760,2,FALSE)</f>
        <v>Hartley Mattioli</v>
      </c>
      <c r="G54" s="2" t="str">
        <f>IF(VLOOKUP(C54,customers!$A$2:$C$1760,3,FALSE)=0,"",VLOOKUP(C54,customers!$A$2:$C$1760,3,FALSE))</f>
        <v>hmattioli1g@webmd.com</v>
      </c>
      <c r="H54" s="2" t="str">
        <f>VLOOKUP(C54,customers!$A$2:$G$1760,7,FALSE)</f>
        <v>United Kingdom</v>
      </c>
      <c r="I54" t="str">
        <f>VLOOKUP(D54,products!$A$2:$B$97,2,FALSE)</f>
        <v>Rob</v>
      </c>
      <c r="J54" t="str">
        <f>VLOOKUP(D54,products!$A$2:$E$97,3,FALSE)</f>
        <v>M</v>
      </c>
      <c r="K54" s="6">
        <f>VLOOKUP(D54,products!$A$2:$E$97,4,FALSE)</f>
        <v>0.5</v>
      </c>
      <c r="L54" s="7">
        <f>VLOOKUP(D54,products!$A$2:$E$97,5,FALSE)</f>
        <v>5.97</v>
      </c>
      <c r="M54" s="7">
        <f t="shared" si="0"/>
        <v>29.849999999999998</v>
      </c>
      <c r="N54" t="str">
        <f t="shared" si="1"/>
        <v>Robusta</v>
      </c>
      <c r="O54" t="str">
        <f t="shared" si="2"/>
        <v>Medium</v>
      </c>
      <c r="P54" t="str">
        <f>VLOOKUP(orders[[#All],[Customer ID]],Table2[#All],9,0)</f>
        <v>No</v>
      </c>
    </row>
    <row r="55" spans="1:16" x14ac:dyDescent="0.35">
      <c r="A55" s="2" t="s">
        <v>784</v>
      </c>
      <c r="B55" s="4">
        <v>43719</v>
      </c>
      <c r="C55" s="2" t="s">
        <v>785</v>
      </c>
      <c r="D55" t="s">
        <v>6164</v>
      </c>
      <c r="E55" s="2">
        <v>2</v>
      </c>
      <c r="F55" s="2" t="str">
        <f>VLOOKUP(C55,customers!$A$2:$B$1760,2,FALSE)</f>
        <v>Hartley Mattioli</v>
      </c>
      <c r="G55" s="2" t="str">
        <f>IF(VLOOKUP(C55,customers!$A$2:$C$1760,3,FALSE)=0,"",VLOOKUP(C55,customers!$A$2:$C$1760,3,FALSE))</f>
        <v>hmattioli1g@webmd.com</v>
      </c>
      <c r="H55" s="2" t="str">
        <f>VLOOKUP(C55,customers!$A$2:$G$1760,7,FALSE)</f>
        <v>United Kingdom</v>
      </c>
      <c r="I55" t="str">
        <f>VLOOKUP(D55,products!$A$2:$B$97,2,FALSE)</f>
        <v>Lib</v>
      </c>
      <c r="J55" t="str">
        <f>VLOOKUP(D55,products!$A$2:$E$97,3,FALSE)</f>
        <v>L</v>
      </c>
      <c r="K55" s="6">
        <f>VLOOKUP(D55,products!$A$2:$E$97,4,FALSE)</f>
        <v>2.5</v>
      </c>
      <c r="L55" s="7">
        <f>VLOOKUP(D55,products!$A$2:$E$97,5,FALSE)</f>
        <v>36.454999999999998</v>
      </c>
      <c r="M55" s="7">
        <f t="shared" si="0"/>
        <v>72.91</v>
      </c>
      <c r="N55" t="str">
        <f t="shared" si="1"/>
        <v>Liberica</v>
      </c>
      <c r="O55" t="str">
        <f t="shared" si="2"/>
        <v>Light</v>
      </c>
      <c r="P55" t="str">
        <f>VLOOKUP(orders[[#All],[Customer ID]],Table2[#All],9,0)</f>
        <v>No</v>
      </c>
    </row>
    <row r="56" spans="1:16" x14ac:dyDescent="0.35">
      <c r="A56" s="2" t="s">
        <v>794</v>
      </c>
      <c r="B56" s="4">
        <v>44271</v>
      </c>
      <c r="C56" s="2" t="s">
        <v>795</v>
      </c>
      <c r="D56" t="s">
        <v>6162</v>
      </c>
      <c r="E56" s="2">
        <v>5</v>
      </c>
      <c r="F56" s="2" t="str">
        <f>VLOOKUP(C56,customers!$A$2:$B$1760,2,FALSE)</f>
        <v>Archambault Gillard</v>
      </c>
      <c r="G56" s="2" t="str">
        <f>IF(VLOOKUP(C56,customers!$A$2:$C$1760,3,FALSE)=0,"",VLOOKUP(C56,customers!$A$2:$C$1760,3,FALSE))</f>
        <v>agillard1i@issuu.com</v>
      </c>
      <c r="H56" s="2" t="str">
        <f>VLOOKUP(C56,customers!$A$2:$G$1760,7,FALSE)</f>
        <v>United States</v>
      </c>
      <c r="I56" t="str">
        <f>VLOOKUP(D56,products!$A$2:$B$97,2,FALSE)</f>
        <v>Lib</v>
      </c>
      <c r="J56" t="str">
        <f>VLOOKUP(D56,products!$A$2:$E$97,3,FALSE)</f>
        <v>M</v>
      </c>
      <c r="K56" s="6">
        <f>VLOOKUP(D56,products!$A$2:$E$97,4,FALSE)</f>
        <v>1</v>
      </c>
      <c r="L56" s="7">
        <f>VLOOKUP(D56,products!$A$2:$E$97,5,FALSE)</f>
        <v>14.55</v>
      </c>
      <c r="M56" s="7">
        <f t="shared" si="0"/>
        <v>72.75</v>
      </c>
      <c r="N56" t="str">
        <f t="shared" si="1"/>
        <v>Liberica</v>
      </c>
      <c r="O56" t="str">
        <f t="shared" si="2"/>
        <v>Medium</v>
      </c>
      <c r="P56" t="str">
        <f>VLOOKUP(orders[[#All],[Customer ID]],Table2[#All],9,0)</f>
        <v>No</v>
      </c>
    </row>
    <row r="57" spans="1:16" x14ac:dyDescent="0.35">
      <c r="A57" s="2" t="s">
        <v>800</v>
      </c>
      <c r="B57" s="4">
        <v>44168</v>
      </c>
      <c r="C57" s="2" t="s">
        <v>801</v>
      </c>
      <c r="D57" t="s">
        <v>6170</v>
      </c>
      <c r="E57" s="2">
        <v>3</v>
      </c>
      <c r="F57" s="2" t="str">
        <f>VLOOKUP(C57,customers!$A$2:$B$1760,2,FALSE)</f>
        <v>Salomo Cushworth</v>
      </c>
      <c r="G57" s="2" t="str">
        <f>IF(VLOOKUP(C57,customers!$A$2:$C$1760,3,FALSE)=0,"",VLOOKUP(C57,customers!$A$2:$C$1760,3,FALSE))</f>
        <v/>
      </c>
      <c r="H57" s="2" t="str">
        <f>VLOOKUP(C57,customers!$A$2:$G$1760,7,FALSE)</f>
        <v>United States</v>
      </c>
      <c r="I57" t="str">
        <f>VLOOKUP(D57,products!$A$2:$B$97,2,FALSE)</f>
        <v>Lib</v>
      </c>
      <c r="J57" t="str">
        <f>VLOOKUP(D57,products!$A$2:$E$97,3,FALSE)</f>
        <v>L</v>
      </c>
      <c r="K57" s="6">
        <f>VLOOKUP(D57,products!$A$2:$E$97,4,FALSE)</f>
        <v>1</v>
      </c>
      <c r="L57" s="7">
        <f>VLOOKUP(D57,products!$A$2:$E$97,5,FALSE)</f>
        <v>15.85</v>
      </c>
      <c r="M57" s="7">
        <f t="shared" si="0"/>
        <v>47.55</v>
      </c>
      <c r="N57" t="str">
        <f t="shared" si="1"/>
        <v>Liberica</v>
      </c>
      <c r="O57" t="str">
        <f t="shared" si="2"/>
        <v>Light</v>
      </c>
      <c r="P57" t="str">
        <f>VLOOKUP(orders[[#All],[Customer ID]],Table2[#All],9,0)</f>
        <v>No</v>
      </c>
    </row>
    <row r="58" spans="1:16" x14ac:dyDescent="0.35">
      <c r="A58" s="2" t="s">
        <v>805</v>
      </c>
      <c r="B58" s="4">
        <v>43857</v>
      </c>
      <c r="C58" s="2" t="s">
        <v>806</v>
      </c>
      <c r="D58" t="s">
        <v>6153</v>
      </c>
      <c r="E58" s="2">
        <v>3</v>
      </c>
      <c r="F58" s="2" t="str">
        <f>VLOOKUP(C58,customers!$A$2:$B$1760,2,FALSE)</f>
        <v>Theda Grizard</v>
      </c>
      <c r="G58" s="2" t="str">
        <f>IF(VLOOKUP(C58,customers!$A$2:$C$1760,3,FALSE)=0,"",VLOOKUP(C58,customers!$A$2:$C$1760,3,FALSE))</f>
        <v>tgrizard1k@odnoklassniki.ru</v>
      </c>
      <c r="H58" s="2" t="str">
        <f>VLOOKUP(C58,customers!$A$2:$G$1760,7,FALSE)</f>
        <v>United States</v>
      </c>
      <c r="I58" t="str">
        <f>VLOOKUP(D58,products!$A$2:$B$97,2,FALSE)</f>
        <v>Exc</v>
      </c>
      <c r="J58" t="str">
        <f>VLOOKUP(D58,products!$A$2:$E$97,3,FALSE)</f>
        <v>D</v>
      </c>
      <c r="K58" s="6">
        <f>VLOOKUP(D58,products!$A$2:$E$97,4,FALSE)</f>
        <v>0.2</v>
      </c>
      <c r="L58" s="7">
        <f>VLOOKUP(D58,products!$A$2:$E$97,5,FALSE)</f>
        <v>3.645</v>
      </c>
      <c r="M58" s="7">
        <f t="shared" si="0"/>
        <v>10.935</v>
      </c>
      <c r="N58" t="str">
        <f t="shared" si="1"/>
        <v>Excelsa</v>
      </c>
      <c r="O58" t="str">
        <f t="shared" si="2"/>
        <v>Dark</v>
      </c>
      <c r="P58" t="str">
        <f>VLOOKUP(orders[[#All],[Customer ID]],Table2[#All],9,0)</f>
        <v>Yes</v>
      </c>
    </row>
    <row r="59" spans="1:16" x14ac:dyDescent="0.35">
      <c r="A59" s="2" t="s">
        <v>811</v>
      </c>
      <c r="B59" s="4">
        <v>44759</v>
      </c>
      <c r="C59" s="2" t="s">
        <v>812</v>
      </c>
      <c r="D59" t="s">
        <v>6171</v>
      </c>
      <c r="E59" s="2">
        <v>4</v>
      </c>
      <c r="F59" s="2" t="str">
        <f>VLOOKUP(C59,customers!$A$2:$B$1760,2,FALSE)</f>
        <v>Rozele Relton</v>
      </c>
      <c r="G59" s="2" t="str">
        <f>IF(VLOOKUP(C59,customers!$A$2:$C$1760,3,FALSE)=0,"",VLOOKUP(C59,customers!$A$2:$C$1760,3,FALSE))</f>
        <v>rrelton1l@stanford.edu</v>
      </c>
      <c r="H59" s="2" t="str">
        <f>VLOOKUP(C59,customers!$A$2:$G$1760,7,FALSE)</f>
        <v>United States</v>
      </c>
      <c r="I59" t="str">
        <f>VLOOKUP(D59,products!$A$2:$B$97,2,FALSE)</f>
        <v>Exc</v>
      </c>
      <c r="J59" t="str">
        <f>VLOOKUP(D59,products!$A$2:$E$97,3,FALSE)</f>
        <v>L</v>
      </c>
      <c r="K59" s="6">
        <f>VLOOKUP(D59,products!$A$2:$E$97,4,FALSE)</f>
        <v>1</v>
      </c>
      <c r="L59" s="7">
        <f>VLOOKUP(D59,products!$A$2:$E$97,5,FALSE)</f>
        <v>14.85</v>
      </c>
      <c r="M59" s="7">
        <f t="shared" si="0"/>
        <v>59.4</v>
      </c>
      <c r="N59" t="str">
        <f t="shared" si="1"/>
        <v>Excelsa</v>
      </c>
      <c r="O59" t="str">
        <f t="shared" si="2"/>
        <v>Light</v>
      </c>
      <c r="P59" t="str">
        <f>VLOOKUP(orders[[#All],[Customer ID]],Table2[#All],9,0)</f>
        <v>No</v>
      </c>
    </row>
    <row r="60" spans="1:16" x14ac:dyDescent="0.35">
      <c r="A60" s="2" t="s">
        <v>817</v>
      </c>
      <c r="B60" s="4">
        <v>44624</v>
      </c>
      <c r="C60" s="2" t="s">
        <v>818</v>
      </c>
      <c r="D60" t="s">
        <v>6165</v>
      </c>
      <c r="E60" s="2">
        <v>3</v>
      </c>
      <c r="F60" s="2" t="str">
        <f>VLOOKUP(C60,customers!$A$2:$B$1760,2,FALSE)</f>
        <v>Willa Rolling</v>
      </c>
      <c r="G60" s="2" t="str">
        <f>IF(VLOOKUP(C60,customers!$A$2:$C$1760,3,FALSE)=0,"",VLOOKUP(C60,customers!$A$2:$C$1760,3,FALSE))</f>
        <v/>
      </c>
      <c r="H60" s="2" t="str">
        <f>VLOOKUP(C60,customers!$A$2:$G$1760,7,FALSE)</f>
        <v>United States</v>
      </c>
      <c r="I60" t="str">
        <f>VLOOKUP(D60,products!$A$2:$B$97,2,FALSE)</f>
        <v>Lib</v>
      </c>
      <c r="J60" t="str">
        <f>VLOOKUP(D60,products!$A$2:$E$97,3,FALSE)</f>
        <v>D</v>
      </c>
      <c r="K60" s="6">
        <f>VLOOKUP(D60,products!$A$2:$E$97,4,FALSE)</f>
        <v>2.5</v>
      </c>
      <c r="L60" s="7">
        <f>VLOOKUP(D60,products!$A$2:$E$97,5,FALSE)</f>
        <v>29.785</v>
      </c>
      <c r="M60" s="7">
        <f t="shared" si="0"/>
        <v>89.355000000000004</v>
      </c>
      <c r="N60" t="str">
        <f t="shared" si="1"/>
        <v>Liberica</v>
      </c>
      <c r="O60" t="str">
        <f t="shared" si="2"/>
        <v>Dark</v>
      </c>
      <c r="P60" t="str">
        <f>VLOOKUP(orders[[#All],[Customer ID]],Table2[#All],9,0)</f>
        <v>Yes</v>
      </c>
    </row>
    <row r="61" spans="1:16" x14ac:dyDescent="0.35">
      <c r="A61" s="2" t="s">
        <v>822</v>
      </c>
      <c r="B61" s="4">
        <v>44537</v>
      </c>
      <c r="C61" s="2" t="s">
        <v>823</v>
      </c>
      <c r="D61" t="s">
        <v>6160</v>
      </c>
      <c r="E61" s="2">
        <v>3</v>
      </c>
      <c r="F61" s="2" t="str">
        <f>VLOOKUP(C61,customers!$A$2:$B$1760,2,FALSE)</f>
        <v>Stanislaus Gilroy</v>
      </c>
      <c r="G61" s="2" t="str">
        <f>IF(VLOOKUP(C61,customers!$A$2:$C$1760,3,FALSE)=0,"",VLOOKUP(C61,customers!$A$2:$C$1760,3,FALSE))</f>
        <v>sgilroy1n@eepurl.com</v>
      </c>
      <c r="H61" s="2" t="str">
        <f>VLOOKUP(C61,customers!$A$2:$G$1760,7,FALSE)</f>
        <v>United States</v>
      </c>
      <c r="I61" t="str">
        <f>VLOOKUP(D61,products!$A$2:$B$97,2,FALSE)</f>
        <v>Lib</v>
      </c>
      <c r="J61" t="str">
        <f>VLOOKUP(D61,products!$A$2:$E$97,3,FALSE)</f>
        <v>M</v>
      </c>
      <c r="K61" s="6">
        <f>VLOOKUP(D61,products!$A$2:$E$97,4,FALSE)</f>
        <v>0.5</v>
      </c>
      <c r="L61" s="7">
        <f>VLOOKUP(D61,products!$A$2:$E$97,5,FALSE)</f>
        <v>8.73</v>
      </c>
      <c r="M61" s="7">
        <f t="shared" si="0"/>
        <v>26.19</v>
      </c>
      <c r="N61" t="str">
        <f t="shared" si="1"/>
        <v>Liberica</v>
      </c>
      <c r="O61" t="str">
        <f t="shared" si="2"/>
        <v>Medium</v>
      </c>
      <c r="P61" t="str">
        <f>VLOOKUP(orders[[#All],[Customer ID]],Table2[#All],9,0)</f>
        <v>Yes</v>
      </c>
    </row>
    <row r="62" spans="1:16" x14ac:dyDescent="0.35">
      <c r="A62" s="2" t="s">
        <v>827</v>
      </c>
      <c r="B62" s="4">
        <v>44252</v>
      </c>
      <c r="C62" s="2" t="s">
        <v>828</v>
      </c>
      <c r="D62" t="s">
        <v>6168</v>
      </c>
      <c r="E62" s="2">
        <v>5</v>
      </c>
      <c r="F62" s="2" t="str">
        <f>VLOOKUP(C62,customers!$A$2:$B$1760,2,FALSE)</f>
        <v>Correy Cottingham</v>
      </c>
      <c r="G62" s="2" t="str">
        <f>IF(VLOOKUP(C62,customers!$A$2:$C$1760,3,FALSE)=0,"",VLOOKUP(C62,customers!$A$2:$C$1760,3,FALSE))</f>
        <v>ccottingham1o@wikipedia.org</v>
      </c>
      <c r="H62" s="2" t="str">
        <f>VLOOKUP(C62,customers!$A$2:$G$1760,7,FALSE)</f>
        <v>United States</v>
      </c>
      <c r="I62" t="str">
        <f>VLOOKUP(D62,products!$A$2:$B$97,2,FALSE)</f>
        <v>Ara</v>
      </c>
      <c r="J62" t="str">
        <f>VLOOKUP(D62,products!$A$2:$E$97,3,FALSE)</f>
        <v>D</v>
      </c>
      <c r="K62" s="6">
        <f>VLOOKUP(D62,products!$A$2:$E$97,4,FALSE)</f>
        <v>2.5</v>
      </c>
      <c r="L62" s="7">
        <f>VLOOKUP(D62,products!$A$2:$E$97,5,FALSE)</f>
        <v>22.885000000000002</v>
      </c>
      <c r="M62" s="7">
        <f t="shared" si="0"/>
        <v>114.42500000000001</v>
      </c>
      <c r="N62" t="str">
        <f t="shared" si="1"/>
        <v>Arabica</v>
      </c>
      <c r="O62" t="str">
        <f t="shared" si="2"/>
        <v>Dark</v>
      </c>
      <c r="P62" t="str">
        <f>VLOOKUP(orders[[#All],[Customer ID]],Table2[#All],9,0)</f>
        <v>No</v>
      </c>
    </row>
    <row r="63" spans="1:16" x14ac:dyDescent="0.35">
      <c r="A63" s="2" t="s">
        <v>833</v>
      </c>
      <c r="B63" s="4">
        <v>43521</v>
      </c>
      <c r="C63" s="2" t="s">
        <v>834</v>
      </c>
      <c r="D63" t="s">
        <v>6172</v>
      </c>
      <c r="E63" s="2">
        <v>5</v>
      </c>
      <c r="F63" s="2" t="str">
        <f>VLOOKUP(C63,customers!$A$2:$B$1760,2,FALSE)</f>
        <v>Pammi Endacott</v>
      </c>
      <c r="G63" s="2" t="str">
        <f>IF(VLOOKUP(C63,customers!$A$2:$C$1760,3,FALSE)=0,"",VLOOKUP(C63,customers!$A$2:$C$1760,3,FALSE))</f>
        <v/>
      </c>
      <c r="H63" s="2" t="str">
        <f>VLOOKUP(C63,customers!$A$2:$G$1760,7,FALSE)</f>
        <v>United Kingdom</v>
      </c>
      <c r="I63" t="str">
        <f>VLOOKUP(D63,products!$A$2:$B$97,2,FALSE)</f>
        <v>Rob</v>
      </c>
      <c r="J63" t="str">
        <f>VLOOKUP(D63,products!$A$2:$E$97,3,FALSE)</f>
        <v>D</v>
      </c>
      <c r="K63" s="6">
        <f>VLOOKUP(D63,products!$A$2:$E$97,4,FALSE)</f>
        <v>0.5</v>
      </c>
      <c r="L63" s="7">
        <f>VLOOKUP(D63,products!$A$2:$E$97,5,FALSE)</f>
        <v>5.37</v>
      </c>
      <c r="M63" s="7">
        <f t="shared" si="0"/>
        <v>26.85</v>
      </c>
      <c r="N63" t="str">
        <f t="shared" si="1"/>
        <v>Robusta</v>
      </c>
      <c r="O63" t="str">
        <f t="shared" si="2"/>
        <v>Dark</v>
      </c>
      <c r="P63" t="str">
        <f>VLOOKUP(orders[[#All],[Customer ID]],Table2[#All],9,0)</f>
        <v>Yes</v>
      </c>
    </row>
    <row r="64" spans="1:16" x14ac:dyDescent="0.35">
      <c r="A64" s="2" t="s">
        <v>838</v>
      </c>
      <c r="B64" s="4">
        <v>43505</v>
      </c>
      <c r="C64" s="2" t="s">
        <v>839</v>
      </c>
      <c r="D64" t="s">
        <v>6145</v>
      </c>
      <c r="E64" s="2">
        <v>5</v>
      </c>
      <c r="F64" s="2" t="str">
        <f>VLOOKUP(C64,customers!$A$2:$B$1760,2,FALSE)</f>
        <v>Nona Linklater</v>
      </c>
      <c r="G64" s="2" t="str">
        <f>IF(VLOOKUP(C64,customers!$A$2:$C$1760,3,FALSE)=0,"",VLOOKUP(C64,customers!$A$2:$C$1760,3,FALSE))</f>
        <v/>
      </c>
      <c r="H64" s="2" t="str">
        <f>VLOOKUP(C64,customers!$A$2:$G$1760,7,FALSE)</f>
        <v>United States</v>
      </c>
      <c r="I64" t="str">
        <f>VLOOKUP(D64,products!$A$2:$B$97,2,FALSE)</f>
        <v>Lib</v>
      </c>
      <c r="J64" t="str">
        <f>VLOOKUP(D64,products!$A$2:$E$97,3,FALSE)</f>
        <v>L</v>
      </c>
      <c r="K64" s="6">
        <f>VLOOKUP(D64,products!$A$2:$E$97,4,FALSE)</f>
        <v>0.2</v>
      </c>
      <c r="L64" s="7">
        <f>VLOOKUP(D64,products!$A$2:$E$97,5,FALSE)</f>
        <v>4.7549999999999999</v>
      </c>
      <c r="M64" s="7">
        <f t="shared" si="0"/>
        <v>23.774999999999999</v>
      </c>
      <c r="N64" t="str">
        <f t="shared" si="1"/>
        <v>Liberica</v>
      </c>
      <c r="O64" t="str">
        <f t="shared" si="2"/>
        <v>Light</v>
      </c>
      <c r="P64" t="str">
        <f>VLOOKUP(orders[[#All],[Customer ID]],Table2[#All],9,0)</f>
        <v>Yes</v>
      </c>
    </row>
    <row r="65" spans="1:16" x14ac:dyDescent="0.35">
      <c r="A65" s="2" t="s">
        <v>843</v>
      </c>
      <c r="B65" s="4">
        <v>43868</v>
      </c>
      <c r="C65" s="2" t="s">
        <v>844</v>
      </c>
      <c r="D65" t="s">
        <v>6157</v>
      </c>
      <c r="E65" s="2">
        <v>1</v>
      </c>
      <c r="F65" s="2" t="str">
        <f>VLOOKUP(C65,customers!$A$2:$B$1760,2,FALSE)</f>
        <v>Annadiane Dykes</v>
      </c>
      <c r="G65" s="2" t="str">
        <f>IF(VLOOKUP(C65,customers!$A$2:$C$1760,3,FALSE)=0,"",VLOOKUP(C65,customers!$A$2:$C$1760,3,FALSE))</f>
        <v>adykes1r@eventbrite.com</v>
      </c>
      <c r="H65" s="2" t="str">
        <f>VLOOKUP(C65,customers!$A$2:$G$1760,7,FALSE)</f>
        <v>United States</v>
      </c>
      <c r="I65" t="str">
        <f>VLOOKUP(D65,products!$A$2:$B$97,2,FALSE)</f>
        <v>Ara</v>
      </c>
      <c r="J65" t="str">
        <f>VLOOKUP(D65,products!$A$2:$E$97,3,FALSE)</f>
        <v>M</v>
      </c>
      <c r="K65" s="6">
        <f>VLOOKUP(D65,products!$A$2:$E$97,4,FALSE)</f>
        <v>0.5</v>
      </c>
      <c r="L65" s="7">
        <f>VLOOKUP(D65,products!$A$2:$E$97,5,FALSE)</f>
        <v>6.75</v>
      </c>
      <c r="M65" s="7">
        <f t="shared" si="0"/>
        <v>6.75</v>
      </c>
      <c r="N65" t="str">
        <f t="shared" si="1"/>
        <v>Arabica</v>
      </c>
      <c r="O65" t="str">
        <f t="shared" si="2"/>
        <v>Medium</v>
      </c>
      <c r="P65" t="str">
        <f>VLOOKUP(orders[[#All],[Customer ID]],Table2[#All],9,0)</f>
        <v>No</v>
      </c>
    </row>
    <row r="66" spans="1:16" x14ac:dyDescent="0.35">
      <c r="A66" s="2" t="s">
        <v>849</v>
      </c>
      <c r="B66" s="4">
        <v>43913</v>
      </c>
      <c r="C66" s="2" t="s">
        <v>850</v>
      </c>
      <c r="D66" t="s">
        <v>6146</v>
      </c>
      <c r="E66" s="2">
        <v>6</v>
      </c>
      <c r="F66" s="2" t="str">
        <f>VLOOKUP(C66,customers!$A$2:$B$1760,2,FALSE)</f>
        <v>Felecia Dodgson</v>
      </c>
      <c r="G66" s="2" t="str">
        <f>IF(VLOOKUP(C66,customers!$A$2:$C$1760,3,FALSE)=0,"",VLOOKUP(C66,customers!$A$2:$C$1760,3,FALSE))</f>
        <v/>
      </c>
      <c r="H66" s="2" t="str">
        <f>VLOOKUP(C66,customers!$A$2:$G$1760,7,FALSE)</f>
        <v>United States</v>
      </c>
      <c r="I66" t="str">
        <f>VLOOKUP(D66,products!$A$2:$B$97,2,FALSE)</f>
        <v>Rob</v>
      </c>
      <c r="J66" t="str">
        <f>VLOOKUP(D66,products!$A$2:$E$97,3,FALSE)</f>
        <v>M</v>
      </c>
      <c r="K66" s="6">
        <f>VLOOKUP(D66,products!$A$2:$E$97,4,FALSE)</f>
        <v>0.5</v>
      </c>
      <c r="L66" s="7">
        <f>VLOOKUP(D66,products!$A$2:$E$97,5,FALSE)</f>
        <v>5.97</v>
      </c>
      <c r="M66" s="7">
        <f t="shared" ref="M66:M129" si="3">E66*L66</f>
        <v>35.82</v>
      </c>
      <c r="N66" t="str">
        <f t="shared" ref="N66:N129" si="4">IF(I66="Rob","Robusta",IF(I66="Exc","Excelsa",IF(I66="Ara","Arabica",IF(I66="Lib","Liberica",""))))</f>
        <v>Robusta</v>
      </c>
      <c r="O66" t="str">
        <f t="shared" ref="O66:O129" si="5">IF(J66="M","Medium",IF(J66="L","Light",IF(J66="D","Dark","")))</f>
        <v>Medium</v>
      </c>
      <c r="P66" t="str">
        <f>VLOOKUP(orders[[#All],[Customer ID]],Table2[#All],9,0)</f>
        <v>Yes</v>
      </c>
    </row>
    <row r="67" spans="1:16" x14ac:dyDescent="0.35">
      <c r="A67" s="2" t="s">
        <v>854</v>
      </c>
      <c r="B67" s="4">
        <v>44626</v>
      </c>
      <c r="C67" s="2" t="s">
        <v>855</v>
      </c>
      <c r="D67" t="s">
        <v>6149</v>
      </c>
      <c r="E67" s="2">
        <v>4</v>
      </c>
      <c r="F67" s="2" t="str">
        <f>VLOOKUP(C67,customers!$A$2:$B$1760,2,FALSE)</f>
        <v>Angelia Cockrem</v>
      </c>
      <c r="G67" s="2" t="str">
        <f>IF(VLOOKUP(C67,customers!$A$2:$C$1760,3,FALSE)=0,"",VLOOKUP(C67,customers!$A$2:$C$1760,3,FALSE))</f>
        <v>acockrem1t@engadget.com</v>
      </c>
      <c r="H67" s="2" t="str">
        <f>VLOOKUP(C67,customers!$A$2:$G$1760,7,FALSE)</f>
        <v>United States</v>
      </c>
      <c r="I67" t="str">
        <f>VLOOKUP(D67,products!$A$2:$B$97,2,FALSE)</f>
        <v>Rob</v>
      </c>
      <c r="J67" t="str">
        <f>VLOOKUP(D67,products!$A$2:$E$97,3,FALSE)</f>
        <v>D</v>
      </c>
      <c r="K67" s="6">
        <f>VLOOKUP(D67,products!$A$2:$E$97,4,FALSE)</f>
        <v>2.5</v>
      </c>
      <c r="L67" s="7">
        <f>VLOOKUP(D67,products!$A$2:$E$97,5,FALSE)</f>
        <v>20.585000000000001</v>
      </c>
      <c r="M67" s="7">
        <f t="shared" si="3"/>
        <v>82.34</v>
      </c>
      <c r="N67" t="str">
        <f t="shared" si="4"/>
        <v>Robusta</v>
      </c>
      <c r="O67" t="str">
        <f t="shared" si="5"/>
        <v>Dark</v>
      </c>
      <c r="P67" t="str">
        <f>VLOOKUP(orders[[#All],[Customer ID]],Table2[#All],9,0)</f>
        <v>Yes</v>
      </c>
    </row>
    <row r="68" spans="1:16" x14ac:dyDescent="0.35">
      <c r="A68" s="2" t="s">
        <v>860</v>
      </c>
      <c r="B68" s="4">
        <v>44666</v>
      </c>
      <c r="C68" s="2" t="s">
        <v>861</v>
      </c>
      <c r="D68" t="s">
        <v>6173</v>
      </c>
      <c r="E68" s="2">
        <v>1</v>
      </c>
      <c r="F68" s="2" t="str">
        <f>VLOOKUP(C68,customers!$A$2:$B$1760,2,FALSE)</f>
        <v>Belvia Umpleby</v>
      </c>
      <c r="G68" s="2" t="str">
        <f>IF(VLOOKUP(C68,customers!$A$2:$C$1760,3,FALSE)=0,"",VLOOKUP(C68,customers!$A$2:$C$1760,3,FALSE))</f>
        <v>bumpleby1u@soundcloud.com</v>
      </c>
      <c r="H68" s="2" t="str">
        <f>VLOOKUP(C68,customers!$A$2:$G$1760,7,FALSE)</f>
        <v>United States</v>
      </c>
      <c r="I68" t="str">
        <f>VLOOKUP(D68,products!$A$2:$B$97,2,FALSE)</f>
        <v>Rob</v>
      </c>
      <c r="J68" t="str">
        <f>VLOOKUP(D68,products!$A$2:$E$97,3,FALSE)</f>
        <v>L</v>
      </c>
      <c r="K68" s="6">
        <f>VLOOKUP(D68,products!$A$2:$E$97,4,FALSE)</f>
        <v>0.5</v>
      </c>
      <c r="L68" s="7">
        <f>VLOOKUP(D68,products!$A$2:$E$97,5,FALSE)</f>
        <v>7.17</v>
      </c>
      <c r="M68" s="7">
        <f t="shared" si="3"/>
        <v>7.17</v>
      </c>
      <c r="N68" t="str">
        <f t="shared" si="4"/>
        <v>Robusta</v>
      </c>
      <c r="O68" t="str">
        <f t="shared" si="5"/>
        <v>Light</v>
      </c>
      <c r="P68" t="str">
        <f>VLOOKUP(orders[[#All],[Customer ID]],Table2[#All],9,0)</f>
        <v>Yes</v>
      </c>
    </row>
    <row r="69" spans="1:16" x14ac:dyDescent="0.35">
      <c r="A69" s="2" t="s">
        <v>866</v>
      </c>
      <c r="B69" s="4">
        <v>44519</v>
      </c>
      <c r="C69" s="2" t="s">
        <v>867</v>
      </c>
      <c r="D69" t="s">
        <v>6145</v>
      </c>
      <c r="E69" s="2">
        <v>2</v>
      </c>
      <c r="F69" s="2" t="str">
        <f>VLOOKUP(C69,customers!$A$2:$B$1760,2,FALSE)</f>
        <v>Nat Saleway</v>
      </c>
      <c r="G69" s="2" t="str">
        <f>IF(VLOOKUP(C69,customers!$A$2:$C$1760,3,FALSE)=0,"",VLOOKUP(C69,customers!$A$2:$C$1760,3,FALSE))</f>
        <v>nsaleway1v@dedecms.com</v>
      </c>
      <c r="H69" s="2" t="str">
        <f>VLOOKUP(C69,customers!$A$2:$G$1760,7,FALSE)</f>
        <v>United States</v>
      </c>
      <c r="I69" t="str">
        <f>VLOOKUP(D69,products!$A$2:$B$97,2,FALSE)</f>
        <v>Lib</v>
      </c>
      <c r="J69" t="str">
        <f>VLOOKUP(D69,products!$A$2:$E$97,3,FALSE)</f>
        <v>L</v>
      </c>
      <c r="K69" s="6">
        <f>VLOOKUP(D69,products!$A$2:$E$97,4,FALSE)</f>
        <v>0.2</v>
      </c>
      <c r="L69" s="7">
        <f>VLOOKUP(D69,products!$A$2:$E$97,5,FALSE)</f>
        <v>4.7549999999999999</v>
      </c>
      <c r="M69" s="7">
        <f t="shared" si="3"/>
        <v>9.51</v>
      </c>
      <c r="N69" t="str">
        <f t="shared" si="4"/>
        <v>Liberica</v>
      </c>
      <c r="O69" t="str">
        <f t="shared" si="5"/>
        <v>Light</v>
      </c>
      <c r="P69" t="str">
        <f>VLOOKUP(orders[[#All],[Customer ID]],Table2[#All],9,0)</f>
        <v>No</v>
      </c>
    </row>
    <row r="70" spans="1:16" x14ac:dyDescent="0.35">
      <c r="A70" s="2" t="s">
        <v>872</v>
      </c>
      <c r="B70" s="4">
        <v>43754</v>
      </c>
      <c r="C70" s="2" t="s">
        <v>873</v>
      </c>
      <c r="D70" t="s">
        <v>6174</v>
      </c>
      <c r="E70" s="2">
        <v>1</v>
      </c>
      <c r="F70" s="2" t="str">
        <f>VLOOKUP(C70,customers!$A$2:$B$1760,2,FALSE)</f>
        <v>Hayward Goulter</v>
      </c>
      <c r="G70" s="2" t="str">
        <f>IF(VLOOKUP(C70,customers!$A$2:$C$1760,3,FALSE)=0,"",VLOOKUP(C70,customers!$A$2:$C$1760,3,FALSE))</f>
        <v>hgoulter1w@abc.net.au</v>
      </c>
      <c r="H70" s="2" t="str">
        <f>VLOOKUP(C70,customers!$A$2:$G$1760,7,FALSE)</f>
        <v>United States</v>
      </c>
      <c r="I70" t="str">
        <f>VLOOKUP(D70,products!$A$2:$B$97,2,FALSE)</f>
        <v>Rob</v>
      </c>
      <c r="J70" t="str">
        <f>VLOOKUP(D70,products!$A$2:$E$97,3,FALSE)</f>
        <v>M</v>
      </c>
      <c r="K70" s="6">
        <f>VLOOKUP(D70,products!$A$2:$E$97,4,FALSE)</f>
        <v>0.2</v>
      </c>
      <c r="L70" s="7">
        <f>VLOOKUP(D70,products!$A$2:$E$97,5,FALSE)</f>
        <v>2.9849999999999999</v>
      </c>
      <c r="M70" s="7">
        <f t="shared" si="3"/>
        <v>2.9849999999999999</v>
      </c>
      <c r="N70" t="str">
        <f t="shared" si="4"/>
        <v>Robusta</v>
      </c>
      <c r="O70" t="str">
        <f t="shared" si="5"/>
        <v>Medium</v>
      </c>
      <c r="P70" t="str">
        <f>VLOOKUP(orders[[#All],[Customer ID]],Table2[#All],9,0)</f>
        <v>No</v>
      </c>
    </row>
    <row r="71" spans="1:16" x14ac:dyDescent="0.35">
      <c r="A71" s="2" t="s">
        <v>878</v>
      </c>
      <c r="B71" s="4">
        <v>43795</v>
      </c>
      <c r="C71" s="2" t="s">
        <v>879</v>
      </c>
      <c r="D71" t="s">
        <v>6138</v>
      </c>
      <c r="E71" s="2">
        <v>6</v>
      </c>
      <c r="F71" s="2" t="str">
        <f>VLOOKUP(C71,customers!$A$2:$B$1760,2,FALSE)</f>
        <v>Gay Rizzello</v>
      </c>
      <c r="G71" s="2" t="str">
        <f>IF(VLOOKUP(C71,customers!$A$2:$C$1760,3,FALSE)=0,"",VLOOKUP(C71,customers!$A$2:$C$1760,3,FALSE))</f>
        <v>grizzello1x@symantec.com</v>
      </c>
      <c r="H71" s="2" t="str">
        <f>VLOOKUP(C71,customers!$A$2:$G$1760,7,FALSE)</f>
        <v>United Kingdom</v>
      </c>
      <c r="I71" t="str">
        <f>VLOOKUP(D71,products!$A$2:$B$97,2,FALSE)</f>
        <v>Rob</v>
      </c>
      <c r="J71" t="str">
        <f>VLOOKUP(D71,products!$A$2:$E$97,3,FALSE)</f>
        <v>M</v>
      </c>
      <c r="K71" s="6">
        <f>VLOOKUP(D71,products!$A$2:$E$97,4,FALSE)</f>
        <v>1</v>
      </c>
      <c r="L71" s="7">
        <f>VLOOKUP(D71,products!$A$2:$E$97,5,FALSE)</f>
        <v>9.9499999999999993</v>
      </c>
      <c r="M71" s="7">
        <f t="shared" si="3"/>
        <v>59.699999999999996</v>
      </c>
      <c r="N71" t="str">
        <f t="shared" si="4"/>
        <v>Robusta</v>
      </c>
      <c r="O71" t="str">
        <f t="shared" si="5"/>
        <v>Medium</v>
      </c>
      <c r="P71" t="str">
        <f>VLOOKUP(orders[[#All],[Customer ID]],Table2[#All],9,0)</f>
        <v>Yes</v>
      </c>
    </row>
    <row r="72" spans="1:16" x14ac:dyDescent="0.35">
      <c r="A72" s="2" t="s">
        <v>885</v>
      </c>
      <c r="B72" s="4">
        <v>43646</v>
      </c>
      <c r="C72" s="2" t="s">
        <v>886</v>
      </c>
      <c r="D72" t="s">
        <v>6148</v>
      </c>
      <c r="E72" s="2">
        <v>4</v>
      </c>
      <c r="F72" s="2" t="str">
        <f>VLOOKUP(C72,customers!$A$2:$B$1760,2,FALSE)</f>
        <v>Shannon List</v>
      </c>
      <c r="G72" s="2" t="str">
        <f>IF(VLOOKUP(C72,customers!$A$2:$C$1760,3,FALSE)=0,"",VLOOKUP(C72,customers!$A$2:$C$1760,3,FALSE))</f>
        <v>slist1y@mapquest.com</v>
      </c>
      <c r="H72" s="2" t="str">
        <f>VLOOKUP(C72,customers!$A$2:$G$1760,7,FALSE)</f>
        <v>United States</v>
      </c>
      <c r="I72" t="str">
        <f>VLOOKUP(D72,products!$A$2:$B$97,2,FALSE)</f>
        <v>Exc</v>
      </c>
      <c r="J72" t="str">
        <f>VLOOKUP(D72,products!$A$2:$E$97,3,FALSE)</f>
        <v>L</v>
      </c>
      <c r="K72" s="6">
        <f>VLOOKUP(D72,products!$A$2:$E$97,4,FALSE)</f>
        <v>2.5</v>
      </c>
      <c r="L72" s="7">
        <f>VLOOKUP(D72,products!$A$2:$E$97,5,FALSE)</f>
        <v>34.155000000000001</v>
      </c>
      <c r="M72" s="7">
        <f t="shared" si="3"/>
        <v>136.62</v>
      </c>
      <c r="N72" t="str">
        <f t="shared" si="4"/>
        <v>Excelsa</v>
      </c>
      <c r="O72" t="str">
        <f t="shared" si="5"/>
        <v>Light</v>
      </c>
      <c r="P72" t="str">
        <f>VLOOKUP(orders[[#All],[Customer ID]],Table2[#All],9,0)</f>
        <v>No</v>
      </c>
    </row>
    <row r="73" spans="1:16" x14ac:dyDescent="0.35">
      <c r="A73" s="2" t="s">
        <v>891</v>
      </c>
      <c r="B73" s="4">
        <v>44200</v>
      </c>
      <c r="C73" s="2" t="s">
        <v>892</v>
      </c>
      <c r="D73" t="s">
        <v>6145</v>
      </c>
      <c r="E73" s="2">
        <v>2</v>
      </c>
      <c r="F73" s="2" t="str">
        <f>VLOOKUP(C73,customers!$A$2:$B$1760,2,FALSE)</f>
        <v>Shirlene Edmondson</v>
      </c>
      <c r="G73" s="2" t="str">
        <f>IF(VLOOKUP(C73,customers!$A$2:$C$1760,3,FALSE)=0,"",VLOOKUP(C73,customers!$A$2:$C$1760,3,FALSE))</f>
        <v>sedmondson1z@theguardian.com</v>
      </c>
      <c r="H73" s="2" t="str">
        <f>VLOOKUP(C73,customers!$A$2:$G$1760,7,FALSE)</f>
        <v>Ireland</v>
      </c>
      <c r="I73" t="str">
        <f>VLOOKUP(D73,products!$A$2:$B$97,2,FALSE)</f>
        <v>Lib</v>
      </c>
      <c r="J73" t="str">
        <f>VLOOKUP(D73,products!$A$2:$E$97,3,FALSE)</f>
        <v>L</v>
      </c>
      <c r="K73" s="6">
        <f>VLOOKUP(D73,products!$A$2:$E$97,4,FALSE)</f>
        <v>0.2</v>
      </c>
      <c r="L73" s="7">
        <f>VLOOKUP(D73,products!$A$2:$E$97,5,FALSE)</f>
        <v>4.7549999999999999</v>
      </c>
      <c r="M73" s="7">
        <f t="shared" si="3"/>
        <v>9.51</v>
      </c>
      <c r="N73" t="str">
        <f t="shared" si="4"/>
        <v>Liberica</v>
      </c>
      <c r="O73" t="str">
        <f t="shared" si="5"/>
        <v>Light</v>
      </c>
      <c r="P73" t="str">
        <f>VLOOKUP(orders[[#All],[Customer ID]],Table2[#All],9,0)</f>
        <v>No</v>
      </c>
    </row>
    <row r="74" spans="1:16" x14ac:dyDescent="0.35">
      <c r="A74" s="2" t="s">
        <v>897</v>
      </c>
      <c r="B74" s="4">
        <v>44131</v>
      </c>
      <c r="C74" s="2" t="s">
        <v>898</v>
      </c>
      <c r="D74" t="s">
        <v>6175</v>
      </c>
      <c r="E74" s="2">
        <v>3</v>
      </c>
      <c r="F74" s="2" t="str">
        <f>VLOOKUP(C74,customers!$A$2:$B$1760,2,FALSE)</f>
        <v>Aurlie McCarl</v>
      </c>
      <c r="G74" s="2" t="str">
        <f>IF(VLOOKUP(C74,customers!$A$2:$C$1760,3,FALSE)=0,"",VLOOKUP(C74,customers!$A$2:$C$1760,3,FALSE))</f>
        <v/>
      </c>
      <c r="H74" s="2" t="str">
        <f>VLOOKUP(C74,customers!$A$2:$G$1760,7,FALSE)</f>
        <v>United States</v>
      </c>
      <c r="I74" t="str">
        <f>VLOOKUP(D74,products!$A$2:$B$97,2,FALSE)</f>
        <v>Ara</v>
      </c>
      <c r="J74" t="str">
        <f>VLOOKUP(D74,products!$A$2:$E$97,3,FALSE)</f>
        <v>M</v>
      </c>
      <c r="K74" s="6">
        <f>VLOOKUP(D74,products!$A$2:$E$97,4,FALSE)</f>
        <v>2.5</v>
      </c>
      <c r="L74" s="7">
        <f>VLOOKUP(D74,products!$A$2:$E$97,5,FALSE)</f>
        <v>25.875</v>
      </c>
      <c r="M74" s="7">
        <f t="shared" si="3"/>
        <v>77.625</v>
      </c>
      <c r="N74" t="str">
        <f t="shared" si="4"/>
        <v>Arabica</v>
      </c>
      <c r="O74" t="str">
        <f t="shared" si="5"/>
        <v>Medium</v>
      </c>
      <c r="P74" t="str">
        <f>VLOOKUP(orders[[#All],[Customer ID]],Table2[#All],9,0)</f>
        <v>No</v>
      </c>
    </row>
    <row r="75" spans="1:16" x14ac:dyDescent="0.35">
      <c r="A75" s="2" t="s">
        <v>902</v>
      </c>
      <c r="B75" s="4">
        <v>44362</v>
      </c>
      <c r="C75" s="2" t="s">
        <v>903</v>
      </c>
      <c r="D75" t="s">
        <v>6159</v>
      </c>
      <c r="E75" s="2">
        <v>5</v>
      </c>
      <c r="F75" s="2" t="str">
        <f>VLOOKUP(C75,customers!$A$2:$B$1760,2,FALSE)</f>
        <v>Alikee Carryer</v>
      </c>
      <c r="G75" s="2" t="str">
        <f>IF(VLOOKUP(C75,customers!$A$2:$C$1760,3,FALSE)=0,"",VLOOKUP(C75,customers!$A$2:$C$1760,3,FALSE))</f>
        <v/>
      </c>
      <c r="H75" s="2" t="str">
        <f>VLOOKUP(C75,customers!$A$2:$G$1760,7,FALSE)</f>
        <v>United States</v>
      </c>
      <c r="I75" t="str">
        <f>VLOOKUP(D75,products!$A$2:$B$97,2,FALSE)</f>
        <v>Lib</v>
      </c>
      <c r="J75" t="str">
        <f>VLOOKUP(D75,products!$A$2:$E$97,3,FALSE)</f>
        <v>M</v>
      </c>
      <c r="K75" s="6">
        <f>VLOOKUP(D75,products!$A$2:$E$97,4,FALSE)</f>
        <v>0.2</v>
      </c>
      <c r="L75" s="7">
        <f>VLOOKUP(D75,products!$A$2:$E$97,5,FALSE)</f>
        <v>4.3650000000000002</v>
      </c>
      <c r="M75" s="7">
        <f t="shared" si="3"/>
        <v>21.825000000000003</v>
      </c>
      <c r="N75" t="str">
        <f t="shared" si="4"/>
        <v>Liberica</v>
      </c>
      <c r="O75" t="str">
        <f t="shared" si="5"/>
        <v>Medium</v>
      </c>
      <c r="P75" t="str">
        <f>VLOOKUP(orders[[#All],[Customer ID]],Table2[#All],9,0)</f>
        <v>Yes</v>
      </c>
    </row>
    <row r="76" spans="1:16" x14ac:dyDescent="0.35">
      <c r="A76" s="2" t="s">
        <v>907</v>
      </c>
      <c r="B76" s="4">
        <v>44396</v>
      </c>
      <c r="C76" s="2" t="s">
        <v>908</v>
      </c>
      <c r="D76" t="s">
        <v>6176</v>
      </c>
      <c r="E76" s="2">
        <v>2</v>
      </c>
      <c r="F76" s="2" t="str">
        <f>VLOOKUP(C76,customers!$A$2:$B$1760,2,FALSE)</f>
        <v>Jennifer Rangall</v>
      </c>
      <c r="G76" s="2" t="str">
        <f>IF(VLOOKUP(C76,customers!$A$2:$C$1760,3,FALSE)=0,"",VLOOKUP(C76,customers!$A$2:$C$1760,3,FALSE))</f>
        <v>jrangall22@newsvine.com</v>
      </c>
      <c r="H76" s="2" t="str">
        <f>VLOOKUP(C76,customers!$A$2:$G$1760,7,FALSE)</f>
        <v>United States</v>
      </c>
      <c r="I76" t="str">
        <f>VLOOKUP(D76,products!$A$2:$B$97,2,FALSE)</f>
        <v>Exc</v>
      </c>
      <c r="J76" t="str">
        <f>VLOOKUP(D76,products!$A$2:$E$97,3,FALSE)</f>
        <v>L</v>
      </c>
      <c r="K76" s="6">
        <f>VLOOKUP(D76,products!$A$2:$E$97,4,FALSE)</f>
        <v>0.5</v>
      </c>
      <c r="L76" s="7">
        <f>VLOOKUP(D76,products!$A$2:$E$97,5,FALSE)</f>
        <v>8.91</v>
      </c>
      <c r="M76" s="7">
        <f t="shared" si="3"/>
        <v>17.82</v>
      </c>
      <c r="N76" t="str">
        <f t="shared" si="4"/>
        <v>Excelsa</v>
      </c>
      <c r="O76" t="str">
        <f t="shared" si="5"/>
        <v>Light</v>
      </c>
      <c r="P76" t="str">
        <f>VLOOKUP(orders[[#All],[Customer ID]],Table2[#All],9,0)</f>
        <v>Yes</v>
      </c>
    </row>
    <row r="77" spans="1:16" x14ac:dyDescent="0.35">
      <c r="A77" s="2" t="s">
        <v>913</v>
      </c>
      <c r="B77" s="4">
        <v>44400</v>
      </c>
      <c r="C77" s="2" t="s">
        <v>914</v>
      </c>
      <c r="D77" t="s">
        <v>6177</v>
      </c>
      <c r="E77" s="2">
        <v>6</v>
      </c>
      <c r="F77" s="2" t="str">
        <f>VLOOKUP(C77,customers!$A$2:$B$1760,2,FALSE)</f>
        <v>Kipper Boorn</v>
      </c>
      <c r="G77" s="2" t="str">
        <f>IF(VLOOKUP(C77,customers!$A$2:$C$1760,3,FALSE)=0,"",VLOOKUP(C77,customers!$A$2:$C$1760,3,FALSE))</f>
        <v>kboorn23@ezinearticles.com</v>
      </c>
      <c r="H77" s="2" t="str">
        <f>VLOOKUP(C77,customers!$A$2:$G$1760,7,FALSE)</f>
        <v>Ireland</v>
      </c>
      <c r="I77" t="str">
        <f>VLOOKUP(D77,products!$A$2:$B$97,2,FALSE)</f>
        <v>Rob</v>
      </c>
      <c r="J77" t="str">
        <f>VLOOKUP(D77,products!$A$2:$E$97,3,FALSE)</f>
        <v>D</v>
      </c>
      <c r="K77" s="6">
        <f>VLOOKUP(D77,products!$A$2:$E$97,4,FALSE)</f>
        <v>1</v>
      </c>
      <c r="L77" s="7">
        <f>VLOOKUP(D77,products!$A$2:$E$97,5,FALSE)</f>
        <v>8.9499999999999993</v>
      </c>
      <c r="M77" s="7">
        <f t="shared" si="3"/>
        <v>53.699999999999996</v>
      </c>
      <c r="N77" t="str">
        <f t="shared" si="4"/>
        <v>Robusta</v>
      </c>
      <c r="O77" t="str">
        <f t="shared" si="5"/>
        <v>Dark</v>
      </c>
      <c r="P77" t="str">
        <f>VLOOKUP(orders[[#All],[Customer ID]],Table2[#All],9,0)</f>
        <v>Yes</v>
      </c>
    </row>
    <row r="78" spans="1:16" x14ac:dyDescent="0.35">
      <c r="A78" s="2" t="s">
        <v>919</v>
      </c>
      <c r="B78" s="4">
        <v>43855</v>
      </c>
      <c r="C78" s="2" t="s">
        <v>920</v>
      </c>
      <c r="D78" t="s">
        <v>6178</v>
      </c>
      <c r="E78" s="2">
        <v>1</v>
      </c>
      <c r="F78" s="2" t="str">
        <f>VLOOKUP(C78,customers!$A$2:$B$1760,2,FALSE)</f>
        <v>Melania Beadle</v>
      </c>
      <c r="G78" s="2" t="str">
        <f>IF(VLOOKUP(C78,customers!$A$2:$C$1760,3,FALSE)=0,"",VLOOKUP(C78,customers!$A$2:$C$1760,3,FALSE))</f>
        <v/>
      </c>
      <c r="H78" s="2" t="str">
        <f>VLOOKUP(C78,customers!$A$2:$G$1760,7,FALSE)</f>
        <v>Ireland</v>
      </c>
      <c r="I78" t="str">
        <f>VLOOKUP(D78,products!$A$2:$B$97,2,FALSE)</f>
        <v>Rob</v>
      </c>
      <c r="J78" t="str">
        <f>VLOOKUP(D78,products!$A$2:$E$97,3,FALSE)</f>
        <v>L</v>
      </c>
      <c r="K78" s="6">
        <f>VLOOKUP(D78,products!$A$2:$E$97,4,FALSE)</f>
        <v>0.2</v>
      </c>
      <c r="L78" s="7">
        <f>VLOOKUP(D78,products!$A$2:$E$97,5,FALSE)</f>
        <v>3.585</v>
      </c>
      <c r="M78" s="7">
        <f t="shared" si="3"/>
        <v>3.585</v>
      </c>
      <c r="N78" t="str">
        <f t="shared" si="4"/>
        <v>Robusta</v>
      </c>
      <c r="O78" t="str">
        <f t="shared" si="5"/>
        <v>Light</v>
      </c>
      <c r="P78" t="str">
        <f>VLOOKUP(orders[[#All],[Customer ID]],Table2[#All],9,0)</f>
        <v>Yes</v>
      </c>
    </row>
    <row r="79" spans="1:16" x14ac:dyDescent="0.35">
      <c r="A79" s="2" t="s">
        <v>924</v>
      </c>
      <c r="B79" s="4">
        <v>43594</v>
      </c>
      <c r="C79" s="2" t="s">
        <v>925</v>
      </c>
      <c r="D79" t="s">
        <v>6153</v>
      </c>
      <c r="E79" s="2">
        <v>2</v>
      </c>
      <c r="F79" s="2" t="str">
        <f>VLOOKUP(C79,customers!$A$2:$B$1760,2,FALSE)</f>
        <v>Colene Elgey</v>
      </c>
      <c r="G79" s="2" t="str">
        <f>IF(VLOOKUP(C79,customers!$A$2:$C$1760,3,FALSE)=0,"",VLOOKUP(C79,customers!$A$2:$C$1760,3,FALSE))</f>
        <v>celgey25@webs.com</v>
      </c>
      <c r="H79" s="2" t="str">
        <f>VLOOKUP(C79,customers!$A$2:$G$1760,7,FALSE)</f>
        <v>United States</v>
      </c>
      <c r="I79" t="str">
        <f>VLOOKUP(D79,products!$A$2:$B$97,2,FALSE)</f>
        <v>Exc</v>
      </c>
      <c r="J79" t="str">
        <f>VLOOKUP(D79,products!$A$2:$E$97,3,FALSE)</f>
        <v>D</v>
      </c>
      <c r="K79" s="6">
        <f>VLOOKUP(D79,products!$A$2:$E$97,4,FALSE)</f>
        <v>0.2</v>
      </c>
      <c r="L79" s="7">
        <f>VLOOKUP(D79,products!$A$2:$E$97,5,FALSE)</f>
        <v>3.645</v>
      </c>
      <c r="M79" s="7">
        <f t="shared" si="3"/>
        <v>7.29</v>
      </c>
      <c r="N79" t="str">
        <f t="shared" si="4"/>
        <v>Excelsa</v>
      </c>
      <c r="O79" t="str">
        <f t="shared" si="5"/>
        <v>Dark</v>
      </c>
      <c r="P79" t="str">
        <f>VLOOKUP(orders[[#All],[Customer ID]],Table2[#All],9,0)</f>
        <v>No</v>
      </c>
    </row>
    <row r="80" spans="1:16" x14ac:dyDescent="0.35">
      <c r="A80" s="2" t="s">
        <v>930</v>
      </c>
      <c r="B80" s="4">
        <v>43920</v>
      </c>
      <c r="C80" s="2" t="s">
        <v>931</v>
      </c>
      <c r="D80" t="s">
        <v>6157</v>
      </c>
      <c r="E80" s="2">
        <v>6</v>
      </c>
      <c r="F80" s="2" t="str">
        <f>VLOOKUP(C80,customers!$A$2:$B$1760,2,FALSE)</f>
        <v>Lothaire Mizzi</v>
      </c>
      <c r="G80" s="2" t="str">
        <f>IF(VLOOKUP(C80,customers!$A$2:$C$1760,3,FALSE)=0,"",VLOOKUP(C80,customers!$A$2:$C$1760,3,FALSE))</f>
        <v>lmizzi26@rakuten.co.jp</v>
      </c>
      <c r="H80" s="2" t="str">
        <f>VLOOKUP(C80,customers!$A$2:$G$1760,7,FALSE)</f>
        <v>United States</v>
      </c>
      <c r="I80" t="str">
        <f>VLOOKUP(D80,products!$A$2:$B$97,2,FALSE)</f>
        <v>Ara</v>
      </c>
      <c r="J80" t="str">
        <f>VLOOKUP(D80,products!$A$2:$E$97,3,FALSE)</f>
        <v>M</v>
      </c>
      <c r="K80" s="6">
        <f>VLOOKUP(D80,products!$A$2:$E$97,4,FALSE)</f>
        <v>0.5</v>
      </c>
      <c r="L80" s="7">
        <f>VLOOKUP(D80,products!$A$2:$E$97,5,FALSE)</f>
        <v>6.75</v>
      </c>
      <c r="M80" s="7">
        <f t="shared" si="3"/>
        <v>40.5</v>
      </c>
      <c r="N80" t="str">
        <f t="shared" si="4"/>
        <v>Arabica</v>
      </c>
      <c r="O80" t="str">
        <f t="shared" si="5"/>
        <v>Medium</v>
      </c>
      <c r="P80" t="str">
        <f>VLOOKUP(orders[[#All],[Customer ID]],Table2[#All],9,0)</f>
        <v>Yes</v>
      </c>
    </row>
    <row r="81" spans="1:16" x14ac:dyDescent="0.35">
      <c r="A81" s="2" t="s">
        <v>936</v>
      </c>
      <c r="B81" s="4">
        <v>44633</v>
      </c>
      <c r="C81" s="2" t="s">
        <v>937</v>
      </c>
      <c r="D81" t="s">
        <v>6179</v>
      </c>
      <c r="E81" s="2">
        <v>4</v>
      </c>
      <c r="F81" s="2" t="str">
        <f>VLOOKUP(C81,customers!$A$2:$B$1760,2,FALSE)</f>
        <v>Cletis Giacomazzo</v>
      </c>
      <c r="G81" s="2" t="str">
        <f>IF(VLOOKUP(C81,customers!$A$2:$C$1760,3,FALSE)=0,"",VLOOKUP(C81,customers!$A$2:$C$1760,3,FALSE))</f>
        <v>cgiacomazzo27@jigsy.com</v>
      </c>
      <c r="H81" s="2" t="str">
        <f>VLOOKUP(C81,customers!$A$2:$G$1760,7,FALSE)</f>
        <v>United States</v>
      </c>
      <c r="I81" t="str">
        <f>VLOOKUP(D81,products!$A$2:$B$97,2,FALSE)</f>
        <v>Rob</v>
      </c>
      <c r="J81" t="str">
        <f>VLOOKUP(D81,products!$A$2:$E$97,3,FALSE)</f>
        <v>L</v>
      </c>
      <c r="K81" s="6">
        <f>VLOOKUP(D81,products!$A$2:$E$97,4,FALSE)</f>
        <v>1</v>
      </c>
      <c r="L81" s="7">
        <f>VLOOKUP(D81,products!$A$2:$E$97,5,FALSE)</f>
        <v>11.95</v>
      </c>
      <c r="M81" s="7">
        <f t="shared" si="3"/>
        <v>47.8</v>
      </c>
      <c r="N81" t="str">
        <f t="shared" si="4"/>
        <v>Robusta</v>
      </c>
      <c r="O81" t="str">
        <f t="shared" si="5"/>
        <v>Light</v>
      </c>
      <c r="P81" t="str">
        <f>VLOOKUP(orders[[#All],[Customer ID]],Table2[#All],9,0)</f>
        <v>No</v>
      </c>
    </row>
    <row r="82" spans="1:16" x14ac:dyDescent="0.35">
      <c r="A82" s="2" t="s">
        <v>942</v>
      </c>
      <c r="B82" s="4">
        <v>43572</v>
      </c>
      <c r="C82" s="2" t="s">
        <v>943</v>
      </c>
      <c r="D82" t="s">
        <v>6180</v>
      </c>
      <c r="E82" s="2">
        <v>5</v>
      </c>
      <c r="F82" s="2" t="str">
        <f>VLOOKUP(C82,customers!$A$2:$B$1760,2,FALSE)</f>
        <v>Ami Arnow</v>
      </c>
      <c r="G82" s="2" t="str">
        <f>IF(VLOOKUP(C82,customers!$A$2:$C$1760,3,FALSE)=0,"",VLOOKUP(C82,customers!$A$2:$C$1760,3,FALSE))</f>
        <v>aarnow28@arizona.edu</v>
      </c>
      <c r="H82" s="2" t="str">
        <f>VLOOKUP(C82,customers!$A$2:$G$1760,7,FALSE)</f>
        <v>United States</v>
      </c>
      <c r="I82" t="str">
        <f>VLOOKUP(D82,products!$A$2:$B$97,2,FALSE)</f>
        <v>Ara</v>
      </c>
      <c r="J82" t="str">
        <f>VLOOKUP(D82,products!$A$2:$E$97,3,FALSE)</f>
        <v>L</v>
      </c>
      <c r="K82" s="6">
        <f>VLOOKUP(D82,products!$A$2:$E$97,4,FALSE)</f>
        <v>0.5</v>
      </c>
      <c r="L82" s="7">
        <f>VLOOKUP(D82,products!$A$2:$E$97,5,FALSE)</f>
        <v>7.77</v>
      </c>
      <c r="M82" s="7">
        <f t="shared" si="3"/>
        <v>38.849999999999994</v>
      </c>
      <c r="N82" t="str">
        <f t="shared" si="4"/>
        <v>Arabica</v>
      </c>
      <c r="O82" t="str">
        <f t="shared" si="5"/>
        <v>Light</v>
      </c>
      <c r="P82" t="str">
        <f>VLOOKUP(orders[[#All],[Customer ID]],Table2[#All],9,0)</f>
        <v>Yes</v>
      </c>
    </row>
    <row r="83" spans="1:16" x14ac:dyDescent="0.35">
      <c r="A83" s="2" t="s">
        <v>948</v>
      </c>
      <c r="B83" s="4">
        <v>43763</v>
      </c>
      <c r="C83" s="2" t="s">
        <v>949</v>
      </c>
      <c r="D83" t="s">
        <v>6164</v>
      </c>
      <c r="E83" s="2">
        <v>3</v>
      </c>
      <c r="F83" s="2" t="str">
        <f>VLOOKUP(C83,customers!$A$2:$B$1760,2,FALSE)</f>
        <v>Sheppard Yann</v>
      </c>
      <c r="G83" s="2" t="str">
        <f>IF(VLOOKUP(C83,customers!$A$2:$C$1760,3,FALSE)=0,"",VLOOKUP(C83,customers!$A$2:$C$1760,3,FALSE))</f>
        <v>syann29@senate.gov</v>
      </c>
      <c r="H83" s="2" t="str">
        <f>VLOOKUP(C83,customers!$A$2:$G$1760,7,FALSE)</f>
        <v>United States</v>
      </c>
      <c r="I83" t="str">
        <f>VLOOKUP(D83,products!$A$2:$B$97,2,FALSE)</f>
        <v>Lib</v>
      </c>
      <c r="J83" t="str">
        <f>VLOOKUP(D83,products!$A$2:$E$97,3,FALSE)</f>
        <v>L</v>
      </c>
      <c r="K83" s="6">
        <f>VLOOKUP(D83,products!$A$2:$E$97,4,FALSE)</f>
        <v>2.5</v>
      </c>
      <c r="L83" s="7">
        <f>VLOOKUP(D83,products!$A$2:$E$97,5,FALSE)</f>
        <v>36.454999999999998</v>
      </c>
      <c r="M83" s="7">
        <f t="shared" si="3"/>
        <v>109.36499999999999</v>
      </c>
      <c r="N83" t="str">
        <f t="shared" si="4"/>
        <v>Liberica</v>
      </c>
      <c r="O83" t="str">
        <f t="shared" si="5"/>
        <v>Light</v>
      </c>
      <c r="P83" t="str">
        <f>VLOOKUP(orders[[#All],[Customer ID]],Table2[#All],9,0)</f>
        <v>Yes</v>
      </c>
    </row>
    <row r="84" spans="1:16" x14ac:dyDescent="0.35">
      <c r="A84" s="2" t="s">
        <v>954</v>
      </c>
      <c r="B84" s="4">
        <v>43721</v>
      </c>
      <c r="C84" s="2" t="s">
        <v>955</v>
      </c>
      <c r="D84" t="s">
        <v>6181</v>
      </c>
      <c r="E84" s="2">
        <v>3</v>
      </c>
      <c r="F84" s="2" t="str">
        <f>VLOOKUP(C84,customers!$A$2:$B$1760,2,FALSE)</f>
        <v>Bunny Naulls</v>
      </c>
      <c r="G84" s="2" t="str">
        <f>IF(VLOOKUP(C84,customers!$A$2:$C$1760,3,FALSE)=0,"",VLOOKUP(C84,customers!$A$2:$C$1760,3,FALSE))</f>
        <v>bnaulls2a@tiny.cc</v>
      </c>
      <c r="H84" s="2" t="str">
        <f>VLOOKUP(C84,customers!$A$2:$G$1760,7,FALSE)</f>
        <v>Ireland</v>
      </c>
      <c r="I84" t="str">
        <f>VLOOKUP(D84,products!$A$2:$B$97,2,FALSE)</f>
        <v>Lib</v>
      </c>
      <c r="J84" t="str">
        <f>VLOOKUP(D84,products!$A$2:$E$97,3,FALSE)</f>
        <v>M</v>
      </c>
      <c r="K84" s="6">
        <f>VLOOKUP(D84,products!$A$2:$E$97,4,FALSE)</f>
        <v>2.5</v>
      </c>
      <c r="L84" s="7">
        <f>VLOOKUP(D84,products!$A$2:$E$97,5,FALSE)</f>
        <v>33.465000000000003</v>
      </c>
      <c r="M84" s="7">
        <f t="shared" si="3"/>
        <v>100.39500000000001</v>
      </c>
      <c r="N84" t="str">
        <f t="shared" si="4"/>
        <v>Liberica</v>
      </c>
      <c r="O84" t="str">
        <f t="shared" si="5"/>
        <v>Medium</v>
      </c>
      <c r="P84" t="str">
        <f>VLOOKUP(orders[[#All],[Customer ID]],Table2[#All],9,0)</f>
        <v>Yes</v>
      </c>
    </row>
    <row r="85" spans="1:16" x14ac:dyDescent="0.35">
      <c r="A85" s="2" t="s">
        <v>960</v>
      </c>
      <c r="B85" s="4">
        <v>43933</v>
      </c>
      <c r="C85" s="2" t="s">
        <v>961</v>
      </c>
      <c r="D85" t="s">
        <v>6149</v>
      </c>
      <c r="E85" s="2">
        <v>4</v>
      </c>
      <c r="F85" s="2" t="str">
        <f>VLOOKUP(C85,customers!$A$2:$B$1760,2,FALSE)</f>
        <v>Hally Lorait</v>
      </c>
      <c r="G85" s="2" t="str">
        <f>IF(VLOOKUP(C85,customers!$A$2:$C$1760,3,FALSE)=0,"",VLOOKUP(C85,customers!$A$2:$C$1760,3,FALSE))</f>
        <v/>
      </c>
      <c r="H85" s="2" t="str">
        <f>VLOOKUP(C85,customers!$A$2:$G$1760,7,FALSE)</f>
        <v>United States</v>
      </c>
      <c r="I85" t="str">
        <f>VLOOKUP(D85,products!$A$2:$B$97,2,FALSE)</f>
        <v>Rob</v>
      </c>
      <c r="J85" t="str">
        <f>VLOOKUP(D85,products!$A$2:$E$97,3,FALSE)</f>
        <v>D</v>
      </c>
      <c r="K85" s="6">
        <f>VLOOKUP(D85,products!$A$2:$E$97,4,FALSE)</f>
        <v>2.5</v>
      </c>
      <c r="L85" s="7">
        <f>VLOOKUP(D85,products!$A$2:$E$97,5,FALSE)</f>
        <v>20.585000000000001</v>
      </c>
      <c r="M85" s="7">
        <f t="shared" si="3"/>
        <v>82.34</v>
      </c>
      <c r="N85" t="str">
        <f t="shared" si="4"/>
        <v>Robusta</v>
      </c>
      <c r="O85" t="str">
        <f t="shared" si="5"/>
        <v>Dark</v>
      </c>
      <c r="P85" t="str">
        <f>VLOOKUP(orders[[#All],[Customer ID]],Table2[#All],9,0)</f>
        <v>Yes</v>
      </c>
    </row>
    <row r="86" spans="1:16" x14ac:dyDescent="0.35">
      <c r="A86" s="2" t="s">
        <v>965</v>
      </c>
      <c r="B86" s="4">
        <v>43783</v>
      </c>
      <c r="C86" s="2" t="s">
        <v>966</v>
      </c>
      <c r="D86" t="s">
        <v>6161</v>
      </c>
      <c r="E86" s="2">
        <v>1</v>
      </c>
      <c r="F86" s="2" t="str">
        <f>VLOOKUP(C86,customers!$A$2:$B$1760,2,FALSE)</f>
        <v>Zaccaria Sherewood</v>
      </c>
      <c r="G86" s="2" t="str">
        <f>IF(VLOOKUP(C86,customers!$A$2:$C$1760,3,FALSE)=0,"",VLOOKUP(C86,customers!$A$2:$C$1760,3,FALSE))</f>
        <v>zsherewood2c@apache.org</v>
      </c>
      <c r="H86" s="2" t="str">
        <f>VLOOKUP(C86,customers!$A$2:$G$1760,7,FALSE)</f>
        <v>United States</v>
      </c>
      <c r="I86" t="str">
        <f>VLOOKUP(D86,products!$A$2:$B$97,2,FALSE)</f>
        <v>Lib</v>
      </c>
      <c r="J86" t="str">
        <f>VLOOKUP(D86,products!$A$2:$E$97,3,FALSE)</f>
        <v>L</v>
      </c>
      <c r="K86" s="6">
        <f>VLOOKUP(D86,products!$A$2:$E$97,4,FALSE)</f>
        <v>0.5</v>
      </c>
      <c r="L86" s="7">
        <f>VLOOKUP(D86,products!$A$2:$E$97,5,FALSE)</f>
        <v>9.51</v>
      </c>
      <c r="M86" s="7">
        <f t="shared" si="3"/>
        <v>9.51</v>
      </c>
      <c r="N86" t="str">
        <f t="shared" si="4"/>
        <v>Liberica</v>
      </c>
      <c r="O86" t="str">
        <f t="shared" si="5"/>
        <v>Light</v>
      </c>
      <c r="P86" t="str">
        <f>VLOOKUP(orders[[#All],[Customer ID]],Table2[#All],9,0)</f>
        <v>No</v>
      </c>
    </row>
    <row r="87" spans="1:16" x14ac:dyDescent="0.35">
      <c r="A87" s="2" t="s">
        <v>971</v>
      </c>
      <c r="B87" s="4">
        <v>43664</v>
      </c>
      <c r="C87" s="2" t="s">
        <v>972</v>
      </c>
      <c r="D87" t="s">
        <v>6182</v>
      </c>
      <c r="E87" s="2">
        <v>3</v>
      </c>
      <c r="F87" s="2" t="str">
        <f>VLOOKUP(C87,customers!$A$2:$B$1760,2,FALSE)</f>
        <v>Jeffrey Dufaire</v>
      </c>
      <c r="G87" s="2" t="str">
        <f>IF(VLOOKUP(C87,customers!$A$2:$C$1760,3,FALSE)=0,"",VLOOKUP(C87,customers!$A$2:$C$1760,3,FALSE))</f>
        <v>jdufaire2d@fc2.com</v>
      </c>
      <c r="H87" s="2" t="str">
        <f>VLOOKUP(C87,customers!$A$2:$G$1760,7,FALSE)</f>
        <v>United States</v>
      </c>
      <c r="I87" t="str">
        <f>VLOOKUP(D87,products!$A$2:$B$97,2,FALSE)</f>
        <v>Ara</v>
      </c>
      <c r="J87" t="str">
        <f>VLOOKUP(D87,products!$A$2:$E$97,3,FALSE)</f>
        <v>L</v>
      </c>
      <c r="K87" s="6">
        <f>VLOOKUP(D87,products!$A$2:$E$97,4,FALSE)</f>
        <v>2.5</v>
      </c>
      <c r="L87" s="7">
        <f>VLOOKUP(D87,products!$A$2:$E$97,5,FALSE)</f>
        <v>29.785</v>
      </c>
      <c r="M87" s="7">
        <f t="shared" si="3"/>
        <v>89.355000000000004</v>
      </c>
      <c r="N87" t="str">
        <f t="shared" si="4"/>
        <v>Arabica</v>
      </c>
      <c r="O87" t="str">
        <f t="shared" si="5"/>
        <v>Light</v>
      </c>
      <c r="P87" t="str">
        <f>VLOOKUP(orders[[#All],[Customer ID]],Table2[#All],9,0)</f>
        <v>No</v>
      </c>
    </row>
    <row r="88" spans="1:16" x14ac:dyDescent="0.35">
      <c r="A88" s="2" t="s">
        <v>971</v>
      </c>
      <c r="B88" s="4">
        <v>43664</v>
      </c>
      <c r="C88" s="2" t="s">
        <v>972</v>
      </c>
      <c r="D88" t="s">
        <v>6154</v>
      </c>
      <c r="E88" s="2">
        <v>4</v>
      </c>
      <c r="F88" s="2" t="str">
        <f>VLOOKUP(C88,customers!$A$2:$B$1760,2,FALSE)</f>
        <v>Jeffrey Dufaire</v>
      </c>
      <c r="G88" s="2" t="str">
        <f>IF(VLOOKUP(C88,customers!$A$2:$C$1760,3,FALSE)=0,"",VLOOKUP(C88,customers!$A$2:$C$1760,3,FALSE))</f>
        <v>jdufaire2d@fc2.com</v>
      </c>
      <c r="H88" s="2" t="str">
        <f>VLOOKUP(C88,customers!$A$2:$G$1760,7,FALSE)</f>
        <v>United States</v>
      </c>
      <c r="I88" t="str">
        <f>VLOOKUP(D88,products!$A$2:$B$97,2,FALSE)</f>
        <v>Ara</v>
      </c>
      <c r="J88" t="str">
        <f>VLOOKUP(D88,products!$A$2:$E$97,3,FALSE)</f>
        <v>D</v>
      </c>
      <c r="K88" s="6">
        <f>VLOOKUP(D88,products!$A$2:$E$97,4,FALSE)</f>
        <v>0.2</v>
      </c>
      <c r="L88" s="7">
        <f>VLOOKUP(D88,products!$A$2:$E$97,5,FALSE)</f>
        <v>2.9849999999999999</v>
      </c>
      <c r="M88" s="7">
        <f t="shared" si="3"/>
        <v>11.94</v>
      </c>
      <c r="N88" t="str">
        <f t="shared" si="4"/>
        <v>Arabica</v>
      </c>
      <c r="O88" t="str">
        <f t="shared" si="5"/>
        <v>Dark</v>
      </c>
      <c r="P88" t="str">
        <f>VLOOKUP(orders[[#All],[Customer ID]],Table2[#All],9,0)</f>
        <v>No</v>
      </c>
    </row>
    <row r="89" spans="1:16" x14ac:dyDescent="0.35">
      <c r="A89" s="2" t="s">
        <v>980</v>
      </c>
      <c r="B89" s="4">
        <v>44289</v>
      </c>
      <c r="C89" s="2" t="s">
        <v>981</v>
      </c>
      <c r="D89" t="s">
        <v>6155</v>
      </c>
      <c r="E89" s="2">
        <v>3</v>
      </c>
      <c r="F89" s="2" t="str">
        <f>VLOOKUP(C89,customers!$A$2:$B$1760,2,FALSE)</f>
        <v>Beitris Keaveney</v>
      </c>
      <c r="G89" s="2" t="str">
        <f>IF(VLOOKUP(C89,customers!$A$2:$C$1760,3,FALSE)=0,"",VLOOKUP(C89,customers!$A$2:$C$1760,3,FALSE))</f>
        <v>bkeaveney2f@netlog.com</v>
      </c>
      <c r="H89" s="2" t="str">
        <f>VLOOKUP(C89,customers!$A$2:$G$1760,7,FALSE)</f>
        <v>United States</v>
      </c>
      <c r="I89" t="str">
        <f>VLOOKUP(D89,products!$A$2:$B$97,2,FALSE)</f>
        <v>Ara</v>
      </c>
      <c r="J89" t="str">
        <f>VLOOKUP(D89,products!$A$2:$E$97,3,FALSE)</f>
        <v>M</v>
      </c>
      <c r="K89" s="6">
        <f>VLOOKUP(D89,products!$A$2:$E$97,4,FALSE)</f>
        <v>1</v>
      </c>
      <c r="L89" s="7">
        <f>VLOOKUP(D89,products!$A$2:$E$97,5,FALSE)</f>
        <v>11.25</v>
      </c>
      <c r="M89" s="7">
        <f t="shared" si="3"/>
        <v>33.75</v>
      </c>
      <c r="N89" t="str">
        <f t="shared" si="4"/>
        <v>Arabica</v>
      </c>
      <c r="O89" t="str">
        <f t="shared" si="5"/>
        <v>Medium</v>
      </c>
      <c r="P89" t="str">
        <f>VLOOKUP(orders[[#All],[Customer ID]],Table2[#All],9,0)</f>
        <v>No</v>
      </c>
    </row>
    <row r="90" spans="1:16" x14ac:dyDescent="0.35">
      <c r="A90" s="2" t="s">
        <v>985</v>
      </c>
      <c r="B90" s="4">
        <v>44284</v>
      </c>
      <c r="C90" s="2" t="s">
        <v>986</v>
      </c>
      <c r="D90" t="s">
        <v>6179</v>
      </c>
      <c r="E90" s="2">
        <v>3</v>
      </c>
      <c r="F90" s="2" t="str">
        <f>VLOOKUP(C90,customers!$A$2:$B$1760,2,FALSE)</f>
        <v>Elna Grise</v>
      </c>
      <c r="G90" s="2" t="str">
        <f>IF(VLOOKUP(C90,customers!$A$2:$C$1760,3,FALSE)=0,"",VLOOKUP(C90,customers!$A$2:$C$1760,3,FALSE))</f>
        <v>egrise2g@cargocollective.com</v>
      </c>
      <c r="H90" s="2" t="str">
        <f>VLOOKUP(C90,customers!$A$2:$G$1760,7,FALSE)</f>
        <v>United States</v>
      </c>
      <c r="I90" t="str">
        <f>VLOOKUP(D90,products!$A$2:$B$97,2,FALSE)</f>
        <v>Rob</v>
      </c>
      <c r="J90" t="str">
        <f>VLOOKUP(D90,products!$A$2:$E$97,3,FALSE)</f>
        <v>L</v>
      </c>
      <c r="K90" s="6">
        <f>VLOOKUP(D90,products!$A$2:$E$97,4,FALSE)</f>
        <v>1</v>
      </c>
      <c r="L90" s="7">
        <f>VLOOKUP(D90,products!$A$2:$E$97,5,FALSE)</f>
        <v>11.95</v>
      </c>
      <c r="M90" s="7">
        <f t="shared" si="3"/>
        <v>35.849999999999994</v>
      </c>
      <c r="N90" t="str">
        <f t="shared" si="4"/>
        <v>Robusta</v>
      </c>
      <c r="O90" t="str">
        <f t="shared" si="5"/>
        <v>Light</v>
      </c>
      <c r="P90" t="str">
        <f>VLOOKUP(orders[[#All],[Customer ID]],Table2[#All],9,0)</f>
        <v>No</v>
      </c>
    </row>
    <row r="91" spans="1:16" x14ac:dyDescent="0.35">
      <c r="A91" s="2" t="s">
        <v>990</v>
      </c>
      <c r="B91" s="4">
        <v>44545</v>
      </c>
      <c r="C91" s="2" t="s">
        <v>991</v>
      </c>
      <c r="D91" t="s">
        <v>6140</v>
      </c>
      <c r="E91" s="2">
        <v>6</v>
      </c>
      <c r="F91" s="2" t="str">
        <f>VLOOKUP(C91,customers!$A$2:$B$1760,2,FALSE)</f>
        <v>Torie Gottelier</v>
      </c>
      <c r="G91" s="2" t="str">
        <f>IF(VLOOKUP(C91,customers!$A$2:$C$1760,3,FALSE)=0,"",VLOOKUP(C91,customers!$A$2:$C$1760,3,FALSE))</f>
        <v>tgottelier2h@vistaprint.com</v>
      </c>
      <c r="H91" s="2" t="str">
        <f>VLOOKUP(C91,customers!$A$2:$G$1760,7,FALSE)</f>
        <v>United States</v>
      </c>
      <c r="I91" t="str">
        <f>VLOOKUP(D91,products!$A$2:$B$97,2,FALSE)</f>
        <v>Ara</v>
      </c>
      <c r="J91" t="str">
        <f>VLOOKUP(D91,products!$A$2:$E$97,3,FALSE)</f>
        <v>L</v>
      </c>
      <c r="K91" s="6">
        <f>VLOOKUP(D91,products!$A$2:$E$97,4,FALSE)</f>
        <v>1</v>
      </c>
      <c r="L91" s="7">
        <f>VLOOKUP(D91,products!$A$2:$E$97,5,FALSE)</f>
        <v>12.95</v>
      </c>
      <c r="M91" s="7">
        <f t="shared" si="3"/>
        <v>77.699999999999989</v>
      </c>
      <c r="N91" t="str">
        <f t="shared" si="4"/>
        <v>Arabica</v>
      </c>
      <c r="O91" t="str">
        <f t="shared" si="5"/>
        <v>Light</v>
      </c>
      <c r="P91" t="str">
        <f>VLOOKUP(orders[[#All],[Customer ID]],Table2[#All],9,0)</f>
        <v>No</v>
      </c>
    </row>
    <row r="92" spans="1:16" x14ac:dyDescent="0.35">
      <c r="A92" s="2" t="s">
        <v>996</v>
      </c>
      <c r="B92" s="4">
        <v>43971</v>
      </c>
      <c r="C92" s="2" t="s">
        <v>997</v>
      </c>
      <c r="D92" t="s">
        <v>6140</v>
      </c>
      <c r="E92" s="2">
        <v>4</v>
      </c>
      <c r="F92" s="2" t="str">
        <f>VLOOKUP(C92,customers!$A$2:$B$1760,2,FALSE)</f>
        <v>Loydie Langlais</v>
      </c>
      <c r="G92" s="2" t="str">
        <f>IF(VLOOKUP(C92,customers!$A$2:$C$1760,3,FALSE)=0,"",VLOOKUP(C92,customers!$A$2:$C$1760,3,FALSE))</f>
        <v/>
      </c>
      <c r="H92" s="2" t="str">
        <f>VLOOKUP(C92,customers!$A$2:$G$1760,7,FALSE)</f>
        <v>Ireland</v>
      </c>
      <c r="I92" t="str">
        <f>VLOOKUP(D92,products!$A$2:$B$97,2,FALSE)</f>
        <v>Ara</v>
      </c>
      <c r="J92" t="str">
        <f>VLOOKUP(D92,products!$A$2:$E$97,3,FALSE)</f>
        <v>L</v>
      </c>
      <c r="K92" s="6">
        <f>VLOOKUP(D92,products!$A$2:$E$97,4,FALSE)</f>
        <v>1</v>
      </c>
      <c r="L92" s="7">
        <f>VLOOKUP(D92,products!$A$2:$E$97,5,FALSE)</f>
        <v>12.95</v>
      </c>
      <c r="M92" s="7">
        <f t="shared" si="3"/>
        <v>51.8</v>
      </c>
      <c r="N92" t="str">
        <f t="shared" si="4"/>
        <v>Arabica</v>
      </c>
      <c r="O92" t="str">
        <f t="shared" si="5"/>
        <v>Light</v>
      </c>
      <c r="P92" t="str">
        <f>VLOOKUP(orders[[#All],[Customer ID]],Table2[#All],9,0)</f>
        <v>Yes</v>
      </c>
    </row>
    <row r="93" spans="1:16" x14ac:dyDescent="0.35">
      <c r="A93" s="2" t="s">
        <v>1001</v>
      </c>
      <c r="B93" s="4">
        <v>44137</v>
      </c>
      <c r="C93" s="2" t="s">
        <v>1002</v>
      </c>
      <c r="D93" t="s">
        <v>6175</v>
      </c>
      <c r="E93" s="2">
        <v>4</v>
      </c>
      <c r="F93" s="2" t="str">
        <f>VLOOKUP(C93,customers!$A$2:$B$1760,2,FALSE)</f>
        <v>Adham Greenhead</v>
      </c>
      <c r="G93" s="2" t="str">
        <f>IF(VLOOKUP(C93,customers!$A$2:$C$1760,3,FALSE)=0,"",VLOOKUP(C93,customers!$A$2:$C$1760,3,FALSE))</f>
        <v>agreenhead2j@dailymail.co.uk</v>
      </c>
      <c r="H93" s="2" t="str">
        <f>VLOOKUP(C93,customers!$A$2:$G$1760,7,FALSE)</f>
        <v>United States</v>
      </c>
      <c r="I93" t="str">
        <f>VLOOKUP(D93,products!$A$2:$B$97,2,FALSE)</f>
        <v>Ara</v>
      </c>
      <c r="J93" t="str">
        <f>VLOOKUP(D93,products!$A$2:$E$97,3,FALSE)</f>
        <v>M</v>
      </c>
      <c r="K93" s="6">
        <f>VLOOKUP(D93,products!$A$2:$E$97,4,FALSE)</f>
        <v>2.5</v>
      </c>
      <c r="L93" s="7">
        <f>VLOOKUP(D93,products!$A$2:$E$97,5,FALSE)</f>
        <v>25.875</v>
      </c>
      <c r="M93" s="7">
        <f t="shared" si="3"/>
        <v>103.5</v>
      </c>
      <c r="N93" t="str">
        <f t="shared" si="4"/>
        <v>Arabica</v>
      </c>
      <c r="O93" t="str">
        <f t="shared" si="5"/>
        <v>Medium</v>
      </c>
      <c r="P93" t="str">
        <f>VLOOKUP(orders[[#All],[Customer ID]],Table2[#All],9,0)</f>
        <v>No</v>
      </c>
    </row>
    <row r="94" spans="1:16" x14ac:dyDescent="0.35">
      <c r="A94" s="2" t="s">
        <v>1007</v>
      </c>
      <c r="B94" s="4">
        <v>44037</v>
      </c>
      <c r="C94" s="2" t="s">
        <v>1008</v>
      </c>
      <c r="D94" t="s">
        <v>6171</v>
      </c>
      <c r="E94" s="2">
        <v>3</v>
      </c>
      <c r="F94" s="2" t="str">
        <f>VLOOKUP(C94,customers!$A$2:$B$1760,2,FALSE)</f>
        <v>Hamish MacSherry</v>
      </c>
      <c r="G94" s="2" t="str">
        <f>IF(VLOOKUP(C94,customers!$A$2:$C$1760,3,FALSE)=0,"",VLOOKUP(C94,customers!$A$2:$C$1760,3,FALSE))</f>
        <v/>
      </c>
      <c r="H94" s="2" t="str">
        <f>VLOOKUP(C94,customers!$A$2:$G$1760,7,FALSE)</f>
        <v>United States</v>
      </c>
      <c r="I94" t="str">
        <f>VLOOKUP(D94,products!$A$2:$B$97,2,FALSE)</f>
        <v>Exc</v>
      </c>
      <c r="J94" t="str">
        <f>VLOOKUP(D94,products!$A$2:$E$97,3,FALSE)</f>
        <v>L</v>
      </c>
      <c r="K94" s="6">
        <f>VLOOKUP(D94,products!$A$2:$E$97,4,FALSE)</f>
        <v>1</v>
      </c>
      <c r="L94" s="7">
        <f>VLOOKUP(D94,products!$A$2:$E$97,5,FALSE)</f>
        <v>14.85</v>
      </c>
      <c r="M94" s="7">
        <f t="shared" si="3"/>
        <v>44.55</v>
      </c>
      <c r="N94" t="str">
        <f t="shared" si="4"/>
        <v>Excelsa</v>
      </c>
      <c r="O94" t="str">
        <f t="shared" si="5"/>
        <v>Light</v>
      </c>
      <c r="P94" t="str">
        <f>VLOOKUP(orders[[#All],[Customer ID]],Table2[#All],9,0)</f>
        <v>Yes</v>
      </c>
    </row>
    <row r="95" spans="1:16" x14ac:dyDescent="0.35">
      <c r="A95" s="2" t="s">
        <v>1012</v>
      </c>
      <c r="B95" s="4">
        <v>43538</v>
      </c>
      <c r="C95" s="2" t="s">
        <v>1013</v>
      </c>
      <c r="D95" t="s">
        <v>6176</v>
      </c>
      <c r="E95" s="2">
        <v>4</v>
      </c>
      <c r="F95" s="2" t="str">
        <f>VLOOKUP(C95,customers!$A$2:$B$1760,2,FALSE)</f>
        <v>Else Langcaster</v>
      </c>
      <c r="G95" s="2" t="str">
        <f>IF(VLOOKUP(C95,customers!$A$2:$C$1760,3,FALSE)=0,"",VLOOKUP(C95,customers!$A$2:$C$1760,3,FALSE))</f>
        <v>elangcaster2l@spotify.com</v>
      </c>
      <c r="H95" s="2" t="str">
        <f>VLOOKUP(C95,customers!$A$2:$G$1760,7,FALSE)</f>
        <v>United Kingdom</v>
      </c>
      <c r="I95" t="str">
        <f>VLOOKUP(D95,products!$A$2:$B$97,2,FALSE)</f>
        <v>Exc</v>
      </c>
      <c r="J95" t="str">
        <f>VLOOKUP(D95,products!$A$2:$E$97,3,FALSE)</f>
        <v>L</v>
      </c>
      <c r="K95" s="6">
        <f>VLOOKUP(D95,products!$A$2:$E$97,4,FALSE)</f>
        <v>0.5</v>
      </c>
      <c r="L95" s="7">
        <f>VLOOKUP(D95,products!$A$2:$E$97,5,FALSE)</f>
        <v>8.91</v>
      </c>
      <c r="M95" s="7">
        <f t="shared" si="3"/>
        <v>35.64</v>
      </c>
      <c r="N95" t="str">
        <f t="shared" si="4"/>
        <v>Excelsa</v>
      </c>
      <c r="O95" t="str">
        <f t="shared" si="5"/>
        <v>Light</v>
      </c>
      <c r="P95" t="str">
        <f>VLOOKUP(orders[[#All],[Customer ID]],Table2[#All],9,0)</f>
        <v>Yes</v>
      </c>
    </row>
    <row r="96" spans="1:16" x14ac:dyDescent="0.35">
      <c r="A96" s="2" t="s">
        <v>1018</v>
      </c>
      <c r="B96" s="4">
        <v>44014</v>
      </c>
      <c r="C96" s="2" t="s">
        <v>1019</v>
      </c>
      <c r="D96" t="s">
        <v>6154</v>
      </c>
      <c r="E96" s="2">
        <v>6</v>
      </c>
      <c r="F96" s="2" t="str">
        <f>VLOOKUP(C96,customers!$A$2:$B$1760,2,FALSE)</f>
        <v>Rudy Farquharson</v>
      </c>
      <c r="G96" s="2" t="str">
        <f>IF(VLOOKUP(C96,customers!$A$2:$C$1760,3,FALSE)=0,"",VLOOKUP(C96,customers!$A$2:$C$1760,3,FALSE))</f>
        <v/>
      </c>
      <c r="H96" s="2" t="str">
        <f>VLOOKUP(C96,customers!$A$2:$G$1760,7,FALSE)</f>
        <v>Ireland</v>
      </c>
      <c r="I96" t="str">
        <f>VLOOKUP(D96,products!$A$2:$B$97,2,FALSE)</f>
        <v>Ara</v>
      </c>
      <c r="J96" t="str">
        <f>VLOOKUP(D96,products!$A$2:$E$97,3,FALSE)</f>
        <v>D</v>
      </c>
      <c r="K96" s="6">
        <f>VLOOKUP(D96,products!$A$2:$E$97,4,FALSE)</f>
        <v>0.2</v>
      </c>
      <c r="L96" s="7">
        <f>VLOOKUP(D96,products!$A$2:$E$97,5,FALSE)</f>
        <v>2.9849999999999999</v>
      </c>
      <c r="M96" s="7">
        <f t="shared" si="3"/>
        <v>17.91</v>
      </c>
      <c r="N96" t="str">
        <f t="shared" si="4"/>
        <v>Arabica</v>
      </c>
      <c r="O96" t="str">
        <f t="shared" si="5"/>
        <v>Dark</v>
      </c>
      <c r="P96" t="str">
        <f>VLOOKUP(orders[[#All],[Customer ID]],Table2[#All],9,0)</f>
        <v>Yes</v>
      </c>
    </row>
    <row r="97" spans="1:16" x14ac:dyDescent="0.35">
      <c r="A97" s="2" t="s">
        <v>1022</v>
      </c>
      <c r="B97" s="4">
        <v>43816</v>
      </c>
      <c r="C97" s="2" t="s">
        <v>1023</v>
      </c>
      <c r="D97" t="s">
        <v>6175</v>
      </c>
      <c r="E97" s="2">
        <v>6</v>
      </c>
      <c r="F97" s="2" t="str">
        <f>VLOOKUP(C97,customers!$A$2:$B$1760,2,FALSE)</f>
        <v>Norene Magauran</v>
      </c>
      <c r="G97" s="2" t="str">
        <f>IF(VLOOKUP(C97,customers!$A$2:$C$1760,3,FALSE)=0,"",VLOOKUP(C97,customers!$A$2:$C$1760,3,FALSE))</f>
        <v>nmagauran2n@51.la</v>
      </c>
      <c r="H97" s="2" t="str">
        <f>VLOOKUP(C97,customers!$A$2:$G$1760,7,FALSE)</f>
        <v>United States</v>
      </c>
      <c r="I97" t="str">
        <f>VLOOKUP(D97,products!$A$2:$B$97,2,FALSE)</f>
        <v>Ara</v>
      </c>
      <c r="J97" t="str">
        <f>VLOOKUP(D97,products!$A$2:$E$97,3,FALSE)</f>
        <v>M</v>
      </c>
      <c r="K97" s="6">
        <f>VLOOKUP(D97,products!$A$2:$E$97,4,FALSE)</f>
        <v>2.5</v>
      </c>
      <c r="L97" s="7">
        <f>VLOOKUP(D97,products!$A$2:$E$97,5,FALSE)</f>
        <v>25.875</v>
      </c>
      <c r="M97" s="7">
        <f t="shared" si="3"/>
        <v>155.25</v>
      </c>
      <c r="N97" t="str">
        <f t="shared" si="4"/>
        <v>Arabica</v>
      </c>
      <c r="O97" t="str">
        <f t="shared" si="5"/>
        <v>Medium</v>
      </c>
      <c r="P97" t="str">
        <f>VLOOKUP(orders[[#All],[Customer ID]],Table2[#All],9,0)</f>
        <v>No</v>
      </c>
    </row>
    <row r="98" spans="1:16" x14ac:dyDescent="0.35">
      <c r="A98" s="2" t="s">
        <v>1027</v>
      </c>
      <c r="B98" s="4">
        <v>44171</v>
      </c>
      <c r="C98" s="2" t="s">
        <v>1028</v>
      </c>
      <c r="D98" t="s">
        <v>6154</v>
      </c>
      <c r="E98" s="2">
        <v>2</v>
      </c>
      <c r="F98" s="2" t="str">
        <f>VLOOKUP(C98,customers!$A$2:$B$1760,2,FALSE)</f>
        <v>Vicki Kirdsch</v>
      </c>
      <c r="G98" s="2" t="str">
        <f>IF(VLOOKUP(C98,customers!$A$2:$C$1760,3,FALSE)=0,"",VLOOKUP(C98,customers!$A$2:$C$1760,3,FALSE))</f>
        <v>vkirdsch2o@google.fr</v>
      </c>
      <c r="H98" s="2" t="str">
        <f>VLOOKUP(C98,customers!$A$2:$G$1760,7,FALSE)</f>
        <v>United States</v>
      </c>
      <c r="I98" t="str">
        <f>VLOOKUP(D98,products!$A$2:$B$97,2,FALSE)</f>
        <v>Ara</v>
      </c>
      <c r="J98" t="str">
        <f>VLOOKUP(D98,products!$A$2:$E$97,3,FALSE)</f>
        <v>D</v>
      </c>
      <c r="K98" s="6">
        <f>VLOOKUP(D98,products!$A$2:$E$97,4,FALSE)</f>
        <v>0.2</v>
      </c>
      <c r="L98" s="7">
        <f>VLOOKUP(D98,products!$A$2:$E$97,5,FALSE)</f>
        <v>2.9849999999999999</v>
      </c>
      <c r="M98" s="7">
        <f t="shared" si="3"/>
        <v>5.97</v>
      </c>
      <c r="N98" t="str">
        <f t="shared" si="4"/>
        <v>Arabica</v>
      </c>
      <c r="O98" t="str">
        <f t="shared" si="5"/>
        <v>Dark</v>
      </c>
      <c r="P98" t="str">
        <f>VLOOKUP(orders[[#All],[Customer ID]],Table2[#All],9,0)</f>
        <v>No</v>
      </c>
    </row>
    <row r="99" spans="1:16" x14ac:dyDescent="0.35">
      <c r="A99" s="2" t="s">
        <v>1032</v>
      </c>
      <c r="B99" s="4">
        <v>44259</v>
      </c>
      <c r="C99" s="2" t="s">
        <v>1033</v>
      </c>
      <c r="D99" t="s">
        <v>6157</v>
      </c>
      <c r="E99" s="2">
        <v>2</v>
      </c>
      <c r="F99" s="2" t="str">
        <f>VLOOKUP(C99,customers!$A$2:$B$1760,2,FALSE)</f>
        <v>Ilysa Whapple</v>
      </c>
      <c r="G99" s="2" t="str">
        <f>IF(VLOOKUP(C99,customers!$A$2:$C$1760,3,FALSE)=0,"",VLOOKUP(C99,customers!$A$2:$C$1760,3,FALSE))</f>
        <v>iwhapple2p@com.com</v>
      </c>
      <c r="H99" s="2" t="str">
        <f>VLOOKUP(C99,customers!$A$2:$G$1760,7,FALSE)</f>
        <v>United States</v>
      </c>
      <c r="I99" t="str">
        <f>VLOOKUP(D99,products!$A$2:$B$97,2,FALSE)</f>
        <v>Ara</v>
      </c>
      <c r="J99" t="str">
        <f>VLOOKUP(D99,products!$A$2:$E$97,3,FALSE)</f>
        <v>M</v>
      </c>
      <c r="K99" s="6">
        <f>VLOOKUP(D99,products!$A$2:$E$97,4,FALSE)</f>
        <v>0.5</v>
      </c>
      <c r="L99" s="7">
        <f>VLOOKUP(D99,products!$A$2:$E$97,5,FALSE)</f>
        <v>6.75</v>
      </c>
      <c r="M99" s="7">
        <f t="shared" si="3"/>
        <v>13.5</v>
      </c>
      <c r="N99" t="str">
        <f t="shared" si="4"/>
        <v>Arabica</v>
      </c>
      <c r="O99" t="str">
        <f t="shared" si="5"/>
        <v>Medium</v>
      </c>
      <c r="P99" t="str">
        <f>VLOOKUP(orders[[#All],[Customer ID]],Table2[#All],9,0)</f>
        <v>No</v>
      </c>
    </row>
    <row r="100" spans="1:16" x14ac:dyDescent="0.35">
      <c r="A100" s="2" t="s">
        <v>1038</v>
      </c>
      <c r="B100" s="4">
        <v>44394</v>
      </c>
      <c r="C100" s="2" t="s">
        <v>1039</v>
      </c>
      <c r="D100" t="s">
        <v>6154</v>
      </c>
      <c r="E100" s="2">
        <v>1</v>
      </c>
      <c r="F100" s="2" t="str">
        <f>VLOOKUP(C100,customers!$A$2:$B$1760,2,FALSE)</f>
        <v>Ruy Cancellieri</v>
      </c>
      <c r="G100" s="2" t="str">
        <f>IF(VLOOKUP(C100,customers!$A$2:$C$1760,3,FALSE)=0,"",VLOOKUP(C100,customers!$A$2:$C$1760,3,FALSE))</f>
        <v/>
      </c>
      <c r="H100" s="2" t="str">
        <f>VLOOKUP(C100,customers!$A$2:$G$1760,7,FALSE)</f>
        <v>Ireland</v>
      </c>
      <c r="I100" t="str">
        <f>VLOOKUP(D100,products!$A$2:$B$97,2,FALSE)</f>
        <v>Ara</v>
      </c>
      <c r="J100" t="str">
        <f>VLOOKUP(D100,products!$A$2:$E$97,3,FALSE)</f>
        <v>D</v>
      </c>
      <c r="K100" s="6">
        <f>VLOOKUP(D100,products!$A$2:$E$97,4,FALSE)</f>
        <v>0.2</v>
      </c>
      <c r="L100" s="7">
        <f>VLOOKUP(D100,products!$A$2:$E$97,5,FALSE)</f>
        <v>2.9849999999999999</v>
      </c>
      <c r="M100" s="7">
        <f t="shared" si="3"/>
        <v>2.9849999999999999</v>
      </c>
      <c r="N100" t="str">
        <f t="shared" si="4"/>
        <v>Arabica</v>
      </c>
      <c r="O100" t="str">
        <f t="shared" si="5"/>
        <v>Dark</v>
      </c>
      <c r="P100" t="str">
        <f>VLOOKUP(orders[[#All],[Customer ID]],Table2[#All],9,0)</f>
        <v>No</v>
      </c>
    </row>
    <row r="101" spans="1:16" x14ac:dyDescent="0.35">
      <c r="A101" s="2" t="s">
        <v>1043</v>
      </c>
      <c r="B101" s="4">
        <v>44139</v>
      </c>
      <c r="C101" s="2" t="s">
        <v>1044</v>
      </c>
      <c r="D101" t="s">
        <v>6159</v>
      </c>
      <c r="E101" s="2">
        <v>3</v>
      </c>
      <c r="F101" s="2" t="str">
        <f>VLOOKUP(C101,customers!$A$2:$B$1760,2,FALSE)</f>
        <v>Aube Follett</v>
      </c>
      <c r="G101" s="2" t="str">
        <f>IF(VLOOKUP(C101,customers!$A$2:$C$1760,3,FALSE)=0,"",VLOOKUP(C101,customers!$A$2:$C$1760,3,FALSE))</f>
        <v/>
      </c>
      <c r="H101" s="2" t="str">
        <f>VLOOKUP(C101,customers!$A$2:$G$1760,7,FALSE)</f>
        <v>United States</v>
      </c>
      <c r="I101" t="str">
        <f>VLOOKUP(D101,products!$A$2:$B$97,2,FALSE)</f>
        <v>Lib</v>
      </c>
      <c r="J101" t="str">
        <f>VLOOKUP(D101,products!$A$2:$E$97,3,FALSE)</f>
        <v>M</v>
      </c>
      <c r="K101" s="6">
        <f>VLOOKUP(D101,products!$A$2:$E$97,4,FALSE)</f>
        <v>0.2</v>
      </c>
      <c r="L101" s="7">
        <f>VLOOKUP(D101,products!$A$2:$E$97,5,FALSE)</f>
        <v>4.3650000000000002</v>
      </c>
      <c r="M101" s="7">
        <f t="shared" si="3"/>
        <v>13.095000000000001</v>
      </c>
      <c r="N101" t="str">
        <f t="shared" si="4"/>
        <v>Liberica</v>
      </c>
      <c r="O101" t="str">
        <f t="shared" si="5"/>
        <v>Medium</v>
      </c>
      <c r="P101" t="str">
        <f>VLOOKUP(orders[[#All],[Customer ID]],Table2[#All],9,0)</f>
        <v>Yes</v>
      </c>
    </row>
    <row r="102" spans="1:16" x14ac:dyDescent="0.35">
      <c r="A102" s="2" t="s">
        <v>1048</v>
      </c>
      <c r="B102" s="4">
        <v>44291</v>
      </c>
      <c r="C102" s="2" t="s">
        <v>1049</v>
      </c>
      <c r="D102" t="s">
        <v>6167</v>
      </c>
      <c r="E102" s="2">
        <v>2</v>
      </c>
      <c r="F102" s="2" t="str">
        <f>VLOOKUP(C102,customers!$A$2:$B$1760,2,FALSE)</f>
        <v>Rudiger Di Bartolomeo</v>
      </c>
      <c r="G102" s="2" t="str">
        <f>IF(VLOOKUP(C102,customers!$A$2:$C$1760,3,FALSE)=0,"",VLOOKUP(C102,customers!$A$2:$C$1760,3,FALSE))</f>
        <v/>
      </c>
      <c r="H102" s="2" t="str">
        <f>VLOOKUP(C102,customers!$A$2:$G$1760,7,FALSE)</f>
        <v>United States</v>
      </c>
      <c r="I102" t="str">
        <f>VLOOKUP(D102,products!$A$2:$B$97,2,FALSE)</f>
        <v>Ara</v>
      </c>
      <c r="J102" t="str">
        <f>VLOOKUP(D102,products!$A$2:$E$97,3,FALSE)</f>
        <v>L</v>
      </c>
      <c r="K102" s="6">
        <f>VLOOKUP(D102,products!$A$2:$E$97,4,FALSE)</f>
        <v>0.2</v>
      </c>
      <c r="L102" s="7">
        <f>VLOOKUP(D102,products!$A$2:$E$97,5,FALSE)</f>
        <v>3.8849999999999998</v>
      </c>
      <c r="M102" s="7">
        <f t="shared" si="3"/>
        <v>7.77</v>
      </c>
      <c r="N102" t="str">
        <f t="shared" si="4"/>
        <v>Arabica</v>
      </c>
      <c r="O102" t="str">
        <f t="shared" si="5"/>
        <v>Light</v>
      </c>
      <c r="P102" t="str">
        <f>VLOOKUP(orders[[#All],[Customer ID]],Table2[#All],9,0)</f>
        <v>Yes</v>
      </c>
    </row>
    <row r="103" spans="1:16" x14ac:dyDescent="0.35">
      <c r="A103" s="2" t="s">
        <v>1053</v>
      </c>
      <c r="B103" s="4">
        <v>43891</v>
      </c>
      <c r="C103" s="2" t="s">
        <v>1054</v>
      </c>
      <c r="D103" t="s">
        <v>6165</v>
      </c>
      <c r="E103" s="2">
        <v>5</v>
      </c>
      <c r="F103" s="2" t="str">
        <f>VLOOKUP(C103,customers!$A$2:$B$1760,2,FALSE)</f>
        <v>Nickey Youles</v>
      </c>
      <c r="G103" s="2" t="str">
        <f>IF(VLOOKUP(C103,customers!$A$2:$C$1760,3,FALSE)=0,"",VLOOKUP(C103,customers!$A$2:$C$1760,3,FALSE))</f>
        <v>nyoules2t@reference.com</v>
      </c>
      <c r="H103" s="2" t="str">
        <f>VLOOKUP(C103,customers!$A$2:$G$1760,7,FALSE)</f>
        <v>Ireland</v>
      </c>
      <c r="I103" t="str">
        <f>VLOOKUP(D103,products!$A$2:$B$97,2,FALSE)</f>
        <v>Lib</v>
      </c>
      <c r="J103" t="str">
        <f>VLOOKUP(D103,products!$A$2:$E$97,3,FALSE)</f>
        <v>D</v>
      </c>
      <c r="K103" s="6">
        <f>VLOOKUP(D103,products!$A$2:$E$97,4,FALSE)</f>
        <v>2.5</v>
      </c>
      <c r="L103" s="7">
        <f>VLOOKUP(D103,products!$A$2:$E$97,5,FALSE)</f>
        <v>29.785</v>
      </c>
      <c r="M103" s="7">
        <f t="shared" si="3"/>
        <v>148.92500000000001</v>
      </c>
      <c r="N103" t="str">
        <f t="shared" si="4"/>
        <v>Liberica</v>
      </c>
      <c r="O103" t="str">
        <f t="shared" si="5"/>
        <v>Dark</v>
      </c>
      <c r="P103" t="str">
        <f>VLOOKUP(orders[[#All],[Customer ID]],Table2[#All],9,0)</f>
        <v>Yes</v>
      </c>
    </row>
    <row r="104" spans="1:16" x14ac:dyDescent="0.35">
      <c r="A104" s="2" t="s">
        <v>1059</v>
      </c>
      <c r="B104" s="4">
        <v>44488</v>
      </c>
      <c r="C104" s="2" t="s">
        <v>1060</v>
      </c>
      <c r="D104" t="s">
        <v>6143</v>
      </c>
      <c r="E104" s="2">
        <v>3</v>
      </c>
      <c r="F104" s="2" t="str">
        <f>VLOOKUP(C104,customers!$A$2:$B$1760,2,FALSE)</f>
        <v>Dyanna Aizikovitz</v>
      </c>
      <c r="G104" s="2" t="str">
        <f>IF(VLOOKUP(C104,customers!$A$2:$C$1760,3,FALSE)=0,"",VLOOKUP(C104,customers!$A$2:$C$1760,3,FALSE))</f>
        <v>daizikovitz2u@answers.com</v>
      </c>
      <c r="H104" s="2" t="str">
        <f>VLOOKUP(C104,customers!$A$2:$G$1760,7,FALSE)</f>
        <v>Ireland</v>
      </c>
      <c r="I104" t="str">
        <f>VLOOKUP(D104,products!$A$2:$B$97,2,FALSE)</f>
        <v>Lib</v>
      </c>
      <c r="J104" t="str">
        <f>VLOOKUP(D104,products!$A$2:$E$97,3,FALSE)</f>
        <v>D</v>
      </c>
      <c r="K104" s="6">
        <f>VLOOKUP(D104,products!$A$2:$E$97,4,FALSE)</f>
        <v>1</v>
      </c>
      <c r="L104" s="7">
        <f>VLOOKUP(D104,products!$A$2:$E$97,5,FALSE)</f>
        <v>12.95</v>
      </c>
      <c r="M104" s="7">
        <f t="shared" si="3"/>
        <v>38.849999999999994</v>
      </c>
      <c r="N104" t="str">
        <f t="shared" si="4"/>
        <v>Liberica</v>
      </c>
      <c r="O104" t="str">
        <f t="shared" si="5"/>
        <v>Dark</v>
      </c>
      <c r="P104" t="str">
        <f>VLOOKUP(orders[[#All],[Customer ID]],Table2[#All],9,0)</f>
        <v>Yes</v>
      </c>
    </row>
    <row r="105" spans="1:16" x14ac:dyDescent="0.35">
      <c r="A105" s="2" t="s">
        <v>1065</v>
      </c>
      <c r="B105" s="4">
        <v>44750</v>
      </c>
      <c r="C105" s="2" t="s">
        <v>1066</v>
      </c>
      <c r="D105" t="s">
        <v>6174</v>
      </c>
      <c r="E105" s="2">
        <v>4</v>
      </c>
      <c r="F105" s="2" t="str">
        <f>VLOOKUP(C105,customers!$A$2:$B$1760,2,FALSE)</f>
        <v>Bram Revel</v>
      </c>
      <c r="G105" s="2" t="str">
        <f>IF(VLOOKUP(C105,customers!$A$2:$C$1760,3,FALSE)=0,"",VLOOKUP(C105,customers!$A$2:$C$1760,3,FALSE))</f>
        <v>brevel2v@fastcompany.com</v>
      </c>
      <c r="H105" s="2" t="str">
        <f>VLOOKUP(C105,customers!$A$2:$G$1760,7,FALSE)</f>
        <v>United States</v>
      </c>
      <c r="I105" t="str">
        <f>VLOOKUP(D105,products!$A$2:$B$97,2,FALSE)</f>
        <v>Rob</v>
      </c>
      <c r="J105" t="str">
        <f>VLOOKUP(D105,products!$A$2:$E$97,3,FALSE)</f>
        <v>M</v>
      </c>
      <c r="K105" s="6">
        <f>VLOOKUP(D105,products!$A$2:$E$97,4,FALSE)</f>
        <v>0.2</v>
      </c>
      <c r="L105" s="7">
        <f>VLOOKUP(D105,products!$A$2:$E$97,5,FALSE)</f>
        <v>2.9849999999999999</v>
      </c>
      <c r="M105" s="7">
        <f t="shared" si="3"/>
        <v>11.94</v>
      </c>
      <c r="N105" t="str">
        <f t="shared" si="4"/>
        <v>Robusta</v>
      </c>
      <c r="O105" t="str">
        <f t="shared" si="5"/>
        <v>Medium</v>
      </c>
      <c r="P105" t="str">
        <f>VLOOKUP(orders[[#All],[Customer ID]],Table2[#All],9,0)</f>
        <v>No</v>
      </c>
    </row>
    <row r="106" spans="1:16" x14ac:dyDescent="0.35">
      <c r="A106" s="2" t="s">
        <v>1071</v>
      </c>
      <c r="B106" s="4">
        <v>43694</v>
      </c>
      <c r="C106" s="2" t="s">
        <v>1072</v>
      </c>
      <c r="D106" t="s">
        <v>6162</v>
      </c>
      <c r="E106" s="2">
        <v>6</v>
      </c>
      <c r="F106" s="2" t="str">
        <f>VLOOKUP(C106,customers!$A$2:$B$1760,2,FALSE)</f>
        <v>Emiline Priddis</v>
      </c>
      <c r="G106" s="2" t="str">
        <f>IF(VLOOKUP(C106,customers!$A$2:$C$1760,3,FALSE)=0,"",VLOOKUP(C106,customers!$A$2:$C$1760,3,FALSE))</f>
        <v>epriddis2w@nationalgeographic.com</v>
      </c>
      <c r="H106" s="2" t="str">
        <f>VLOOKUP(C106,customers!$A$2:$G$1760,7,FALSE)</f>
        <v>United States</v>
      </c>
      <c r="I106" t="str">
        <f>VLOOKUP(D106,products!$A$2:$B$97,2,FALSE)</f>
        <v>Lib</v>
      </c>
      <c r="J106" t="str">
        <f>VLOOKUP(D106,products!$A$2:$E$97,3,FALSE)</f>
        <v>M</v>
      </c>
      <c r="K106" s="6">
        <f>VLOOKUP(D106,products!$A$2:$E$97,4,FALSE)</f>
        <v>1</v>
      </c>
      <c r="L106" s="7">
        <f>VLOOKUP(D106,products!$A$2:$E$97,5,FALSE)</f>
        <v>14.55</v>
      </c>
      <c r="M106" s="7">
        <f t="shared" si="3"/>
        <v>87.300000000000011</v>
      </c>
      <c r="N106" t="str">
        <f t="shared" si="4"/>
        <v>Liberica</v>
      </c>
      <c r="O106" t="str">
        <f t="shared" si="5"/>
        <v>Medium</v>
      </c>
      <c r="P106" t="str">
        <f>VLOOKUP(orders[[#All],[Customer ID]],Table2[#All],9,0)</f>
        <v>No</v>
      </c>
    </row>
    <row r="107" spans="1:16" x14ac:dyDescent="0.35">
      <c r="A107" s="2" t="s">
        <v>1077</v>
      </c>
      <c r="B107" s="4">
        <v>43982</v>
      </c>
      <c r="C107" s="2" t="s">
        <v>1078</v>
      </c>
      <c r="D107" t="s">
        <v>6157</v>
      </c>
      <c r="E107" s="2">
        <v>6</v>
      </c>
      <c r="F107" s="2" t="str">
        <f>VLOOKUP(C107,customers!$A$2:$B$1760,2,FALSE)</f>
        <v>Queenie Veel</v>
      </c>
      <c r="G107" s="2" t="str">
        <f>IF(VLOOKUP(C107,customers!$A$2:$C$1760,3,FALSE)=0,"",VLOOKUP(C107,customers!$A$2:$C$1760,3,FALSE))</f>
        <v>qveel2x@jugem.jp</v>
      </c>
      <c r="H107" s="2" t="str">
        <f>VLOOKUP(C107,customers!$A$2:$G$1760,7,FALSE)</f>
        <v>United States</v>
      </c>
      <c r="I107" t="str">
        <f>VLOOKUP(D107,products!$A$2:$B$97,2,FALSE)</f>
        <v>Ara</v>
      </c>
      <c r="J107" t="str">
        <f>VLOOKUP(D107,products!$A$2:$E$97,3,FALSE)</f>
        <v>M</v>
      </c>
      <c r="K107" s="6">
        <f>VLOOKUP(D107,products!$A$2:$E$97,4,FALSE)</f>
        <v>0.5</v>
      </c>
      <c r="L107" s="7">
        <f>VLOOKUP(D107,products!$A$2:$E$97,5,FALSE)</f>
        <v>6.75</v>
      </c>
      <c r="M107" s="7">
        <f t="shared" si="3"/>
        <v>40.5</v>
      </c>
      <c r="N107" t="str">
        <f t="shared" si="4"/>
        <v>Arabica</v>
      </c>
      <c r="O107" t="str">
        <f t="shared" si="5"/>
        <v>Medium</v>
      </c>
      <c r="P107" t="str">
        <f>VLOOKUP(orders[[#All],[Customer ID]],Table2[#All],9,0)</f>
        <v>Yes</v>
      </c>
    </row>
    <row r="108" spans="1:16" x14ac:dyDescent="0.35">
      <c r="A108" s="2" t="s">
        <v>1083</v>
      </c>
      <c r="B108" s="4">
        <v>43956</v>
      </c>
      <c r="C108" s="2" t="s">
        <v>1084</v>
      </c>
      <c r="D108" t="s">
        <v>6183</v>
      </c>
      <c r="E108" s="2">
        <v>2</v>
      </c>
      <c r="F108" s="2" t="str">
        <f>VLOOKUP(C108,customers!$A$2:$B$1760,2,FALSE)</f>
        <v>Lind Conyers</v>
      </c>
      <c r="G108" s="2" t="str">
        <f>IF(VLOOKUP(C108,customers!$A$2:$C$1760,3,FALSE)=0,"",VLOOKUP(C108,customers!$A$2:$C$1760,3,FALSE))</f>
        <v>lconyers2y@twitter.com</v>
      </c>
      <c r="H108" s="2" t="str">
        <f>VLOOKUP(C108,customers!$A$2:$G$1760,7,FALSE)</f>
        <v>United States</v>
      </c>
      <c r="I108" t="str">
        <f>VLOOKUP(D108,products!$A$2:$B$97,2,FALSE)</f>
        <v>Exc</v>
      </c>
      <c r="J108" t="str">
        <f>VLOOKUP(D108,products!$A$2:$E$97,3,FALSE)</f>
        <v>D</v>
      </c>
      <c r="K108" s="6">
        <f>VLOOKUP(D108,products!$A$2:$E$97,4,FALSE)</f>
        <v>1</v>
      </c>
      <c r="L108" s="7">
        <f>VLOOKUP(D108,products!$A$2:$E$97,5,FALSE)</f>
        <v>12.15</v>
      </c>
      <c r="M108" s="7">
        <f t="shared" si="3"/>
        <v>24.3</v>
      </c>
      <c r="N108" t="str">
        <f t="shared" si="4"/>
        <v>Excelsa</v>
      </c>
      <c r="O108" t="str">
        <f t="shared" si="5"/>
        <v>Dark</v>
      </c>
      <c r="P108" t="str">
        <f>VLOOKUP(orders[[#All],[Customer ID]],Table2[#All],9,0)</f>
        <v>No</v>
      </c>
    </row>
    <row r="109" spans="1:16" x14ac:dyDescent="0.35">
      <c r="A109" s="2" t="s">
        <v>1089</v>
      </c>
      <c r="B109" s="4">
        <v>43569</v>
      </c>
      <c r="C109" s="2" t="s">
        <v>1090</v>
      </c>
      <c r="D109" t="s">
        <v>6146</v>
      </c>
      <c r="E109" s="2">
        <v>3</v>
      </c>
      <c r="F109" s="2" t="str">
        <f>VLOOKUP(C109,customers!$A$2:$B$1760,2,FALSE)</f>
        <v>Pen Wye</v>
      </c>
      <c r="G109" s="2" t="str">
        <f>IF(VLOOKUP(C109,customers!$A$2:$C$1760,3,FALSE)=0,"",VLOOKUP(C109,customers!$A$2:$C$1760,3,FALSE))</f>
        <v>pwye2z@dagondesign.com</v>
      </c>
      <c r="H109" s="2" t="str">
        <f>VLOOKUP(C109,customers!$A$2:$G$1760,7,FALSE)</f>
        <v>United States</v>
      </c>
      <c r="I109" t="str">
        <f>VLOOKUP(D109,products!$A$2:$B$97,2,FALSE)</f>
        <v>Rob</v>
      </c>
      <c r="J109" t="str">
        <f>VLOOKUP(D109,products!$A$2:$E$97,3,FALSE)</f>
        <v>M</v>
      </c>
      <c r="K109" s="6">
        <f>VLOOKUP(D109,products!$A$2:$E$97,4,FALSE)</f>
        <v>0.5</v>
      </c>
      <c r="L109" s="7">
        <f>VLOOKUP(D109,products!$A$2:$E$97,5,FALSE)</f>
        <v>5.97</v>
      </c>
      <c r="M109" s="7">
        <f t="shared" si="3"/>
        <v>17.91</v>
      </c>
      <c r="N109" t="str">
        <f t="shared" si="4"/>
        <v>Robusta</v>
      </c>
      <c r="O109" t="str">
        <f t="shared" si="5"/>
        <v>Medium</v>
      </c>
      <c r="P109" t="str">
        <f>VLOOKUP(orders[[#All],[Customer ID]],Table2[#All],9,0)</f>
        <v>Yes</v>
      </c>
    </row>
    <row r="110" spans="1:16" x14ac:dyDescent="0.35">
      <c r="A110" s="2" t="s">
        <v>1095</v>
      </c>
      <c r="B110" s="4">
        <v>44041</v>
      </c>
      <c r="C110" s="2" t="s">
        <v>1096</v>
      </c>
      <c r="D110" t="s">
        <v>6157</v>
      </c>
      <c r="E110" s="2">
        <v>4</v>
      </c>
      <c r="F110" s="2" t="str">
        <f>VLOOKUP(C110,customers!$A$2:$B$1760,2,FALSE)</f>
        <v>Isahella Hagland</v>
      </c>
      <c r="G110" s="2" t="str">
        <f>IF(VLOOKUP(C110,customers!$A$2:$C$1760,3,FALSE)=0,"",VLOOKUP(C110,customers!$A$2:$C$1760,3,FALSE))</f>
        <v/>
      </c>
      <c r="H110" s="2" t="str">
        <f>VLOOKUP(C110,customers!$A$2:$G$1760,7,FALSE)</f>
        <v>United States</v>
      </c>
      <c r="I110" t="str">
        <f>VLOOKUP(D110,products!$A$2:$B$97,2,FALSE)</f>
        <v>Ara</v>
      </c>
      <c r="J110" t="str">
        <f>VLOOKUP(D110,products!$A$2:$E$97,3,FALSE)</f>
        <v>M</v>
      </c>
      <c r="K110" s="6">
        <f>VLOOKUP(D110,products!$A$2:$E$97,4,FALSE)</f>
        <v>0.5</v>
      </c>
      <c r="L110" s="7">
        <f>VLOOKUP(D110,products!$A$2:$E$97,5,FALSE)</f>
        <v>6.75</v>
      </c>
      <c r="M110" s="7">
        <f t="shared" si="3"/>
        <v>27</v>
      </c>
      <c r="N110" t="str">
        <f t="shared" si="4"/>
        <v>Arabica</v>
      </c>
      <c r="O110" t="str">
        <f t="shared" si="5"/>
        <v>Medium</v>
      </c>
      <c r="P110" t="str">
        <f>VLOOKUP(orders[[#All],[Customer ID]],Table2[#All],9,0)</f>
        <v>No</v>
      </c>
    </row>
    <row r="111" spans="1:16" x14ac:dyDescent="0.35">
      <c r="A111" s="2" t="s">
        <v>1100</v>
      </c>
      <c r="B111" s="4">
        <v>43811</v>
      </c>
      <c r="C111" s="2" t="s">
        <v>1101</v>
      </c>
      <c r="D111" t="s">
        <v>6169</v>
      </c>
      <c r="E111" s="2">
        <v>1</v>
      </c>
      <c r="F111" s="2" t="str">
        <f>VLOOKUP(C111,customers!$A$2:$B$1760,2,FALSE)</f>
        <v>Terry Sheryn</v>
      </c>
      <c r="G111" s="2" t="str">
        <f>IF(VLOOKUP(C111,customers!$A$2:$C$1760,3,FALSE)=0,"",VLOOKUP(C111,customers!$A$2:$C$1760,3,FALSE))</f>
        <v>tsheryn31@mtv.com</v>
      </c>
      <c r="H111" s="2" t="str">
        <f>VLOOKUP(C111,customers!$A$2:$G$1760,7,FALSE)</f>
        <v>United States</v>
      </c>
      <c r="I111" t="str">
        <f>VLOOKUP(D111,products!$A$2:$B$97,2,FALSE)</f>
        <v>Lib</v>
      </c>
      <c r="J111" t="str">
        <f>VLOOKUP(D111,products!$A$2:$E$97,3,FALSE)</f>
        <v>D</v>
      </c>
      <c r="K111" s="6">
        <f>VLOOKUP(D111,products!$A$2:$E$97,4,FALSE)</f>
        <v>0.5</v>
      </c>
      <c r="L111" s="7">
        <f>VLOOKUP(D111,products!$A$2:$E$97,5,FALSE)</f>
        <v>7.77</v>
      </c>
      <c r="M111" s="7">
        <f t="shared" si="3"/>
        <v>7.77</v>
      </c>
      <c r="N111" t="str">
        <f t="shared" si="4"/>
        <v>Liberica</v>
      </c>
      <c r="O111" t="str">
        <f t="shared" si="5"/>
        <v>Dark</v>
      </c>
      <c r="P111" t="str">
        <f>VLOOKUP(orders[[#All],[Customer ID]],Table2[#All],9,0)</f>
        <v>Yes</v>
      </c>
    </row>
    <row r="112" spans="1:16" x14ac:dyDescent="0.35">
      <c r="A112" s="2" t="s">
        <v>1106</v>
      </c>
      <c r="B112" s="4">
        <v>44727</v>
      </c>
      <c r="C112" s="2" t="s">
        <v>1107</v>
      </c>
      <c r="D112" t="s">
        <v>6184</v>
      </c>
      <c r="E112" s="2">
        <v>3</v>
      </c>
      <c r="F112" s="2" t="str">
        <f>VLOOKUP(C112,customers!$A$2:$B$1760,2,FALSE)</f>
        <v>Marie-jeanne Redgrave</v>
      </c>
      <c r="G112" s="2" t="str">
        <f>IF(VLOOKUP(C112,customers!$A$2:$C$1760,3,FALSE)=0,"",VLOOKUP(C112,customers!$A$2:$C$1760,3,FALSE))</f>
        <v>mredgrave32@cargocollective.com</v>
      </c>
      <c r="H112" s="2" t="str">
        <f>VLOOKUP(C112,customers!$A$2:$G$1760,7,FALSE)</f>
        <v>United States</v>
      </c>
      <c r="I112" t="str">
        <f>VLOOKUP(D112,products!$A$2:$B$97,2,FALSE)</f>
        <v>Exc</v>
      </c>
      <c r="J112" t="str">
        <f>VLOOKUP(D112,products!$A$2:$E$97,3,FALSE)</f>
        <v>L</v>
      </c>
      <c r="K112" s="6">
        <f>VLOOKUP(D112,products!$A$2:$E$97,4,FALSE)</f>
        <v>0.2</v>
      </c>
      <c r="L112" s="7">
        <f>VLOOKUP(D112,products!$A$2:$E$97,5,FALSE)</f>
        <v>4.4550000000000001</v>
      </c>
      <c r="M112" s="7">
        <f t="shared" si="3"/>
        <v>13.365</v>
      </c>
      <c r="N112" t="str">
        <f t="shared" si="4"/>
        <v>Excelsa</v>
      </c>
      <c r="O112" t="str">
        <f t="shared" si="5"/>
        <v>Light</v>
      </c>
      <c r="P112" t="str">
        <f>VLOOKUP(orders[[#All],[Customer ID]],Table2[#All],9,0)</f>
        <v>Yes</v>
      </c>
    </row>
    <row r="113" spans="1:16" x14ac:dyDescent="0.35">
      <c r="A113" s="2" t="s">
        <v>1112</v>
      </c>
      <c r="B113" s="4">
        <v>43642</v>
      </c>
      <c r="C113" s="2" t="s">
        <v>1113</v>
      </c>
      <c r="D113" t="s">
        <v>6172</v>
      </c>
      <c r="E113" s="2">
        <v>5</v>
      </c>
      <c r="F113" s="2" t="str">
        <f>VLOOKUP(C113,customers!$A$2:$B$1760,2,FALSE)</f>
        <v>Betty Fominov</v>
      </c>
      <c r="G113" s="2" t="str">
        <f>IF(VLOOKUP(C113,customers!$A$2:$C$1760,3,FALSE)=0,"",VLOOKUP(C113,customers!$A$2:$C$1760,3,FALSE))</f>
        <v>bfominov33@yale.edu</v>
      </c>
      <c r="H113" s="2" t="str">
        <f>VLOOKUP(C113,customers!$A$2:$G$1760,7,FALSE)</f>
        <v>United States</v>
      </c>
      <c r="I113" t="str">
        <f>VLOOKUP(D113,products!$A$2:$B$97,2,FALSE)</f>
        <v>Rob</v>
      </c>
      <c r="J113" t="str">
        <f>VLOOKUP(D113,products!$A$2:$E$97,3,FALSE)</f>
        <v>D</v>
      </c>
      <c r="K113" s="6">
        <f>VLOOKUP(D113,products!$A$2:$E$97,4,FALSE)</f>
        <v>0.5</v>
      </c>
      <c r="L113" s="7">
        <f>VLOOKUP(D113,products!$A$2:$E$97,5,FALSE)</f>
        <v>5.37</v>
      </c>
      <c r="M113" s="7">
        <f t="shared" si="3"/>
        <v>26.85</v>
      </c>
      <c r="N113" t="str">
        <f t="shared" si="4"/>
        <v>Robusta</v>
      </c>
      <c r="O113" t="str">
        <f t="shared" si="5"/>
        <v>Dark</v>
      </c>
      <c r="P113" t="str">
        <f>VLOOKUP(orders[[#All],[Customer ID]],Table2[#All],9,0)</f>
        <v>No</v>
      </c>
    </row>
    <row r="114" spans="1:16" x14ac:dyDescent="0.35">
      <c r="A114" s="2" t="s">
        <v>1117</v>
      </c>
      <c r="B114" s="4">
        <v>44481</v>
      </c>
      <c r="C114" s="2" t="s">
        <v>1118</v>
      </c>
      <c r="D114" t="s">
        <v>6155</v>
      </c>
      <c r="E114" s="2">
        <v>1</v>
      </c>
      <c r="F114" s="2" t="str">
        <f>VLOOKUP(C114,customers!$A$2:$B$1760,2,FALSE)</f>
        <v>Shawnee Critchlow</v>
      </c>
      <c r="G114" s="2" t="str">
        <f>IF(VLOOKUP(C114,customers!$A$2:$C$1760,3,FALSE)=0,"",VLOOKUP(C114,customers!$A$2:$C$1760,3,FALSE))</f>
        <v>scritchlow34@un.org</v>
      </c>
      <c r="H114" s="2" t="str">
        <f>VLOOKUP(C114,customers!$A$2:$G$1760,7,FALSE)</f>
        <v>United States</v>
      </c>
      <c r="I114" t="str">
        <f>VLOOKUP(D114,products!$A$2:$B$97,2,FALSE)</f>
        <v>Ara</v>
      </c>
      <c r="J114" t="str">
        <f>VLOOKUP(D114,products!$A$2:$E$97,3,FALSE)</f>
        <v>M</v>
      </c>
      <c r="K114" s="6">
        <f>VLOOKUP(D114,products!$A$2:$E$97,4,FALSE)</f>
        <v>1</v>
      </c>
      <c r="L114" s="7">
        <f>VLOOKUP(D114,products!$A$2:$E$97,5,FALSE)</f>
        <v>11.25</v>
      </c>
      <c r="M114" s="7">
        <f t="shared" si="3"/>
        <v>11.25</v>
      </c>
      <c r="N114" t="str">
        <f t="shared" si="4"/>
        <v>Arabica</v>
      </c>
      <c r="O114" t="str">
        <f t="shared" si="5"/>
        <v>Medium</v>
      </c>
      <c r="P114" t="str">
        <f>VLOOKUP(orders[[#All],[Customer ID]],Table2[#All],9,0)</f>
        <v>No</v>
      </c>
    </row>
    <row r="115" spans="1:16" x14ac:dyDescent="0.35">
      <c r="A115" s="2" t="s">
        <v>1123</v>
      </c>
      <c r="B115" s="4">
        <v>43556</v>
      </c>
      <c r="C115" s="2" t="s">
        <v>1124</v>
      </c>
      <c r="D115" t="s">
        <v>6162</v>
      </c>
      <c r="E115" s="2">
        <v>1</v>
      </c>
      <c r="F115" s="2" t="str">
        <f>VLOOKUP(C115,customers!$A$2:$B$1760,2,FALSE)</f>
        <v>Merrel Steptow</v>
      </c>
      <c r="G115" s="2" t="str">
        <f>IF(VLOOKUP(C115,customers!$A$2:$C$1760,3,FALSE)=0,"",VLOOKUP(C115,customers!$A$2:$C$1760,3,FALSE))</f>
        <v>msteptow35@earthlink.net</v>
      </c>
      <c r="H115" s="2" t="str">
        <f>VLOOKUP(C115,customers!$A$2:$G$1760,7,FALSE)</f>
        <v>Ireland</v>
      </c>
      <c r="I115" t="str">
        <f>VLOOKUP(D115,products!$A$2:$B$97,2,FALSE)</f>
        <v>Lib</v>
      </c>
      <c r="J115" t="str">
        <f>VLOOKUP(D115,products!$A$2:$E$97,3,FALSE)</f>
        <v>M</v>
      </c>
      <c r="K115" s="6">
        <f>VLOOKUP(D115,products!$A$2:$E$97,4,FALSE)</f>
        <v>1</v>
      </c>
      <c r="L115" s="7">
        <f>VLOOKUP(D115,products!$A$2:$E$97,5,FALSE)</f>
        <v>14.55</v>
      </c>
      <c r="M115" s="7">
        <f t="shared" si="3"/>
        <v>14.55</v>
      </c>
      <c r="N115" t="str">
        <f t="shared" si="4"/>
        <v>Liberica</v>
      </c>
      <c r="O115" t="str">
        <f t="shared" si="5"/>
        <v>Medium</v>
      </c>
      <c r="P115" t="str">
        <f>VLOOKUP(orders[[#All],[Customer ID]],Table2[#All],9,0)</f>
        <v>No</v>
      </c>
    </row>
    <row r="116" spans="1:16" x14ac:dyDescent="0.35">
      <c r="A116" s="2" t="s">
        <v>1129</v>
      </c>
      <c r="B116" s="4">
        <v>44265</v>
      </c>
      <c r="C116" s="2" t="s">
        <v>1130</v>
      </c>
      <c r="D116" t="s">
        <v>6178</v>
      </c>
      <c r="E116" s="2">
        <v>4</v>
      </c>
      <c r="F116" s="2" t="str">
        <f>VLOOKUP(C116,customers!$A$2:$B$1760,2,FALSE)</f>
        <v>Carmina Hubbuck</v>
      </c>
      <c r="G116" s="2" t="str">
        <f>IF(VLOOKUP(C116,customers!$A$2:$C$1760,3,FALSE)=0,"",VLOOKUP(C116,customers!$A$2:$C$1760,3,FALSE))</f>
        <v/>
      </c>
      <c r="H116" s="2" t="str">
        <f>VLOOKUP(C116,customers!$A$2:$G$1760,7,FALSE)</f>
        <v>United States</v>
      </c>
      <c r="I116" t="str">
        <f>VLOOKUP(D116,products!$A$2:$B$97,2,FALSE)</f>
        <v>Rob</v>
      </c>
      <c r="J116" t="str">
        <f>VLOOKUP(D116,products!$A$2:$E$97,3,FALSE)</f>
        <v>L</v>
      </c>
      <c r="K116" s="6">
        <f>VLOOKUP(D116,products!$A$2:$E$97,4,FALSE)</f>
        <v>0.2</v>
      </c>
      <c r="L116" s="7">
        <f>VLOOKUP(D116,products!$A$2:$E$97,5,FALSE)</f>
        <v>3.585</v>
      </c>
      <c r="M116" s="7">
        <f t="shared" si="3"/>
        <v>14.34</v>
      </c>
      <c r="N116" t="str">
        <f t="shared" si="4"/>
        <v>Robusta</v>
      </c>
      <c r="O116" t="str">
        <f t="shared" si="5"/>
        <v>Light</v>
      </c>
      <c r="P116" t="str">
        <f>VLOOKUP(orders[[#All],[Customer ID]],Table2[#All],9,0)</f>
        <v>No</v>
      </c>
    </row>
    <row r="117" spans="1:16" x14ac:dyDescent="0.35">
      <c r="A117" s="2" t="s">
        <v>1134</v>
      </c>
      <c r="B117" s="4">
        <v>43693</v>
      </c>
      <c r="C117" s="2" t="s">
        <v>1135</v>
      </c>
      <c r="D117" t="s">
        <v>6170</v>
      </c>
      <c r="E117" s="2">
        <v>1</v>
      </c>
      <c r="F117" s="2" t="str">
        <f>VLOOKUP(C117,customers!$A$2:$B$1760,2,FALSE)</f>
        <v>Ingeberg Mulliner</v>
      </c>
      <c r="G117" s="2" t="str">
        <f>IF(VLOOKUP(C117,customers!$A$2:$C$1760,3,FALSE)=0,"",VLOOKUP(C117,customers!$A$2:$C$1760,3,FALSE))</f>
        <v>imulliner37@pinterest.com</v>
      </c>
      <c r="H117" s="2" t="str">
        <f>VLOOKUP(C117,customers!$A$2:$G$1760,7,FALSE)</f>
        <v>United Kingdom</v>
      </c>
      <c r="I117" t="str">
        <f>VLOOKUP(D117,products!$A$2:$B$97,2,FALSE)</f>
        <v>Lib</v>
      </c>
      <c r="J117" t="str">
        <f>VLOOKUP(D117,products!$A$2:$E$97,3,FALSE)</f>
        <v>L</v>
      </c>
      <c r="K117" s="6">
        <f>VLOOKUP(D117,products!$A$2:$E$97,4,FALSE)</f>
        <v>1</v>
      </c>
      <c r="L117" s="7">
        <f>VLOOKUP(D117,products!$A$2:$E$97,5,FALSE)</f>
        <v>15.85</v>
      </c>
      <c r="M117" s="7">
        <f t="shared" si="3"/>
        <v>15.85</v>
      </c>
      <c r="N117" t="str">
        <f t="shared" si="4"/>
        <v>Liberica</v>
      </c>
      <c r="O117" t="str">
        <f t="shared" si="5"/>
        <v>Light</v>
      </c>
      <c r="P117" t="str">
        <f>VLOOKUP(orders[[#All],[Customer ID]],Table2[#All],9,0)</f>
        <v>No</v>
      </c>
    </row>
    <row r="118" spans="1:16" x14ac:dyDescent="0.35">
      <c r="A118" s="2" t="s">
        <v>1140</v>
      </c>
      <c r="B118" s="4">
        <v>44054</v>
      </c>
      <c r="C118" s="2" t="s">
        <v>1141</v>
      </c>
      <c r="D118" t="s">
        <v>6145</v>
      </c>
      <c r="E118" s="2">
        <v>4</v>
      </c>
      <c r="F118" s="2" t="str">
        <f>VLOOKUP(C118,customers!$A$2:$B$1760,2,FALSE)</f>
        <v>Geneva Standley</v>
      </c>
      <c r="G118" s="2" t="str">
        <f>IF(VLOOKUP(C118,customers!$A$2:$C$1760,3,FALSE)=0,"",VLOOKUP(C118,customers!$A$2:$C$1760,3,FALSE))</f>
        <v>gstandley38@dion.ne.jp</v>
      </c>
      <c r="H118" s="2" t="str">
        <f>VLOOKUP(C118,customers!$A$2:$G$1760,7,FALSE)</f>
        <v>Ireland</v>
      </c>
      <c r="I118" t="str">
        <f>VLOOKUP(D118,products!$A$2:$B$97,2,FALSE)</f>
        <v>Lib</v>
      </c>
      <c r="J118" t="str">
        <f>VLOOKUP(D118,products!$A$2:$E$97,3,FALSE)</f>
        <v>L</v>
      </c>
      <c r="K118" s="6">
        <f>VLOOKUP(D118,products!$A$2:$E$97,4,FALSE)</f>
        <v>0.2</v>
      </c>
      <c r="L118" s="7">
        <f>VLOOKUP(D118,products!$A$2:$E$97,5,FALSE)</f>
        <v>4.7549999999999999</v>
      </c>
      <c r="M118" s="7">
        <f t="shared" si="3"/>
        <v>19.02</v>
      </c>
      <c r="N118" t="str">
        <f t="shared" si="4"/>
        <v>Liberica</v>
      </c>
      <c r="O118" t="str">
        <f t="shared" si="5"/>
        <v>Light</v>
      </c>
      <c r="P118" t="str">
        <f>VLOOKUP(orders[[#All],[Customer ID]],Table2[#All],9,0)</f>
        <v>Yes</v>
      </c>
    </row>
    <row r="119" spans="1:16" x14ac:dyDescent="0.35">
      <c r="A119" s="2" t="s">
        <v>1146</v>
      </c>
      <c r="B119" s="4">
        <v>44656</v>
      </c>
      <c r="C119" s="2" t="s">
        <v>1147</v>
      </c>
      <c r="D119" t="s">
        <v>6161</v>
      </c>
      <c r="E119" s="2">
        <v>4</v>
      </c>
      <c r="F119" s="2" t="str">
        <f>VLOOKUP(C119,customers!$A$2:$B$1760,2,FALSE)</f>
        <v>Brook Drage</v>
      </c>
      <c r="G119" s="2" t="str">
        <f>IF(VLOOKUP(C119,customers!$A$2:$C$1760,3,FALSE)=0,"",VLOOKUP(C119,customers!$A$2:$C$1760,3,FALSE))</f>
        <v>bdrage39@youku.com</v>
      </c>
      <c r="H119" s="2" t="str">
        <f>VLOOKUP(C119,customers!$A$2:$G$1760,7,FALSE)</f>
        <v>United States</v>
      </c>
      <c r="I119" t="str">
        <f>VLOOKUP(D119,products!$A$2:$B$97,2,FALSE)</f>
        <v>Lib</v>
      </c>
      <c r="J119" t="str">
        <f>VLOOKUP(D119,products!$A$2:$E$97,3,FALSE)</f>
        <v>L</v>
      </c>
      <c r="K119" s="6">
        <f>VLOOKUP(D119,products!$A$2:$E$97,4,FALSE)</f>
        <v>0.5</v>
      </c>
      <c r="L119" s="7">
        <f>VLOOKUP(D119,products!$A$2:$E$97,5,FALSE)</f>
        <v>9.51</v>
      </c>
      <c r="M119" s="7">
        <f t="shared" si="3"/>
        <v>38.04</v>
      </c>
      <c r="N119" t="str">
        <f t="shared" si="4"/>
        <v>Liberica</v>
      </c>
      <c r="O119" t="str">
        <f t="shared" si="5"/>
        <v>Light</v>
      </c>
      <c r="P119" t="str">
        <f>VLOOKUP(orders[[#All],[Customer ID]],Table2[#All],9,0)</f>
        <v>No</v>
      </c>
    </row>
    <row r="120" spans="1:16" x14ac:dyDescent="0.35">
      <c r="A120" s="2" t="s">
        <v>1152</v>
      </c>
      <c r="B120" s="4">
        <v>43760</v>
      </c>
      <c r="C120" s="2" t="s">
        <v>1153</v>
      </c>
      <c r="D120" t="s">
        <v>6144</v>
      </c>
      <c r="E120" s="2">
        <v>3</v>
      </c>
      <c r="F120" s="2" t="str">
        <f>VLOOKUP(C120,customers!$A$2:$B$1760,2,FALSE)</f>
        <v>Muffin Yallop</v>
      </c>
      <c r="G120" s="2" t="str">
        <f>IF(VLOOKUP(C120,customers!$A$2:$C$1760,3,FALSE)=0,"",VLOOKUP(C120,customers!$A$2:$C$1760,3,FALSE))</f>
        <v>myallop3a@fema.gov</v>
      </c>
      <c r="H120" s="2" t="str">
        <f>VLOOKUP(C120,customers!$A$2:$G$1760,7,FALSE)</f>
        <v>United States</v>
      </c>
      <c r="I120" t="str">
        <f>VLOOKUP(D120,products!$A$2:$B$97,2,FALSE)</f>
        <v>Exc</v>
      </c>
      <c r="J120" t="str">
        <f>VLOOKUP(D120,products!$A$2:$E$97,3,FALSE)</f>
        <v>D</v>
      </c>
      <c r="K120" s="6">
        <f>VLOOKUP(D120,products!$A$2:$E$97,4,FALSE)</f>
        <v>0.5</v>
      </c>
      <c r="L120" s="7">
        <f>VLOOKUP(D120,products!$A$2:$E$97,5,FALSE)</f>
        <v>7.29</v>
      </c>
      <c r="M120" s="7">
        <f t="shared" si="3"/>
        <v>21.87</v>
      </c>
      <c r="N120" t="str">
        <f t="shared" si="4"/>
        <v>Excelsa</v>
      </c>
      <c r="O120" t="str">
        <f t="shared" si="5"/>
        <v>Dark</v>
      </c>
      <c r="P120" t="str">
        <f>VLOOKUP(orders[[#All],[Customer ID]],Table2[#All],9,0)</f>
        <v>Yes</v>
      </c>
    </row>
    <row r="121" spans="1:16" x14ac:dyDescent="0.35">
      <c r="A121" s="2" t="s">
        <v>1158</v>
      </c>
      <c r="B121" s="4">
        <v>44471</v>
      </c>
      <c r="C121" s="2" t="s">
        <v>1159</v>
      </c>
      <c r="D121" t="s">
        <v>6156</v>
      </c>
      <c r="E121" s="2">
        <v>1</v>
      </c>
      <c r="F121" s="2" t="str">
        <f>VLOOKUP(C121,customers!$A$2:$B$1760,2,FALSE)</f>
        <v>Cordi Switsur</v>
      </c>
      <c r="G121" s="2" t="str">
        <f>IF(VLOOKUP(C121,customers!$A$2:$C$1760,3,FALSE)=0,"",VLOOKUP(C121,customers!$A$2:$C$1760,3,FALSE))</f>
        <v>cswitsur3b@chronoengine.com</v>
      </c>
      <c r="H121" s="2" t="str">
        <f>VLOOKUP(C121,customers!$A$2:$G$1760,7,FALSE)</f>
        <v>United States</v>
      </c>
      <c r="I121" t="str">
        <f>VLOOKUP(D121,products!$A$2:$B$97,2,FALSE)</f>
        <v>Exc</v>
      </c>
      <c r="J121" t="str">
        <f>VLOOKUP(D121,products!$A$2:$E$97,3,FALSE)</f>
        <v>M</v>
      </c>
      <c r="K121" s="6">
        <f>VLOOKUP(D121,products!$A$2:$E$97,4,FALSE)</f>
        <v>0.2</v>
      </c>
      <c r="L121" s="7">
        <f>VLOOKUP(D121,products!$A$2:$E$97,5,FALSE)</f>
        <v>4.125</v>
      </c>
      <c r="M121" s="7">
        <f t="shared" si="3"/>
        <v>4.125</v>
      </c>
      <c r="N121" t="str">
        <f t="shared" si="4"/>
        <v>Excelsa</v>
      </c>
      <c r="O121" t="str">
        <f t="shared" si="5"/>
        <v>Medium</v>
      </c>
      <c r="P121" t="str">
        <f>VLOOKUP(orders[[#All],[Customer ID]],Table2[#All],9,0)</f>
        <v>No</v>
      </c>
    </row>
    <row r="122" spans="1:16" x14ac:dyDescent="0.35">
      <c r="A122" s="2" t="s">
        <v>1158</v>
      </c>
      <c r="B122" s="4">
        <v>44471</v>
      </c>
      <c r="C122" s="2" t="s">
        <v>1159</v>
      </c>
      <c r="D122" t="s">
        <v>6167</v>
      </c>
      <c r="E122" s="2">
        <v>1</v>
      </c>
      <c r="F122" s="2" t="str">
        <f>VLOOKUP(C122,customers!$A$2:$B$1760,2,FALSE)</f>
        <v>Cordi Switsur</v>
      </c>
      <c r="G122" s="2" t="str">
        <f>IF(VLOOKUP(C122,customers!$A$2:$C$1760,3,FALSE)=0,"",VLOOKUP(C122,customers!$A$2:$C$1760,3,FALSE))</f>
        <v>cswitsur3b@chronoengine.com</v>
      </c>
      <c r="H122" s="2" t="str">
        <f>VLOOKUP(C122,customers!$A$2:$G$1760,7,FALSE)</f>
        <v>United States</v>
      </c>
      <c r="I122" t="str">
        <f>VLOOKUP(D122,products!$A$2:$B$97,2,FALSE)</f>
        <v>Ara</v>
      </c>
      <c r="J122" t="str">
        <f>VLOOKUP(D122,products!$A$2:$E$97,3,FALSE)</f>
        <v>L</v>
      </c>
      <c r="K122" s="6">
        <f>VLOOKUP(D122,products!$A$2:$E$97,4,FALSE)</f>
        <v>0.2</v>
      </c>
      <c r="L122" s="7">
        <f>VLOOKUP(D122,products!$A$2:$E$97,5,FALSE)</f>
        <v>3.8849999999999998</v>
      </c>
      <c r="M122" s="7">
        <f t="shared" si="3"/>
        <v>3.8849999999999998</v>
      </c>
      <c r="N122" t="str">
        <f t="shared" si="4"/>
        <v>Arabica</v>
      </c>
      <c r="O122" t="str">
        <f t="shared" si="5"/>
        <v>Light</v>
      </c>
      <c r="P122" t="str">
        <f>VLOOKUP(orders[[#All],[Customer ID]],Table2[#All],9,0)</f>
        <v>No</v>
      </c>
    </row>
    <row r="123" spans="1:16" x14ac:dyDescent="0.35">
      <c r="A123" s="2" t="s">
        <v>1158</v>
      </c>
      <c r="B123" s="4">
        <v>44471</v>
      </c>
      <c r="C123" s="2" t="s">
        <v>1159</v>
      </c>
      <c r="D123" t="s">
        <v>6141</v>
      </c>
      <c r="E123" s="2">
        <v>5</v>
      </c>
      <c r="F123" s="2" t="str">
        <f>VLOOKUP(C123,customers!$A$2:$B$1760,2,FALSE)</f>
        <v>Cordi Switsur</v>
      </c>
      <c r="G123" s="2" t="str">
        <f>IF(VLOOKUP(C123,customers!$A$2:$C$1760,3,FALSE)=0,"",VLOOKUP(C123,customers!$A$2:$C$1760,3,FALSE))</f>
        <v>cswitsur3b@chronoengine.com</v>
      </c>
      <c r="H123" s="2" t="str">
        <f>VLOOKUP(C123,customers!$A$2:$G$1760,7,FALSE)</f>
        <v>United States</v>
      </c>
      <c r="I123" t="str">
        <f>VLOOKUP(D123,products!$A$2:$B$97,2,FALSE)</f>
        <v>Exc</v>
      </c>
      <c r="J123" t="str">
        <f>VLOOKUP(D123,products!$A$2:$E$97,3,FALSE)</f>
        <v>M</v>
      </c>
      <c r="K123" s="6">
        <f>VLOOKUP(D123,products!$A$2:$E$97,4,FALSE)</f>
        <v>1</v>
      </c>
      <c r="L123" s="7">
        <f>VLOOKUP(D123,products!$A$2:$E$97,5,FALSE)</f>
        <v>13.75</v>
      </c>
      <c r="M123" s="7">
        <f t="shared" si="3"/>
        <v>68.75</v>
      </c>
      <c r="N123" t="str">
        <f t="shared" si="4"/>
        <v>Excelsa</v>
      </c>
      <c r="O123" t="str">
        <f t="shared" si="5"/>
        <v>Medium</v>
      </c>
      <c r="P123" t="str">
        <f>VLOOKUP(orders[[#All],[Customer ID]],Table2[#All],9,0)</f>
        <v>No</v>
      </c>
    </row>
    <row r="124" spans="1:16" x14ac:dyDescent="0.35">
      <c r="A124" s="2" t="s">
        <v>1174</v>
      </c>
      <c r="B124" s="4">
        <v>44268</v>
      </c>
      <c r="C124" s="2" t="s">
        <v>1175</v>
      </c>
      <c r="D124" t="s">
        <v>6158</v>
      </c>
      <c r="E124" s="2">
        <v>4</v>
      </c>
      <c r="F124" s="2" t="str">
        <f>VLOOKUP(C124,customers!$A$2:$B$1760,2,FALSE)</f>
        <v>Mahala Ludwell</v>
      </c>
      <c r="G124" s="2" t="str">
        <f>IF(VLOOKUP(C124,customers!$A$2:$C$1760,3,FALSE)=0,"",VLOOKUP(C124,customers!$A$2:$C$1760,3,FALSE))</f>
        <v>mludwell3e@blogger.com</v>
      </c>
      <c r="H124" s="2" t="str">
        <f>VLOOKUP(C124,customers!$A$2:$G$1760,7,FALSE)</f>
        <v>United States</v>
      </c>
      <c r="I124" t="str">
        <f>VLOOKUP(D124,products!$A$2:$B$97,2,FALSE)</f>
        <v>Ara</v>
      </c>
      <c r="J124" t="str">
        <f>VLOOKUP(D124,products!$A$2:$E$97,3,FALSE)</f>
        <v>D</v>
      </c>
      <c r="K124" s="6">
        <f>VLOOKUP(D124,products!$A$2:$E$97,4,FALSE)</f>
        <v>0.5</v>
      </c>
      <c r="L124" s="7">
        <f>VLOOKUP(D124,products!$A$2:$E$97,5,FALSE)</f>
        <v>5.97</v>
      </c>
      <c r="M124" s="7">
        <f t="shared" si="3"/>
        <v>23.88</v>
      </c>
      <c r="N124" t="str">
        <f t="shared" si="4"/>
        <v>Arabica</v>
      </c>
      <c r="O124" t="str">
        <f t="shared" si="5"/>
        <v>Dark</v>
      </c>
      <c r="P124" t="str">
        <f>VLOOKUP(orders[[#All],[Customer ID]],Table2[#All],9,0)</f>
        <v>Yes</v>
      </c>
    </row>
    <row r="125" spans="1:16" x14ac:dyDescent="0.35">
      <c r="A125" s="2" t="s">
        <v>1180</v>
      </c>
      <c r="B125" s="4">
        <v>44724</v>
      </c>
      <c r="C125" s="2" t="s">
        <v>1181</v>
      </c>
      <c r="D125" t="s">
        <v>6164</v>
      </c>
      <c r="E125" s="2">
        <v>4</v>
      </c>
      <c r="F125" s="2" t="str">
        <f>VLOOKUP(C125,customers!$A$2:$B$1760,2,FALSE)</f>
        <v>Doll Beauchamp</v>
      </c>
      <c r="G125" s="2" t="str">
        <f>IF(VLOOKUP(C125,customers!$A$2:$C$1760,3,FALSE)=0,"",VLOOKUP(C125,customers!$A$2:$C$1760,3,FALSE))</f>
        <v>dbeauchamp3f@usda.gov</v>
      </c>
      <c r="H125" s="2" t="str">
        <f>VLOOKUP(C125,customers!$A$2:$G$1760,7,FALSE)</f>
        <v>United States</v>
      </c>
      <c r="I125" t="str">
        <f>VLOOKUP(D125,products!$A$2:$B$97,2,FALSE)</f>
        <v>Lib</v>
      </c>
      <c r="J125" t="str">
        <f>VLOOKUP(D125,products!$A$2:$E$97,3,FALSE)</f>
        <v>L</v>
      </c>
      <c r="K125" s="6">
        <f>VLOOKUP(D125,products!$A$2:$E$97,4,FALSE)</f>
        <v>2.5</v>
      </c>
      <c r="L125" s="7">
        <f>VLOOKUP(D125,products!$A$2:$E$97,5,FALSE)</f>
        <v>36.454999999999998</v>
      </c>
      <c r="M125" s="7">
        <f t="shared" si="3"/>
        <v>145.82</v>
      </c>
      <c r="N125" t="str">
        <f t="shared" si="4"/>
        <v>Liberica</v>
      </c>
      <c r="O125" t="str">
        <f t="shared" si="5"/>
        <v>Light</v>
      </c>
      <c r="P125" t="str">
        <f>VLOOKUP(orders[[#All],[Customer ID]],Table2[#All],9,0)</f>
        <v>No</v>
      </c>
    </row>
    <row r="126" spans="1:16" x14ac:dyDescent="0.35">
      <c r="A126" s="2" t="s">
        <v>1186</v>
      </c>
      <c r="B126" s="4">
        <v>43582</v>
      </c>
      <c r="C126" s="2" t="s">
        <v>1187</v>
      </c>
      <c r="D126" t="s">
        <v>6159</v>
      </c>
      <c r="E126" s="2">
        <v>5</v>
      </c>
      <c r="F126" s="2" t="str">
        <f>VLOOKUP(C126,customers!$A$2:$B$1760,2,FALSE)</f>
        <v>Stanford Rodliff</v>
      </c>
      <c r="G126" s="2" t="str">
        <f>IF(VLOOKUP(C126,customers!$A$2:$C$1760,3,FALSE)=0,"",VLOOKUP(C126,customers!$A$2:$C$1760,3,FALSE))</f>
        <v>srodliff3g@ted.com</v>
      </c>
      <c r="H126" s="2" t="str">
        <f>VLOOKUP(C126,customers!$A$2:$G$1760,7,FALSE)</f>
        <v>United States</v>
      </c>
      <c r="I126" t="str">
        <f>VLOOKUP(D126,products!$A$2:$B$97,2,FALSE)</f>
        <v>Lib</v>
      </c>
      <c r="J126" t="str">
        <f>VLOOKUP(D126,products!$A$2:$E$97,3,FALSE)</f>
        <v>M</v>
      </c>
      <c r="K126" s="6">
        <f>VLOOKUP(D126,products!$A$2:$E$97,4,FALSE)</f>
        <v>0.2</v>
      </c>
      <c r="L126" s="7">
        <f>VLOOKUP(D126,products!$A$2:$E$97,5,FALSE)</f>
        <v>4.3650000000000002</v>
      </c>
      <c r="M126" s="7">
        <f t="shared" si="3"/>
        <v>21.825000000000003</v>
      </c>
      <c r="N126" t="str">
        <f t="shared" si="4"/>
        <v>Liberica</v>
      </c>
      <c r="O126" t="str">
        <f t="shared" si="5"/>
        <v>Medium</v>
      </c>
      <c r="P126" t="str">
        <f>VLOOKUP(orders[[#All],[Customer ID]],Table2[#All],9,0)</f>
        <v>Yes</v>
      </c>
    </row>
    <row r="127" spans="1:16" x14ac:dyDescent="0.35">
      <c r="A127" s="2" t="s">
        <v>1192</v>
      </c>
      <c r="B127" s="4">
        <v>43608</v>
      </c>
      <c r="C127" s="2" t="s">
        <v>1193</v>
      </c>
      <c r="D127" t="s">
        <v>6160</v>
      </c>
      <c r="E127" s="2">
        <v>3</v>
      </c>
      <c r="F127" s="2" t="str">
        <f>VLOOKUP(C127,customers!$A$2:$B$1760,2,FALSE)</f>
        <v>Stevana Woodham</v>
      </c>
      <c r="G127" s="2" t="str">
        <f>IF(VLOOKUP(C127,customers!$A$2:$C$1760,3,FALSE)=0,"",VLOOKUP(C127,customers!$A$2:$C$1760,3,FALSE))</f>
        <v>swoodham3h@businesswire.com</v>
      </c>
      <c r="H127" s="2" t="str">
        <f>VLOOKUP(C127,customers!$A$2:$G$1760,7,FALSE)</f>
        <v>Ireland</v>
      </c>
      <c r="I127" t="str">
        <f>VLOOKUP(D127,products!$A$2:$B$97,2,FALSE)</f>
        <v>Lib</v>
      </c>
      <c r="J127" t="str">
        <f>VLOOKUP(D127,products!$A$2:$E$97,3,FALSE)</f>
        <v>M</v>
      </c>
      <c r="K127" s="6">
        <f>VLOOKUP(D127,products!$A$2:$E$97,4,FALSE)</f>
        <v>0.5</v>
      </c>
      <c r="L127" s="7">
        <f>VLOOKUP(D127,products!$A$2:$E$97,5,FALSE)</f>
        <v>8.73</v>
      </c>
      <c r="M127" s="7">
        <f t="shared" si="3"/>
        <v>26.19</v>
      </c>
      <c r="N127" t="str">
        <f t="shared" si="4"/>
        <v>Liberica</v>
      </c>
      <c r="O127" t="str">
        <f t="shared" si="5"/>
        <v>Medium</v>
      </c>
      <c r="P127" t="str">
        <f>VLOOKUP(orders[[#All],[Customer ID]],Table2[#All],9,0)</f>
        <v>Yes</v>
      </c>
    </row>
    <row r="128" spans="1:16" x14ac:dyDescent="0.35">
      <c r="A128" s="2" t="s">
        <v>1198</v>
      </c>
      <c r="B128" s="4">
        <v>44026</v>
      </c>
      <c r="C128" s="2" t="s">
        <v>1199</v>
      </c>
      <c r="D128" t="s">
        <v>6155</v>
      </c>
      <c r="E128" s="2">
        <v>1</v>
      </c>
      <c r="F128" s="2" t="str">
        <f>VLOOKUP(C128,customers!$A$2:$B$1760,2,FALSE)</f>
        <v>Hewet Synnot</v>
      </c>
      <c r="G128" s="2" t="str">
        <f>IF(VLOOKUP(C128,customers!$A$2:$C$1760,3,FALSE)=0,"",VLOOKUP(C128,customers!$A$2:$C$1760,3,FALSE))</f>
        <v>hsynnot3i@about.com</v>
      </c>
      <c r="H128" s="2" t="str">
        <f>VLOOKUP(C128,customers!$A$2:$G$1760,7,FALSE)</f>
        <v>United States</v>
      </c>
      <c r="I128" t="str">
        <f>VLOOKUP(D128,products!$A$2:$B$97,2,FALSE)</f>
        <v>Ara</v>
      </c>
      <c r="J128" t="str">
        <f>VLOOKUP(D128,products!$A$2:$E$97,3,FALSE)</f>
        <v>M</v>
      </c>
      <c r="K128" s="6">
        <f>VLOOKUP(D128,products!$A$2:$E$97,4,FALSE)</f>
        <v>1</v>
      </c>
      <c r="L128" s="7">
        <f>VLOOKUP(D128,products!$A$2:$E$97,5,FALSE)</f>
        <v>11.25</v>
      </c>
      <c r="M128" s="7">
        <f t="shared" si="3"/>
        <v>11.25</v>
      </c>
      <c r="N128" t="str">
        <f t="shared" si="4"/>
        <v>Arabica</v>
      </c>
      <c r="O128" t="str">
        <f t="shared" si="5"/>
        <v>Medium</v>
      </c>
      <c r="P128" t="str">
        <f>VLOOKUP(orders[[#All],[Customer ID]],Table2[#All],9,0)</f>
        <v>No</v>
      </c>
    </row>
    <row r="129" spans="1:16" x14ac:dyDescent="0.35">
      <c r="A129" s="2" t="s">
        <v>1204</v>
      </c>
      <c r="B129" s="4">
        <v>44510</v>
      </c>
      <c r="C129" s="2" t="s">
        <v>1205</v>
      </c>
      <c r="D129" t="s">
        <v>6143</v>
      </c>
      <c r="E129" s="2">
        <v>6</v>
      </c>
      <c r="F129" s="2" t="str">
        <f>VLOOKUP(C129,customers!$A$2:$B$1760,2,FALSE)</f>
        <v>Raleigh Lepere</v>
      </c>
      <c r="G129" s="2" t="str">
        <f>IF(VLOOKUP(C129,customers!$A$2:$C$1760,3,FALSE)=0,"",VLOOKUP(C129,customers!$A$2:$C$1760,3,FALSE))</f>
        <v>rlepere3j@shop-pro.jp</v>
      </c>
      <c r="H129" s="2" t="str">
        <f>VLOOKUP(C129,customers!$A$2:$G$1760,7,FALSE)</f>
        <v>Ireland</v>
      </c>
      <c r="I129" t="str">
        <f>VLOOKUP(D129,products!$A$2:$B$97,2,FALSE)</f>
        <v>Lib</v>
      </c>
      <c r="J129" t="str">
        <f>VLOOKUP(D129,products!$A$2:$E$97,3,FALSE)</f>
        <v>D</v>
      </c>
      <c r="K129" s="6">
        <f>VLOOKUP(D129,products!$A$2:$E$97,4,FALSE)</f>
        <v>1</v>
      </c>
      <c r="L129" s="7">
        <f>VLOOKUP(D129,products!$A$2:$E$97,5,FALSE)</f>
        <v>12.95</v>
      </c>
      <c r="M129" s="7">
        <f t="shared" si="3"/>
        <v>77.699999999999989</v>
      </c>
      <c r="N129" t="str">
        <f t="shared" si="4"/>
        <v>Liberica</v>
      </c>
      <c r="O129" t="str">
        <f t="shared" si="5"/>
        <v>Dark</v>
      </c>
      <c r="P129" t="str">
        <f>VLOOKUP(orders[[#All],[Customer ID]],Table2[#All],9,0)</f>
        <v>No</v>
      </c>
    </row>
    <row r="130" spans="1:16" x14ac:dyDescent="0.35">
      <c r="A130" s="2" t="s">
        <v>1210</v>
      </c>
      <c r="B130" s="4">
        <v>44439</v>
      </c>
      <c r="C130" s="2" t="s">
        <v>1211</v>
      </c>
      <c r="D130" t="s">
        <v>6157</v>
      </c>
      <c r="E130" s="2">
        <v>1</v>
      </c>
      <c r="F130" s="2" t="str">
        <f>VLOOKUP(C130,customers!$A$2:$B$1760,2,FALSE)</f>
        <v>Timofei Woofinden</v>
      </c>
      <c r="G130" s="2" t="str">
        <f>IF(VLOOKUP(C130,customers!$A$2:$C$1760,3,FALSE)=0,"",VLOOKUP(C130,customers!$A$2:$C$1760,3,FALSE))</f>
        <v>twoofinden3k@businesswire.com</v>
      </c>
      <c r="H130" s="2" t="str">
        <f>VLOOKUP(C130,customers!$A$2:$G$1760,7,FALSE)</f>
        <v>United States</v>
      </c>
      <c r="I130" t="str">
        <f>VLOOKUP(D130,products!$A$2:$B$97,2,FALSE)</f>
        <v>Ara</v>
      </c>
      <c r="J130" t="str">
        <f>VLOOKUP(D130,products!$A$2:$E$97,3,FALSE)</f>
        <v>M</v>
      </c>
      <c r="K130" s="6">
        <f>VLOOKUP(D130,products!$A$2:$E$97,4,FALSE)</f>
        <v>0.5</v>
      </c>
      <c r="L130" s="7">
        <f>VLOOKUP(D130,products!$A$2:$E$97,5,FALSE)</f>
        <v>6.75</v>
      </c>
      <c r="M130" s="7">
        <f t="shared" ref="M130:M193" si="6">E130*L130</f>
        <v>6.75</v>
      </c>
      <c r="N130" t="str">
        <f t="shared" ref="N130:N193" si="7">IF(I130="Rob","Robusta",IF(I130="Exc","Excelsa",IF(I130="Ara","Arabica",IF(I130="Lib","Liberica",""))))</f>
        <v>Arabica</v>
      </c>
      <c r="O130" t="str">
        <f t="shared" ref="O130:O193" si="8">IF(J130="M","Medium",IF(J130="L","Light",IF(J130="D","Dark","")))</f>
        <v>Medium</v>
      </c>
      <c r="P130" t="str">
        <f>VLOOKUP(orders[[#All],[Customer ID]],Table2[#All],9,0)</f>
        <v>No</v>
      </c>
    </row>
    <row r="131" spans="1:16" x14ac:dyDescent="0.35">
      <c r="A131" s="2" t="s">
        <v>1216</v>
      </c>
      <c r="B131" s="4">
        <v>43652</v>
      </c>
      <c r="C131" s="2" t="s">
        <v>1217</v>
      </c>
      <c r="D131" t="s">
        <v>6183</v>
      </c>
      <c r="E131" s="2">
        <v>1</v>
      </c>
      <c r="F131" s="2" t="str">
        <f>VLOOKUP(C131,customers!$A$2:$B$1760,2,FALSE)</f>
        <v>Evelina Dacca</v>
      </c>
      <c r="G131" s="2" t="str">
        <f>IF(VLOOKUP(C131,customers!$A$2:$C$1760,3,FALSE)=0,"",VLOOKUP(C131,customers!$A$2:$C$1760,3,FALSE))</f>
        <v>edacca3l@google.pl</v>
      </c>
      <c r="H131" s="2" t="str">
        <f>VLOOKUP(C131,customers!$A$2:$G$1760,7,FALSE)</f>
        <v>United States</v>
      </c>
      <c r="I131" t="str">
        <f>VLOOKUP(D131,products!$A$2:$B$97,2,FALSE)</f>
        <v>Exc</v>
      </c>
      <c r="J131" t="str">
        <f>VLOOKUP(D131,products!$A$2:$E$97,3,FALSE)</f>
        <v>D</v>
      </c>
      <c r="K131" s="6">
        <f>VLOOKUP(D131,products!$A$2:$E$97,4,FALSE)</f>
        <v>1</v>
      </c>
      <c r="L131" s="7">
        <f>VLOOKUP(D131,products!$A$2:$E$97,5,FALSE)</f>
        <v>12.15</v>
      </c>
      <c r="M131" s="7">
        <f t="shared" si="6"/>
        <v>12.15</v>
      </c>
      <c r="N131" t="str">
        <f t="shared" si="7"/>
        <v>Excelsa</v>
      </c>
      <c r="O131" t="str">
        <f t="shared" si="8"/>
        <v>Dark</v>
      </c>
      <c r="P131" t="str">
        <f>VLOOKUP(orders[[#All],[Customer ID]],Table2[#All],9,0)</f>
        <v>Yes</v>
      </c>
    </row>
    <row r="132" spans="1:16" x14ac:dyDescent="0.35">
      <c r="A132" s="2" t="s">
        <v>1222</v>
      </c>
      <c r="B132" s="4">
        <v>44624</v>
      </c>
      <c r="C132" s="2" t="s">
        <v>1223</v>
      </c>
      <c r="D132" t="s">
        <v>6182</v>
      </c>
      <c r="E132" s="2">
        <v>5</v>
      </c>
      <c r="F132" s="2" t="str">
        <f>VLOOKUP(C132,customers!$A$2:$B$1760,2,FALSE)</f>
        <v>Bidget Tremellier</v>
      </c>
      <c r="G132" s="2" t="str">
        <f>IF(VLOOKUP(C132,customers!$A$2:$C$1760,3,FALSE)=0,"",VLOOKUP(C132,customers!$A$2:$C$1760,3,FALSE))</f>
        <v/>
      </c>
      <c r="H132" s="2" t="str">
        <f>VLOOKUP(C132,customers!$A$2:$G$1760,7,FALSE)</f>
        <v>Ireland</v>
      </c>
      <c r="I132" t="str">
        <f>VLOOKUP(D132,products!$A$2:$B$97,2,FALSE)</f>
        <v>Ara</v>
      </c>
      <c r="J132" t="str">
        <f>VLOOKUP(D132,products!$A$2:$E$97,3,FALSE)</f>
        <v>L</v>
      </c>
      <c r="K132" s="6">
        <f>VLOOKUP(D132,products!$A$2:$E$97,4,FALSE)</f>
        <v>2.5</v>
      </c>
      <c r="L132" s="7">
        <f>VLOOKUP(D132,products!$A$2:$E$97,5,FALSE)</f>
        <v>29.785</v>
      </c>
      <c r="M132" s="7">
        <f t="shared" si="6"/>
        <v>148.92500000000001</v>
      </c>
      <c r="N132" t="str">
        <f t="shared" si="7"/>
        <v>Arabica</v>
      </c>
      <c r="O132" t="str">
        <f t="shared" si="8"/>
        <v>Light</v>
      </c>
      <c r="P132" t="str">
        <f>VLOOKUP(orders[[#All],[Customer ID]],Table2[#All],9,0)</f>
        <v>Yes</v>
      </c>
    </row>
    <row r="133" spans="1:16" x14ac:dyDescent="0.35">
      <c r="A133" s="2" t="s">
        <v>1227</v>
      </c>
      <c r="B133" s="4">
        <v>44196</v>
      </c>
      <c r="C133" s="2" t="s">
        <v>1228</v>
      </c>
      <c r="D133" t="s">
        <v>6144</v>
      </c>
      <c r="E133" s="2">
        <v>2</v>
      </c>
      <c r="F133" s="2" t="str">
        <f>VLOOKUP(C133,customers!$A$2:$B$1760,2,FALSE)</f>
        <v>Bobinette Hindsberg</v>
      </c>
      <c r="G133" s="2" t="str">
        <f>IF(VLOOKUP(C133,customers!$A$2:$C$1760,3,FALSE)=0,"",VLOOKUP(C133,customers!$A$2:$C$1760,3,FALSE))</f>
        <v>bhindsberg3n@blogs.com</v>
      </c>
      <c r="H133" s="2" t="str">
        <f>VLOOKUP(C133,customers!$A$2:$G$1760,7,FALSE)</f>
        <v>United States</v>
      </c>
      <c r="I133" t="str">
        <f>VLOOKUP(D133,products!$A$2:$B$97,2,FALSE)</f>
        <v>Exc</v>
      </c>
      <c r="J133" t="str">
        <f>VLOOKUP(D133,products!$A$2:$E$97,3,FALSE)</f>
        <v>D</v>
      </c>
      <c r="K133" s="6">
        <f>VLOOKUP(D133,products!$A$2:$E$97,4,FALSE)</f>
        <v>0.5</v>
      </c>
      <c r="L133" s="7">
        <f>VLOOKUP(D133,products!$A$2:$E$97,5,FALSE)</f>
        <v>7.29</v>
      </c>
      <c r="M133" s="7">
        <f t="shared" si="6"/>
        <v>14.58</v>
      </c>
      <c r="N133" t="str">
        <f t="shared" si="7"/>
        <v>Excelsa</v>
      </c>
      <c r="O133" t="str">
        <f t="shared" si="8"/>
        <v>Dark</v>
      </c>
      <c r="P133" t="str">
        <f>VLOOKUP(orders[[#All],[Customer ID]],Table2[#All],9,0)</f>
        <v>Yes</v>
      </c>
    </row>
    <row r="134" spans="1:16" x14ac:dyDescent="0.35">
      <c r="A134" s="2" t="s">
        <v>1233</v>
      </c>
      <c r="B134" s="4">
        <v>44043</v>
      </c>
      <c r="C134" s="2" t="s">
        <v>1234</v>
      </c>
      <c r="D134" t="s">
        <v>6182</v>
      </c>
      <c r="E134" s="2">
        <v>5</v>
      </c>
      <c r="F134" s="2" t="str">
        <f>VLOOKUP(C134,customers!$A$2:$B$1760,2,FALSE)</f>
        <v>Osbert Robins</v>
      </c>
      <c r="G134" s="2" t="str">
        <f>IF(VLOOKUP(C134,customers!$A$2:$C$1760,3,FALSE)=0,"",VLOOKUP(C134,customers!$A$2:$C$1760,3,FALSE))</f>
        <v>orobins3o@salon.com</v>
      </c>
      <c r="H134" s="2" t="str">
        <f>VLOOKUP(C134,customers!$A$2:$G$1760,7,FALSE)</f>
        <v>United States</v>
      </c>
      <c r="I134" t="str">
        <f>VLOOKUP(D134,products!$A$2:$B$97,2,FALSE)</f>
        <v>Ara</v>
      </c>
      <c r="J134" t="str">
        <f>VLOOKUP(D134,products!$A$2:$E$97,3,FALSE)</f>
        <v>L</v>
      </c>
      <c r="K134" s="6">
        <f>VLOOKUP(D134,products!$A$2:$E$97,4,FALSE)</f>
        <v>2.5</v>
      </c>
      <c r="L134" s="7">
        <f>VLOOKUP(D134,products!$A$2:$E$97,5,FALSE)</f>
        <v>29.785</v>
      </c>
      <c r="M134" s="7">
        <f t="shared" si="6"/>
        <v>148.92500000000001</v>
      </c>
      <c r="N134" t="str">
        <f t="shared" si="7"/>
        <v>Arabica</v>
      </c>
      <c r="O134" t="str">
        <f t="shared" si="8"/>
        <v>Light</v>
      </c>
      <c r="P134" t="str">
        <f>VLOOKUP(orders[[#All],[Customer ID]],Table2[#All],9,0)</f>
        <v>Yes</v>
      </c>
    </row>
    <row r="135" spans="1:16" x14ac:dyDescent="0.35">
      <c r="A135" s="2" t="s">
        <v>1239</v>
      </c>
      <c r="B135" s="4">
        <v>44340</v>
      </c>
      <c r="C135" s="2" t="s">
        <v>1240</v>
      </c>
      <c r="D135" t="s">
        <v>6143</v>
      </c>
      <c r="E135" s="2">
        <v>1</v>
      </c>
      <c r="F135" s="2" t="str">
        <f>VLOOKUP(C135,customers!$A$2:$B$1760,2,FALSE)</f>
        <v>Othello Syseland</v>
      </c>
      <c r="G135" s="2" t="str">
        <f>IF(VLOOKUP(C135,customers!$A$2:$C$1760,3,FALSE)=0,"",VLOOKUP(C135,customers!$A$2:$C$1760,3,FALSE))</f>
        <v>osyseland3p@independent.co.uk</v>
      </c>
      <c r="H135" s="2" t="str">
        <f>VLOOKUP(C135,customers!$A$2:$G$1760,7,FALSE)</f>
        <v>United States</v>
      </c>
      <c r="I135" t="str">
        <f>VLOOKUP(D135,products!$A$2:$B$97,2,FALSE)</f>
        <v>Lib</v>
      </c>
      <c r="J135" t="str">
        <f>VLOOKUP(D135,products!$A$2:$E$97,3,FALSE)</f>
        <v>D</v>
      </c>
      <c r="K135" s="6">
        <f>VLOOKUP(D135,products!$A$2:$E$97,4,FALSE)</f>
        <v>1</v>
      </c>
      <c r="L135" s="7">
        <f>VLOOKUP(D135,products!$A$2:$E$97,5,FALSE)</f>
        <v>12.95</v>
      </c>
      <c r="M135" s="7">
        <f t="shared" si="6"/>
        <v>12.95</v>
      </c>
      <c r="N135" t="str">
        <f t="shared" si="7"/>
        <v>Liberica</v>
      </c>
      <c r="O135" t="str">
        <f t="shared" si="8"/>
        <v>Dark</v>
      </c>
      <c r="P135" t="str">
        <f>VLOOKUP(orders[[#All],[Customer ID]],Table2[#All],9,0)</f>
        <v>No</v>
      </c>
    </row>
    <row r="136" spans="1:16" x14ac:dyDescent="0.35">
      <c r="A136" s="2" t="s">
        <v>1245</v>
      </c>
      <c r="B136" s="4">
        <v>44758</v>
      </c>
      <c r="C136" s="2" t="s">
        <v>1246</v>
      </c>
      <c r="D136" t="s">
        <v>6166</v>
      </c>
      <c r="E136" s="2">
        <v>3</v>
      </c>
      <c r="F136" s="2" t="str">
        <f>VLOOKUP(C136,customers!$A$2:$B$1760,2,FALSE)</f>
        <v>Ewell Hanby</v>
      </c>
      <c r="G136" s="2" t="str">
        <f>IF(VLOOKUP(C136,customers!$A$2:$C$1760,3,FALSE)=0,"",VLOOKUP(C136,customers!$A$2:$C$1760,3,FALSE))</f>
        <v/>
      </c>
      <c r="H136" s="2" t="str">
        <f>VLOOKUP(C136,customers!$A$2:$G$1760,7,FALSE)</f>
        <v>United States</v>
      </c>
      <c r="I136" t="str">
        <f>VLOOKUP(D136,products!$A$2:$B$97,2,FALSE)</f>
        <v>Exc</v>
      </c>
      <c r="J136" t="str">
        <f>VLOOKUP(D136,products!$A$2:$E$97,3,FALSE)</f>
        <v>M</v>
      </c>
      <c r="K136" s="6">
        <f>VLOOKUP(D136,products!$A$2:$E$97,4,FALSE)</f>
        <v>2.5</v>
      </c>
      <c r="L136" s="7">
        <f>VLOOKUP(D136,products!$A$2:$E$97,5,FALSE)</f>
        <v>31.625</v>
      </c>
      <c r="M136" s="7">
        <f t="shared" si="6"/>
        <v>94.875</v>
      </c>
      <c r="N136" t="str">
        <f t="shared" si="7"/>
        <v>Excelsa</v>
      </c>
      <c r="O136" t="str">
        <f t="shared" si="8"/>
        <v>Medium</v>
      </c>
      <c r="P136" t="str">
        <f>VLOOKUP(orders[[#All],[Customer ID]],Table2[#All],9,0)</f>
        <v>Yes</v>
      </c>
    </row>
    <row r="137" spans="1:16" x14ac:dyDescent="0.35">
      <c r="A137" s="2" t="s">
        <v>1249</v>
      </c>
      <c r="B137" s="4">
        <v>44232</v>
      </c>
      <c r="C137" s="2" t="s">
        <v>976</v>
      </c>
      <c r="D137" t="s">
        <v>6180</v>
      </c>
      <c r="E137" s="2">
        <v>5</v>
      </c>
      <c r="F137" s="2" t="str">
        <f>VLOOKUP(C137,customers!$A$2:$B$1760,2,FALSE)</f>
        <v>Blancha McAmish</v>
      </c>
      <c r="G137" s="2" t="str">
        <f>IF(VLOOKUP(C137,customers!$A$2:$C$1760,3,FALSE)=0,"",VLOOKUP(C137,customers!$A$2:$C$1760,3,FALSE))</f>
        <v>bmcamish2e@tripadvisor.com</v>
      </c>
      <c r="H137" s="2" t="str">
        <f>VLOOKUP(C137,customers!$A$2:$G$1760,7,FALSE)</f>
        <v>United States</v>
      </c>
      <c r="I137" t="str">
        <f>VLOOKUP(D137,products!$A$2:$B$97,2,FALSE)</f>
        <v>Ara</v>
      </c>
      <c r="J137" t="str">
        <f>VLOOKUP(D137,products!$A$2:$E$97,3,FALSE)</f>
        <v>L</v>
      </c>
      <c r="K137" s="6">
        <f>VLOOKUP(D137,products!$A$2:$E$97,4,FALSE)</f>
        <v>0.5</v>
      </c>
      <c r="L137" s="7">
        <f>VLOOKUP(D137,products!$A$2:$E$97,5,FALSE)</f>
        <v>7.77</v>
      </c>
      <c r="M137" s="7">
        <f t="shared" si="6"/>
        <v>38.849999999999994</v>
      </c>
      <c r="N137" t="str">
        <f t="shared" si="7"/>
        <v>Arabica</v>
      </c>
      <c r="O137" t="str">
        <f t="shared" si="8"/>
        <v>Light</v>
      </c>
      <c r="P137" t="str">
        <f>VLOOKUP(orders[[#All],[Customer ID]],Table2[#All],9,0)</f>
        <v>Yes</v>
      </c>
    </row>
    <row r="138" spans="1:16" x14ac:dyDescent="0.35">
      <c r="A138" s="2" t="s">
        <v>1255</v>
      </c>
      <c r="B138" s="4">
        <v>44406</v>
      </c>
      <c r="C138" s="2" t="s">
        <v>1256</v>
      </c>
      <c r="D138" t="s">
        <v>6154</v>
      </c>
      <c r="E138" s="2">
        <v>4</v>
      </c>
      <c r="F138" s="2" t="str">
        <f>VLOOKUP(C138,customers!$A$2:$B$1760,2,FALSE)</f>
        <v>Lowell Keenleyside</v>
      </c>
      <c r="G138" s="2" t="str">
        <f>IF(VLOOKUP(C138,customers!$A$2:$C$1760,3,FALSE)=0,"",VLOOKUP(C138,customers!$A$2:$C$1760,3,FALSE))</f>
        <v>lkeenleyside3s@topsy.com</v>
      </c>
      <c r="H138" s="2" t="str">
        <f>VLOOKUP(C138,customers!$A$2:$G$1760,7,FALSE)</f>
        <v>United States</v>
      </c>
      <c r="I138" t="str">
        <f>VLOOKUP(D138,products!$A$2:$B$97,2,FALSE)</f>
        <v>Ara</v>
      </c>
      <c r="J138" t="str">
        <f>VLOOKUP(D138,products!$A$2:$E$97,3,FALSE)</f>
        <v>D</v>
      </c>
      <c r="K138" s="6">
        <f>VLOOKUP(D138,products!$A$2:$E$97,4,FALSE)</f>
        <v>0.2</v>
      </c>
      <c r="L138" s="7">
        <f>VLOOKUP(D138,products!$A$2:$E$97,5,FALSE)</f>
        <v>2.9849999999999999</v>
      </c>
      <c r="M138" s="7">
        <f t="shared" si="6"/>
        <v>11.94</v>
      </c>
      <c r="N138" t="str">
        <f t="shared" si="7"/>
        <v>Arabica</v>
      </c>
      <c r="O138" t="str">
        <f t="shared" si="8"/>
        <v>Dark</v>
      </c>
      <c r="P138" t="str">
        <f>VLOOKUP(orders[[#All],[Customer ID]],Table2[#All],9,0)</f>
        <v>No</v>
      </c>
    </row>
    <row r="139" spans="1:16" x14ac:dyDescent="0.35">
      <c r="A139" s="2" t="s">
        <v>1261</v>
      </c>
      <c r="B139" s="4">
        <v>44637</v>
      </c>
      <c r="C139" s="2" t="s">
        <v>1262</v>
      </c>
      <c r="D139" t="s">
        <v>6148</v>
      </c>
      <c r="E139" s="2">
        <v>3</v>
      </c>
      <c r="F139" s="2" t="str">
        <f>VLOOKUP(C139,customers!$A$2:$B$1760,2,FALSE)</f>
        <v>Elonore Joliffe</v>
      </c>
      <c r="G139" s="2" t="str">
        <f>IF(VLOOKUP(C139,customers!$A$2:$C$1760,3,FALSE)=0,"",VLOOKUP(C139,customers!$A$2:$C$1760,3,FALSE))</f>
        <v/>
      </c>
      <c r="H139" s="2" t="str">
        <f>VLOOKUP(C139,customers!$A$2:$G$1760,7,FALSE)</f>
        <v>Ireland</v>
      </c>
      <c r="I139" t="str">
        <f>VLOOKUP(D139,products!$A$2:$B$97,2,FALSE)</f>
        <v>Exc</v>
      </c>
      <c r="J139" t="str">
        <f>VLOOKUP(D139,products!$A$2:$E$97,3,FALSE)</f>
        <v>L</v>
      </c>
      <c r="K139" s="6">
        <f>VLOOKUP(D139,products!$A$2:$E$97,4,FALSE)</f>
        <v>2.5</v>
      </c>
      <c r="L139" s="7">
        <f>VLOOKUP(D139,products!$A$2:$E$97,5,FALSE)</f>
        <v>34.155000000000001</v>
      </c>
      <c r="M139" s="7">
        <f t="shared" si="6"/>
        <v>102.465</v>
      </c>
      <c r="N139" t="str">
        <f t="shared" si="7"/>
        <v>Excelsa</v>
      </c>
      <c r="O139" t="str">
        <f t="shared" si="8"/>
        <v>Light</v>
      </c>
      <c r="P139" t="str">
        <f>VLOOKUP(orders[[#All],[Customer ID]],Table2[#All],9,0)</f>
        <v>No</v>
      </c>
    </row>
    <row r="140" spans="1:16" x14ac:dyDescent="0.35">
      <c r="A140" s="2" t="s">
        <v>1266</v>
      </c>
      <c r="B140" s="4">
        <v>44238</v>
      </c>
      <c r="C140" s="2" t="s">
        <v>1267</v>
      </c>
      <c r="D140" t="s">
        <v>6183</v>
      </c>
      <c r="E140" s="2">
        <v>4</v>
      </c>
      <c r="F140" s="2" t="str">
        <f>VLOOKUP(C140,customers!$A$2:$B$1760,2,FALSE)</f>
        <v>Abraham Coleman</v>
      </c>
      <c r="G140" s="2" t="str">
        <f>IF(VLOOKUP(C140,customers!$A$2:$C$1760,3,FALSE)=0,"",VLOOKUP(C140,customers!$A$2:$C$1760,3,FALSE))</f>
        <v/>
      </c>
      <c r="H140" s="2" t="str">
        <f>VLOOKUP(C140,customers!$A$2:$G$1760,7,FALSE)</f>
        <v>United States</v>
      </c>
      <c r="I140" t="str">
        <f>VLOOKUP(D140,products!$A$2:$B$97,2,FALSE)</f>
        <v>Exc</v>
      </c>
      <c r="J140" t="str">
        <f>VLOOKUP(D140,products!$A$2:$E$97,3,FALSE)</f>
        <v>D</v>
      </c>
      <c r="K140" s="6">
        <f>VLOOKUP(D140,products!$A$2:$E$97,4,FALSE)</f>
        <v>1</v>
      </c>
      <c r="L140" s="7">
        <f>VLOOKUP(D140,products!$A$2:$E$97,5,FALSE)</f>
        <v>12.15</v>
      </c>
      <c r="M140" s="7">
        <f t="shared" si="6"/>
        <v>48.6</v>
      </c>
      <c r="N140" t="str">
        <f t="shared" si="7"/>
        <v>Excelsa</v>
      </c>
      <c r="O140" t="str">
        <f t="shared" si="8"/>
        <v>Dark</v>
      </c>
      <c r="P140" t="str">
        <f>VLOOKUP(orders[[#All],[Customer ID]],Table2[#All],9,0)</f>
        <v>No</v>
      </c>
    </row>
    <row r="141" spans="1:16" x14ac:dyDescent="0.35">
      <c r="A141" s="2" t="s">
        <v>1271</v>
      </c>
      <c r="B141" s="4">
        <v>43509</v>
      </c>
      <c r="C141" s="2" t="s">
        <v>1272</v>
      </c>
      <c r="D141" t="s">
        <v>6143</v>
      </c>
      <c r="E141" s="2">
        <v>6</v>
      </c>
      <c r="F141" s="2" t="str">
        <f>VLOOKUP(C141,customers!$A$2:$B$1760,2,FALSE)</f>
        <v>Rivy Farington</v>
      </c>
      <c r="G141" s="2" t="str">
        <f>IF(VLOOKUP(C141,customers!$A$2:$C$1760,3,FALSE)=0,"",VLOOKUP(C141,customers!$A$2:$C$1760,3,FALSE))</f>
        <v/>
      </c>
      <c r="H141" s="2" t="str">
        <f>VLOOKUP(C141,customers!$A$2:$G$1760,7,FALSE)</f>
        <v>United States</v>
      </c>
      <c r="I141" t="str">
        <f>VLOOKUP(D141,products!$A$2:$B$97,2,FALSE)</f>
        <v>Lib</v>
      </c>
      <c r="J141" t="str">
        <f>VLOOKUP(D141,products!$A$2:$E$97,3,FALSE)</f>
        <v>D</v>
      </c>
      <c r="K141" s="6">
        <f>VLOOKUP(D141,products!$A$2:$E$97,4,FALSE)</f>
        <v>1</v>
      </c>
      <c r="L141" s="7">
        <f>VLOOKUP(D141,products!$A$2:$E$97,5,FALSE)</f>
        <v>12.95</v>
      </c>
      <c r="M141" s="7">
        <f t="shared" si="6"/>
        <v>77.699999999999989</v>
      </c>
      <c r="N141" t="str">
        <f t="shared" si="7"/>
        <v>Liberica</v>
      </c>
      <c r="O141" t="str">
        <f t="shared" si="8"/>
        <v>Dark</v>
      </c>
      <c r="P141" t="str">
        <f>VLOOKUP(orders[[#All],[Customer ID]],Table2[#All],9,0)</f>
        <v>Yes</v>
      </c>
    </row>
    <row r="142" spans="1:16" x14ac:dyDescent="0.35">
      <c r="A142" s="2" t="s">
        <v>1276</v>
      </c>
      <c r="B142" s="4">
        <v>44694</v>
      </c>
      <c r="C142" s="2" t="s">
        <v>1277</v>
      </c>
      <c r="D142" t="s">
        <v>6165</v>
      </c>
      <c r="E142" s="2">
        <v>1</v>
      </c>
      <c r="F142" s="2" t="str">
        <f>VLOOKUP(C142,customers!$A$2:$B$1760,2,FALSE)</f>
        <v>Vallie Kundt</v>
      </c>
      <c r="G142" s="2" t="str">
        <f>IF(VLOOKUP(C142,customers!$A$2:$C$1760,3,FALSE)=0,"",VLOOKUP(C142,customers!$A$2:$C$1760,3,FALSE))</f>
        <v>vkundt3w@bigcartel.com</v>
      </c>
      <c r="H142" s="2" t="str">
        <f>VLOOKUP(C142,customers!$A$2:$G$1760,7,FALSE)</f>
        <v>Ireland</v>
      </c>
      <c r="I142" t="str">
        <f>VLOOKUP(D142,products!$A$2:$B$97,2,FALSE)</f>
        <v>Lib</v>
      </c>
      <c r="J142" t="str">
        <f>VLOOKUP(D142,products!$A$2:$E$97,3,FALSE)</f>
        <v>D</v>
      </c>
      <c r="K142" s="6">
        <f>VLOOKUP(D142,products!$A$2:$E$97,4,FALSE)</f>
        <v>2.5</v>
      </c>
      <c r="L142" s="7">
        <f>VLOOKUP(D142,products!$A$2:$E$97,5,FALSE)</f>
        <v>29.785</v>
      </c>
      <c r="M142" s="7">
        <f t="shared" si="6"/>
        <v>29.785</v>
      </c>
      <c r="N142" t="str">
        <f t="shared" si="7"/>
        <v>Liberica</v>
      </c>
      <c r="O142" t="str">
        <f t="shared" si="8"/>
        <v>Dark</v>
      </c>
      <c r="P142" t="str">
        <f>VLOOKUP(orders[[#All],[Customer ID]],Table2[#All],9,0)</f>
        <v>Yes</v>
      </c>
    </row>
    <row r="143" spans="1:16" x14ac:dyDescent="0.35">
      <c r="A143" s="2" t="s">
        <v>1283</v>
      </c>
      <c r="B143" s="4">
        <v>43970</v>
      </c>
      <c r="C143" s="2" t="s">
        <v>1284</v>
      </c>
      <c r="D143" t="s">
        <v>6167</v>
      </c>
      <c r="E143" s="2">
        <v>4</v>
      </c>
      <c r="F143" s="2" t="str">
        <f>VLOOKUP(C143,customers!$A$2:$B$1760,2,FALSE)</f>
        <v>Boyd Bett</v>
      </c>
      <c r="G143" s="2" t="str">
        <f>IF(VLOOKUP(C143,customers!$A$2:$C$1760,3,FALSE)=0,"",VLOOKUP(C143,customers!$A$2:$C$1760,3,FALSE))</f>
        <v>bbett3x@google.de</v>
      </c>
      <c r="H143" s="2" t="str">
        <f>VLOOKUP(C143,customers!$A$2:$G$1760,7,FALSE)</f>
        <v>United States</v>
      </c>
      <c r="I143" t="str">
        <f>VLOOKUP(D143,products!$A$2:$B$97,2,FALSE)</f>
        <v>Ara</v>
      </c>
      <c r="J143" t="str">
        <f>VLOOKUP(D143,products!$A$2:$E$97,3,FALSE)</f>
        <v>L</v>
      </c>
      <c r="K143" s="6">
        <f>VLOOKUP(D143,products!$A$2:$E$97,4,FALSE)</f>
        <v>0.2</v>
      </c>
      <c r="L143" s="7">
        <f>VLOOKUP(D143,products!$A$2:$E$97,5,FALSE)</f>
        <v>3.8849999999999998</v>
      </c>
      <c r="M143" s="7">
        <f t="shared" si="6"/>
        <v>15.54</v>
      </c>
      <c r="N143" t="str">
        <f t="shared" si="7"/>
        <v>Arabica</v>
      </c>
      <c r="O143" t="str">
        <f t="shared" si="8"/>
        <v>Light</v>
      </c>
      <c r="P143" t="str">
        <f>VLOOKUP(orders[[#All],[Customer ID]],Table2[#All],9,0)</f>
        <v>Yes</v>
      </c>
    </row>
    <row r="144" spans="1:16" x14ac:dyDescent="0.35">
      <c r="A144" s="2" t="s">
        <v>1289</v>
      </c>
      <c r="B144" s="4">
        <v>44678</v>
      </c>
      <c r="C144" s="2" t="s">
        <v>1290</v>
      </c>
      <c r="D144" t="s">
        <v>6148</v>
      </c>
      <c r="E144" s="2">
        <v>4</v>
      </c>
      <c r="F144" s="2" t="str">
        <f>VLOOKUP(C144,customers!$A$2:$B$1760,2,FALSE)</f>
        <v>Julio Armytage</v>
      </c>
      <c r="G144" s="2" t="str">
        <f>IF(VLOOKUP(C144,customers!$A$2:$C$1760,3,FALSE)=0,"",VLOOKUP(C144,customers!$A$2:$C$1760,3,FALSE))</f>
        <v/>
      </c>
      <c r="H144" s="2" t="str">
        <f>VLOOKUP(C144,customers!$A$2:$G$1760,7,FALSE)</f>
        <v>Ireland</v>
      </c>
      <c r="I144" t="str">
        <f>VLOOKUP(D144,products!$A$2:$B$97,2,FALSE)</f>
        <v>Exc</v>
      </c>
      <c r="J144" t="str">
        <f>VLOOKUP(D144,products!$A$2:$E$97,3,FALSE)</f>
        <v>L</v>
      </c>
      <c r="K144" s="6">
        <f>VLOOKUP(D144,products!$A$2:$E$97,4,FALSE)</f>
        <v>2.5</v>
      </c>
      <c r="L144" s="7">
        <f>VLOOKUP(D144,products!$A$2:$E$97,5,FALSE)</f>
        <v>34.155000000000001</v>
      </c>
      <c r="M144" s="7">
        <f t="shared" si="6"/>
        <v>136.62</v>
      </c>
      <c r="N144" t="str">
        <f t="shared" si="7"/>
        <v>Excelsa</v>
      </c>
      <c r="O144" t="str">
        <f t="shared" si="8"/>
        <v>Light</v>
      </c>
      <c r="P144" t="str">
        <f>VLOOKUP(orders[[#All],[Customer ID]],Table2[#All],9,0)</f>
        <v>Yes</v>
      </c>
    </row>
    <row r="145" spans="1:16" x14ac:dyDescent="0.35">
      <c r="A145" s="2" t="s">
        <v>1293</v>
      </c>
      <c r="B145" s="4">
        <v>44083</v>
      </c>
      <c r="C145" s="2" t="s">
        <v>1294</v>
      </c>
      <c r="D145" t="s">
        <v>6160</v>
      </c>
      <c r="E145" s="2">
        <v>2</v>
      </c>
      <c r="F145" s="2" t="str">
        <f>VLOOKUP(C145,customers!$A$2:$B$1760,2,FALSE)</f>
        <v>Deana Staite</v>
      </c>
      <c r="G145" s="2" t="str">
        <f>IF(VLOOKUP(C145,customers!$A$2:$C$1760,3,FALSE)=0,"",VLOOKUP(C145,customers!$A$2:$C$1760,3,FALSE))</f>
        <v>dstaite3z@scientificamerican.com</v>
      </c>
      <c r="H145" s="2" t="str">
        <f>VLOOKUP(C145,customers!$A$2:$G$1760,7,FALSE)</f>
        <v>United States</v>
      </c>
      <c r="I145" t="str">
        <f>VLOOKUP(D145,products!$A$2:$B$97,2,FALSE)</f>
        <v>Lib</v>
      </c>
      <c r="J145" t="str">
        <f>VLOOKUP(D145,products!$A$2:$E$97,3,FALSE)</f>
        <v>M</v>
      </c>
      <c r="K145" s="6">
        <f>VLOOKUP(D145,products!$A$2:$E$97,4,FALSE)</f>
        <v>0.5</v>
      </c>
      <c r="L145" s="7">
        <f>VLOOKUP(D145,products!$A$2:$E$97,5,FALSE)</f>
        <v>8.73</v>
      </c>
      <c r="M145" s="7">
        <f t="shared" si="6"/>
        <v>17.46</v>
      </c>
      <c r="N145" t="str">
        <f t="shared" si="7"/>
        <v>Liberica</v>
      </c>
      <c r="O145" t="str">
        <f t="shared" si="8"/>
        <v>Medium</v>
      </c>
      <c r="P145" t="str">
        <f>VLOOKUP(orders[[#All],[Customer ID]],Table2[#All],9,0)</f>
        <v>No</v>
      </c>
    </row>
    <row r="146" spans="1:16" x14ac:dyDescent="0.35">
      <c r="A146" s="2" t="s">
        <v>1299</v>
      </c>
      <c r="B146" s="4">
        <v>44265</v>
      </c>
      <c r="C146" s="2" t="s">
        <v>1300</v>
      </c>
      <c r="D146" t="s">
        <v>6148</v>
      </c>
      <c r="E146" s="2">
        <v>2</v>
      </c>
      <c r="F146" s="2" t="str">
        <f>VLOOKUP(C146,customers!$A$2:$B$1760,2,FALSE)</f>
        <v>Winn Keyse</v>
      </c>
      <c r="G146" s="2" t="str">
        <f>IF(VLOOKUP(C146,customers!$A$2:$C$1760,3,FALSE)=0,"",VLOOKUP(C146,customers!$A$2:$C$1760,3,FALSE))</f>
        <v>wkeyse40@apple.com</v>
      </c>
      <c r="H146" s="2" t="str">
        <f>VLOOKUP(C146,customers!$A$2:$G$1760,7,FALSE)</f>
        <v>United States</v>
      </c>
      <c r="I146" t="str">
        <f>VLOOKUP(D146,products!$A$2:$B$97,2,FALSE)</f>
        <v>Exc</v>
      </c>
      <c r="J146" t="str">
        <f>VLOOKUP(D146,products!$A$2:$E$97,3,FALSE)</f>
        <v>L</v>
      </c>
      <c r="K146" s="6">
        <f>VLOOKUP(D146,products!$A$2:$E$97,4,FALSE)</f>
        <v>2.5</v>
      </c>
      <c r="L146" s="7">
        <f>VLOOKUP(D146,products!$A$2:$E$97,5,FALSE)</f>
        <v>34.155000000000001</v>
      </c>
      <c r="M146" s="7">
        <f t="shared" si="6"/>
        <v>68.31</v>
      </c>
      <c r="N146" t="str">
        <f t="shared" si="7"/>
        <v>Excelsa</v>
      </c>
      <c r="O146" t="str">
        <f t="shared" si="8"/>
        <v>Light</v>
      </c>
      <c r="P146" t="str">
        <f>VLOOKUP(orders[[#All],[Customer ID]],Table2[#All],9,0)</f>
        <v>Yes</v>
      </c>
    </row>
    <row r="147" spans="1:16" x14ac:dyDescent="0.35">
      <c r="A147" s="2" t="s">
        <v>1305</v>
      </c>
      <c r="B147" s="4">
        <v>43562</v>
      </c>
      <c r="C147" s="2" t="s">
        <v>1306</v>
      </c>
      <c r="D147" t="s">
        <v>6159</v>
      </c>
      <c r="E147" s="2">
        <v>4</v>
      </c>
      <c r="F147" s="2" t="str">
        <f>VLOOKUP(C147,customers!$A$2:$B$1760,2,FALSE)</f>
        <v>Osmund Clausen-Thue</v>
      </c>
      <c r="G147" s="2" t="str">
        <f>IF(VLOOKUP(C147,customers!$A$2:$C$1760,3,FALSE)=0,"",VLOOKUP(C147,customers!$A$2:$C$1760,3,FALSE))</f>
        <v>oclausenthue41@marriott.com</v>
      </c>
      <c r="H147" s="2" t="str">
        <f>VLOOKUP(C147,customers!$A$2:$G$1760,7,FALSE)</f>
        <v>United States</v>
      </c>
      <c r="I147" t="str">
        <f>VLOOKUP(D147,products!$A$2:$B$97,2,FALSE)</f>
        <v>Lib</v>
      </c>
      <c r="J147" t="str">
        <f>VLOOKUP(D147,products!$A$2:$E$97,3,FALSE)</f>
        <v>M</v>
      </c>
      <c r="K147" s="6">
        <f>VLOOKUP(D147,products!$A$2:$E$97,4,FALSE)</f>
        <v>0.2</v>
      </c>
      <c r="L147" s="7">
        <f>VLOOKUP(D147,products!$A$2:$E$97,5,FALSE)</f>
        <v>4.3650000000000002</v>
      </c>
      <c r="M147" s="7">
        <f t="shared" si="6"/>
        <v>17.46</v>
      </c>
      <c r="N147" t="str">
        <f t="shared" si="7"/>
        <v>Liberica</v>
      </c>
      <c r="O147" t="str">
        <f t="shared" si="8"/>
        <v>Medium</v>
      </c>
      <c r="P147" t="str">
        <f>VLOOKUP(orders[[#All],[Customer ID]],Table2[#All],9,0)</f>
        <v>No</v>
      </c>
    </row>
    <row r="148" spans="1:16" x14ac:dyDescent="0.35">
      <c r="A148" s="2" t="s">
        <v>1311</v>
      </c>
      <c r="B148" s="4">
        <v>44024</v>
      </c>
      <c r="C148" s="2" t="s">
        <v>1312</v>
      </c>
      <c r="D148" t="s">
        <v>6162</v>
      </c>
      <c r="E148" s="2">
        <v>3</v>
      </c>
      <c r="F148" s="2" t="str">
        <f>VLOOKUP(C148,customers!$A$2:$B$1760,2,FALSE)</f>
        <v>Leonore Francisco</v>
      </c>
      <c r="G148" s="2" t="str">
        <f>IF(VLOOKUP(C148,customers!$A$2:$C$1760,3,FALSE)=0,"",VLOOKUP(C148,customers!$A$2:$C$1760,3,FALSE))</f>
        <v>lfrancisco42@fema.gov</v>
      </c>
      <c r="H148" s="2" t="str">
        <f>VLOOKUP(C148,customers!$A$2:$G$1760,7,FALSE)</f>
        <v>United States</v>
      </c>
      <c r="I148" t="str">
        <f>VLOOKUP(D148,products!$A$2:$B$97,2,FALSE)</f>
        <v>Lib</v>
      </c>
      <c r="J148" t="str">
        <f>VLOOKUP(D148,products!$A$2:$E$97,3,FALSE)</f>
        <v>M</v>
      </c>
      <c r="K148" s="6">
        <f>VLOOKUP(D148,products!$A$2:$E$97,4,FALSE)</f>
        <v>1</v>
      </c>
      <c r="L148" s="7">
        <f>VLOOKUP(D148,products!$A$2:$E$97,5,FALSE)</f>
        <v>14.55</v>
      </c>
      <c r="M148" s="7">
        <f t="shared" si="6"/>
        <v>43.650000000000006</v>
      </c>
      <c r="N148" t="str">
        <f t="shared" si="7"/>
        <v>Liberica</v>
      </c>
      <c r="O148" t="str">
        <f t="shared" si="8"/>
        <v>Medium</v>
      </c>
      <c r="P148" t="str">
        <f>VLOOKUP(orders[[#All],[Customer ID]],Table2[#All],9,0)</f>
        <v>No</v>
      </c>
    </row>
    <row r="149" spans="1:16" x14ac:dyDescent="0.35">
      <c r="A149" s="2" t="s">
        <v>1311</v>
      </c>
      <c r="B149" s="4">
        <v>44024</v>
      </c>
      <c r="C149" s="2" t="s">
        <v>1312</v>
      </c>
      <c r="D149" t="s">
        <v>6141</v>
      </c>
      <c r="E149" s="2">
        <v>2</v>
      </c>
      <c r="F149" s="2" t="str">
        <f>VLOOKUP(C149,customers!$A$2:$B$1760,2,FALSE)</f>
        <v>Leonore Francisco</v>
      </c>
      <c r="G149" s="2" t="str">
        <f>IF(VLOOKUP(C149,customers!$A$2:$C$1760,3,FALSE)=0,"",VLOOKUP(C149,customers!$A$2:$C$1760,3,FALSE))</f>
        <v>lfrancisco42@fema.gov</v>
      </c>
      <c r="H149" s="2" t="str">
        <f>VLOOKUP(C149,customers!$A$2:$G$1760,7,FALSE)</f>
        <v>United States</v>
      </c>
      <c r="I149" t="str">
        <f>VLOOKUP(D149,products!$A$2:$B$97,2,FALSE)</f>
        <v>Exc</v>
      </c>
      <c r="J149" t="str">
        <f>VLOOKUP(D149,products!$A$2:$E$97,3,FALSE)</f>
        <v>M</v>
      </c>
      <c r="K149" s="6">
        <f>VLOOKUP(D149,products!$A$2:$E$97,4,FALSE)</f>
        <v>1</v>
      </c>
      <c r="L149" s="7">
        <f>VLOOKUP(D149,products!$A$2:$E$97,5,FALSE)</f>
        <v>13.75</v>
      </c>
      <c r="M149" s="7">
        <f t="shared" si="6"/>
        <v>27.5</v>
      </c>
      <c r="N149" t="str">
        <f t="shared" si="7"/>
        <v>Excelsa</v>
      </c>
      <c r="O149" t="str">
        <f t="shared" si="8"/>
        <v>Medium</v>
      </c>
      <c r="P149" t="str">
        <f>VLOOKUP(orders[[#All],[Customer ID]],Table2[#All],9,0)</f>
        <v>No</v>
      </c>
    </row>
    <row r="150" spans="1:16" x14ac:dyDescent="0.35">
      <c r="A150" s="2" t="s">
        <v>1322</v>
      </c>
      <c r="B150" s="4">
        <v>44551</v>
      </c>
      <c r="C150" s="2" t="s">
        <v>1323</v>
      </c>
      <c r="D150" t="s">
        <v>6153</v>
      </c>
      <c r="E150" s="2">
        <v>5</v>
      </c>
      <c r="F150" s="2" t="str">
        <f>VLOOKUP(C150,customers!$A$2:$B$1760,2,FALSE)</f>
        <v>Giacobo Skingle</v>
      </c>
      <c r="G150" s="2" t="str">
        <f>IF(VLOOKUP(C150,customers!$A$2:$C$1760,3,FALSE)=0,"",VLOOKUP(C150,customers!$A$2:$C$1760,3,FALSE))</f>
        <v>gskingle44@clickbank.net</v>
      </c>
      <c r="H150" s="2" t="str">
        <f>VLOOKUP(C150,customers!$A$2:$G$1760,7,FALSE)</f>
        <v>United States</v>
      </c>
      <c r="I150" t="str">
        <f>VLOOKUP(D150,products!$A$2:$B$97,2,FALSE)</f>
        <v>Exc</v>
      </c>
      <c r="J150" t="str">
        <f>VLOOKUP(D150,products!$A$2:$E$97,3,FALSE)</f>
        <v>D</v>
      </c>
      <c r="K150" s="6">
        <f>VLOOKUP(D150,products!$A$2:$E$97,4,FALSE)</f>
        <v>0.2</v>
      </c>
      <c r="L150" s="7">
        <f>VLOOKUP(D150,products!$A$2:$E$97,5,FALSE)</f>
        <v>3.645</v>
      </c>
      <c r="M150" s="7">
        <f t="shared" si="6"/>
        <v>18.225000000000001</v>
      </c>
      <c r="N150" t="str">
        <f t="shared" si="7"/>
        <v>Excelsa</v>
      </c>
      <c r="O150" t="str">
        <f t="shared" si="8"/>
        <v>Dark</v>
      </c>
      <c r="P150" t="str">
        <f>VLOOKUP(orders[[#All],[Customer ID]],Table2[#All],9,0)</f>
        <v>Yes</v>
      </c>
    </row>
    <row r="151" spans="1:16" x14ac:dyDescent="0.35">
      <c r="A151" s="2" t="s">
        <v>1328</v>
      </c>
      <c r="B151" s="4">
        <v>44108</v>
      </c>
      <c r="C151" s="2" t="s">
        <v>1329</v>
      </c>
      <c r="D151" t="s">
        <v>6175</v>
      </c>
      <c r="E151" s="2">
        <v>2</v>
      </c>
      <c r="F151" s="2" t="str">
        <f>VLOOKUP(C151,customers!$A$2:$B$1760,2,FALSE)</f>
        <v>Gerard Pirdy</v>
      </c>
      <c r="G151" s="2" t="str">
        <f>IF(VLOOKUP(C151,customers!$A$2:$C$1760,3,FALSE)=0,"",VLOOKUP(C151,customers!$A$2:$C$1760,3,FALSE))</f>
        <v/>
      </c>
      <c r="H151" s="2" t="str">
        <f>VLOOKUP(C151,customers!$A$2:$G$1760,7,FALSE)</f>
        <v>United States</v>
      </c>
      <c r="I151" t="str">
        <f>VLOOKUP(D151,products!$A$2:$B$97,2,FALSE)</f>
        <v>Ara</v>
      </c>
      <c r="J151" t="str">
        <f>VLOOKUP(D151,products!$A$2:$E$97,3,FALSE)</f>
        <v>M</v>
      </c>
      <c r="K151" s="6">
        <f>VLOOKUP(D151,products!$A$2:$E$97,4,FALSE)</f>
        <v>2.5</v>
      </c>
      <c r="L151" s="7">
        <f>VLOOKUP(D151,products!$A$2:$E$97,5,FALSE)</f>
        <v>25.875</v>
      </c>
      <c r="M151" s="7">
        <f t="shared" si="6"/>
        <v>51.75</v>
      </c>
      <c r="N151" t="str">
        <f t="shared" si="7"/>
        <v>Arabica</v>
      </c>
      <c r="O151" t="str">
        <f t="shared" si="8"/>
        <v>Medium</v>
      </c>
      <c r="P151" t="str">
        <f>VLOOKUP(orders[[#All],[Customer ID]],Table2[#All],9,0)</f>
        <v>Yes</v>
      </c>
    </row>
    <row r="152" spans="1:16" x14ac:dyDescent="0.35">
      <c r="A152" s="2" t="s">
        <v>1333</v>
      </c>
      <c r="B152" s="4">
        <v>44051</v>
      </c>
      <c r="C152" s="2" t="s">
        <v>1334</v>
      </c>
      <c r="D152" t="s">
        <v>6143</v>
      </c>
      <c r="E152" s="2">
        <v>1</v>
      </c>
      <c r="F152" s="2" t="str">
        <f>VLOOKUP(C152,customers!$A$2:$B$1760,2,FALSE)</f>
        <v>Jacinthe Balsillie</v>
      </c>
      <c r="G152" s="2" t="str">
        <f>IF(VLOOKUP(C152,customers!$A$2:$C$1760,3,FALSE)=0,"",VLOOKUP(C152,customers!$A$2:$C$1760,3,FALSE))</f>
        <v>jbalsillie46@princeton.edu</v>
      </c>
      <c r="H152" s="2" t="str">
        <f>VLOOKUP(C152,customers!$A$2:$G$1760,7,FALSE)</f>
        <v>United States</v>
      </c>
      <c r="I152" t="str">
        <f>VLOOKUP(D152,products!$A$2:$B$97,2,FALSE)</f>
        <v>Lib</v>
      </c>
      <c r="J152" t="str">
        <f>VLOOKUP(D152,products!$A$2:$E$97,3,FALSE)</f>
        <v>D</v>
      </c>
      <c r="K152" s="6">
        <f>VLOOKUP(D152,products!$A$2:$E$97,4,FALSE)</f>
        <v>1</v>
      </c>
      <c r="L152" s="7">
        <f>VLOOKUP(D152,products!$A$2:$E$97,5,FALSE)</f>
        <v>12.95</v>
      </c>
      <c r="M152" s="7">
        <f t="shared" si="6"/>
        <v>12.95</v>
      </c>
      <c r="N152" t="str">
        <f t="shared" si="7"/>
        <v>Liberica</v>
      </c>
      <c r="O152" t="str">
        <f t="shared" si="8"/>
        <v>Dark</v>
      </c>
      <c r="P152" t="str">
        <f>VLOOKUP(orders[[#All],[Customer ID]],Table2[#All],9,0)</f>
        <v>Yes</v>
      </c>
    </row>
    <row r="153" spans="1:16" x14ac:dyDescent="0.35">
      <c r="A153" s="2" t="s">
        <v>1339</v>
      </c>
      <c r="B153" s="4">
        <v>44115</v>
      </c>
      <c r="C153" s="2" t="s">
        <v>1340</v>
      </c>
      <c r="D153" t="s">
        <v>6155</v>
      </c>
      <c r="E153" s="2">
        <v>3</v>
      </c>
      <c r="F153" s="2" t="str">
        <f>VLOOKUP(C153,customers!$A$2:$B$1760,2,FALSE)</f>
        <v>Quinton Fouracres</v>
      </c>
      <c r="G153" s="2" t="str">
        <f>IF(VLOOKUP(C153,customers!$A$2:$C$1760,3,FALSE)=0,"",VLOOKUP(C153,customers!$A$2:$C$1760,3,FALSE))</f>
        <v/>
      </c>
      <c r="H153" s="2" t="str">
        <f>VLOOKUP(C153,customers!$A$2:$G$1760,7,FALSE)</f>
        <v>United States</v>
      </c>
      <c r="I153" t="str">
        <f>VLOOKUP(D153,products!$A$2:$B$97,2,FALSE)</f>
        <v>Ara</v>
      </c>
      <c r="J153" t="str">
        <f>VLOOKUP(D153,products!$A$2:$E$97,3,FALSE)</f>
        <v>M</v>
      </c>
      <c r="K153" s="6">
        <f>VLOOKUP(D153,products!$A$2:$E$97,4,FALSE)</f>
        <v>1</v>
      </c>
      <c r="L153" s="7">
        <f>VLOOKUP(D153,products!$A$2:$E$97,5,FALSE)</f>
        <v>11.25</v>
      </c>
      <c r="M153" s="7">
        <f t="shared" si="6"/>
        <v>33.75</v>
      </c>
      <c r="N153" t="str">
        <f t="shared" si="7"/>
        <v>Arabica</v>
      </c>
      <c r="O153" t="str">
        <f t="shared" si="8"/>
        <v>Medium</v>
      </c>
      <c r="P153" t="str">
        <f>VLOOKUP(orders[[#All],[Customer ID]],Table2[#All],9,0)</f>
        <v>Yes</v>
      </c>
    </row>
    <row r="154" spans="1:16" x14ac:dyDescent="0.35">
      <c r="A154" s="2" t="s">
        <v>1344</v>
      </c>
      <c r="B154" s="4">
        <v>44510</v>
      </c>
      <c r="C154" s="2" t="s">
        <v>1345</v>
      </c>
      <c r="D154" t="s">
        <v>6151</v>
      </c>
      <c r="E154" s="2">
        <v>3</v>
      </c>
      <c r="F154" s="2" t="str">
        <f>VLOOKUP(C154,customers!$A$2:$B$1760,2,FALSE)</f>
        <v>Bettina Leffek</v>
      </c>
      <c r="G154" s="2" t="str">
        <f>IF(VLOOKUP(C154,customers!$A$2:$C$1760,3,FALSE)=0,"",VLOOKUP(C154,customers!$A$2:$C$1760,3,FALSE))</f>
        <v>bleffek48@ning.com</v>
      </c>
      <c r="H154" s="2" t="str">
        <f>VLOOKUP(C154,customers!$A$2:$G$1760,7,FALSE)</f>
        <v>United States</v>
      </c>
      <c r="I154" t="str">
        <f>VLOOKUP(D154,products!$A$2:$B$97,2,FALSE)</f>
        <v>Rob</v>
      </c>
      <c r="J154" t="str">
        <f>VLOOKUP(D154,products!$A$2:$E$97,3,FALSE)</f>
        <v>M</v>
      </c>
      <c r="K154" s="6">
        <f>VLOOKUP(D154,products!$A$2:$E$97,4,FALSE)</f>
        <v>2.5</v>
      </c>
      <c r="L154" s="7">
        <f>VLOOKUP(D154,products!$A$2:$E$97,5,FALSE)</f>
        <v>22.885000000000002</v>
      </c>
      <c r="M154" s="7">
        <f t="shared" si="6"/>
        <v>68.655000000000001</v>
      </c>
      <c r="N154" t="str">
        <f t="shared" si="7"/>
        <v>Robusta</v>
      </c>
      <c r="O154" t="str">
        <f t="shared" si="8"/>
        <v>Medium</v>
      </c>
      <c r="P154" t="str">
        <f>VLOOKUP(orders[[#All],[Customer ID]],Table2[#All],9,0)</f>
        <v>Yes</v>
      </c>
    </row>
    <row r="155" spans="1:16" x14ac:dyDescent="0.35">
      <c r="A155" s="2" t="s">
        <v>1350</v>
      </c>
      <c r="B155" s="4">
        <v>44367</v>
      </c>
      <c r="C155" s="2" t="s">
        <v>1351</v>
      </c>
      <c r="D155" t="s">
        <v>6163</v>
      </c>
      <c r="E155" s="2">
        <v>1</v>
      </c>
      <c r="F155" s="2" t="str">
        <f>VLOOKUP(C155,customers!$A$2:$B$1760,2,FALSE)</f>
        <v>Hetti Penson</v>
      </c>
      <c r="G155" s="2" t="str">
        <f>IF(VLOOKUP(C155,customers!$A$2:$C$1760,3,FALSE)=0,"",VLOOKUP(C155,customers!$A$2:$C$1760,3,FALSE))</f>
        <v/>
      </c>
      <c r="H155" s="2" t="str">
        <f>VLOOKUP(C155,customers!$A$2:$G$1760,7,FALSE)</f>
        <v>United States</v>
      </c>
      <c r="I155" t="str">
        <f>VLOOKUP(D155,products!$A$2:$B$97,2,FALSE)</f>
        <v>Rob</v>
      </c>
      <c r="J155" t="str">
        <f>VLOOKUP(D155,products!$A$2:$E$97,3,FALSE)</f>
        <v>D</v>
      </c>
      <c r="K155" s="6">
        <f>VLOOKUP(D155,products!$A$2:$E$97,4,FALSE)</f>
        <v>0.2</v>
      </c>
      <c r="L155" s="7">
        <f>VLOOKUP(D155,products!$A$2:$E$97,5,FALSE)</f>
        <v>2.6850000000000001</v>
      </c>
      <c r="M155" s="7">
        <f t="shared" si="6"/>
        <v>2.6850000000000001</v>
      </c>
      <c r="N155" t="str">
        <f t="shared" si="7"/>
        <v>Robusta</v>
      </c>
      <c r="O155" t="str">
        <f t="shared" si="8"/>
        <v>Dark</v>
      </c>
      <c r="P155" t="str">
        <f>VLOOKUP(orders[[#All],[Customer ID]],Table2[#All],9,0)</f>
        <v>No</v>
      </c>
    </row>
    <row r="156" spans="1:16" x14ac:dyDescent="0.35">
      <c r="A156" s="2" t="s">
        <v>1355</v>
      </c>
      <c r="B156" s="4">
        <v>44473</v>
      </c>
      <c r="C156" s="2" t="s">
        <v>1356</v>
      </c>
      <c r="D156" t="s">
        <v>6168</v>
      </c>
      <c r="E156" s="2">
        <v>5</v>
      </c>
      <c r="F156" s="2" t="str">
        <f>VLOOKUP(C156,customers!$A$2:$B$1760,2,FALSE)</f>
        <v>Jocko Pray</v>
      </c>
      <c r="G156" s="2" t="str">
        <f>IF(VLOOKUP(C156,customers!$A$2:$C$1760,3,FALSE)=0,"",VLOOKUP(C156,customers!$A$2:$C$1760,3,FALSE))</f>
        <v>jpray4a@youtube.com</v>
      </c>
      <c r="H156" s="2" t="str">
        <f>VLOOKUP(C156,customers!$A$2:$G$1760,7,FALSE)</f>
        <v>United States</v>
      </c>
      <c r="I156" t="str">
        <f>VLOOKUP(D156,products!$A$2:$B$97,2,FALSE)</f>
        <v>Ara</v>
      </c>
      <c r="J156" t="str">
        <f>VLOOKUP(D156,products!$A$2:$E$97,3,FALSE)</f>
        <v>D</v>
      </c>
      <c r="K156" s="6">
        <f>VLOOKUP(D156,products!$A$2:$E$97,4,FALSE)</f>
        <v>2.5</v>
      </c>
      <c r="L156" s="7">
        <f>VLOOKUP(D156,products!$A$2:$E$97,5,FALSE)</f>
        <v>22.885000000000002</v>
      </c>
      <c r="M156" s="7">
        <f t="shared" si="6"/>
        <v>114.42500000000001</v>
      </c>
      <c r="N156" t="str">
        <f t="shared" si="7"/>
        <v>Arabica</v>
      </c>
      <c r="O156" t="str">
        <f t="shared" si="8"/>
        <v>Dark</v>
      </c>
      <c r="P156" t="str">
        <f>VLOOKUP(orders[[#All],[Customer ID]],Table2[#All],9,0)</f>
        <v>No</v>
      </c>
    </row>
    <row r="157" spans="1:16" x14ac:dyDescent="0.35">
      <c r="A157" s="2" t="s">
        <v>1361</v>
      </c>
      <c r="B157" s="4">
        <v>43640</v>
      </c>
      <c r="C157" s="2" t="s">
        <v>1362</v>
      </c>
      <c r="D157" t="s">
        <v>6175</v>
      </c>
      <c r="E157" s="2">
        <v>6</v>
      </c>
      <c r="F157" s="2" t="str">
        <f>VLOOKUP(C157,customers!$A$2:$B$1760,2,FALSE)</f>
        <v>Grete Holborn</v>
      </c>
      <c r="G157" s="2" t="str">
        <f>IF(VLOOKUP(C157,customers!$A$2:$C$1760,3,FALSE)=0,"",VLOOKUP(C157,customers!$A$2:$C$1760,3,FALSE))</f>
        <v>gholborn4b@ow.ly</v>
      </c>
      <c r="H157" s="2" t="str">
        <f>VLOOKUP(C157,customers!$A$2:$G$1760,7,FALSE)</f>
        <v>United States</v>
      </c>
      <c r="I157" t="str">
        <f>VLOOKUP(D157,products!$A$2:$B$97,2,FALSE)</f>
        <v>Ara</v>
      </c>
      <c r="J157" t="str">
        <f>VLOOKUP(D157,products!$A$2:$E$97,3,FALSE)</f>
        <v>M</v>
      </c>
      <c r="K157" s="6">
        <f>VLOOKUP(D157,products!$A$2:$E$97,4,FALSE)</f>
        <v>2.5</v>
      </c>
      <c r="L157" s="7">
        <f>VLOOKUP(D157,products!$A$2:$E$97,5,FALSE)</f>
        <v>25.875</v>
      </c>
      <c r="M157" s="7">
        <f t="shared" si="6"/>
        <v>155.25</v>
      </c>
      <c r="N157" t="str">
        <f t="shared" si="7"/>
        <v>Arabica</v>
      </c>
      <c r="O157" t="str">
        <f t="shared" si="8"/>
        <v>Medium</v>
      </c>
      <c r="P157" t="str">
        <f>VLOOKUP(orders[[#All],[Customer ID]],Table2[#All],9,0)</f>
        <v>Yes</v>
      </c>
    </row>
    <row r="158" spans="1:16" x14ac:dyDescent="0.35">
      <c r="A158" s="2" t="s">
        <v>1367</v>
      </c>
      <c r="B158" s="4">
        <v>43764</v>
      </c>
      <c r="C158" s="2" t="s">
        <v>1368</v>
      </c>
      <c r="D158" t="s">
        <v>6175</v>
      </c>
      <c r="E158" s="2">
        <v>3</v>
      </c>
      <c r="F158" s="2" t="str">
        <f>VLOOKUP(C158,customers!$A$2:$B$1760,2,FALSE)</f>
        <v>Fielding Keinrat</v>
      </c>
      <c r="G158" s="2" t="str">
        <f>IF(VLOOKUP(C158,customers!$A$2:$C$1760,3,FALSE)=0,"",VLOOKUP(C158,customers!$A$2:$C$1760,3,FALSE))</f>
        <v>fkeinrat4c@dailymail.co.uk</v>
      </c>
      <c r="H158" s="2" t="str">
        <f>VLOOKUP(C158,customers!$A$2:$G$1760,7,FALSE)</f>
        <v>United States</v>
      </c>
      <c r="I158" t="str">
        <f>VLOOKUP(D158,products!$A$2:$B$97,2,FALSE)</f>
        <v>Ara</v>
      </c>
      <c r="J158" t="str">
        <f>VLOOKUP(D158,products!$A$2:$E$97,3,FALSE)</f>
        <v>M</v>
      </c>
      <c r="K158" s="6">
        <f>VLOOKUP(D158,products!$A$2:$E$97,4,FALSE)</f>
        <v>2.5</v>
      </c>
      <c r="L158" s="7">
        <f>VLOOKUP(D158,products!$A$2:$E$97,5,FALSE)</f>
        <v>25.875</v>
      </c>
      <c r="M158" s="7">
        <f t="shared" si="6"/>
        <v>77.625</v>
      </c>
      <c r="N158" t="str">
        <f t="shared" si="7"/>
        <v>Arabica</v>
      </c>
      <c r="O158" t="str">
        <f t="shared" si="8"/>
        <v>Medium</v>
      </c>
      <c r="P158" t="str">
        <f>VLOOKUP(orders[[#All],[Customer ID]],Table2[#All],9,0)</f>
        <v>Yes</v>
      </c>
    </row>
    <row r="159" spans="1:16" x14ac:dyDescent="0.35">
      <c r="A159" s="2" t="s">
        <v>1373</v>
      </c>
      <c r="B159" s="4">
        <v>44374</v>
      </c>
      <c r="C159" s="2" t="s">
        <v>1374</v>
      </c>
      <c r="D159" t="s">
        <v>6149</v>
      </c>
      <c r="E159" s="2">
        <v>3</v>
      </c>
      <c r="F159" s="2" t="str">
        <f>VLOOKUP(C159,customers!$A$2:$B$1760,2,FALSE)</f>
        <v>Paulo Yea</v>
      </c>
      <c r="G159" s="2" t="str">
        <f>IF(VLOOKUP(C159,customers!$A$2:$C$1760,3,FALSE)=0,"",VLOOKUP(C159,customers!$A$2:$C$1760,3,FALSE))</f>
        <v>pyea4d@aol.com</v>
      </c>
      <c r="H159" s="2" t="str">
        <f>VLOOKUP(C159,customers!$A$2:$G$1760,7,FALSE)</f>
        <v>Ireland</v>
      </c>
      <c r="I159" t="str">
        <f>VLOOKUP(D159,products!$A$2:$B$97,2,FALSE)</f>
        <v>Rob</v>
      </c>
      <c r="J159" t="str">
        <f>VLOOKUP(D159,products!$A$2:$E$97,3,FALSE)</f>
        <v>D</v>
      </c>
      <c r="K159" s="6">
        <f>VLOOKUP(D159,products!$A$2:$E$97,4,FALSE)</f>
        <v>2.5</v>
      </c>
      <c r="L159" s="7">
        <f>VLOOKUP(D159,products!$A$2:$E$97,5,FALSE)</f>
        <v>20.585000000000001</v>
      </c>
      <c r="M159" s="7">
        <f t="shared" si="6"/>
        <v>61.755000000000003</v>
      </c>
      <c r="N159" t="str">
        <f t="shared" si="7"/>
        <v>Robusta</v>
      </c>
      <c r="O159" t="str">
        <f t="shared" si="8"/>
        <v>Dark</v>
      </c>
      <c r="P159" t="str">
        <f>VLOOKUP(orders[[#All],[Customer ID]],Table2[#All],9,0)</f>
        <v>No</v>
      </c>
    </row>
    <row r="160" spans="1:16" x14ac:dyDescent="0.35">
      <c r="A160" s="2" t="s">
        <v>1379</v>
      </c>
      <c r="B160" s="4">
        <v>43714</v>
      </c>
      <c r="C160" s="2" t="s">
        <v>1380</v>
      </c>
      <c r="D160" t="s">
        <v>6149</v>
      </c>
      <c r="E160" s="2">
        <v>6</v>
      </c>
      <c r="F160" s="2" t="str">
        <f>VLOOKUP(C160,customers!$A$2:$B$1760,2,FALSE)</f>
        <v>Say Risborough</v>
      </c>
      <c r="G160" s="2" t="str">
        <f>IF(VLOOKUP(C160,customers!$A$2:$C$1760,3,FALSE)=0,"",VLOOKUP(C160,customers!$A$2:$C$1760,3,FALSE))</f>
        <v/>
      </c>
      <c r="H160" s="2" t="str">
        <f>VLOOKUP(C160,customers!$A$2:$G$1760,7,FALSE)</f>
        <v>United States</v>
      </c>
      <c r="I160" t="str">
        <f>VLOOKUP(D160,products!$A$2:$B$97,2,FALSE)</f>
        <v>Rob</v>
      </c>
      <c r="J160" t="str">
        <f>VLOOKUP(D160,products!$A$2:$E$97,3,FALSE)</f>
        <v>D</v>
      </c>
      <c r="K160" s="6">
        <f>VLOOKUP(D160,products!$A$2:$E$97,4,FALSE)</f>
        <v>2.5</v>
      </c>
      <c r="L160" s="7">
        <f>VLOOKUP(D160,products!$A$2:$E$97,5,FALSE)</f>
        <v>20.585000000000001</v>
      </c>
      <c r="M160" s="7">
        <f t="shared" si="6"/>
        <v>123.51</v>
      </c>
      <c r="N160" t="str">
        <f t="shared" si="7"/>
        <v>Robusta</v>
      </c>
      <c r="O160" t="str">
        <f t="shared" si="8"/>
        <v>Dark</v>
      </c>
      <c r="P160" t="str">
        <f>VLOOKUP(orders[[#All],[Customer ID]],Table2[#All],9,0)</f>
        <v>Yes</v>
      </c>
    </row>
    <row r="161" spans="1:16" x14ac:dyDescent="0.35">
      <c r="A161" s="2" t="s">
        <v>1384</v>
      </c>
      <c r="B161" s="4">
        <v>44316</v>
      </c>
      <c r="C161" s="2" t="s">
        <v>1385</v>
      </c>
      <c r="D161" t="s">
        <v>6164</v>
      </c>
      <c r="E161" s="2">
        <v>6</v>
      </c>
      <c r="F161" s="2" t="str">
        <f>VLOOKUP(C161,customers!$A$2:$B$1760,2,FALSE)</f>
        <v>Alexa Sizey</v>
      </c>
      <c r="G161" s="2" t="str">
        <f>IF(VLOOKUP(C161,customers!$A$2:$C$1760,3,FALSE)=0,"",VLOOKUP(C161,customers!$A$2:$C$1760,3,FALSE))</f>
        <v/>
      </c>
      <c r="H161" s="2" t="str">
        <f>VLOOKUP(C161,customers!$A$2:$G$1760,7,FALSE)</f>
        <v>United States</v>
      </c>
      <c r="I161" t="str">
        <f>VLOOKUP(D161,products!$A$2:$B$97,2,FALSE)</f>
        <v>Lib</v>
      </c>
      <c r="J161" t="str">
        <f>VLOOKUP(D161,products!$A$2:$E$97,3,FALSE)</f>
        <v>L</v>
      </c>
      <c r="K161" s="6">
        <f>VLOOKUP(D161,products!$A$2:$E$97,4,FALSE)</f>
        <v>2.5</v>
      </c>
      <c r="L161" s="7">
        <f>VLOOKUP(D161,products!$A$2:$E$97,5,FALSE)</f>
        <v>36.454999999999998</v>
      </c>
      <c r="M161" s="7">
        <f t="shared" si="6"/>
        <v>218.73</v>
      </c>
      <c r="N161" t="str">
        <f t="shared" si="7"/>
        <v>Liberica</v>
      </c>
      <c r="O161" t="str">
        <f t="shared" si="8"/>
        <v>Light</v>
      </c>
      <c r="P161" t="str">
        <f>VLOOKUP(orders[[#All],[Customer ID]],Table2[#All],9,0)</f>
        <v>No</v>
      </c>
    </row>
    <row r="162" spans="1:16" x14ac:dyDescent="0.35">
      <c r="A162" s="2" t="s">
        <v>1389</v>
      </c>
      <c r="B162" s="4">
        <v>43837</v>
      </c>
      <c r="C162" s="2" t="s">
        <v>1390</v>
      </c>
      <c r="D162" t="s">
        <v>6139</v>
      </c>
      <c r="E162" s="2">
        <v>4</v>
      </c>
      <c r="F162" s="2" t="str">
        <f>VLOOKUP(C162,customers!$A$2:$B$1760,2,FALSE)</f>
        <v>Kari Swede</v>
      </c>
      <c r="G162" s="2" t="str">
        <f>IF(VLOOKUP(C162,customers!$A$2:$C$1760,3,FALSE)=0,"",VLOOKUP(C162,customers!$A$2:$C$1760,3,FALSE))</f>
        <v>kswede4g@addthis.com</v>
      </c>
      <c r="H162" s="2" t="str">
        <f>VLOOKUP(C162,customers!$A$2:$G$1760,7,FALSE)</f>
        <v>United States</v>
      </c>
      <c r="I162" t="str">
        <f>VLOOKUP(D162,products!$A$2:$B$97,2,FALSE)</f>
        <v>Exc</v>
      </c>
      <c r="J162" t="str">
        <f>VLOOKUP(D162,products!$A$2:$E$97,3,FALSE)</f>
        <v>M</v>
      </c>
      <c r="K162" s="6">
        <f>VLOOKUP(D162,products!$A$2:$E$97,4,FALSE)</f>
        <v>0.5</v>
      </c>
      <c r="L162" s="7">
        <f>VLOOKUP(D162,products!$A$2:$E$97,5,FALSE)</f>
        <v>8.25</v>
      </c>
      <c r="M162" s="7">
        <f t="shared" si="6"/>
        <v>33</v>
      </c>
      <c r="N162" t="str">
        <f t="shared" si="7"/>
        <v>Excelsa</v>
      </c>
      <c r="O162" t="str">
        <f t="shared" si="8"/>
        <v>Medium</v>
      </c>
      <c r="P162" t="str">
        <f>VLOOKUP(orders[[#All],[Customer ID]],Table2[#All],9,0)</f>
        <v>No</v>
      </c>
    </row>
    <row r="163" spans="1:16" x14ac:dyDescent="0.35">
      <c r="A163" s="2" t="s">
        <v>1395</v>
      </c>
      <c r="B163" s="4">
        <v>44207</v>
      </c>
      <c r="C163" s="2" t="s">
        <v>1396</v>
      </c>
      <c r="D163" t="s">
        <v>6180</v>
      </c>
      <c r="E163" s="2">
        <v>3</v>
      </c>
      <c r="F163" s="2" t="str">
        <f>VLOOKUP(C163,customers!$A$2:$B$1760,2,FALSE)</f>
        <v>Leontine Rubrow</v>
      </c>
      <c r="G163" s="2" t="str">
        <f>IF(VLOOKUP(C163,customers!$A$2:$C$1760,3,FALSE)=0,"",VLOOKUP(C163,customers!$A$2:$C$1760,3,FALSE))</f>
        <v>lrubrow4h@microsoft.com</v>
      </c>
      <c r="H163" s="2" t="str">
        <f>VLOOKUP(C163,customers!$A$2:$G$1760,7,FALSE)</f>
        <v>United States</v>
      </c>
      <c r="I163" t="str">
        <f>VLOOKUP(D163,products!$A$2:$B$97,2,FALSE)</f>
        <v>Ara</v>
      </c>
      <c r="J163" t="str">
        <f>VLOOKUP(D163,products!$A$2:$E$97,3,FALSE)</f>
        <v>L</v>
      </c>
      <c r="K163" s="6">
        <f>VLOOKUP(D163,products!$A$2:$E$97,4,FALSE)</f>
        <v>0.5</v>
      </c>
      <c r="L163" s="7">
        <f>VLOOKUP(D163,products!$A$2:$E$97,5,FALSE)</f>
        <v>7.77</v>
      </c>
      <c r="M163" s="7">
        <f t="shared" si="6"/>
        <v>23.31</v>
      </c>
      <c r="N163" t="str">
        <f t="shared" si="7"/>
        <v>Arabica</v>
      </c>
      <c r="O163" t="str">
        <f t="shared" si="8"/>
        <v>Light</v>
      </c>
      <c r="P163" t="str">
        <f>VLOOKUP(orders[[#All],[Customer ID]],Table2[#All],9,0)</f>
        <v>No</v>
      </c>
    </row>
    <row r="164" spans="1:16" x14ac:dyDescent="0.35">
      <c r="A164" s="2" t="s">
        <v>1401</v>
      </c>
      <c r="B164" s="4">
        <v>44515</v>
      </c>
      <c r="C164" s="2" t="s">
        <v>1402</v>
      </c>
      <c r="D164" t="s">
        <v>6144</v>
      </c>
      <c r="E164" s="2">
        <v>3</v>
      </c>
      <c r="F164" s="2" t="str">
        <f>VLOOKUP(C164,customers!$A$2:$B$1760,2,FALSE)</f>
        <v>Dottie Tift</v>
      </c>
      <c r="G164" s="2" t="str">
        <f>IF(VLOOKUP(C164,customers!$A$2:$C$1760,3,FALSE)=0,"",VLOOKUP(C164,customers!$A$2:$C$1760,3,FALSE))</f>
        <v>dtift4i@netvibes.com</v>
      </c>
      <c r="H164" s="2" t="str">
        <f>VLOOKUP(C164,customers!$A$2:$G$1760,7,FALSE)</f>
        <v>United States</v>
      </c>
      <c r="I164" t="str">
        <f>VLOOKUP(D164,products!$A$2:$B$97,2,FALSE)</f>
        <v>Exc</v>
      </c>
      <c r="J164" t="str">
        <f>VLOOKUP(D164,products!$A$2:$E$97,3,FALSE)</f>
        <v>D</v>
      </c>
      <c r="K164" s="6">
        <f>VLOOKUP(D164,products!$A$2:$E$97,4,FALSE)</f>
        <v>0.5</v>
      </c>
      <c r="L164" s="7">
        <f>VLOOKUP(D164,products!$A$2:$E$97,5,FALSE)</f>
        <v>7.29</v>
      </c>
      <c r="M164" s="7">
        <f t="shared" si="6"/>
        <v>21.87</v>
      </c>
      <c r="N164" t="str">
        <f t="shared" si="7"/>
        <v>Excelsa</v>
      </c>
      <c r="O164" t="str">
        <f t="shared" si="8"/>
        <v>Dark</v>
      </c>
      <c r="P164" t="str">
        <f>VLOOKUP(orders[[#All],[Customer ID]],Table2[#All],9,0)</f>
        <v>Yes</v>
      </c>
    </row>
    <row r="165" spans="1:16" x14ac:dyDescent="0.35">
      <c r="A165" s="2" t="s">
        <v>1407</v>
      </c>
      <c r="B165" s="4">
        <v>43619</v>
      </c>
      <c r="C165" s="2" t="s">
        <v>1408</v>
      </c>
      <c r="D165" t="s">
        <v>6163</v>
      </c>
      <c r="E165" s="2">
        <v>6</v>
      </c>
      <c r="F165" s="2" t="str">
        <f>VLOOKUP(C165,customers!$A$2:$B$1760,2,FALSE)</f>
        <v>Gerardo Schonfeld</v>
      </c>
      <c r="G165" s="2" t="str">
        <f>IF(VLOOKUP(C165,customers!$A$2:$C$1760,3,FALSE)=0,"",VLOOKUP(C165,customers!$A$2:$C$1760,3,FALSE))</f>
        <v>gschonfeld4j@oracle.com</v>
      </c>
      <c r="H165" s="2" t="str">
        <f>VLOOKUP(C165,customers!$A$2:$G$1760,7,FALSE)</f>
        <v>United States</v>
      </c>
      <c r="I165" t="str">
        <f>VLOOKUP(D165,products!$A$2:$B$97,2,FALSE)</f>
        <v>Rob</v>
      </c>
      <c r="J165" t="str">
        <f>VLOOKUP(D165,products!$A$2:$E$97,3,FALSE)</f>
        <v>D</v>
      </c>
      <c r="K165" s="6">
        <f>VLOOKUP(D165,products!$A$2:$E$97,4,FALSE)</f>
        <v>0.2</v>
      </c>
      <c r="L165" s="7">
        <f>VLOOKUP(D165,products!$A$2:$E$97,5,FALSE)</f>
        <v>2.6850000000000001</v>
      </c>
      <c r="M165" s="7">
        <f t="shared" si="6"/>
        <v>16.11</v>
      </c>
      <c r="N165" t="str">
        <f t="shared" si="7"/>
        <v>Robusta</v>
      </c>
      <c r="O165" t="str">
        <f t="shared" si="8"/>
        <v>Dark</v>
      </c>
      <c r="P165" t="str">
        <f>VLOOKUP(orders[[#All],[Customer ID]],Table2[#All],9,0)</f>
        <v>No</v>
      </c>
    </row>
    <row r="166" spans="1:16" x14ac:dyDescent="0.35">
      <c r="A166" s="2" t="s">
        <v>1413</v>
      </c>
      <c r="B166" s="4">
        <v>44182</v>
      </c>
      <c r="C166" s="2" t="s">
        <v>1414</v>
      </c>
      <c r="D166" t="s">
        <v>6144</v>
      </c>
      <c r="E166" s="2">
        <v>4</v>
      </c>
      <c r="F166" s="2" t="str">
        <f>VLOOKUP(C166,customers!$A$2:$B$1760,2,FALSE)</f>
        <v>Claiborne Feye</v>
      </c>
      <c r="G166" s="2" t="str">
        <f>IF(VLOOKUP(C166,customers!$A$2:$C$1760,3,FALSE)=0,"",VLOOKUP(C166,customers!$A$2:$C$1760,3,FALSE))</f>
        <v>cfeye4k@google.co.jp</v>
      </c>
      <c r="H166" s="2" t="str">
        <f>VLOOKUP(C166,customers!$A$2:$G$1760,7,FALSE)</f>
        <v>Ireland</v>
      </c>
      <c r="I166" t="str">
        <f>VLOOKUP(D166,products!$A$2:$B$97,2,FALSE)</f>
        <v>Exc</v>
      </c>
      <c r="J166" t="str">
        <f>VLOOKUP(D166,products!$A$2:$E$97,3,FALSE)</f>
        <v>D</v>
      </c>
      <c r="K166" s="6">
        <f>VLOOKUP(D166,products!$A$2:$E$97,4,FALSE)</f>
        <v>0.5</v>
      </c>
      <c r="L166" s="7">
        <f>VLOOKUP(D166,products!$A$2:$E$97,5,FALSE)</f>
        <v>7.29</v>
      </c>
      <c r="M166" s="7">
        <f t="shared" si="6"/>
        <v>29.16</v>
      </c>
      <c r="N166" t="str">
        <f t="shared" si="7"/>
        <v>Excelsa</v>
      </c>
      <c r="O166" t="str">
        <f t="shared" si="8"/>
        <v>Dark</v>
      </c>
      <c r="P166" t="str">
        <f>VLOOKUP(orders[[#All],[Customer ID]],Table2[#All],9,0)</f>
        <v>No</v>
      </c>
    </row>
    <row r="167" spans="1:16" x14ac:dyDescent="0.35">
      <c r="A167" s="2" t="s">
        <v>1420</v>
      </c>
      <c r="B167" s="4">
        <v>44234</v>
      </c>
      <c r="C167" s="2" t="s">
        <v>1421</v>
      </c>
      <c r="D167" t="s">
        <v>6177</v>
      </c>
      <c r="E167" s="2">
        <v>6</v>
      </c>
      <c r="F167" s="2" t="str">
        <f>VLOOKUP(C167,customers!$A$2:$B$1760,2,FALSE)</f>
        <v>Mina Elstone</v>
      </c>
      <c r="G167" s="2" t="str">
        <f>IF(VLOOKUP(C167,customers!$A$2:$C$1760,3,FALSE)=0,"",VLOOKUP(C167,customers!$A$2:$C$1760,3,FALSE))</f>
        <v/>
      </c>
      <c r="H167" s="2" t="str">
        <f>VLOOKUP(C167,customers!$A$2:$G$1760,7,FALSE)</f>
        <v>United States</v>
      </c>
      <c r="I167" t="str">
        <f>VLOOKUP(D167,products!$A$2:$B$97,2,FALSE)</f>
        <v>Rob</v>
      </c>
      <c r="J167" t="str">
        <f>VLOOKUP(D167,products!$A$2:$E$97,3,FALSE)</f>
        <v>D</v>
      </c>
      <c r="K167" s="6">
        <f>VLOOKUP(D167,products!$A$2:$E$97,4,FALSE)</f>
        <v>1</v>
      </c>
      <c r="L167" s="7">
        <f>VLOOKUP(D167,products!$A$2:$E$97,5,FALSE)</f>
        <v>8.9499999999999993</v>
      </c>
      <c r="M167" s="7">
        <f t="shared" si="6"/>
        <v>53.699999999999996</v>
      </c>
      <c r="N167" t="str">
        <f t="shared" si="7"/>
        <v>Robusta</v>
      </c>
      <c r="O167" t="str">
        <f t="shared" si="8"/>
        <v>Dark</v>
      </c>
      <c r="P167" t="str">
        <f>VLOOKUP(orders[[#All],[Customer ID]],Table2[#All],9,0)</f>
        <v>Yes</v>
      </c>
    </row>
    <row r="168" spans="1:16" x14ac:dyDescent="0.35">
      <c r="A168" s="2" t="s">
        <v>1425</v>
      </c>
      <c r="B168" s="4">
        <v>44270</v>
      </c>
      <c r="C168" s="2" t="s">
        <v>1426</v>
      </c>
      <c r="D168" t="s">
        <v>6172</v>
      </c>
      <c r="E168" s="2">
        <v>5</v>
      </c>
      <c r="F168" s="2" t="str">
        <f>VLOOKUP(C168,customers!$A$2:$B$1760,2,FALSE)</f>
        <v>Sherman Mewrcik</v>
      </c>
      <c r="G168" s="2" t="str">
        <f>IF(VLOOKUP(C168,customers!$A$2:$C$1760,3,FALSE)=0,"",VLOOKUP(C168,customers!$A$2:$C$1760,3,FALSE))</f>
        <v/>
      </c>
      <c r="H168" s="2" t="str">
        <f>VLOOKUP(C168,customers!$A$2:$G$1760,7,FALSE)</f>
        <v>United States</v>
      </c>
      <c r="I168" t="str">
        <f>VLOOKUP(D168,products!$A$2:$B$97,2,FALSE)</f>
        <v>Rob</v>
      </c>
      <c r="J168" t="str">
        <f>VLOOKUP(D168,products!$A$2:$E$97,3,FALSE)</f>
        <v>D</v>
      </c>
      <c r="K168" s="6">
        <f>VLOOKUP(D168,products!$A$2:$E$97,4,FALSE)</f>
        <v>0.5</v>
      </c>
      <c r="L168" s="7">
        <f>VLOOKUP(D168,products!$A$2:$E$97,5,FALSE)</f>
        <v>5.37</v>
      </c>
      <c r="M168" s="7">
        <f t="shared" si="6"/>
        <v>26.85</v>
      </c>
      <c r="N168" t="str">
        <f t="shared" si="7"/>
        <v>Robusta</v>
      </c>
      <c r="O168" t="str">
        <f t="shared" si="8"/>
        <v>Dark</v>
      </c>
      <c r="P168" t="str">
        <f>VLOOKUP(orders[[#All],[Customer ID]],Table2[#All],9,0)</f>
        <v>Yes</v>
      </c>
    </row>
    <row r="169" spans="1:16" x14ac:dyDescent="0.35">
      <c r="A169" s="2" t="s">
        <v>1430</v>
      </c>
      <c r="B169" s="4">
        <v>44777</v>
      </c>
      <c r="C169" s="2" t="s">
        <v>1431</v>
      </c>
      <c r="D169" t="s">
        <v>6139</v>
      </c>
      <c r="E169" s="2">
        <v>5</v>
      </c>
      <c r="F169" s="2" t="str">
        <f>VLOOKUP(C169,customers!$A$2:$B$1760,2,FALSE)</f>
        <v>Tamarah Fero</v>
      </c>
      <c r="G169" s="2" t="str">
        <f>IF(VLOOKUP(C169,customers!$A$2:$C$1760,3,FALSE)=0,"",VLOOKUP(C169,customers!$A$2:$C$1760,3,FALSE))</f>
        <v>tfero4n@comsenz.com</v>
      </c>
      <c r="H169" s="2" t="str">
        <f>VLOOKUP(C169,customers!$A$2:$G$1760,7,FALSE)</f>
        <v>United States</v>
      </c>
      <c r="I169" t="str">
        <f>VLOOKUP(D169,products!$A$2:$B$97,2,FALSE)</f>
        <v>Exc</v>
      </c>
      <c r="J169" t="str">
        <f>VLOOKUP(D169,products!$A$2:$E$97,3,FALSE)</f>
        <v>M</v>
      </c>
      <c r="K169" s="6">
        <f>VLOOKUP(D169,products!$A$2:$E$97,4,FALSE)</f>
        <v>0.5</v>
      </c>
      <c r="L169" s="7">
        <f>VLOOKUP(D169,products!$A$2:$E$97,5,FALSE)</f>
        <v>8.25</v>
      </c>
      <c r="M169" s="7">
        <f t="shared" si="6"/>
        <v>41.25</v>
      </c>
      <c r="N169" t="str">
        <f t="shared" si="7"/>
        <v>Excelsa</v>
      </c>
      <c r="O169" t="str">
        <f t="shared" si="8"/>
        <v>Medium</v>
      </c>
      <c r="P169" t="str">
        <f>VLOOKUP(orders[[#All],[Customer ID]],Table2[#All],9,0)</f>
        <v>Yes</v>
      </c>
    </row>
    <row r="170" spans="1:16" x14ac:dyDescent="0.35">
      <c r="A170" s="2" t="s">
        <v>1436</v>
      </c>
      <c r="B170" s="4">
        <v>43484</v>
      </c>
      <c r="C170" s="2" t="s">
        <v>1437</v>
      </c>
      <c r="D170" t="s">
        <v>6157</v>
      </c>
      <c r="E170" s="2">
        <v>6</v>
      </c>
      <c r="F170" s="2" t="str">
        <f>VLOOKUP(C170,customers!$A$2:$B$1760,2,FALSE)</f>
        <v>Stanislaus Valsler</v>
      </c>
      <c r="G170" s="2" t="str">
        <f>IF(VLOOKUP(C170,customers!$A$2:$C$1760,3,FALSE)=0,"",VLOOKUP(C170,customers!$A$2:$C$1760,3,FALSE))</f>
        <v/>
      </c>
      <c r="H170" s="2" t="str">
        <f>VLOOKUP(C170,customers!$A$2:$G$1760,7,FALSE)</f>
        <v>Ireland</v>
      </c>
      <c r="I170" t="str">
        <f>VLOOKUP(D170,products!$A$2:$B$97,2,FALSE)</f>
        <v>Ara</v>
      </c>
      <c r="J170" t="str">
        <f>VLOOKUP(D170,products!$A$2:$E$97,3,FALSE)</f>
        <v>M</v>
      </c>
      <c r="K170" s="6">
        <f>VLOOKUP(D170,products!$A$2:$E$97,4,FALSE)</f>
        <v>0.5</v>
      </c>
      <c r="L170" s="7">
        <f>VLOOKUP(D170,products!$A$2:$E$97,5,FALSE)</f>
        <v>6.75</v>
      </c>
      <c r="M170" s="7">
        <f t="shared" si="6"/>
        <v>40.5</v>
      </c>
      <c r="N170" t="str">
        <f t="shared" si="7"/>
        <v>Arabica</v>
      </c>
      <c r="O170" t="str">
        <f t="shared" si="8"/>
        <v>Medium</v>
      </c>
      <c r="P170" t="str">
        <f>VLOOKUP(orders[[#All],[Customer ID]],Table2[#All],9,0)</f>
        <v>No</v>
      </c>
    </row>
    <row r="171" spans="1:16" x14ac:dyDescent="0.35">
      <c r="A171" s="2" t="s">
        <v>1441</v>
      </c>
      <c r="B171" s="4">
        <v>44643</v>
      </c>
      <c r="C171" s="2" t="s">
        <v>1442</v>
      </c>
      <c r="D171" t="s">
        <v>6177</v>
      </c>
      <c r="E171" s="2">
        <v>2</v>
      </c>
      <c r="F171" s="2" t="str">
        <f>VLOOKUP(C171,customers!$A$2:$B$1760,2,FALSE)</f>
        <v>Felita Dauney</v>
      </c>
      <c r="G171" s="2" t="str">
        <f>IF(VLOOKUP(C171,customers!$A$2:$C$1760,3,FALSE)=0,"",VLOOKUP(C171,customers!$A$2:$C$1760,3,FALSE))</f>
        <v>fdauney4p@sphinn.com</v>
      </c>
      <c r="H171" s="2" t="str">
        <f>VLOOKUP(C171,customers!$A$2:$G$1760,7,FALSE)</f>
        <v>Ireland</v>
      </c>
      <c r="I171" t="str">
        <f>VLOOKUP(D171,products!$A$2:$B$97,2,FALSE)</f>
        <v>Rob</v>
      </c>
      <c r="J171" t="str">
        <f>VLOOKUP(D171,products!$A$2:$E$97,3,FALSE)</f>
        <v>D</v>
      </c>
      <c r="K171" s="6">
        <f>VLOOKUP(D171,products!$A$2:$E$97,4,FALSE)</f>
        <v>1</v>
      </c>
      <c r="L171" s="7">
        <f>VLOOKUP(D171,products!$A$2:$E$97,5,FALSE)</f>
        <v>8.9499999999999993</v>
      </c>
      <c r="M171" s="7">
        <f t="shared" si="6"/>
        <v>17.899999999999999</v>
      </c>
      <c r="N171" t="str">
        <f t="shared" si="7"/>
        <v>Robusta</v>
      </c>
      <c r="O171" t="str">
        <f t="shared" si="8"/>
        <v>Dark</v>
      </c>
      <c r="P171" t="str">
        <f>VLOOKUP(orders[[#All],[Customer ID]],Table2[#All],9,0)</f>
        <v>No</v>
      </c>
    </row>
    <row r="172" spans="1:16" x14ac:dyDescent="0.35">
      <c r="A172" s="2" t="s">
        <v>1448</v>
      </c>
      <c r="B172" s="4">
        <v>44476</v>
      </c>
      <c r="C172" s="2" t="s">
        <v>1449</v>
      </c>
      <c r="D172" t="s">
        <v>6148</v>
      </c>
      <c r="E172" s="2">
        <v>2</v>
      </c>
      <c r="F172" s="2" t="str">
        <f>VLOOKUP(C172,customers!$A$2:$B$1760,2,FALSE)</f>
        <v>Serena Earley</v>
      </c>
      <c r="G172" s="2" t="str">
        <f>IF(VLOOKUP(C172,customers!$A$2:$C$1760,3,FALSE)=0,"",VLOOKUP(C172,customers!$A$2:$C$1760,3,FALSE))</f>
        <v>searley4q@youku.com</v>
      </c>
      <c r="H172" s="2" t="str">
        <f>VLOOKUP(C172,customers!$A$2:$G$1760,7,FALSE)</f>
        <v>United Kingdom</v>
      </c>
      <c r="I172" t="str">
        <f>VLOOKUP(D172,products!$A$2:$B$97,2,FALSE)</f>
        <v>Exc</v>
      </c>
      <c r="J172" t="str">
        <f>VLOOKUP(D172,products!$A$2:$E$97,3,FALSE)</f>
        <v>L</v>
      </c>
      <c r="K172" s="6">
        <f>VLOOKUP(D172,products!$A$2:$E$97,4,FALSE)</f>
        <v>2.5</v>
      </c>
      <c r="L172" s="7">
        <f>VLOOKUP(D172,products!$A$2:$E$97,5,FALSE)</f>
        <v>34.155000000000001</v>
      </c>
      <c r="M172" s="7">
        <f t="shared" si="6"/>
        <v>68.31</v>
      </c>
      <c r="N172" t="str">
        <f t="shared" si="7"/>
        <v>Excelsa</v>
      </c>
      <c r="O172" t="str">
        <f t="shared" si="8"/>
        <v>Light</v>
      </c>
      <c r="P172" t="str">
        <f>VLOOKUP(orders[[#All],[Customer ID]],Table2[#All],9,0)</f>
        <v>No</v>
      </c>
    </row>
    <row r="173" spans="1:16" x14ac:dyDescent="0.35">
      <c r="A173" s="2" t="s">
        <v>1453</v>
      </c>
      <c r="B173" s="4">
        <v>43544</v>
      </c>
      <c r="C173" s="2" t="s">
        <v>1454</v>
      </c>
      <c r="D173" t="s">
        <v>6166</v>
      </c>
      <c r="E173" s="2">
        <v>2</v>
      </c>
      <c r="F173" s="2" t="str">
        <f>VLOOKUP(C173,customers!$A$2:$B$1760,2,FALSE)</f>
        <v>Minny Chamberlayne</v>
      </c>
      <c r="G173" s="2" t="str">
        <f>IF(VLOOKUP(C173,customers!$A$2:$C$1760,3,FALSE)=0,"",VLOOKUP(C173,customers!$A$2:$C$1760,3,FALSE))</f>
        <v>mchamberlayne4r@bigcartel.com</v>
      </c>
      <c r="H173" s="2" t="str">
        <f>VLOOKUP(C173,customers!$A$2:$G$1760,7,FALSE)</f>
        <v>United States</v>
      </c>
      <c r="I173" t="str">
        <f>VLOOKUP(D173,products!$A$2:$B$97,2,FALSE)</f>
        <v>Exc</v>
      </c>
      <c r="J173" t="str">
        <f>VLOOKUP(D173,products!$A$2:$E$97,3,FALSE)</f>
        <v>M</v>
      </c>
      <c r="K173" s="6">
        <f>VLOOKUP(D173,products!$A$2:$E$97,4,FALSE)</f>
        <v>2.5</v>
      </c>
      <c r="L173" s="7">
        <f>VLOOKUP(D173,products!$A$2:$E$97,5,FALSE)</f>
        <v>31.625</v>
      </c>
      <c r="M173" s="7">
        <f t="shared" si="6"/>
        <v>63.25</v>
      </c>
      <c r="N173" t="str">
        <f t="shared" si="7"/>
        <v>Excelsa</v>
      </c>
      <c r="O173" t="str">
        <f t="shared" si="8"/>
        <v>Medium</v>
      </c>
      <c r="P173" t="str">
        <f>VLOOKUP(orders[[#All],[Customer ID]],Table2[#All],9,0)</f>
        <v>Yes</v>
      </c>
    </row>
    <row r="174" spans="1:16" x14ac:dyDescent="0.35">
      <c r="A174" s="2" t="s">
        <v>1459</v>
      </c>
      <c r="B174" s="4">
        <v>44545</v>
      </c>
      <c r="C174" s="2" t="s">
        <v>1460</v>
      </c>
      <c r="D174" t="s">
        <v>6144</v>
      </c>
      <c r="E174" s="2">
        <v>3</v>
      </c>
      <c r="F174" s="2" t="str">
        <f>VLOOKUP(C174,customers!$A$2:$B$1760,2,FALSE)</f>
        <v>Bartholemy Flaherty</v>
      </c>
      <c r="G174" s="2" t="str">
        <f>IF(VLOOKUP(C174,customers!$A$2:$C$1760,3,FALSE)=0,"",VLOOKUP(C174,customers!$A$2:$C$1760,3,FALSE))</f>
        <v>bflaherty4s@moonfruit.com</v>
      </c>
      <c r="H174" s="2" t="str">
        <f>VLOOKUP(C174,customers!$A$2:$G$1760,7,FALSE)</f>
        <v>Ireland</v>
      </c>
      <c r="I174" t="str">
        <f>VLOOKUP(D174,products!$A$2:$B$97,2,FALSE)</f>
        <v>Exc</v>
      </c>
      <c r="J174" t="str">
        <f>VLOOKUP(D174,products!$A$2:$E$97,3,FALSE)</f>
        <v>D</v>
      </c>
      <c r="K174" s="6">
        <f>VLOOKUP(D174,products!$A$2:$E$97,4,FALSE)</f>
        <v>0.5</v>
      </c>
      <c r="L174" s="7">
        <f>VLOOKUP(D174,products!$A$2:$E$97,5,FALSE)</f>
        <v>7.29</v>
      </c>
      <c r="M174" s="7">
        <f t="shared" si="6"/>
        <v>21.87</v>
      </c>
      <c r="N174" t="str">
        <f t="shared" si="7"/>
        <v>Excelsa</v>
      </c>
      <c r="O174" t="str">
        <f t="shared" si="8"/>
        <v>Dark</v>
      </c>
      <c r="P174" t="str">
        <f>VLOOKUP(orders[[#All],[Customer ID]],Table2[#All],9,0)</f>
        <v>No</v>
      </c>
    </row>
    <row r="175" spans="1:16" x14ac:dyDescent="0.35">
      <c r="A175" s="2" t="s">
        <v>1464</v>
      </c>
      <c r="B175" s="4">
        <v>44720</v>
      </c>
      <c r="C175" s="2" t="s">
        <v>1465</v>
      </c>
      <c r="D175" t="s">
        <v>6151</v>
      </c>
      <c r="E175" s="2">
        <v>4</v>
      </c>
      <c r="F175" s="2" t="str">
        <f>VLOOKUP(C175,customers!$A$2:$B$1760,2,FALSE)</f>
        <v>Oran Colbeck</v>
      </c>
      <c r="G175" s="2" t="str">
        <f>IF(VLOOKUP(C175,customers!$A$2:$C$1760,3,FALSE)=0,"",VLOOKUP(C175,customers!$A$2:$C$1760,3,FALSE))</f>
        <v>ocolbeck4t@sina.com.cn</v>
      </c>
      <c r="H175" s="2" t="str">
        <f>VLOOKUP(C175,customers!$A$2:$G$1760,7,FALSE)</f>
        <v>United States</v>
      </c>
      <c r="I175" t="str">
        <f>VLOOKUP(D175,products!$A$2:$B$97,2,FALSE)</f>
        <v>Rob</v>
      </c>
      <c r="J175" t="str">
        <f>VLOOKUP(D175,products!$A$2:$E$97,3,FALSE)</f>
        <v>M</v>
      </c>
      <c r="K175" s="6">
        <f>VLOOKUP(D175,products!$A$2:$E$97,4,FALSE)</f>
        <v>2.5</v>
      </c>
      <c r="L175" s="7">
        <f>VLOOKUP(D175,products!$A$2:$E$97,5,FALSE)</f>
        <v>22.885000000000002</v>
      </c>
      <c r="M175" s="7">
        <f t="shared" si="6"/>
        <v>91.54</v>
      </c>
      <c r="N175" t="str">
        <f t="shared" si="7"/>
        <v>Robusta</v>
      </c>
      <c r="O175" t="str">
        <f t="shared" si="8"/>
        <v>Medium</v>
      </c>
      <c r="P175" t="str">
        <f>VLOOKUP(orders[[#All],[Customer ID]],Table2[#All],9,0)</f>
        <v>No</v>
      </c>
    </row>
    <row r="176" spans="1:16" x14ac:dyDescent="0.35">
      <c r="A176" s="2" t="s">
        <v>1470</v>
      </c>
      <c r="B176" s="4">
        <v>43813</v>
      </c>
      <c r="C176" s="2" t="s">
        <v>1471</v>
      </c>
      <c r="D176" t="s">
        <v>6148</v>
      </c>
      <c r="E176" s="2">
        <v>6</v>
      </c>
      <c r="F176" s="2" t="str">
        <f>VLOOKUP(C176,customers!$A$2:$B$1760,2,FALSE)</f>
        <v>Elysee Sketch</v>
      </c>
      <c r="G176" s="2" t="str">
        <f>IF(VLOOKUP(C176,customers!$A$2:$C$1760,3,FALSE)=0,"",VLOOKUP(C176,customers!$A$2:$C$1760,3,FALSE))</f>
        <v/>
      </c>
      <c r="H176" s="2" t="str">
        <f>VLOOKUP(C176,customers!$A$2:$G$1760,7,FALSE)</f>
        <v>United States</v>
      </c>
      <c r="I176" t="str">
        <f>VLOOKUP(D176,products!$A$2:$B$97,2,FALSE)</f>
        <v>Exc</v>
      </c>
      <c r="J176" t="str">
        <f>VLOOKUP(D176,products!$A$2:$E$97,3,FALSE)</f>
        <v>L</v>
      </c>
      <c r="K176" s="6">
        <f>VLOOKUP(D176,products!$A$2:$E$97,4,FALSE)</f>
        <v>2.5</v>
      </c>
      <c r="L176" s="7">
        <f>VLOOKUP(D176,products!$A$2:$E$97,5,FALSE)</f>
        <v>34.155000000000001</v>
      </c>
      <c r="M176" s="7">
        <f t="shared" si="6"/>
        <v>204.93</v>
      </c>
      <c r="N176" t="str">
        <f t="shared" si="7"/>
        <v>Excelsa</v>
      </c>
      <c r="O176" t="str">
        <f t="shared" si="8"/>
        <v>Light</v>
      </c>
      <c r="P176" t="str">
        <f>VLOOKUP(orders[[#All],[Customer ID]],Table2[#All],9,0)</f>
        <v>Yes</v>
      </c>
    </row>
    <row r="177" spans="1:16" x14ac:dyDescent="0.35">
      <c r="A177" s="2" t="s">
        <v>1475</v>
      </c>
      <c r="B177" s="4">
        <v>44296</v>
      </c>
      <c r="C177" s="2" t="s">
        <v>1476</v>
      </c>
      <c r="D177" t="s">
        <v>6166</v>
      </c>
      <c r="E177" s="2">
        <v>2</v>
      </c>
      <c r="F177" s="2" t="str">
        <f>VLOOKUP(C177,customers!$A$2:$B$1760,2,FALSE)</f>
        <v>Ethelda Hobbing</v>
      </c>
      <c r="G177" s="2" t="str">
        <f>IF(VLOOKUP(C177,customers!$A$2:$C$1760,3,FALSE)=0,"",VLOOKUP(C177,customers!$A$2:$C$1760,3,FALSE))</f>
        <v>ehobbing4v@nsw.gov.au</v>
      </c>
      <c r="H177" s="2" t="str">
        <f>VLOOKUP(C177,customers!$A$2:$G$1760,7,FALSE)</f>
        <v>United States</v>
      </c>
      <c r="I177" t="str">
        <f>VLOOKUP(D177,products!$A$2:$B$97,2,FALSE)</f>
        <v>Exc</v>
      </c>
      <c r="J177" t="str">
        <f>VLOOKUP(D177,products!$A$2:$E$97,3,FALSE)</f>
        <v>M</v>
      </c>
      <c r="K177" s="6">
        <f>VLOOKUP(D177,products!$A$2:$E$97,4,FALSE)</f>
        <v>2.5</v>
      </c>
      <c r="L177" s="7">
        <f>VLOOKUP(D177,products!$A$2:$E$97,5,FALSE)</f>
        <v>31.625</v>
      </c>
      <c r="M177" s="7">
        <f t="shared" si="6"/>
        <v>63.25</v>
      </c>
      <c r="N177" t="str">
        <f t="shared" si="7"/>
        <v>Excelsa</v>
      </c>
      <c r="O177" t="str">
        <f t="shared" si="8"/>
        <v>Medium</v>
      </c>
      <c r="P177" t="str">
        <f>VLOOKUP(orders[[#All],[Customer ID]],Table2[#All],9,0)</f>
        <v>Yes</v>
      </c>
    </row>
    <row r="178" spans="1:16" x14ac:dyDescent="0.35">
      <c r="A178" s="2" t="s">
        <v>1481</v>
      </c>
      <c r="B178" s="4">
        <v>43900</v>
      </c>
      <c r="C178" s="2" t="s">
        <v>1482</v>
      </c>
      <c r="D178" t="s">
        <v>6148</v>
      </c>
      <c r="E178" s="2">
        <v>1</v>
      </c>
      <c r="F178" s="2" t="str">
        <f>VLOOKUP(C178,customers!$A$2:$B$1760,2,FALSE)</f>
        <v>Odille Thynne</v>
      </c>
      <c r="G178" s="2" t="str">
        <f>IF(VLOOKUP(C178,customers!$A$2:$C$1760,3,FALSE)=0,"",VLOOKUP(C178,customers!$A$2:$C$1760,3,FALSE))</f>
        <v>othynne4w@auda.org.au</v>
      </c>
      <c r="H178" s="2" t="str">
        <f>VLOOKUP(C178,customers!$A$2:$G$1760,7,FALSE)</f>
        <v>United States</v>
      </c>
      <c r="I178" t="str">
        <f>VLOOKUP(D178,products!$A$2:$B$97,2,FALSE)</f>
        <v>Exc</v>
      </c>
      <c r="J178" t="str">
        <f>VLOOKUP(D178,products!$A$2:$E$97,3,FALSE)</f>
        <v>L</v>
      </c>
      <c r="K178" s="6">
        <f>VLOOKUP(D178,products!$A$2:$E$97,4,FALSE)</f>
        <v>2.5</v>
      </c>
      <c r="L178" s="7">
        <f>VLOOKUP(D178,products!$A$2:$E$97,5,FALSE)</f>
        <v>34.155000000000001</v>
      </c>
      <c r="M178" s="7">
        <f t="shared" si="6"/>
        <v>34.155000000000001</v>
      </c>
      <c r="N178" t="str">
        <f t="shared" si="7"/>
        <v>Excelsa</v>
      </c>
      <c r="O178" t="str">
        <f t="shared" si="8"/>
        <v>Light</v>
      </c>
      <c r="P178" t="str">
        <f>VLOOKUP(orders[[#All],[Customer ID]],Table2[#All],9,0)</f>
        <v>Yes</v>
      </c>
    </row>
    <row r="179" spans="1:16" x14ac:dyDescent="0.35">
      <c r="A179" s="2" t="s">
        <v>1487</v>
      </c>
      <c r="B179" s="4">
        <v>44120</v>
      </c>
      <c r="C179" s="2" t="s">
        <v>1488</v>
      </c>
      <c r="D179" t="s">
        <v>6142</v>
      </c>
      <c r="E179" s="2">
        <v>4</v>
      </c>
      <c r="F179" s="2" t="str">
        <f>VLOOKUP(C179,customers!$A$2:$B$1760,2,FALSE)</f>
        <v>Emlynne Heining</v>
      </c>
      <c r="G179" s="2" t="str">
        <f>IF(VLOOKUP(C179,customers!$A$2:$C$1760,3,FALSE)=0,"",VLOOKUP(C179,customers!$A$2:$C$1760,3,FALSE))</f>
        <v>eheining4x@flickr.com</v>
      </c>
      <c r="H179" s="2" t="str">
        <f>VLOOKUP(C179,customers!$A$2:$G$1760,7,FALSE)</f>
        <v>United States</v>
      </c>
      <c r="I179" t="str">
        <f>VLOOKUP(D179,products!$A$2:$B$97,2,FALSE)</f>
        <v>Rob</v>
      </c>
      <c r="J179" t="str">
        <f>VLOOKUP(D179,products!$A$2:$E$97,3,FALSE)</f>
        <v>L</v>
      </c>
      <c r="K179" s="6">
        <f>VLOOKUP(D179,products!$A$2:$E$97,4,FALSE)</f>
        <v>2.5</v>
      </c>
      <c r="L179" s="7">
        <f>VLOOKUP(D179,products!$A$2:$E$97,5,FALSE)</f>
        <v>27.484999999999999</v>
      </c>
      <c r="M179" s="7">
        <f t="shared" si="6"/>
        <v>109.94</v>
      </c>
      <c r="N179" t="str">
        <f t="shared" si="7"/>
        <v>Robusta</v>
      </c>
      <c r="O179" t="str">
        <f t="shared" si="8"/>
        <v>Light</v>
      </c>
      <c r="P179" t="str">
        <f>VLOOKUP(orders[[#All],[Customer ID]],Table2[#All],9,0)</f>
        <v>Yes</v>
      </c>
    </row>
    <row r="180" spans="1:16" x14ac:dyDescent="0.35">
      <c r="A180" s="2" t="s">
        <v>1492</v>
      </c>
      <c r="B180" s="4">
        <v>43746</v>
      </c>
      <c r="C180" s="2" t="s">
        <v>1493</v>
      </c>
      <c r="D180" t="s">
        <v>6140</v>
      </c>
      <c r="E180" s="2">
        <v>2</v>
      </c>
      <c r="F180" s="2" t="str">
        <f>VLOOKUP(C180,customers!$A$2:$B$1760,2,FALSE)</f>
        <v>Katerina Melloi</v>
      </c>
      <c r="G180" s="2" t="str">
        <f>IF(VLOOKUP(C180,customers!$A$2:$C$1760,3,FALSE)=0,"",VLOOKUP(C180,customers!$A$2:$C$1760,3,FALSE))</f>
        <v>kmelloi4y@imdb.com</v>
      </c>
      <c r="H180" s="2" t="str">
        <f>VLOOKUP(C180,customers!$A$2:$G$1760,7,FALSE)</f>
        <v>United States</v>
      </c>
      <c r="I180" t="str">
        <f>VLOOKUP(D180,products!$A$2:$B$97,2,FALSE)</f>
        <v>Ara</v>
      </c>
      <c r="J180" t="str">
        <f>VLOOKUP(D180,products!$A$2:$E$97,3,FALSE)</f>
        <v>L</v>
      </c>
      <c r="K180" s="6">
        <f>VLOOKUP(D180,products!$A$2:$E$97,4,FALSE)</f>
        <v>1</v>
      </c>
      <c r="L180" s="7">
        <f>VLOOKUP(D180,products!$A$2:$E$97,5,FALSE)</f>
        <v>12.95</v>
      </c>
      <c r="M180" s="7">
        <f t="shared" si="6"/>
        <v>25.9</v>
      </c>
      <c r="N180" t="str">
        <f t="shared" si="7"/>
        <v>Arabica</v>
      </c>
      <c r="O180" t="str">
        <f t="shared" si="8"/>
        <v>Light</v>
      </c>
      <c r="P180" t="str">
        <f>VLOOKUP(orders[[#All],[Customer ID]],Table2[#All],9,0)</f>
        <v>No</v>
      </c>
    </row>
    <row r="181" spans="1:16" x14ac:dyDescent="0.35">
      <c r="A181" s="2" t="s">
        <v>1498</v>
      </c>
      <c r="B181" s="4">
        <v>43830</v>
      </c>
      <c r="C181" s="2" t="s">
        <v>1499</v>
      </c>
      <c r="D181" t="s">
        <v>6154</v>
      </c>
      <c r="E181" s="2">
        <v>1</v>
      </c>
      <c r="F181" s="2" t="str">
        <f>VLOOKUP(C181,customers!$A$2:$B$1760,2,FALSE)</f>
        <v>Tiffany Scardafield</v>
      </c>
      <c r="G181" s="2" t="str">
        <f>IF(VLOOKUP(C181,customers!$A$2:$C$1760,3,FALSE)=0,"",VLOOKUP(C181,customers!$A$2:$C$1760,3,FALSE))</f>
        <v/>
      </c>
      <c r="H181" s="2" t="str">
        <f>VLOOKUP(C181,customers!$A$2:$G$1760,7,FALSE)</f>
        <v>Ireland</v>
      </c>
      <c r="I181" t="str">
        <f>VLOOKUP(D181,products!$A$2:$B$97,2,FALSE)</f>
        <v>Ara</v>
      </c>
      <c r="J181" t="str">
        <f>VLOOKUP(D181,products!$A$2:$E$97,3,FALSE)</f>
        <v>D</v>
      </c>
      <c r="K181" s="6">
        <f>VLOOKUP(D181,products!$A$2:$E$97,4,FALSE)</f>
        <v>0.2</v>
      </c>
      <c r="L181" s="7">
        <f>VLOOKUP(D181,products!$A$2:$E$97,5,FALSE)</f>
        <v>2.9849999999999999</v>
      </c>
      <c r="M181" s="7">
        <f t="shared" si="6"/>
        <v>2.9849999999999999</v>
      </c>
      <c r="N181" t="str">
        <f t="shared" si="7"/>
        <v>Arabica</v>
      </c>
      <c r="O181" t="str">
        <f t="shared" si="8"/>
        <v>Dark</v>
      </c>
      <c r="P181" t="str">
        <f>VLOOKUP(orders[[#All],[Customer ID]],Table2[#All],9,0)</f>
        <v>No</v>
      </c>
    </row>
    <row r="182" spans="1:16" x14ac:dyDescent="0.35">
      <c r="A182" s="2" t="s">
        <v>1503</v>
      </c>
      <c r="B182" s="4">
        <v>43910</v>
      </c>
      <c r="C182" s="2" t="s">
        <v>1504</v>
      </c>
      <c r="D182" t="s">
        <v>6184</v>
      </c>
      <c r="E182" s="2">
        <v>5</v>
      </c>
      <c r="F182" s="2" t="str">
        <f>VLOOKUP(C182,customers!$A$2:$B$1760,2,FALSE)</f>
        <v>Abrahan Mussen</v>
      </c>
      <c r="G182" s="2" t="str">
        <f>IF(VLOOKUP(C182,customers!$A$2:$C$1760,3,FALSE)=0,"",VLOOKUP(C182,customers!$A$2:$C$1760,3,FALSE))</f>
        <v>amussen50@51.la</v>
      </c>
      <c r="H182" s="2" t="str">
        <f>VLOOKUP(C182,customers!$A$2:$G$1760,7,FALSE)</f>
        <v>United States</v>
      </c>
      <c r="I182" t="str">
        <f>VLOOKUP(D182,products!$A$2:$B$97,2,FALSE)</f>
        <v>Exc</v>
      </c>
      <c r="J182" t="str">
        <f>VLOOKUP(D182,products!$A$2:$E$97,3,FALSE)</f>
        <v>L</v>
      </c>
      <c r="K182" s="6">
        <f>VLOOKUP(D182,products!$A$2:$E$97,4,FALSE)</f>
        <v>0.2</v>
      </c>
      <c r="L182" s="7">
        <f>VLOOKUP(D182,products!$A$2:$E$97,5,FALSE)</f>
        <v>4.4550000000000001</v>
      </c>
      <c r="M182" s="7">
        <f t="shared" si="6"/>
        <v>22.274999999999999</v>
      </c>
      <c r="N182" t="str">
        <f t="shared" si="7"/>
        <v>Excelsa</v>
      </c>
      <c r="O182" t="str">
        <f t="shared" si="8"/>
        <v>Light</v>
      </c>
      <c r="P182" t="str">
        <f>VLOOKUP(orders[[#All],[Customer ID]],Table2[#All],9,0)</f>
        <v>No</v>
      </c>
    </row>
    <row r="183" spans="1:16" x14ac:dyDescent="0.35">
      <c r="A183" s="2" t="s">
        <v>1503</v>
      </c>
      <c r="B183" s="4">
        <v>43910</v>
      </c>
      <c r="C183" s="2" t="s">
        <v>1504</v>
      </c>
      <c r="D183" t="s">
        <v>6158</v>
      </c>
      <c r="E183" s="2">
        <v>5</v>
      </c>
      <c r="F183" s="2" t="str">
        <f>VLOOKUP(C183,customers!$A$2:$B$1760,2,FALSE)</f>
        <v>Abrahan Mussen</v>
      </c>
      <c r="G183" s="2" t="str">
        <f>IF(VLOOKUP(C183,customers!$A$2:$C$1760,3,FALSE)=0,"",VLOOKUP(C183,customers!$A$2:$C$1760,3,FALSE))</f>
        <v>amussen50@51.la</v>
      </c>
      <c r="H183" s="2" t="str">
        <f>VLOOKUP(C183,customers!$A$2:$G$1760,7,FALSE)</f>
        <v>United States</v>
      </c>
      <c r="I183" t="str">
        <f>VLOOKUP(D183,products!$A$2:$B$97,2,FALSE)</f>
        <v>Ara</v>
      </c>
      <c r="J183" t="str">
        <f>VLOOKUP(D183,products!$A$2:$E$97,3,FALSE)</f>
        <v>D</v>
      </c>
      <c r="K183" s="6">
        <f>VLOOKUP(D183,products!$A$2:$E$97,4,FALSE)</f>
        <v>0.5</v>
      </c>
      <c r="L183" s="7">
        <f>VLOOKUP(D183,products!$A$2:$E$97,5,FALSE)</f>
        <v>5.97</v>
      </c>
      <c r="M183" s="7">
        <f t="shared" si="6"/>
        <v>29.849999999999998</v>
      </c>
      <c r="N183" t="str">
        <f t="shared" si="7"/>
        <v>Arabica</v>
      </c>
      <c r="O183" t="str">
        <f t="shared" si="8"/>
        <v>Dark</v>
      </c>
      <c r="P183" t="str">
        <f>VLOOKUP(orders[[#All],[Customer ID]],Table2[#All],9,0)</f>
        <v>No</v>
      </c>
    </row>
    <row r="184" spans="1:16" x14ac:dyDescent="0.35">
      <c r="A184" s="2" t="s">
        <v>1514</v>
      </c>
      <c r="B184" s="4">
        <v>44284</v>
      </c>
      <c r="C184" s="2" t="s">
        <v>1515</v>
      </c>
      <c r="D184" t="s">
        <v>6172</v>
      </c>
      <c r="E184" s="2">
        <v>6</v>
      </c>
      <c r="F184" s="2" t="str">
        <f>VLOOKUP(C184,customers!$A$2:$B$1760,2,FALSE)</f>
        <v>Anny Mundford</v>
      </c>
      <c r="G184" s="2" t="str">
        <f>IF(VLOOKUP(C184,customers!$A$2:$C$1760,3,FALSE)=0,"",VLOOKUP(C184,customers!$A$2:$C$1760,3,FALSE))</f>
        <v>amundford52@nbcnews.com</v>
      </c>
      <c r="H184" s="2" t="str">
        <f>VLOOKUP(C184,customers!$A$2:$G$1760,7,FALSE)</f>
        <v>United States</v>
      </c>
      <c r="I184" t="str">
        <f>VLOOKUP(D184,products!$A$2:$B$97,2,FALSE)</f>
        <v>Rob</v>
      </c>
      <c r="J184" t="str">
        <f>VLOOKUP(D184,products!$A$2:$E$97,3,FALSE)</f>
        <v>D</v>
      </c>
      <c r="K184" s="6">
        <f>VLOOKUP(D184,products!$A$2:$E$97,4,FALSE)</f>
        <v>0.5</v>
      </c>
      <c r="L184" s="7">
        <f>VLOOKUP(D184,products!$A$2:$E$97,5,FALSE)</f>
        <v>5.37</v>
      </c>
      <c r="M184" s="7">
        <f t="shared" si="6"/>
        <v>32.22</v>
      </c>
      <c r="N184" t="str">
        <f t="shared" si="7"/>
        <v>Robusta</v>
      </c>
      <c r="O184" t="str">
        <f t="shared" si="8"/>
        <v>Dark</v>
      </c>
      <c r="P184" t="str">
        <f>VLOOKUP(orders[[#All],[Customer ID]],Table2[#All],9,0)</f>
        <v>No</v>
      </c>
    </row>
    <row r="185" spans="1:16" x14ac:dyDescent="0.35">
      <c r="A185" s="2" t="s">
        <v>1520</v>
      </c>
      <c r="B185" s="4">
        <v>44512</v>
      </c>
      <c r="C185" s="2" t="s">
        <v>1521</v>
      </c>
      <c r="D185" t="s">
        <v>6156</v>
      </c>
      <c r="E185" s="2">
        <v>2</v>
      </c>
      <c r="F185" s="2" t="str">
        <f>VLOOKUP(C185,customers!$A$2:$B$1760,2,FALSE)</f>
        <v>Tory Walas</v>
      </c>
      <c r="G185" s="2" t="str">
        <f>IF(VLOOKUP(C185,customers!$A$2:$C$1760,3,FALSE)=0,"",VLOOKUP(C185,customers!$A$2:$C$1760,3,FALSE))</f>
        <v>twalas53@google.ca</v>
      </c>
      <c r="H185" s="2" t="str">
        <f>VLOOKUP(C185,customers!$A$2:$G$1760,7,FALSE)</f>
        <v>United States</v>
      </c>
      <c r="I185" t="str">
        <f>VLOOKUP(D185,products!$A$2:$B$97,2,FALSE)</f>
        <v>Exc</v>
      </c>
      <c r="J185" t="str">
        <f>VLOOKUP(D185,products!$A$2:$E$97,3,FALSE)</f>
        <v>M</v>
      </c>
      <c r="K185" s="6">
        <f>VLOOKUP(D185,products!$A$2:$E$97,4,FALSE)</f>
        <v>0.2</v>
      </c>
      <c r="L185" s="7">
        <f>VLOOKUP(D185,products!$A$2:$E$97,5,FALSE)</f>
        <v>4.125</v>
      </c>
      <c r="M185" s="7">
        <f t="shared" si="6"/>
        <v>8.25</v>
      </c>
      <c r="N185" t="str">
        <f t="shared" si="7"/>
        <v>Excelsa</v>
      </c>
      <c r="O185" t="str">
        <f t="shared" si="8"/>
        <v>Medium</v>
      </c>
      <c r="P185" t="str">
        <f>VLOOKUP(orders[[#All],[Customer ID]],Table2[#All],9,0)</f>
        <v>No</v>
      </c>
    </row>
    <row r="186" spans="1:16" x14ac:dyDescent="0.35">
      <c r="A186" s="2" t="s">
        <v>1526</v>
      </c>
      <c r="B186" s="4">
        <v>44397</v>
      </c>
      <c r="C186" s="2" t="s">
        <v>1527</v>
      </c>
      <c r="D186" t="s">
        <v>6180</v>
      </c>
      <c r="E186" s="2">
        <v>4</v>
      </c>
      <c r="F186" s="2" t="str">
        <f>VLOOKUP(C186,customers!$A$2:$B$1760,2,FALSE)</f>
        <v>Isa Blazewicz</v>
      </c>
      <c r="G186" s="2" t="str">
        <f>IF(VLOOKUP(C186,customers!$A$2:$C$1760,3,FALSE)=0,"",VLOOKUP(C186,customers!$A$2:$C$1760,3,FALSE))</f>
        <v>iblazewicz54@thetimes.co.uk</v>
      </c>
      <c r="H186" s="2" t="str">
        <f>VLOOKUP(C186,customers!$A$2:$G$1760,7,FALSE)</f>
        <v>United States</v>
      </c>
      <c r="I186" t="str">
        <f>VLOOKUP(D186,products!$A$2:$B$97,2,FALSE)</f>
        <v>Ara</v>
      </c>
      <c r="J186" t="str">
        <f>VLOOKUP(D186,products!$A$2:$E$97,3,FALSE)</f>
        <v>L</v>
      </c>
      <c r="K186" s="6">
        <f>VLOOKUP(D186,products!$A$2:$E$97,4,FALSE)</f>
        <v>0.5</v>
      </c>
      <c r="L186" s="7">
        <f>VLOOKUP(D186,products!$A$2:$E$97,5,FALSE)</f>
        <v>7.77</v>
      </c>
      <c r="M186" s="7">
        <f t="shared" si="6"/>
        <v>31.08</v>
      </c>
      <c r="N186" t="str">
        <f t="shared" si="7"/>
        <v>Arabica</v>
      </c>
      <c r="O186" t="str">
        <f t="shared" si="8"/>
        <v>Light</v>
      </c>
      <c r="P186" t="str">
        <f>VLOOKUP(orders[[#All],[Customer ID]],Table2[#All],9,0)</f>
        <v>No</v>
      </c>
    </row>
    <row r="187" spans="1:16" x14ac:dyDescent="0.35">
      <c r="A187" s="2" t="s">
        <v>1532</v>
      </c>
      <c r="B187" s="4">
        <v>43483</v>
      </c>
      <c r="C187" s="2" t="s">
        <v>1533</v>
      </c>
      <c r="D187" t="s">
        <v>6144</v>
      </c>
      <c r="E187" s="2">
        <v>5</v>
      </c>
      <c r="F187" s="2" t="str">
        <f>VLOOKUP(C187,customers!$A$2:$B$1760,2,FALSE)</f>
        <v>Angie Rizzetti</v>
      </c>
      <c r="G187" s="2" t="str">
        <f>IF(VLOOKUP(C187,customers!$A$2:$C$1760,3,FALSE)=0,"",VLOOKUP(C187,customers!$A$2:$C$1760,3,FALSE))</f>
        <v>arizzetti55@naver.com</v>
      </c>
      <c r="H187" s="2" t="str">
        <f>VLOOKUP(C187,customers!$A$2:$G$1760,7,FALSE)</f>
        <v>United States</v>
      </c>
      <c r="I187" t="str">
        <f>VLOOKUP(D187,products!$A$2:$B$97,2,FALSE)</f>
        <v>Exc</v>
      </c>
      <c r="J187" t="str">
        <f>VLOOKUP(D187,products!$A$2:$E$97,3,FALSE)</f>
        <v>D</v>
      </c>
      <c r="K187" s="6">
        <f>VLOOKUP(D187,products!$A$2:$E$97,4,FALSE)</f>
        <v>0.5</v>
      </c>
      <c r="L187" s="7">
        <f>VLOOKUP(D187,products!$A$2:$E$97,5,FALSE)</f>
        <v>7.29</v>
      </c>
      <c r="M187" s="7">
        <f t="shared" si="6"/>
        <v>36.450000000000003</v>
      </c>
      <c r="N187" t="str">
        <f t="shared" si="7"/>
        <v>Excelsa</v>
      </c>
      <c r="O187" t="str">
        <f t="shared" si="8"/>
        <v>Dark</v>
      </c>
      <c r="P187" t="str">
        <f>VLOOKUP(orders[[#All],[Customer ID]],Table2[#All],9,0)</f>
        <v>Yes</v>
      </c>
    </row>
    <row r="188" spans="1:16" x14ac:dyDescent="0.35">
      <c r="A188" s="2" t="s">
        <v>1538</v>
      </c>
      <c r="B188" s="4">
        <v>43684</v>
      </c>
      <c r="C188" s="2" t="s">
        <v>1539</v>
      </c>
      <c r="D188" t="s">
        <v>6151</v>
      </c>
      <c r="E188" s="2">
        <v>3</v>
      </c>
      <c r="F188" s="2" t="str">
        <f>VLOOKUP(C188,customers!$A$2:$B$1760,2,FALSE)</f>
        <v>Mord Meriet</v>
      </c>
      <c r="G188" s="2" t="str">
        <f>IF(VLOOKUP(C188,customers!$A$2:$C$1760,3,FALSE)=0,"",VLOOKUP(C188,customers!$A$2:$C$1760,3,FALSE))</f>
        <v>mmeriet56@noaa.gov</v>
      </c>
      <c r="H188" s="2" t="str">
        <f>VLOOKUP(C188,customers!$A$2:$G$1760,7,FALSE)</f>
        <v>United States</v>
      </c>
      <c r="I188" t="str">
        <f>VLOOKUP(D188,products!$A$2:$B$97,2,FALSE)</f>
        <v>Rob</v>
      </c>
      <c r="J188" t="str">
        <f>VLOOKUP(D188,products!$A$2:$E$97,3,FALSE)</f>
        <v>M</v>
      </c>
      <c r="K188" s="6">
        <f>VLOOKUP(D188,products!$A$2:$E$97,4,FALSE)</f>
        <v>2.5</v>
      </c>
      <c r="L188" s="7">
        <f>VLOOKUP(D188,products!$A$2:$E$97,5,FALSE)</f>
        <v>22.885000000000002</v>
      </c>
      <c r="M188" s="7">
        <f t="shared" si="6"/>
        <v>68.655000000000001</v>
      </c>
      <c r="N188" t="str">
        <f t="shared" si="7"/>
        <v>Robusta</v>
      </c>
      <c r="O188" t="str">
        <f t="shared" si="8"/>
        <v>Medium</v>
      </c>
      <c r="P188" t="str">
        <f>VLOOKUP(orders[[#All],[Customer ID]],Table2[#All],9,0)</f>
        <v>No</v>
      </c>
    </row>
    <row r="189" spans="1:16" x14ac:dyDescent="0.35">
      <c r="A189" s="2" t="s">
        <v>1544</v>
      </c>
      <c r="B189" s="4">
        <v>44633</v>
      </c>
      <c r="C189" s="2" t="s">
        <v>1545</v>
      </c>
      <c r="D189" t="s">
        <v>6160</v>
      </c>
      <c r="E189" s="2">
        <v>5</v>
      </c>
      <c r="F189" s="2" t="str">
        <f>VLOOKUP(C189,customers!$A$2:$B$1760,2,FALSE)</f>
        <v>Lawrence Pratt</v>
      </c>
      <c r="G189" s="2" t="str">
        <f>IF(VLOOKUP(C189,customers!$A$2:$C$1760,3,FALSE)=0,"",VLOOKUP(C189,customers!$A$2:$C$1760,3,FALSE))</f>
        <v>lpratt57@netvibes.com</v>
      </c>
      <c r="H189" s="2" t="str">
        <f>VLOOKUP(C189,customers!$A$2:$G$1760,7,FALSE)</f>
        <v>United States</v>
      </c>
      <c r="I189" t="str">
        <f>VLOOKUP(D189,products!$A$2:$B$97,2,FALSE)</f>
        <v>Lib</v>
      </c>
      <c r="J189" t="str">
        <f>VLOOKUP(D189,products!$A$2:$E$97,3,FALSE)</f>
        <v>M</v>
      </c>
      <c r="K189" s="6">
        <f>VLOOKUP(D189,products!$A$2:$E$97,4,FALSE)</f>
        <v>0.5</v>
      </c>
      <c r="L189" s="7">
        <f>VLOOKUP(D189,products!$A$2:$E$97,5,FALSE)</f>
        <v>8.73</v>
      </c>
      <c r="M189" s="7">
        <f t="shared" si="6"/>
        <v>43.650000000000006</v>
      </c>
      <c r="N189" t="str">
        <f t="shared" si="7"/>
        <v>Liberica</v>
      </c>
      <c r="O189" t="str">
        <f t="shared" si="8"/>
        <v>Medium</v>
      </c>
      <c r="P189" t="str">
        <f>VLOOKUP(orders[[#All],[Customer ID]],Table2[#All],9,0)</f>
        <v>Yes</v>
      </c>
    </row>
    <row r="190" spans="1:16" x14ac:dyDescent="0.35">
      <c r="A190" s="2" t="s">
        <v>1549</v>
      </c>
      <c r="B190" s="4">
        <v>44698</v>
      </c>
      <c r="C190" s="2" t="s">
        <v>1550</v>
      </c>
      <c r="D190" t="s">
        <v>6184</v>
      </c>
      <c r="E190" s="2">
        <v>1</v>
      </c>
      <c r="F190" s="2" t="str">
        <f>VLOOKUP(C190,customers!$A$2:$B$1760,2,FALSE)</f>
        <v>Astrix Kitchingham</v>
      </c>
      <c r="G190" s="2" t="str">
        <f>IF(VLOOKUP(C190,customers!$A$2:$C$1760,3,FALSE)=0,"",VLOOKUP(C190,customers!$A$2:$C$1760,3,FALSE))</f>
        <v>akitchingham58@com.com</v>
      </c>
      <c r="H190" s="2" t="str">
        <f>VLOOKUP(C190,customers!$A$2:$G$1760,7,FALSE)</f>
        <v>United States</v>
      </c>
      <c r="I190" t="str">
        <f>VLOOKUP(D190,products!$A$2:$B$97,2,FALSE)</f>
        <v>Exc</v>
      </c>
      <c r="J190" t="str">
        <f>VLOOKUP(D190,products!$A$2:$E$97,3,FALSE)</f>
        <v>L</v>
      </c>
      <c r="K190" s="6">
        <f>VLOOKUP(D190,products!$A$2:$E$97,4,FALSE)</f>
        <v>0.2</v>
      </c>
      <c r="L190" s="7">
        <f>VLOOKUP(D190,products!$A$2:$E$97,5,FALSE)</f>
        <v>4.4550000000000001</v>
      </c>
      <c r="M190" s="7">
        <f t="shared" si="6"/>
        <v>4.4550000000000001</v>
      </c>
      <c r="N190" t="str">
        <f t="shared" si="7"/>
        <v>Excelsa</v>
      </c>
      <c r="O190" t="str">
        <f t="shared" si="8"/>
        <v>Light</v>
      </c>
      <c r="P190" t="str">
        <f>VLOOKUP(orders[[#All],[Customer ID]],Table2[#All],9,0)</f>
        <v>Yes</v>
      </c>
    </row>
    <row r="191" spans="1:16" x14ac:dyDescent="0.35">
      <c r="A191" s="2" t="s">
        <v>1555</v>
      </c>
      <c r="B191" s="4">
        <v>43813</v>
      </c>
      <c r="C191" s="2" t="s">
        <v>1556</v>
      </c>
      <c r="D191" t="s">
        <v>6162</v>
      </c>
      <c r="E191" s="2">
        <v>3</v>
      </c>
      <c r="F191" s="2" t="str">
        <f>VLOOKUP(C191,customers!$A$2:$B$1760,2,FALSE)</f>
        <v>Burnard Bartholin</v>
      </c>
      <c r="G191" s="2" t="str">
        <f>IF(VLOOKUP(C191,customers!$A$2:$C$1760,3,FALSE)=0,"",VLOOKUP(C191,customers!$A$2:$C$1760,3,FALSE))</f>
        <v>bbartholin59@xinhuanet.com</v>
      </c>
      <c r="H191" s="2" t="str">
        <f>VLOOKUP(C191,customers!$A$2:$G$1760,7,FALSE)</f>
        <v>United States</v>
      </c>
      <c r="I191" t="str">
        <f>VLOOKUP(D191,products!$A$2:$B$97,2,FALSE)</f>
        <v>Lib</v>
      </c>
      <c r="J191" t="str">
        <f>VLOOKUP(D191,products!$A$2:$E$97,3,FALSE)</f>
        <v>M</v>
      </c>
      <c r="K191" s="6">
        <f>VLOOKUP(D191,products!$A$2:$E$97,4,FALSE)</f>
        <v>1</v>
      </c>
      <c r="L191" s="7">
        <f>VLOOKUP(D191,products!$A$2:$E$97,5,FALSE)</f>
        <v>14.55</v>
      </c>
      <c r="M191" s="7">
        <f t="shared" si="6"/>
        <v>43.650000000000006</v>
      </c>
      <c r="N191" t="str">
        <f t="shared" si="7"/>
        <v>Liberica</v>
      </c>
      <c r="O191" t="str">
        <f t="shared" si="8"/>
        <v>Medium</v>
      </c>
      <c r="P191" t="str">
        <f>VLOOKUP(orders[[#All],[Customer ID]],Table2[#All],9,0)</f>
        <v>Yes</v>
      </c>
    </row>
    <row r="192" spans="1:16" x14ac:dyDescent="0.35">
      <c r="A192" s="2" t="s">
        <v>1561</v>
      </c>
      <c r="B192" s="4">
        <v>43845</v>
      </c>
      <c r="C192" s="2" t="s">
        <v>1562</v>
      </c>
      <c r="D192" t="s">
        <v>6181</v>
      </c>
      <c r="E192" s="2">
        <v>1</v>
      </c>
      <c r="F192" s="2" t="str">
        <f>VLOOKUP(C192,customers!$A$2:$B$1760,2,FALSE)</f>
        <v>Madelene Prinn</v>
      </c>
      <c r="G192" s="2" t="str">
        <f>IF(VLOOKUP(C192,customers!$A$2:$C$1760,3,FALSE)=0,"",VLOOKUP(C192,customers!$A$2:$C$1760,3,FALSE))</f>
        <v>mprinn5a@usa.gov</v>
      </c>
      <c r="H192" s="2" t="str">
        <f>VLOOKUP(C192,customers!$A$2:$G$1760,7,FALSE)</f>
        <v>United States</v>
      </c>
      <c r="I192" t="str">
        <f>VLOOKUP(D192,products!$A$2:$B$97,2,FALSE)</f>
        <v>Lib</v>
      </c>
      <c r="J192" t="str">
        <f>VLOOKUP(D192,products!$A$2:$E$97,3,FALSE)</f>
        <v>M</v>
      </c>
      <c r="K192" s="6">
        <f>VLOOKUP(D192,products!$A$2:$E$97,4,FALSE)</f>
        <v>2.5</v>
      </c>
      <c r="L192" s="7">
        <f>VLOOKUP(D192,products!$A$2:$E$97,5,FALSE)</f>
        <v>33.465000000000003</v>
      </c>
      <c r="M192" s="7">
        <f t="shared" si="6"/>
        <v>33.465000000000003</v>
      </c>
      <c r="N192" t="str">
        <f t="shared" si="7"/>
        <v>Liberica</v>
      </c>
      <c r="O192" t="str">
        <f t="shared" si="8"/>
        <v>Medium</v>
      </c>
      <c r="P192" t="str">
        <f>VLOOKUP(orders[[#All],[Customer ID]],Table2[#All],9,0)</f>
        <v>Yes</v>
      </c>
    </row>
    <row r="193" spans="1:16" x14ac:dyDescent="0.35">
      <c r="A193" s="2" t="s">
        <v>1567</v>
      </c>
      <c r="B193" s="4">
        <v>43567</v>
      </c>
      <c r="C193" s="2" t="s">
        <v>1568</v>
      </c>
      <c r="D193" t="s">
        <v>6150</v>
      </c>
      <c r="E193" s="2">
        <v>5</v>
      </c>
      <c r="F193" s="2" t="str">
        <f>VLOOKUP(C193,customers!$A$2:$B$1760,2,FALSE)</f>
        <v>Alisun Baudino</v>
      </c>
      <c r="G193" s="2" t="str">
        <f>IF(VLOOKUP(C193,customers!$A$2:$C$1760,3,FALSE)=0,"",VLOOKUP(C193,customers!$A$2:$C$1760,3,FALSE))</f>
        <v>abaudino5b@netvibes.com</v>
      </c>
      <c r="H193" s="2" t="str">
        <f>VLOOKUP(C193,customers!$A$2:$G$1760,7,FALSE)</f>
        <v>United States</v>
      </c>
      <c r="I193" t="str">
        <f>VLOOKUP(D193,products!$A$2:$B$97,2,FALSE)</f>
        <v>Lib</v>
      </c>
      <c r="J193" t="str">
        <f>VLOOKUP(D193,products!$A$2:$E$97,3,FALSE)</f>
        <v>D</v>
      </c>
      <c r="K193" s="6">
        <f>VLOOKUP(D193,products!$A$2:$E$97,4,FALSE)</f>
        <v>0.2</v>
      </c>
      <c r="L193" s="7">
        <f>VLOOKUP(D193,products!$A$2:$E$97,5,FALSE)</f>
        <v>3.8849999999999998</v>
      </c>
      <c r="M193" s="7">
        <f t="shared" si="6"/>
        <v>19.424999999999997</v>
      </c>
      <c r="N193" t="str">
        <f t="shared" si="7"/>
        <v>Liberica</v>
      </c>
      <c r="O193" t="str">
        <f t="shared" si="8"/>
        <v>Dark</v>
      </c>
      <c r="P193" t="str">
        <f>VLOOKUP(orders[[#All],[Customer ID]],Table2[#All],9,0)</f>
        <v>Yes</v>
      </c>
    </row>
    <row r="194" spans="1:16" x14ac:dyDescent="0.35">
      <c r="A194" s="2" t="s">
        <v>1573</v>
      </c>
      <c r="B194" s="4">
        <v>43919</v>
      </c>
      <c r="C194" s="2" t="s">
        <v>1574</v>
      </c>
      <c r="D194" t="s">
        <v>6183</v>
      </c>
      <c r="E194" s="2">
        <v>6</v>
      </c>
      <c r="F194" s="2" t="str">
        <f>VLOOKUP(C194,customers!$A$2:$B$1760,2,FALSE)</f>
        <v>Philipa Petrushanko</v>
      </c>
      <c r="G194" s="2" t="str">
        <f>IF(VLOOKUP(C194,customers!$A$2:$C$1760,3,FALSE)=0,"",VLOOKUP(C194,customers!$A$2:$C$1760,3,FALSE))</f>
        <v>ppetrushanko5c@blinklist.com</v>
      </c>
      <c r="H194" s="2" t="str">
        <f>VLOOKUP(C194,customers!$A$2:$G$1760,7,FALSE)</f>
        <v>Ireland</v>
      </c>
      <c r="I194" t="str">
        <f>VLOOKUP(D194,products!$A$2:$B$97,2,FALSE)</f>
        <v>Exc</v>
      </c>
      <c r="J194" t="str">
        <f>VLOOKUP(D194,products!$A$2:$E$97,3,FALSE)</f>
        <v>D</v>
      </c>
      <c r="K194" s="6">
        <f>VLOOKUP(D194,products!$A$2:$E$97,4,FALSE)</f>
        <v>1</v>
      </c>
      <c r="L194" s="7">
        <f>VLOOKUP(D194,products!$A$2:$E$97,5,FALSE)</f>
        <v>12.15</v>
      </c>
      <c r="M194" s="7">
        <f t="shared" ref="M194:M257" si="9">E194*L194</f>
        <v>72.900000000000006</v>
      </c>
      <c r="N194" t="str">
        <f t="shared" ref="N194:N257" si="10">IF(I194="Rob","Robusta",IF(I194="Exc","Excelsa",IF(I194="Ara","Arabica",IF(I194="Lib","Liberica",""))))</f>
        <v>Excelsa</v>
      </c>
      <c r="O194" t="str">
        <f t="shared" ref="O194:O257" si="11">IF(J194="M","Medium",IF(J194="L","Light",IF(J194="D","Dark","")))</f>
        <v>Dark</v>
      </c>
      <c r="P194" t="str">
        <f>VLOOKUP(orders[[#All],[Customer ID]],Table2[#All],9,0)</f>
        <v>Yes</v>
      </c>
    </row>
    <row r="195" spans="1:16" x14ac:dyDescent="0.35">
      <c r="A195" s="2" t="s">
        <v>1579</v>
      </c>
      <c r="B195" s="4">
        <v>44644</v>
      </c>
      <c r="C195" s="2" t="s">
        <v>1580</v>
      </c>
      <c r="D195" t="s">
        <v>6171</v>
      </c>
      <c r="E195" s="2">
        <v>3</v>
      </c>
      <c r="F195" s="2" t="str">
        <f>VLOOKUP(C195,customers!$A$2:$B$1760,2,FALSE)</f>
        <v>Kimberli Mustchin</v>
      </c>
      <c r="G195" s="2" t="str">
        <f>IF(VLOOKUP(C195,customers!$A$2:$C$1760,3,FALSE)=0,"",VLOOKUP(C195,customers!$A$2:$C$1760,3,FALSE))</f>
        <v/>
      </c>
      <c r="H195" s="2" t="str">
        <f>VLOOKUP(C195,customers!$A$2:$G$1760,7,FALSE)</f>
        <v>United States</v>
      </c>
      <c r="I195" t="str">
        <f>VLOOKUP(D195,products!$A$2:$B$97,2,FALSE)</f>
        <v>Exc</v>
      </c>
      <c r="J195" t="str">
        <f>VLOOKUP(D195,products!$A$2:$E$97,3,FALSE)</f>
        <v>L</v>
      </c>
      <c r="K195" s="6">
        <f>VLOOKUP(D195,products!$A$2:$E$97,4,FALSE)</f>
        <v>1</v>
      </c>
      <c r="L195" s="7">
        <f>VLOOKUP(D195,products!$A$2:$E$97,5,FALSE)</f>
        <v>14.85</v>
      </c>
      <c r="M195" s="7">
        <f t="shared" si="9"/>
        <v>44.55</v>
      </c>
      <c r="N195" t="str">
        <f t="shared" si="10"/>
        <v>Excelsa</v>
      </c>
      <c r="O195" t="str">
        <f t="shared" si="11"/>
        <v>Light</v>
      </c>
      <c r="P195" t="str">
        <f>VLOOKUP(orders[[#All],[Customer ID]],Table2[#All],9,0)</f>
        <v>No</v>
      </c>
    </row>
    <row r="196" spans="1:16" x14ac:dyDescent="0.35">
      <c r="A196" s="2" t="s">
        <v>1584</v>
      </c>
      <c r="B196" s="4">
        <v>44398</v>
      </c>
      <c r="C196" s="2" t="s">
        <v>1585</v>
      </c>
      <c r="D196" t="s">
        <v>6144</v>
      </c>
      <c r="E196" s="2">
        <v>5</v>
      </c>
      <c r="F196" s="2" t="str">
        <f>VLOOKUP(C196,customers!$A$2:$B$1760,2,FALSE)</f>
        <v>Emlynne Laird</v>
      </c>
      <c r="G196" s="2" t="str">
        <f>IF(VLOOKUP(C196,customers!$A$2:$C$1760,3,FALSE)=0,"",VLOOKUP(C196,customers!$A$2:$C$1760,3,FALSE))</f>
        <v>elaird5e@bing.com</v>
      </c>
      <c r="H196" s="2" t="str">
        <f>VLOOKUP(C196,customers!$A$2:$G$1760,7,FALSE)</f>
        <v>United States</v>
      </c>
      <c r="I196" t="str">
        <f>VLOOKUP(D196,products!$A$2:$B$97,2,FALSE)</f>
        <v>Exc</v>
      </c>
      <c r="J196" t="str">
        <f>VLOOKUP(D196,products!$A$2:$E$97,3,FALSE)</f>
        <v>D</v>
      </c>
      <c r="K196" s="6">
        <f>VLOOKUP(D196,products!$A$2:$E$97,4,FALSE)</f>
        <v>0.5</v>
      </c>
      <c r="L196" s="7">
        <f>VLOOKUP(D196,products!$A$2:$E$97,5,FALSE)</f>
        <v>7.29</v>
      </c>
      <c r="M196" s="7">
        <f t="shared" si="9"/>
        <v>36.450000000000003</v>
      </c>
      <c r="N196" t="str">
        <f t="shared" si="10"/>
        <v>Excelsa</v>
      </c>
      <c r="O196" t="str">
        <f t="shared" si="11"/>
        <v>Dark</v>
      </c>
      <c r="P196" t="str">
        <f>VLOOKUP(orders[[#All],[Customer ID]],Table2[#All],9,0)</f>
        <v>No</v>
      </c>
    </row>
    <row r="197" spans="1:16" x14ac:dyDescent="0.35">
      <c r="A197" s="2" t="s">
        <v>1590</v>
      </c>
      <c r="B197" s="4">
        <v>43683</v>
      </c>
      <c r="C197" s="2" t="s">
        <v>1591</v>
      </c>
      <c r="D197" t="s">
        <v>6140</v>
      </c>
      <c r="E197" s="2">
        <v>3</v>
      </c>
      <c r="F197" s="2" t="str">
        <f>VLOOKUP(C197,customers!$A$2:$B$1760,2,FALSE)</f>
        <v>Marlena Howsden</v>
      </c>
      <c r="G197" s="2" t="str">
        <f>IF(VLOOKUP(C197,customers!$A$2:$C$1760,3,FALSE)=0,"",VLOOKUP(C197,customers!$A$2:$C$1760,3,FALSE))</f>
        <v>mhowsden5f@infoseek.co.jp</v>
      </c>
      <c r="H197" s="2" t="str">
        <f>VLOOKUP(C197,customers!$A$2:$G$1760,7,FALSE)</f>
        <v>United States</v>
      </c>
      <c r="I197" t="str">
        <f>VLOOKUP(D197,products!$A$2:$B$97,2,FALSE)</f>
        <v>Ara</v>
      </c>
      <c r="J197" t="str">
        <f>VLOOKUP(D197,products!$A$2:$E$97,3,FALSE)</f>
        <v>L</v>
      </c>
      <c r="K197" s="6">
        <f>VLOOKUP(D197,products!$A$2:$E$97,4,FALSE)</f>
        <v>1</v>
      </c>
      <c r="L197" s="7">
        <f>VLOOKUP(D197,products!$A$2:$E$97,5,FALSE)</f>
        <v>12.95</v>
      </c>
      <c r="M197" s="7">
        <f t="shared" si="9"/>
        <v>38.849999999999994</v>
      </c>
      <c r="N197" t="str">
        <f t="shared" si="10"/>
        <v>Arabica</v>
      </c>
      <c r="O197" t="str">
        <f t="shared" si="11"/>
        <v>Light</v>
      </c>
      <c r="P197" t="str">
        <f>VLOOKUP(orders[[#All],[Customer ID]],Table2[#All],9,0)</f>
        <v>No</v>
      </c>
    </row>
    <row r="198" spans="1:16" x14ac:dyDescent="0.35">
      <c r="A198" s="2" t="s">
        <v>1596</v>
      </c>
      <c r="B198" s="4">
        <v>44339</v>
      </c>
      <c r="C198" s="2" t="s">
        <v>1597</v>
      </c>
      <c r="D198" t="s">
        <v>6176</v>
      </c>
      <c r="E198" s="2">
        <v>6</v>
      </c>
      <c r="F198" s="2" t="str">
        <f>VLOOKUP(C198,customers!$A$2:$B$1760,2,FALSE)</f>
        <v>Nealson Cuttler</v>
      </c>
      <c r="G198" s="2" t="str">
        <f>IF(VLOOKUP(C198,customers!$A$2:$C$1760,3,FALSE)=0,"",VLOOKUP(C198,customers!$A$2:$C$1760,3,FALSE))</f>
        <v>ncuttler5g@parallels.com</v>
      </c>
      <c r="H198" s="2" t="str">
        <f>VLOOKUP(C198,customers!$A$2:$G$1760,7,FALSE)</f>
        <v>United States</v>
      </c>
      <c r="I198" t="str">
        <f>VLOOKUP(D198,products!$A$2:$B$97,2,FALSE)</f>
        <v>Exc</v>
      </c>
      <c r="J198" t="str">
        <f>VLOOKUP(D198,products!$A$2:$E$97,3,FALSE)</f>
        <v>L</v>
      </c>
      <c r="K198" s="6">
        <f>VLOOKUP(D198,products!$A$2:$E$97,4,FALSE)</f>
        <v>0.5</v>
      </c>
      <c r="L198" s="7">
        <f>VLOOKUP(D198,products!$A$2:$E$97,5,FALSE)</f>
        <v>8.91</v>
      </c>
      <c r="M198" s="7">
        <f t="shared" si="9"/>
        <v>53.46</v>
      </c>
      <c r="N198" t="str">
        <f t="shared" si="10"/>
        <v>Excelsa</v>
      </c>
      <c r="O198" t="str">
        <f t="shared" si="11"/>
        <v>Light</v>
      </c>
      <c r="P198" t="str">
        <f>VLOOKUP(orders[[#All],[Customer ID]],Table2[#All],9,0)</f>
        <v>No</v>
      </c>
    </row>
    <row r="199" spans="1:16" x14ac:dyDescent="0.35">
      <c r="A199" s="2" t="s">
        <v>1596</v>
      </c>
      <c r="B199" s="4">
        <v>44339</v>
      </c>
      <c r="C199" s="2" t="s">
        <v>1597</v>
      </c>
      <c r="D199" t="s">
        <v>6165</v>
      </c>
      <c r="E199" s="2">
        <v>2</v>
      </c>
      <c r="F199" s="2" t="str">
        <f>VLOOKUP(C199,customers!$A$2:$B$1760,2,FALSE)</f>
        <v>Nealson Cuttler</v>
      </c>
      <c r="G199" s="2" t="str">
        <f>IF(VLOOKUP(C199,customers!$A$2:$C$1760,3,FALSE)=0,"",VLOOKUP(C199,customers!$A$2:$C$1760,3,FALSE))</f>
        <v>ncuttler5g@parallels.com</v>
      </c>
      <c r="H199" s="2" t="str">
        <f>VLOOKUP(C199,customers!$A$2:$G$1760,7,FALSE)</f>
        <v>United States</v>
      </c>
      <c r="I199" t="str">
        <f>VLOOKUP(D199,products!$A$2:$B$97,2,FALSE)</f>
        <v>Lib</v>
      </c>
      <c r="J199" t="str">
        <f>VLOOKUP(D199,products!$A$2:$E$97,3,FALSE)</f>
        <v>D</v>
      </c>
      <c r="K199" s="6">
        <f>VLOOKUP(D199,products!$A$2:$E$97,4,FALSE)</f>
        <v>2.5</v>
      </c>
      <c r="L199" s="7">
        <f>VLOOKUP(D199,products!$A$2:$E$97,5,FALSE)</f>
        <v>29.785</v>
      </c>
      <c r="M199" s="7">
        <f t="shared" si="9"/>
        <v>59.57</v>
      </c>
      <c r="N199" t="str">
        <f t="shared" si="10"/>
        <v>Liberica</v>
      </c>
      <c r="O199" t="str">
        <f t="shared" si="11"/>
        <v>Dark</v>
      </c>
      <c r="P199" t="str">
        <f>VLOOKUP(orders[[#All],[Customer ID]],Table2[#All],9,0)</f>
        <v>No</v>
      </c>
    </row>
    <row r="200" spans="1:16" x14ac:dyDescent="0.35">
      <c r="A200" s="2" t="s">
        <v>1596</v>
      </c>
      <c r="B200" s="4">
        <v>44339</v>
      </c>
      <c r="C200" s="2" t="s">
        <v>1597</v>
      </c>
      <c r="D200" t="s">
        <v>6165</v>
      </c>
      <c r="E200" s="2">
        <v>3</v>
      </c>
      <c r="F200" s="2" t="str">
        <f>VLOOKUP(C200,customers!$A$2:$B$1760,2,FALSE)</f>
        <v>Nealson Cuttler</v>
      </c>
      <c r="G200" s="2" t="str">
        <f>IF(VLOOKUP(C200,customers!$A$2:$C$1760,3,FALSE)=0,"",VLOOKUP(C200,customers!$A$2:$C$1760,3,FALSE))</f>
        <v>ncuttler5g@parallels.com</v>
      </c>
      <c r="H200" s="2" t="str">
        <f>VLOOKUP(C200,customers!$A$2:$G$1760,7,FALSE)</f>
        <v>United States</v>
      </c>
      <c r="I200" t="str">
        <f>VLOOKUP(D200,products!$A$2:$B$97,2,FALSE)</f>
        <v>Lib</v>
      </c>
      <c r="J200" t="str">
        <f>VLOOKUP(D200,products!$A$2:$E$97,3,FALSE)</f>
        <v>D</v>
      </c>
      <c r="K200" s="6">
        <f>VLOOKUP(D200,products!$A$2:$E$97,4,FALSE)</f>
        <v>2.5</v>
      </c>
      <c r="L200" s="7">
        <f>VLOOKUP(D200,products!$A$2:$E$97,5,FALSE)</f>
        <v>29.785</v>
      </c>
      <c r="M200" s="7">
        <f t="shared" si="9"/>
        <v>89.355000000000004</v>
      </c>
      <c r="N200" t="str">
        <f t="shared" si="10"/>
        <v>Liberica</v>
      </c>
      <c r="O200" t="str">
        <f t="shared" si="11"/>
        <v>Dark</v>
      </c>
      <c r="P200" t="str">
        <f>VLOOKUP(orders[[#All],[Customer ID]],Table2[#All],9,0)</f>
        <v>No</v>
      </c>
    </row>
    <row r="201" spans="1:16" x14ac:dyDescent="0.35">
      <c r="A201" s="2" t="s">
        <v>1596</v>
      </c>
      <c r="B201" s="4">
        <v>44339</v>
      </c>
      <c r="C201" s="2" t="s">
        <v>1597</v>
      </c>
      <c r="D201" t="s">
        <v>6161</v>
      </c>
      <c r="E201" s="2">
        <v>4</v>
      </c>
      <c r="F201" s="2" t="str">
        <f>VLOOKUP(C201,customers!$A$2:$B$1760,2,FALSE)</f>
        <v>Nealson Cuttler</v>
      </c>
      <c r="G201" s="2" t="str">
        <f>IF(VLOOKUP(C201,customers!$A$2:$C$1760,3,FALSE)=0,"",VLOOKUP(C201,customers!$A$2:$C$1760,3,FALSE))</f>
        <v>ncuttler5g@parallels.com</v>
      </c>
      <c r="H201" s="2" t="str">
        <f>VLOOKUP(C201,customers!$A$2:$G$1760,7,FALSE)</f>
        <v>United States</v>
      </c>
      <c r="I201" t="str">
        <f>VLOOKUP(D201,products!$A$2:$B$97,2,FALSE)</f>
        <v>Lib</v>
      </c>
      <c r="J201" t="str">
        <f>VLOOKUP(D201,products!$A$2:$E$97,3,FALSE)</f>
        <v>L</v>
      </c>
      <c r="K201" s="6">
        <f>VLOOKUP(D201,products!$A$2:$E$97,4,FALSE)</f>
        <v>0.5</v>
      </c>
      <c r="L201" s="7">
        <f>VLOOKUP(D201,products!$A$2:$E$97,5,FALSE)</f>
        <v>9.51</v>
      </c>
      <c r="M201" s="7">
        <f t="shared" si="9"/>
        <v>38.04</v>
      </c>
      <c r="N201" t="str">
        <f t="shared" si="10"/>
        <v>Liberica</v>
      </c>
      <c r="O201" t="str">
        <f t="shared" si="11"/>
        <v>Light</v>
      </c>
      <c r="P201" t="str">
        <f>VLOOKUP(orders[[#All],[Customer ID]],Table2[#All],9,0)</f>
        <v>No</v>
      </c>
    </row>
    <row r="202" spans="1:16" x14ac:dyDescent="0.35">
      <c r="A202" s="2" t="s">
        <v>1596</v>
      </c>
      <c r="B202" s="4">
        <v>44339</v>
      </c>
      <c r="C202" s="2" t="s">
        <v>1597</v>
      </c>
      <c r="D202" t="s">
        <v>6141</v>
      </c>
      <c r="E202" s="2">
        <v>3</v>
      </c>
      <c r="F202" s="2" t="str">
        <f>VLOOKUP(C202,customers!$A$2:$B$1760,2,FALSE)</f>
        <v>Nealson Cuttler</v>
      </c>
      <c r="G202" s="2" t="str">
        <f>IF(VLOOKUP(C202,customers!$A$2:$C$1760,3,FALSE)=0,"",VLOOKUP(C202,customers!$A$2:$C$1760,3,FALSE))</f>
        <v>ncuttler5g@parallels.com</v>
      </c>
      <c r="H202" s="2" t="str">
        <f>VLOOKUP(C202,customers!$A$2:$G$1760,7,FALSE)</f>
        <v>United States</v>
      </c>
      <c r="I202" t="str">
        <f>VLOOKUP(D202,products!$A$2:$B$97,2,FALSE)</f>
        <v>Exc</v>
      </c>
      <c r="J202" t="str">
        <f>VLOOKUP(D202,products!$A$2:$E$97,3,FALSE)</f>
        <v>M</v>
      </c>
      <c r="K202" s="6">
        <f>VLOOKUP(D202,products!$A$2:$E$97,4,FALSE)</f>
        <v>1</v>
      </c>
      <c r="L202" s="7">
        <f>VLOOKUP(D202,products!$A$2:$E$97,5,FALSE)</f>
        <v>13.75</v>
      </c>
      <c r="M202" s="7">
        <f t="shared" si="9"/>
        <v>41.25</v>
      </c>
      <c r="N202" t="str">
        <f t="shared" si="10"/>
        <v>Excelsa</v>
      </c>
      <c r="O202" t="str">
        <f t="shared" si="11"/>
        <v>Medium</v>
      </c>
      <c r="P202" t="str">
        <f>VLOOKUP(orders[[#All],[Customer ID]],Table2[#All],9,0)</f>
        <v>No</v>
      </c>
    </row>
    <row r="203" spans="1:16" x14ac:dyDescent="0.35">
      <c r="A203" s="2" t="s">
        <v>1621</v>
      </c>
      <c r="B203" s="4">
        <v>44294</v>
      </c>
      <c r="C203" s="2" t="s">
        <v>1622</v>
      </c>
      <c r="D203" t="s">
        <v>6161</v>
      </c>
      <c r="E203" s="2">
        <v>6</v>
      </c>
      <c r="F203" s="2" t="str">
        <f>VLOOKUP(C203,customers!$A$2:$B$1760,2,FALSE)</f>
        <v>Adriana Lazarus</v>
      </c>
      <c r="G203" s="2" t="str">
        <f>IF(VLOOKUP(C203,customers!$A$2:$C$1760,3,FALSE)=0,"",VLOOKUP(C203,customers!$A$2:$C$1760,3,FALSE))</f>
        <v/>
      </c>
      <c r="H203" s="2" t="str">
        <f>VLOOKUP(C203,customers!$A$2:$G$1760,7,FALSE)</f>
        <v>United States</v>
      </c>
      <c r="I203" t="str">
        <f>VLOOKUP(D203,products!$A$2:$B$97,2,FALSE)</f>
        <v>Lib</v>
      </c>
      <c r="J203" t="str">
        <f>VLOOKUP(D203,products!$A$2:$E$97,3,FALSE)</f>
        <v>L</v>
      </c>
      <c r="K203" s="6">
        <f>VLOOKUP(D203,products!$A$2:$E$97,4,FALSE)</f>
        <v>0.5</v>
      </c>
      <c r="L203" s="7">
        <f>VLOOKUP(D203,products!$A$2:$E$97,5,FALSE)</f>
        <v>9.51</v>
      </c>
      <c r="M203" s="7">
        <f t="shared" si="9"/>
        <v>57.06</v>
      </c>
      <c r="N203" t="str">
        <f t="shared" si="10"/>
        <v>Liberica</v>
      </c>
      <c r="O203" t="str">
        <f t="shared" si="11"/>
        <v>Light</v>
      </c>
      <c r="P203" t="str">
        <f>VLOOKUP(orders[[#All],[Customer ID]],Table2[#All],9,0)</f>
        <v>No</v>
      </c>
    </row>
    <row r="204" spans="1:16" x14ac:dyDescent="0.35">
      <c r="A204" s="2" t="s">
        <v>1626</v>
      </c>
      <c r="B204" s="4">
        <v>44486</v>
      </c>
      <c r="C204" s="2" t="s">
        <v>1627</v>
      </c>
      <c r="D204" t="s">
        <v>6165</v>
      </c>
      <c r="E204" s="2">
        <v>6</v>
      </c>
      <c r="F204" s="2" t="str">
        <f>VLOOKUP(C204,customers!$A$2:$B$1760,2,FALSE)</f>
        <v>Tallie felip</v>
      </c>
      <c r="G204" s="2" t="str">
        <f>IF(VLOOKUP(C204,customers!$A$2:$C$1760,3,FALSE)=0,"",VLOOKUP(C204,customers!$A$2:$C$1760,3,FALSE))</f>
        <v>tfelip5m@typepad.com</v>
      </c>
      <c r="H204" s="2" t="str">
        <f>VLOOKUP(C204,customers!$A$2:$G$1760,7,FALSE)</f>
        <v>United States</v>
      </c>
      <c r="I204" t="str">
        <f>VLOOKUP(D204,products!$A$2:$B$97,2,FALSE)</f>
        <v>Lib</v>
      </c>
      <c r="J204" t="str">
        <f>VLOOKUP(D204,products!$A$2:$E$97,3,FALSE)</f>
        <v>D</v>
      </c>
      <c r="K204" s="6">
        <f>VLOOKUP(D204,products!$A$2:$E$97,4,FALSE)</f>
        <v>2.5</v>
      </c>
      <c r="L204" s="7">
        <f>VLOOKUP(D204,products!$A$2:$E$97,5,FALSE)</f>
        <v>29.785</v>
      </c>
      <c r="M204" s="7">
        <f t="shared" si="9"/>
        <v>178.71</v>
      </c>
      <c r="N204" t="str">
        <f t="shared" si="10"/>
        <v>Liberica</v>
      </c>
      <c r="O204" t="str">
        <f t="shared" si="11"/>
        <v>Dark</v>
      </c>
      <c r="P204" t="str">
        <f>VLOOKUP(orders[[#All],[Customer ID]],Table2[#All],9,0)</f>
        <v>Yes</v>
      </c>
    </row>
    <row r="205" spans="1:16" x14ac:dyDescent="0.35">
      <c r="A205" s="2" t="s">
        <v>1632</v>
      </c>
      <c r="B205" s="4">
        <v>44608</v>
      </c>
      <c r="C205" s="2" t="s">
        <v>1633</v>
      </c>
      <c r="D205" t="s">
        <v>6145</v>
      </c>
      <c r="E205" s="2">
        <v>1</v>
      </c>
      <c r="F205" s="2" t="str">
        <f>VLOOKUP(C205,customers!$A$2:$B$1760,2,FALSE)</f>
        <v>Vanna Le - Count</v>
      </c>
      <c r="G205" s="2" t="str">
        <f>IF(VLOOKUP(C205,customers!$A$2:$C$1760,3,FALSE)=0,"",VLOOKUP(C205,customers!$A$2:$C$1760,3,FALSE))</f>
        <v>vle5n@disqus.com</v>
      </c>
      <c r="H205" s="2" t="str">
        <f>VLOOKUP(C205,customers!$A$2:$G$1760,7,FALSE)</f>
        <v>United States</v>
      </c>
      <c r="I205" t="str">
        <f>VLOOKUP(D205,products!$A$2:$B$97,2,FALSE)</f>
        <v>Lib</v>
      </c>
      <c r="J205" t="str">
        <f>VLOOKUP(D205,products!$A$2:$E$97,3,FALSE)</f>
        <v>L</v>
      </c>
      <c r="K205" s="6">
        <f>VLOOKUP(D205,products!$A$2:$E$97,4,FALSE)</f>
        <v>0.2</v>
      </c>
      <c r="L205" s="7">
        <f>VLOOKUP(D205,products!$A$2:$E$97,5,FALSE)</f>
        <v>4.7549999999999999</v>
      </c>
      <c r="M205" s="7">
        <f t="shared" si="9"/>
        <v>4.7549999999999999</v>
      </c>
      <c r="N205" t="str">
        <f t="shared" si="10"/>
        <v>Liberica</v>
      </c>
      <c r="O205" t="str">
        <f t="shared" si="11"/>
        <v>Light</v>
      </c>
      <c r="P205" t="str">
        <f>VLOOKUP(orders[[#All],[Customer ID]],Table2[#All],9,0)</f>
        <v>No</v>
      </c>
    </row>
    <row r="206" spans="1:16" x14ac:dyDescent="0.35">
      <c r="A206" s="2" t="s">
        <v>1638</v>
      </c>
      <c r="B206" s="4">
        <v>44027</v>
      </c>
      <c r="C206" s="2" t="s">
        <v>1639</v>
      </c>
      <c r="D206" t="s">
        <v>6141</v>
      </c>
      <c r="E206" s="2">
        <v>6</v>
      </c>
      <c r="F206" s="2" t="str">
        <f>VLOOKUP(C206,customers!$A$2:$B$1760,2,FALSE)</f>
        <v>Sarette Ducarel</v>
      </c>
      <c r="G206" s="2" t="str">
        <f>IF(VLOOKUP(C206,customers!$A$2:$C$1760,3,FALSE)=0,"",VLOOKUP(C206,customers!$A$2:$C$1760,3,FALSE))</f>
        <v/>
      </c>
      <c r="H206" s="2" t="str">
        <f>VLOOKUP(C206,customers!$A$2:$G$1760,7,FALSE)</f>
        <v>United States</v>
      </c>
      <c r="I206" t="str">
        <f>VLOOKUP(D206,products!$A$2:$B$97,2,FALSE)</f>
        <v>Exc</v>
      </c>
      <c r="J206" t="str">
        <f>VLOOKUP(D206,products!$A$2:$E$97,3,FALSE)</f>
        <v>M</v>
      </c>
      <c r="K206" s="6">
        <f>VLOOKUP(D206,products!$A$2:$E$97,4,FALSE)</f>
        <v>1</v>
      </c>
      <c r="L206" s="7">
        <f>VLOOKUP(D206,products!$A$2:$E$97,5,FALSE)</f>
        <v>13.75</v>
      </c>
      <c r="M206" s="7">
        <f t="shared" si="9"/>
        <v>82.5</v>
      </c>
      <c r="N206" t="str">
        <f t="shared" si="10"/>
        <v>Excelsa</v>
      </c>
      <c r="O206" t="str">
        <f t="shared" si="11"/>
        <v>Medium</v>
      </c>
      <c r="P206" t="str">
        <f>VLOOKUP(orders[[#All],[Customer ID]],Table2[#All],9,0)</f>
        <v>No</v>
      </c>
    </row>
    <row r="207" spans="1:16" x14ac:dyDescent="0.35">
      <c r="A207" s="2" t="s">
        <v>1643</v>
      </c>
      <c r="B207" s="4">
        <v>43883</v>
      </c>
      <c r="C207" s="2" t="s">
        <v>1644</v>
      </c>
      <c r="D207" t="s">
        <v>6163</v>
      </c>
      <c r="E207" s="2">
        <v>3</v>
      </c>
      <c r="F207" s="2" t="str">
        <f>VLOOKUP(C207,customers!$A$2:$B$1760,2,FALSE)</f>
        <v>Kendra Glison</v>
      </c>
      <c r="G207" s="2" t="str">
        <f>IF(VLOOKUP(C207,customers!$A$2:$C$1760,3,FALSE)=0,"",VLOOKUP(C207,customers!$A$2:$C$1760,3,FALSE))</f>
        <v/>
      </c>
      <c r="H207" s="2" t="str">
        <f>VLOOKUP(C207,customers!$A$2:$G$1760,7,FALSE)</f>
        <v>United States</v>
      </c>
      <c r="I207" t="str">
        <f>VLOOKUP(D207,products!$A$2:$B$97,2,FALSE)</f>
        <v>Rob</v>
      </c>
      <c r="J207" t="str">
        <f>VLOOKUP(D207,products!$A$2:$E$97,3,FALSE)</f>
        <v>D</v>
      </c>
      <c r="K207" s="6">
        <f>VLOOKUP(D207,products!$A$2:$E$97,4,FALSE)</f>
        <v>0.2</v>
      </c>
      <c r="L207" s="7">
        <f>VLOOKUP(D207,products!$A$2:$E$97,5,FALSE)</f>
        <v>2.6850000000000001</v>
      </c>
      <c r="M207" s="7">
        <f t="shared" si="9"/>
        <v>8.0549999999999997</v>
      </c>
      <c r="N207" t="str">
        <f t="shared" si="10"/>
        <v>Robusta</v>
      </c>
      <c r="O207" t="str">
        <f t="shared" si="11"/>
        <v>Dark</v>
      </c>
      <c r="P207" t="str">
        <f>VLOOKUP(orders[[#All],[Customer ID]],Table2[#All],9,0)</f>
        <v>Yes</v>
      </c>
    </row>
    <row r="208" spans="1:16" x14ac:dyDescent="0.35">
      <c r="A208" s="2" t="s">
        <v>1648</v>
      </c>
      <c r="B208" s="4">
        <v>44211</v>
      </c>
      <c r="C208" s="2" t="s">
        <v>1649</v>
      </c>
      <c r="D208" t="s">
        <v>6155</v>
      </c>
      <c r="E208" s="2">
        <v>2</v>
      </c>
      <c r="F208" s="2" t="str">
        <f>VLOOKUP(C208,customers!$A$2:$B$1760,2,FALSE)</f>
        <v>Nertie Poolman</v>
      </c>
      <c r="G208" s="2" t="str">
        <f>IF(VLOOKUP(C208,customers!$A$2:$C$1760,3,FALSE)=0,"",VLOOKUP(C208,customers!$A$2:$C$1760,3,FALSE))</f>
        <v>npoolman5q@howstuffworks.com</v>
      </c>
      <c r="H208" s="2" t="str">
        <f>VLOOKUP(C208,customers!$A$2:$G$1760,7,FALSE)</f>
        <v>United States</v>
      </c>
      <c r="I208" t="str">
        <f>VLOOKUP(D208,products!$A$2:$B$97,2,FALSE)</f>
        <v>Ara</v>
      </c>
      <c r="J208" t="str">
        <f>VLOOKUP(D208,products!$A$2:$E$97,3,FALSE)</f>
        <v>M</v>
      </c>
      <c r="K208" s="6">
        <f>VLOOKUP(D208,products!$A$2:$E$97,4,FALSE)</f>
        <v>1</v>
      </c>
      <c r="L208" s="7">
        <f>VLOOKUP(D208,products!$A$2:$E$97,5,FALSE)</f>
        <v>11.25</v>
      </c>
      <c r="M208" s="7">
        <f t="shared" si="9"/>
        <v>22.5</v>
      </c>
      <c r="N208" t="str">
        <f t="shared" si="10"/>
        <v>Arabica</v>
      </c>
      <c r="O208" t="str">
        <f t="shared" si="11"/>
        <v>Medium</v>
      </c>
      <c r="P208" t="str">
        <f>VLOOKUP(orders[[#All],[Customer ID]],Table2[#All],9,0)</f>
        <v>No</v>
      </c>
    </row>
    <row r="209" spans="1:16" x14ac:dyDescent="0.35">
      <c r="A209" s="2" t="s">
        <v>1653</v>
      </c>
      <c r="B209" s="4">
        <v>44207</v>
      </c>
      <c r="C209" s="2" t="s">
        <v>1654</v>
      </c>
      <c r="D209" t="s">
        <v>6157</v>
      </c>
      <c r="E209" s="2">
        <v>6</v>
      </c>
      <c r="F209" s="2" t="str">
        <f>VLOOKUP(C209,customers!$A$2:$B$1760,2,FALSE)</f>
        <v>Orbadiah Duny</v>
      </c>
      <c r="G209" s="2" t="str">
        <f>IF(VLOOKUP(C209,customers!$A$2:$C$1760,3,FALSE)=0,"",VLOOKUP(C209,customers!$A$2:$C$1760,3,FALSE))</f>
        <v>oduny5r@constantcontact.com</v>
      </c>
      <c r="H209" s="2" t="str">
        <f>VLOOKUP(C209,customers!$A$2:$G$1760,7,FALSE)</f>
        <v>United States</v>
      </c>
      <c r="I209" t="str">
        <f>VLOOKUP(D209,products!$A$2:$B$97,2,FALSE)</f>
        <v>Ara</v>
      </c>
      <c r="J209" t="str">
        <f>VLOOKUP(D209,products!$A$2:$E$97,3,FALSE)</f>
        <v>M</v>
      </c>
      <c r="K209" s="6">
        <f>VLOOKUP(D209,products!$A$2:$E$97,4,FALSE)</f>
        <v>0.5</v>
      </c>
      <c r="L209" s="7">
        <f>VLOOKUP(D209,products!$A$2:$E$97,5,FALSE)</f>
        <v>6.75</v>
      </c>
      <c r="M209" s="7">
        <f t="shared" si="9"/>
        <v>40.5</v>
      </c>
      <c r="N209" t="str">
        <f t="shared" si="10"/>
        <v>Arabica</v>
      </c>
      <c r="O209" t="str">
        <f t="shared" si="11"/>
        <v>Medium</v>
      </c>
      <c r="P209" t="str">
        <f>VLOOKUP(orders[[#All],[Customer ID]],Table2[#All],9,0)</f>
        <v>Yes</v>
      </c>
    </row>
    <row r="210" spans="1:16" x14ac:dyDescent="0.35">
      <c r="A210" s="2" t="s">
        <v>1659</v>
      </c>
      <c r="B210" s="4">
        <v>44659</v>
      </c>
      <c r="C210" s="2" t="s">
        <v>1660</v>
      </c>
      <c r="D210" t="s">
        <v>6144</v>
      </c>
      <c r="E210" s="2">
        <v>4</v>
      </c>
      <c r="F210" s="2" t="str">
        <f>VLOOKUP(C210,customers!$A$2:$B$1760,2,FALSE)</f>
        <v>Constance Halfhide</v>
      </c>
      <c r="G210" s="2" t="str">
        <f>IF(VLOOKUP(C210,customers!$A$2:$C$1760,3,FALSE)=0,"",VLOOKUP(C210,customers!$A$2:$C$1760,3,FALSE))</f>
        <v>chalfhide5s@google.ru</v>
      </c>
      <c r="H210" s="2" t="str">
        <f>VLOOKUP(C210,customers!$A$2:$G$1760,7,FALSE)</f>
        <v>Ireland</v>
      </c>
      <c r="I210" t="str">
        <f>VLOOKUP(D210,products!$A$2:$B$97,2,FALSE)</f>
        <v>Exc</v>
      </c>
      <c r="J210" t="str">
        <f>VLOOKUP(D210,products!$A$2:$E$97,3,FALSE)</f>
        <v>D</v>
      </c>
      <c r="K210" s="6">
        <f>VLOOKUP(D210,products!$A$2:$E$97,4,FALSE)</f>
        <v>0.5</v>
      </c>
      <c r="L210" s="7">
        <f>VLOOKUP(D210,products!$A$2:$E$97,5,FALSE)</f>
        <v>7.29</v>
      </c>
      <c r="M210" s="7">
        <f t="shared" si="9"/>
        <v>29.16</v>
      </c>
      <c r="N210" t="str">
        <f t="shared" si="10"/>
        <v>Excelsa</v>
      </c>
      <c r="O210" t="str">
        <f t="shared" si="11"/>
        <v>Dark</v>
      </c>
      <c r="P210" t="str">
        <f>VLOOKUP(orders[[#All],[Customer ID]],Table2[#All],9,0)</f>
        <v>Yes</v>
      </c>
    </row>
    <row r="211" spans="1:16" x14ac:dyDescent="0.35">
      <c r="A211" s="2" t="s">
        <v>1665</v>
      </c>
      <c r="B211" s="4">
        <v>44105</v>
      </c>
      <c r="C211" s="2" t="s">
        <v>1666</v>
      </c>
      <c r="D211" t="s">
        <v>6157</v>
      </c>
      <c r="E211" s="2">
        <v>1</v>
      </c>
      <c r="F211" s="2" t="str">
        <f>VLOOKUP(C211,customers!$A$2:$B$1760,2,FALSE)</f>
        <v>Fransisco Malecky</v>
      </c>
      <c r="G211" s="2" t="str">
        <f>IF(VLOOKUP(C211,customers!$A$2:$C$1760,3,FALSE)=0,"",VLOOKUP(C211,customers!$A$2:$C$1760,3,FALSE))</f>
        <v>fmalecky5t@list-manage.com</v>
      </c>
      <c r="H211" s="2" t="str">
        <f>VLOOKUP(C211,customers!$A$2:$G$1760,7,FALSE)</f>
        <v>United Kingdom</v>
      </c>
      <c r="I211" t="str">
        <f>VLOOKUP(D211,products!$A$2:$B$97,2,FALSE)</f>
        <v>Ara</v>
      </c>
      <c r="J211" t="str">
        <f>VLOOKUP(D211,products!$A$2:$E$97,3,FALSE)</f>
        <v>M</v>
      </c>
      <c r="K211" s="6">
        <f>VLOOKUP(D211,products!$A$2:$E$97,4,FALSE)</f>
        <v>0.5</v>
      </c>
      <c r="L211" s="7">
        <f>VLOOKUP(D211,products!$A$2:$E$97,5,FALSE)</f>
        <v>6.75</v>
      </c>
      <c r="M211" s="7">
        <f t="shared" si="9"/>
        <v>6.75</v>
      </c>
      <c r="N211" t="str">
        <f t="shared" si="10"/>
        <v>Arabica</v>
      </c>
      <c r="O211" t="str">
        <f t="shared" si="11"/>
        <v>Medium</v>
      </c>
      <c r="P211" t="str">
        <f>VLOOKUP(orders[[#All],[Customer ID]],Table2[#All],9,0)</f>
        <v>No</v>
      </c>
    </row>
    <row r="212" spans="1:16" x14ac:dyDescent="0.35">
      <c r="A212" s="2" t="s">
        <v>1671</v>
      </c>
      <c r="B212" s="4">
        <v>43766</v>
      </c>
      <c r="C212" s="2" t="s">
        <v>1672</v>
      </c>
      <c r="D212" t="s">
        <v>6143</v>
      </c>
      <c r="E212" s="2">
        <v>4</v>
      </c>
      <c r="F212" s="2" t="str">
        <f>VLOOKUP(C212,customers!$A$2:$B$1760,2,FALSE)</f>
        <v>Anselma Attwater</v>
      </c>
      <c r="G212" s="2" t="str">
        <f>IF(VLOOKUP(C212,customers!$A$2:$C$1760,3,FALSE)=0,"",VLOOKUP(C212,customers!$A$2:$C$1760,3,FALSE))</f>
        <v>aattwater5u@wikia.com</v>
      </c>
      <c r="H212" s="2" t="str">
        <f>VLOOKUP(C212,customers!$A$2:$G$1760,7,FALSE)</f>
        <v>United States</v>
      </c>
      <c r="I212" t="str">
        <f>VLOOKUP(D212,products!$A$2:$B$97,2,FALSE)</f>
        <v>Lib</v>
      </c>
      <c r="J212" t="str">
        <f>VLOOKUP(D212,products!$A$2:$E$97,3,FALSE)</f>
        <v>D</v>
      </c>
      <c r="K212" s="6">
        <f>VLOOKUP(D212,products!$A$2:$E$97,4,FALSE)</f>
        <v>1</v>
      </c>
      <c r="L212" s="7">
        <f>VLOOKUP(D212,products!$A$2:$E$97,5,FALSE)</f>
        <v>12.95</v>
      </c>
      <c r="M212" s="7">
        <f t="shared" si="9"/>
        <v>51.8</v>
      </c>
      <c r="N212" t="str">
        <f t="shared" si="10"/>
        <v>Liberica</v>
      </c>
      <c r="O212" t="str">
        <f t="shared" si="11"/>
        <v>Dark</v>
      </c>
      <c r="P212" t="str">
        <f>VLOOKUP(orders[[#All],[Customer ID]],Table2[#All],9,0)</f>
        <v>Yes</v>
      </c>
    </row>
    <row r="213" spans="1:16" x14ac:dyDescent="0.35">
      <c r="A213" s="2" t="s">
        <v>1677</v>
      </c>
      <c r="B213" s="4">
        <v>44283</v>
      </c>
      <c r="C213" s="2" t="s">
        <v>1678</v>
      </c>
      <c r="D213" t="s">
        <v>6176</v>
      </c>
      <c r="E213" s="2">
        <v>6</v>
      </c>
      <c r="F213" s="2" t="str">
        <f>VLOOKUP(C213,customers!$A$2:$B$1760,2,FALSE)</f>
        <v>Minette Whellans</v>
      </c>
      <c r="G213" s="2" t="str">
        <f>IF(VLOOKUP(C213,customers!$A$2:$C$1760,3,FALSE)=0,"",VLOOKUP(C213,customers!$A$2:$C$1760,3,FALSE))</f>
        <v>mwhellans5v@mapquest.com</v>
      </c>
      <c r="H213" s="2" t="str">
        <f>VLOOKUP(C213,customers!$A$2:$G$1760,7,FALSE)</f>
        <v>United States</v>
      </c>
      <c r="I213" t="str">
        <f>VLOOKUP(D213,products!$A$2:$B$97,2,FALSE)</f>
        <v>Exc</v>
      </c>
      <c r="J213" t="str">
        <f>VLOOKUP(D213,products!$A$2:$E$97,3,FALSE)</f>
        <v>L</v>
      </c>
      <c r="K213" s="6">
        <f>VLOOKUP(D213,products!$A$2:$E$97,4,FALSE)</f>
        <v>0.5</v>
      </c>
      <c r="L213" s="7">
        <f>VLOOKUP(D213,products!$A$2:$E$97,5,FALSE)</f>
        <v>8.91</v>
      </c>
      <c r="M213" s="7">
        <f t="shared" si="9"/>
        <v>53.46</v>
      </c>
      <c r="N213" t="str">
        <f t="shared" si="10"/>
        <v>Excelsa</v>
      </c>
      <c r="O213" t="str">
        <f t="shared" si="11"/>
        <v>Light</v>
      </c>
      <c r="P213" t="str">
        <f>VLOOKUP(orders[[#All],[Customer ID]],Table2[#All],9,0)</f>
        <v>No</v>
      </c>
    </row>
    <row r="214" spans="1:16" x14ac:dyDescent="0.35">
      <c r="A214" s="2" t="s">
        <v>1682</v>
      </c>
      <c r="B214" s="4">
        <v>43921</v>
      </c>
      <c r="C214" s="2" t="s">
        <v>1683</v>
      </c>
      <c r="D214" t="s">
        <v>6153</v>
      </c>
      <c r="E214" s="2">
        <v>4</v>
      </c>
      <c r="F214" s="2" t="str">
        <f>VLOOKUP(C214,customers!$A$2:$B$1760,2,FALSE)</f>
        <v>Dael Camilletti</v>
      </c>
      <c r="G214" s="2" t="str">
        <f>IF(VLOOKUP(C214,customers!$A$2:$C$1760,3,FALSE)=0,"",VLOOKUP(C214,customers!$A$2:$C$1760,3,FALSE))</f>
        <v>dcamilletti5w@businesswire.com</v>
      </c>
      <c r="H214" s="2" t="str">
        <f>VLOOKUP(C214,customers!$A$2:$G$1760,7,FALSE)</f>
        <v>United States</v>
      </c>
      <c r="I214" t="str">
        <f>VLOOKUP(D214,products!$A$2:$B$97,2,FALSE)</f>
        <v>Exc</v>
      </c>
      <c r="J214" t="str">
        <f>VLOOKUP(D214,products!$A$2:$E$97,3,FALSE)</f>
        <v>D</v>
      </c>
      <c r="K214" s="6">
        <f>VLOOKUP(D214,products!$A$2:$E$97,4,FALSE)</f>
        <v>0.2</v>
      </c>
      <c r="L214" s="7">
        <f>VLOOKUP(D214,products!$A$2:$E$97,5,FALSE)</f>
        <v>3.645</v>
      </c>
      <c r="M214" s="7">
        <f t="shared" si="9"/>
        <v>14.58</v>
      </c>
      <c r="N214" t="str">
        <f t="shared" si="10"/>
        <v>Excelsa</v>
      </c>
      <c r="O214" t="str">
        <f t="shared" si="11"/>
        <v>Dark</v>
      </c>
      <c r="P214" t="str">
        <f>VLOOKUP(orders[[#All],[Customer ID]],Table2[#All],9,0)</f>
        <v>Yes</v>
      </c>
    </row>
    <row r="215" spans="1:16" x14ac:dyDescent="0.35">
      <c r="A215" s="2" t="s">
        <v>1688</v>
      </c>
      <c r="B215" s="4">
        <v>44646</v>
      </c>
      <c r="C215" s="2" t="s">
        <v>1689</v>
      </c>
      <c r="D215" t="s">
        <v>6149</v>
      </c>
      <c r="E215" s="2">
        <v>1</v>
      </c>
      <c r="F215" s="2" t="str">
        <f>VLOOKUP(C215,customers!$A$2:$B$1760,2,FALSE)</f>
        <v>Emiline Galgey</v>
      </c>
      <c r="G215" s="2" t="str">
        <f>IF(VLOOKUP(C215,customers!$A$2:$C$1760,3,FALSE)=0,"",VLOOKUP(C215,customers!$A$2:$C$1760,3,FALSE))</f>
        <v>egalgey5x@wufoo.com</v>
      </c>
      <c r="H215" s="2" t="str">
        <f>VLOOKUP(C215,customers!$A$2:$G$1760,7,FALSE)</f>
        <v>United States</v>
      </c>
      <c r="I215" t="str">
        <f>VLOOKUP(D215,products!$A$2:$B$97,2,FALSE)</f>
        <v>Rob</v>
      </c>
      <c r="J215" t="str">
        <f>VLOOKUP(D215,products!$A$2:$E$97,3,FALSE)</f>
        <v>D</v>
      </c>
      <c r="K215" s="6">
        <f>VLOOKUP(D215,products!$A$2:$E$97,4,FALSE)</f>
        <v>2.5</v>
      </c>
      <c r="L215" s="7">
        <f>VLOOKUP(D215,products!$A$2:$E$97,5,FALSE)</f>
        <v>20.585000000000001</v>
      </c>
      <c r="M215" s="7">
        <f t="shared" si="9"/>
        <v>20.585000000000001</v>
      </c>
      <c r="N215" t="str">
        <f t="shared" si="10"/>
        <v>Robusta</v>
      </c>
      <c r="O215" t="str">
        <f t="shared" si="11"/>
        <v>Dark</v>
      </c>
      <c r="P215" t="str">
        <f>VLOOKUP(orders[[#All],[Customer ID]],Table2[#All],9,0)</f>
        <v>No</v>
      </c>
    </row>
    <row r="216" spans="1:16" x14ac:dyDescent="0.35">
      <c r="A216" s="2" t="s">
        <v>1694</v>
      </c>
      <c r="B216" s="4">
        <v>43775</v>
      </c>
      <c r="C216" s="2" t="s">
        <v>1695</v>
      </c>
      <c r="D216" t="s">
        <v>6170</v>
      </c>
      <c r="E216" s="2">
        <v>2</v>
      </c>
      <c r="F216" s="2" t="str">
        <f>VLOOKUP(C216,customers!$A$2:$B$1760,2,FALSE)</f>
        <v>Murdock Hame</v>
      </c>
      <c r="G216" s="2" t="str">
        <f>IF(VLOOKUP(C216,customers!$A$2:$C$1760,3,FALSE)=0,"",VLOOKUP(C216,customers!$A$2:$C$1760,3,FALSE))</f>
        <v>mhame5y@newsvine.com</v>
      </c>
      <c r="H216" s="2" t="str">
        <f>VLOOKUP(C216,customers!$A$2:$G$1760,7,FALSE)</f>
        <v>Ireland</v>
      </c>
      <c r="I216" t="str">
        <f>VLOOKUP(D216,products!$A$2:$B$97,2,FALSE)</f>
        <v>Lib</v>
      </c>
      <c r="J216" t="str">
        <f>VLOOKUP(D216,products!$A$2:$E$97,3,FALSE)</f>
        <v>L</v>
      </c>
      <c r="K216" s="6">
        <f>VLOOKUP(D216,products!$A$2:$E$97,4,FALSE)</f>
        <v>1</v>
      </c>
      <c r="L216" s="7">
        <f>VLOOKUP(D216,products!$A$2:$E$97,5,FALSE)</f>
        <v>15.85</v>
      </c>
      <c r="M216" s="7">
        <f t="shared" si="9"/>
        <v>31.7</v>
      </c>
      <c r="N216" t="str">
        <f t="shared" si="10"/>
        <v>Liberica</v>
      </c>
      <c r="O216" t="str">
        <f t="shared" si="11"/>
        <v>Light</v>
      </c>
      <c r="P216" t="str">
        <f>VLOOKUP(orders[[#All],[Customer ID]],Table2[#All],9,0)</f>
        <v>No</v>
      </c>
    </row>
    <row r="217" spans="1:16" x14ac:dyDescent="0.35">
      <c r="A217" s="2" t="s">
        <v>1701</v>
      </c>
      <c r="B217" s="4">
        <v>43829</v>
      </c>
      <c r="C217" s="2" t="s">
        <v>1702</v>
      </c>
      <c r="D217" t="s">
        <v>6150</v>
      </c>
      <c r="E217" s="2">
        <v>6</v>
      </c>
      <c r="F217" s="2" t="str">
        <f>VLOOKUP(C217,customers!$A$2:$B$1760,2,FALSE)</f>
        <v>Ilka Gurnee</v>
      </c>
      <c r="G217" s="2" t="str">
        <f>IF(VLOOKUP(C217,customers!$A$2:$C$1760,3,FALSE)=0,"",VLOOKUP(C217,customers!$A$2:$C$1760,3,FALSE))</f>
        <v>igurnee5z@usnews.com</v>
      </c>
      <c r="H217" s="2" t="str">
        <f>VLOOKUP(C217,customers!$A$2:$G$1760,7,FALSE)</f>
        <v>United States</v>
      </c>
      <c r="I217" t="str">
        <f>VLOOKUP(D217,products!$A$2:$B$97,2,FALSE)</f>
        <v>Lib</v>
      </c>
      <c r="J217" t="str">
        <f>VLOOKUP(D217,products!$A$2:$E$97,3,FALSE)</f>
        <v>D</v>
      </c>
      <c r="K217" s="6">
        <f>VLOOKUP(D217,products!$A$2:$E$97,4,FALSE)</f>
        <v>0.2</v>
      </c>
      <c r="L217" s="7">
        <f>VLOOKUP(D217,products!$A$2:$E$97,5,FALSE)</f>
        <v>3.8849999999999998</v>
      </c>
      <c r="M217" s="7">
        <f t="shared" si="9"/>
        <v>23.31</v>
      </c>
      <c r="N217" t="str">
        <f t="shared" si="10"/>
        <v>Liberica</v>
      </c>
      <c r="O217" t="str">
        <f t="shared" si="11"/>
        <v>Dark</v>
      </c>
      <c r="P217" t="str">
        <f>VLOOKUP(orders[[#All],[Customer ID]],Table2[#All],9,0)</f>
        <v>No</v>
      </c>
    </row>
    <row r="218" spans="1:16" x14ac:dyDescent="0.35">
      <c r="A218" s="2" t="s">
        <v>1707</v>
      </c>
      <c r="B218" s="4">
        <v>44470</v>
      </c>
      <c r="C218" s="2" t="s">
        <v>1708</v>
      </c>
      <c r="D218" t="s">
        <v>6162</v>
      </c>
      <c r="E218" s="2">
        <v>4</v>
      </c>
      <c r="F218" s="2" t="str">
        <f>VLOOKUP(C218,customers!$A$2:$B$1760,2,FALSE)</f>
        <v>Alfy Snowding</v>
      </c>
      <c r="G218" s="2" t="str">
        <f>IF(VLOOKUP(C218,customers!$A$2:$C$1760,3,FALSE)=0,"",VLOOKUP(C218,customers!$A$2:$C$1760,3,FALSE))</f>
        <v>asnowding60@comsenz.com</v>
      </c>
      <c r="H218" s="2" t="str">
        <f>VLOOKUP(C218,customers!$A$2:$G$1760,7,FALSE)</f>
        <v>United States</v>
      </c>
      <c r="I218" t="str">
        <f>VLOOKUP(D218,products!$A$2:$B$97,2,FALSE)</f>
        <v>Lib</v>
      </c>
      <c r="J218" t="str">
        <f>VLOOKUP(D218,products!$A$2:$E$97,3,FALSE)</f>
        <v>M</v>
      </c>
      <c r="K218" s="6">
        <f>VLOOKUP(D218,products!$A$2:$E$97,4,FALSE)</f>
        <v>1</v>
      </c>
      <c r="L218" s="7">
        <f>VLOOKUP(D218,products!$A$2:$E$97,5,FALSE)</f>
        <v>14.55</v>
      </c>
      <c r="M218" s="7">
        <f t="shared" si="9"/>
        <v>58.2</v>
      </c>
      <c r="N218" t="str">
        <f t="shared" si="10"/>
        <v>Liberica</v>
      </c>
      <c r="O218" t="str">
        <f t="shared" si="11"/>
        <v>Medium</v>
      </c>
      <c r="P218" t="str">
        <f>VLOOKUP(orders[[#All],[Customer ID]],Table2[#All],9,0)</f>
        <v>Yes</v>
      </c>
    </row>
    <row r="219" spans="1:16" x14ac:dyDescent="0.35">
      <c r="A219" s="2" t="s">
        <v>1713</v>
      </c>
      <c r="B219" s="4">
        <v>44174</v>
      </c>
      <c r="C219" s="2" t="s">
        <v>1714</v>
      </c>
      <c r="D219" t="s">
        <v>6176</v>
      </c>
      <c r="E219" s="2">
        <v>4</v>
      </c>
      <c r="F219" s="2" t="str">
        <f>VLOOKUP(C219,customers!$A$2:$B$1760,2,FALSE)</f>
        <v>Godfry Poinsett</v>
      </c>
      <c r="G219" s="2" t="str">
        <f>IF(VLOOKUP(C219,customers!$A$2:$C$1760,3,FALSE)=0,"",VLOOKUP(C219,customers!$A$2:$C$1760,3,FALSE))</f>
        <v>gpoinsett61@berkeley.edu</v>
      </c>
      <c r="H219" s="2" t="str">
        <f>VLOOKUP(C219,customers!$A$2:$G$1760,7,FALSE)</f>
        <v>United States</v>
      </c>
      <c r="I219" t="str">
        <f>VLOOKUP(D219,products!$A$2:$B$97,2,FALSE)</f>
        <v>Exc</v>
      </c>
      <c r="J219" t="str">
        <f>VLOOKUP(D219,products!$A$2:$E$97,3,FALSE)</f>
        <v>L</v>
      </c>
      <c r="K219" s="6">
        <f>VLOOKUP(D219,products!$A$2:$E$97,4,FALSE)</f>
        <v>0.5</v>
      </c>
      <c r="L219" s="7">
        <f>VLOOKUP(D219,products!$A$2:$E$97,5,FALSE)</f>
        <v>8.91</v>
      </c>
      <c r="M219" s="7">
        <f t="shared" si="9"/>
        <v>35.64</v>
      </c>
      <c r="N219" t="str">
        <f t="shared" si="10"/>
        <v>Excelsa</v>
      </c>
      <c r="O219" t="str">
        <f t="shared" si="11"/>
        <v>Light</v>
      </c>
      <c r="P219" t="str">
        <f>VLOOKUP(orders[[#All],[Customer ID]],Table2[#All],9,0)</f>
        <v>No</v>
      </c>
    </row>
    <row r="220" spans="1:16" x14ac:dyDescent="0.35">
      <c r="A220" s="2" t="s">
        <v>1719</v>
      </c>
      <c r="B220" s="4">
        <v>44317</v>
      </c>
      <c r="C220" s="2" t="s">
        <v>1720</v>
      </c>
      <c r="D220" t="s">
        <v>6155</v>
      </c>
      <c r="E220" s="2">
        <v>5</v>
      </c>
      <c r="F220" s="2" t="str">
        <f>VLOOKUP(C220,customers!$A$2:$B$1760,2,FALSE)</f>
        <v>Rem Furman</v>
      </c>
      <c r="G220" s="2" t="str">
        <f>IF(VLOOKUP(C220,customers!$A$2:$C$1760,3,FALSE)=0,"",VLOOKUP(C220,customers!$A$2:$C$1760,3,FALSE))</f>
        <v>rfurman62@t.co</v>
      </c>
      <c r="H220" s="2" t="str">
        <f>VLOOKUP(C220,customers!$A$2:$G$1760,7,FALSE)</f>
        <v>Ireland</v>
      </c>
      <c r="I220" t="str">
        <f>VLOOKUP(D220,products!$A$2:$B$97,2,FALSE)</f>
        <v>Ara</v>
      </c>
      <c r="J220" t="str">
        <f>VLOOKUP(D220,products!$A$2:$E$97,3,FALSE)</f>
        <v>M</v>
      </c>
      <c r="K220" s="6">
        <f>VLOOKUP(D220,products!$A$2:$E$97,4,FALSE)</f>
        <v>1</v>
      </c>
      <c r="L220" s="7">
        <f>VLOOKUP(D220,products!$A$2:$E$97,5,FALSE)</f>
        <v>11.25</v>
      </c>
      <c r="M220" s="7">
        <f t="shared" si="9"/>
        <v>56.25</v>
      </c>
      <c r="N220" t="str">
        <f t="shared" si="10"/>
        <v>Arabica</v>
      </c>
      <c r="O220" t="str">
        <f t="shared" si="11"/>
        <v>Medium</v>
      </c>
      <c r="P220" t="str">
        <f>VLOOKUP(orders[[#All],[Customer ID]],Table2[#All],9,0)</f>
        <v>Yes</v>
      </c>
    </row>
    <row r="221" spans="1:16" x14ac:dyDescent="0.35">
      <c r="A221" s="2" t="s">
        <v>1725</v>
      </c>
      <c r="B221" s="4">
        <v>44777</v>
      </c>
      <c r="C221" s="2" t="s">
        <v>1726</v>
      </c>
      <c r="D221" t="s">
        <v>6178</v>
      </c>
      <c r="E221" s="2">
        <v>3</v>
      </c>
      <c r="F221" s="2" t="str">
        <f>VLOOKUP(C221,customers!$A$2:$B$1760,2,FALSE)</f>
        <v>Charis Crosier</v>
      </c>
      <c r="G221" s="2" t="str">
        <f>IF(VLOOKUP(C221,customers!$A$2:$C$1760,3,FALSE)=0,"",VLOOKUP(C221,customers!$A$2:$C$1760,3,FALSE))</f>
        <v>ccrosier63@xrea.com</v>
      </c>
      <c r="H221" s="2" t="str">
        <f>VLOOKUP(C221,customers!$A$2:$G$1760,7,FALSE)</f>
        <v>United States</v>
      </c>
      <c r="I221" t="str">
        <f>VLOOKUP(D221,products!$A$2:$B$97,2,FALSE)</f>
        <v>Rob</v>
      </c>
      <c r="J221" t="str">
        <f>VLOOKUP(D221,products!$A$2:$E$97,3,FALSE)</f>
        <v>L</v>
      </c>
      <c r="K221" s="6">
        <f>VLOOKUP(D221,products!$A$2:$E$97,4,FALSE)</f>
        <v>0.2</v>
      </c>
      <c r="L221" s="7">
        <f>VLOOKUP(D221,products!$A$2:$E$97,5,FALSE)</f>
        <v>3.585</v>
      </c>
      <c r="M221" s="7">
        <f t="shared" si="9"/>
        <v>10.754999999999999</v>
      </c>
      <c r="N221" t="str">
        <f t="shared" si="10"/>
        <v>Robusta</v>
      </c>
      <c r="O221" t="str">
        <f t="shared" si="11"/>
        <v>Light</v>
      </c>
      <c r="P221" t="str">
        <f>VLOOKUP(orders[[#All],[Customer ID]],Table2[#All],9,0)</f>
        <v>No</v>
      </c>
    </row>
    <row r="222" spans="1:16" x14ac:dyDescent="0.35">
      <c r="A222" s="2" t="s">
        <v>1725</v>
      </c>
      <c r="B222" s="4">
        <v>44777</v>
      </c>
      <c r="C222" s="2" t="s">
        <v>1726</v>
      </c>
      <c r="D222" t="s">
        <v>6174</v>
      </c>
      <c r="E222" s="2">
        <v>5</v>
      </c>
      <c r="F222" s="2" t="str">
        <f>VLOOKUP(C222,customers!$A$2:$B$1760,2,FALSE)</f>
        <v>Charis Crosier</v>
      </c>
      <c r="G222" s="2" t="str">
        <f>IF(VLOOKUP(C222,customers!$A$2:$C$1760,3,FALSE)=0,"",VLOOKUP(C222,customers!$A$2:$C$1760,3,FALSE))</f>
        <v>ccrosier63@xrea.com</v>
      </c>
      <c r="H222" s="2" t="str">
        <f>VLOOKUP(C222,customers!$A$2:$G$1760,7,FALSE)</f>
        <v>United States</v>
      </c>
      <c r="I222" t="str">
        <f>VLOOKUP(D222,products!$A$2:$B$97,2,FALSE)</f>
        <v>Rob</v>
      </c>
      <c r="J222" t="str">
        <f>VLOOKUP(D222,products!$A$2:$E$97,3,FALSE)</f>
        <v>M</v>
      </c>
      <c r="K222" s="6">
        <f>VLOOKUP(D222,products!$A$2:$E$97,4,FALSE)</f>
        <v>0.2</v>
      </c>
      <c r="L222" s="7">
        <f>VLOOKUP(D222,products!$A$2:$E$97,5,FALSE)</f>
        <v>2.9849999999999999</v>
      </c>
      <c r="M222" s="7">
        <f t="shared" si="9"/>
        <v>14.924999999999999</v>
      </c>
      <c r="N222" t="str">
        <f t="shared" si="10"/>
        <v>Robusta</v>
      </c>
      <c r="O222" t="str">
        <f t="shared" si="11"/>
        <v>Medium</v>
      </c>
      <c r="P222" t="str">
        <f>VLOOKUP(orders[[#All],[Customer ID]],Table2[#All],9,0)</f>
        <v>No</v>
      </c>
    </row>
    <row r="223" spans="1:16" x14ac:dyDescent="0.35">
      <c r="A223" s="2" t="s">
        <v>1736</v>
      </c>
      <c r="B223" s="4">
        <v>44513</v>
      </c>
      <c r="C223" s="2" t="s">
        <v>1737</v>
      </c>
      <c r="D223" t="s">
        <v>6140</v>
      </c>
      <c r="E223" s="2">
        <v>6</v>
      </c>
      <c r="F223" s="2" t="str">
        <f>VLOOKUP(C223,customers!$A$2:$B$1760,2,FALSE)</f>
        <v>Lenka Rushmer</v>
      </c>
      <c r="G223" s="2" t="str">
        <f>IF(VLOOKUP(C223,customers!$A$2:$C$1760,3,FALSE)=0,"",VLOOKUP(C223,customers!$A$2:$C$1760,3,FALSE))</f>
        <v>lrushmer65@europa.eu</v>
      </c>
      <c r="H223" s="2" t="str">
        <f>VLOOKUP(C223,customers!$A$2:$G$1760,7,FALSE)</f>
        <v>United States</v>
      </c>
      <c r="I223" t="str">
        <f>VLOOKUP(D223,products!$A$2:$B$97,2,FALSE)</f>
        <v>Ara</v>
      </c>
      <c r="J223" t="str">
        <f>VLOOKUP(D223,products!$A$2:$E$97,3,FALSE)</f>
        <v>L</v>
      </c>
      <c r="K223" s="6">
        <f>VLOOKUP(D223,products!$A$2:$E$97,4,FALSE)</f>
        <v>1</v>
      </c>
      <c r="L223" s="7">
        <f>VLOOKUP(D223,products!$A$2:$E$97,5,FALSE)</f>
        <v>12.95</v>
      </c>
      <c r="M223" s="7">
        <f t="shared" si="9"/>
        <v>77.699999999999989</v>
      </c>
      <c r="N223" t="str">
        <f t="shared" si="10"/>
        <v>Arabica</v>
      </c>
      <c r="O223" t="str">
        <f t="shared" si="11"/>
        <v>Light</v>
      </c>
      <c r="P223" t="str">
        <f>VLOOKUP(orders[[#All],[Customer ID]],Table2[#All],9,0)</f>
        <v>Yes</v>
      </c>
    </row>
    <row r="224" spans="1:16" x14ac:dyDescent="0.35">
      <c r="A224" s="2" t="s">
        <v>1742</v>
      </c>
      <c r="B224" s="4">
        <v>44090</v>
      </c>
      <c r="C224" s="2" t="s">
        <v>1743</v>
      </c>
      <c r="D224" t="s">
        <v>6169</v>
      </c>
      <c r="E224" s="2">
        <v>3</v>
      </c>
      <c r="F224" s="2" t="str">
        <f>VLOOKUP(C224,customers!$A$2:$B$1760,2,FALSE)</f>
        <v>Waneta Edinborough</v>
      </c>
      <c r="G224" s="2" t="str">
        <f>IF(VLOOKUP(C224,customers!$A$2:$C$1760,3,FALSE)=0,"",VLOOKUP(C224,customers!$A$2:$C$1760,3,FALSE))</f>
        <v>wedinborough66@github.io</v>
      </c>
      <c r="H224" s="2" t="str">
        <f>VLOOKUP(C224,customers!$A$2:$G$1760,7,FALSE)</f>
        <v>United States</v>
      </c>
      <c r="I224" t="str">
        <f>VLOOKUP(D224,products!$A$2:$B$97,2,FALSE)</f>
        <v>Lib</v>
      </c>
      <c r="J224" t="str">
        <f>VLOOKUP(D224,products!$A$2:$E$97,3,FALSE)</f>
        <v>D</v>
      </c>
      <c r="K224" s="6">
        <f>VLOOKUP(D224,products!$A$2:$E$97,4,FALSE)</f>
        <v>0.5</v>
      </c>
      <c r="L224" s="7">
        <f>VLOOKUP(D224,products!$A$2:$E$97,5,FALSE)</f>
        <v>7.77</v>
      </c>
      <c r="M224" s="7">
        <f t="shared" si="9"/>
        <v>23.31</v>
      </c>
      <c r="N224" t="str">
        <f t="shared" si="10"/>
        <v>Liberica</v>
      </c>
      <c r="O224" t="str">
        <f t="shared" si="11"/>
        <v>Dark</v>
      </c>
      <c r="P224" t="str">
        <f>VLOOKUP(orders[[#All],[Customer ID]],Table2[#All],9,0)</f>
        <v>No</v>
      </c>
    </row>
    <row r="225" spans="1:16" x14ac:dyDescent="0.35">
      <c r="A225" s="2" t="s">
        <v>1748</v>
      </c>
      <c r="B225" s="4">
        <v>44109</v>
      </c>
      <c r="C225" s="2" t="s">
        <v>1749</v>
      </c>
      <c r="D225" t="s">
        <v>6171</v>
      </c>
      <c r="E225" s="2">
        <v>4</v>
      </c>
      <c r="F225" s="2" t="str">
        <f>VLOOKUP(C225,customers!$A$2:$B$1760,2,FALSE)</f>
        <v>Bobbe Piggott</v>
      </c>
      <c r="G225" s="2" t="str">
        <f>IF(VLOOKUP(C225,customers!$A$2:$C$1760,3,FALSE)=0,"",VLOOKUP(C225,customers!$A$2:$C$1760,3,FALSE))</f>
        <v/>
      </c>
      <c r="H225" s="2" t="str">
        <f>VLOOKUP(C225,customers!$A$2:$G$1760,7,FALSE)</f>
        <v>United States</v>
      </c>
      <c r="I225" t="str">
        <f>VLOOKUP(D225,products!$A$2:$B$97,2,FALSE)</f>
        <v>Exc</v>
      </c>
      <c r="J225" t="str">
        <f>VLOOKUP(D225,products!$A$2:$E$97,3,FALSE)</f>
        <v>L</v>
      </c>
      <c r="K225" s="6">
        <f>VLOOKUP(D225,products!$A$2:$E$97,4,FALSE)</f>
        <v>1</v>
      </c>
      <c r="L225" s="7">
        <f>VLOOKUP(D225,products!$A$2:$E$97,5,FALSE)</f>
        <v>14.85</v>
      </c>
      <c r="M225" s="7">
        <f t="shared" si="9"/>
        <v>59.4</v>
      </c>
      <c r="N225" t="str">
        <f t="shared" si="10"/>
        <v>Excelsa</v>
      </c>
      <c r="O225" t="str">
        <f t="shared" si="11"/>
        <v>Light</v>
      </c>
      <c r="P225" t="str">
        <f>VLOOKUP(orders[[#All],[Customer ID]],Table2[#All],9,0)</f>
        <v>Yes</v>
      </c>
    </row>
    <row r="226" spans="1:16" x14ac:dyDescent="0.35">
      <c r="A226" s="2" t="s">
        <v>1753</v>
      </c>
      <c r="B226" s="4">
        <v>43836</v>
      </c>
      <c r="C226" s="2" t="s">
        <v>1754</v>
      </c>
      <c r="D226" t="s">
        <v>6165</v>
      </c>
      <c r="E226" s="2">
        <v>4</v>
      </c>
      <c r="F226" s="2" t="str">
        <f>VLOOKUP(C226,customers!$A$2:$B$1760,2,FALSE)</f>
        <v>Ketty Bromehead</v>
      </c>
      <c r="G226" s="2" t="str">
        <f>IF(VLOOKUP(C226,customers!$A$2:$C$1760,3,FALSE)=0,"",VLOOKUP(C226,customers!$A$2:$C$1760,3,FALSE))</f>
        <v>kbromehead68@un.org</v>
      </c>
      <c r="H226" s="2" t="str">
        <f>VLOOKUP(C226,customers!$A$2:$G$1760,7,FALSE)</f>
        <v>United States</v>
      </c>
      <c r="I226" t="str">
        <f>VLOOKUP(D226,products!$A$2:$B$97,2,FALSE)</f>
        <v>Lib</v>
      </c>
      <c r="J226" t="str">
        <f>VLOOKUP(D226,products!$A$2:$E$97,3,FALSE)</f>
        <v>D</v>
      </c>
      <c r="K226" s="6">
        <f>VLOOKUP(D226,products!$A$2:$E$97,4,FALSE)</f>
        <v>2.5</v>
      </c>
      <c r="L226" s="7">
        <f>VLOOKUP(D226,products!$A$2:$E$97,5,FALSE)</f>
        <v>29.785</v>
      </c>
      <c r="M226" s="7">
        <f t="shared" si="9"/>
        <v>119.14</v>
      </c>
      <c r="N226" t="str">
        <f t="shared" si="10"/>
        <v>Liberica</v>
      </c>
      <c r="O226" t="str">
        <f t="shared" si="11"/>
        <v>Dark</v>
      </c>
      <c r="P226" t="str">
        <f>VLOOKUP(orders[[#All],[Customer ID]],Table2[#All],9,0)</f>
        <v>Yes</v>
      </c>
    </row>
    <row r="227" spans="1:16" x14ac:dyDescent="0.35">
      <c r="A227" s="2" t="s">
        <v>1759</v>
      </c>
      <c r="B227" s="4">
        <v>44337</v>
      </c>
      <c r="C227" s="2" t="s">
        <v>1760</v>
      </c>
      <c r="D227" t="s">
        <v>6178</v>
      </c>
      <c r="E227" s="2">
        <v>4</v>
      </c>
      <c r="F227" s="2" t="str">
        <f>VLOOKUP(C227,customers!$A$2:$B$1760,2,FALSE)</f>
        <v>Elsbeth Westerman</v>
      </c>
      <c r="G227" s="2" t="str">
        <f>IF(VLOOKUP(C227,customers!$A$2:$C$1760,3,FALSE)=0,"",VLOOKUP(C227,customers!$A$2:$C$1760,3,FALSE))</f>
        <v>ewesterman69@si.edu</v>
      </c>
      <c r="H227" s="2" t="str">
        <f>VLOOKUP(C227,customers!$A$2:$G$1760,7,FALSE)</f>
        <v>Ireland</v>
      </c>
      <c r="I227" t="str">
        <f>VLOOKUP(D227,products!$A$2:$B$97,2,FALSE)</f>
        <v>Rob</v>
      </c>
      <c r="J227" t="str">
        <f>VLOOKUP(D227,products!$A$2:$E$97,3,FALSE)</f>
        <v>L</v>
      </c>
      <c r="K227" s="6">
        <f>VLOOKUP(D227,products!$A$2:$E$97,4,FALSE)</f>
        <v>0.2</v>
      </c>
      <c r="L227" s="7">
        <f>VLOOKUP(D227,products!$A$2:$E$97,5,FALSE)</f>
        <v>3.585</v>
      </c>
      <c r="M227" s="7">
        <f t="shared" si="9"/>
        <v>14.34</v>
      </c>
      <c r="N227" t="str">
        <f t="shared" si="10"/>
        <v>Robusta</v>
      </c>
      <c r="O227" t="str">
        <f t="shared" si="11"/>
        <v>Light</v>
      </c>
      <c r="P227" t="str">
        <f>VLOOKUP(orders[[#All],[Customer ID]],Table2[#All],9,0)</f>
        <v>No</v>
      </c>
    </row>
    <row r="228" spans="1:16" x14ac:dyDescent="0.35">
      <c r="A228" s="2" t="s">
        <v>1765</v>
      </c>
      <c r="B228" s="4">
        <v>43887</v>
      </c>
      <c r="C228" s="2" t="s">
        <v>1766</v>
      </c>
      <c r="D228" t="s">
        <v>6175</v>
      </c>
      <c r="E228" s="2">
        <v>5</v>
      </c>
      <c r="F228" s="2" t="str">
        <f>VLOOKUP(C228,customers!$A$2:$B$1760,2,FALSE)</f>
        <v>Anabelle Hutchens</v>
      </c>
      <c r="G228" s="2" t="str">
        <f>IF(VLOOKUP(C228,customers!$A$2:$C$1760,3,FALSE)=0,"",VLOOKUP(C228,customers!$A$2:$C$1760,3,FALSE))</f>
        <v>ahutchens6a@amazonaws.com</v>
      </c>
      <c r="H228" s="2" t="str">
        <f>VLOOKUP(C228,customers!$A$2:$G$1760,7,FALSE)</f>
        <v>United States</v>
      </c>
      <c r="I228" t="str">
        <f>VLOOKUP(D228,products!$A$2:$B$97,2,FALSE)</f>
        <v>Ara</v>
      </c>
      <c r="J228" t="str">
        <f>VLOOKUP(D228,products!$A$2:$E$97,3,FALSE)</f>
        <v>M</v>
      </c>
      <c r="K228" s="6">
        <f>VLOOKUP(D228,products!$A$2:$E$97,4,FALSE)</f>
        <v>2.5</v>
      </c>
      <c r="L228" s="7">
        <f>VLOOKUP(D228,products!$A$2:$E$97,5,FALSE)</f>
        <v>25.875</v>
      </c>
      <c r="M228" s="7">
        <f t="shared" si="9"/>
        <v>129.375</v>
      </c>
      <c r="N228" t="str">
        <f t="shared" si="10"/>
        <v>Arabica</v>
      </c>
      <c r="O228" t="str">
        <f t="shared" si="11"/>
        <v>Medium</v>
      </c>
      <c r="P228" t="str">
        <f>VLOOKUP(orders[[#All],[Customer ID]],Table2[#All],9,0)</f>
        <v>No</v>
      </c>
    </row>
    <row r="229" spans="1:16" x14ac:dyDescent="0.35">
      <c r="A229" s="2" t="s">
        <v>1771</v>
      </c>
      <c r="B229" s="4">
        <v>43880</v>
      </c>
      <c r="C229" s="2" t="s">
        <v>1772</v>
      </c>
      <c r="D229" t="s">
        <v>6163</v>
      </c>
      <c r="E229" s="2">
        <v>6</v>
      </c>
      <c r="F229" s="2" t="str">
        <f>VLOOKUP(C229,customers!$A$2:$B$1760,2,FALSE)</f>
        <v>Noak Wyvill</v>
      </c>
      <c r="G229" s="2" t="str">
        <f>IF(VLOOKUP(C229,customers!$A$2:$C$1760,3,FALSE)=0,"",VLOOKUP(C229,customers!$A$2:$C$1760,3,FALSE))</f>
        <v>nwyvill6b@naver.com</v>
      </c>
      <c r="H229" s="2" t="str">
        <f>VLOOKUP(C229,customers!$A$2:$G$1760,7,FALSE)</f>
        <v>United Kingdom</v>
      </c>
      <c r="I229" t="str">
        <f>VLOOKUP(D229,products!$A$2:$B$97,2,FALSE)</f>
        <v>Rob</v>
      </c>
      <c r="J229" t="str">
        <f>VLOOKUP(D229,products!$A$2:$E$97,3,FALSE)</f>
        <v>D</v>
      </c>
      <c r="K229" s="6">
        <f>VLOOKUP(D229,products!$A$2:$E$97,4,FALSE)</f>
        <v>0.2</v>
      </c>
      <c r="L229" s="7">
        <f>VLOOKUP(D229,products!$A$2:$E$97,5,FALSE)</f>
        <v>2.6850000000000001</v>
      </c>
      <c r="M229" s="7">
        <f t="shared" si="9"/>
        <v>16.11</v>
      </c>
      <c r="N229" t="str">
        <f t="shared" si="10"/>
        <v>Robusta</v>
      </c>
      <c r="O229" t="str">
        <f t="shared" si="11"/>
        <v>Dark</v>
      </c>
      <c r="P229" t="str">
        <f>VLOOKUP(orders[[#All],[Customer ID]],Table2[#All],9,0)</f>
        <v>Yes</v>
      </c>
    </row>
    <row r="230" spans="1:16" x14ac:dyDescent="0.35">
      <c r="A230" s="2" t="s">
        <v>1777</v>
      </c>
      <c r="B230" s="4">
        <v>44376</v>
      </c>
      <c r="C230" s="2" t="s">
        <v>1778</v>
      </c>
      <c r="D230" t="s">
        <v>6178</v>
      </c>
      <c r="E230" s="2">
        <v>5</v>
      </c>
      <c r="F230" s="2" t="str">
        <f>VLOOKUP(C230,customers!$A$2:$B$1760,2,FALSE)</f>
        <v>Beltran Mathon</v>
      </c>
      <c r="G230" s="2" t="str">
        <f>IF(VLOOKUP(C230,customers!$A$2:$C$1760,3,FALSE)=0,"",VLOOKUP(C230,customers!$A$2:$C$1760,3,FALSE))</f>
        <v>bmathon6c@barnesandnoble.com</v>
      </c>
      <c r="H230" s="2" t="str">
        <f>VLOOKUP(C230,customers!$A$2:$G$1760,7,FALSE)</f>
        <v>United States</v>
      </c>
      <c r="I230" t="str">
        <f>VLOOKUP(D230,products!$A$2:$B$97,2,FALSE)</f>
        <v>Rob</v>
      </c>
      <c r="J230" t="str">
        <f>VLOOKUP(D230,products!$A$2:$E$97,3,FALSE)</f>
        <v>L</v>
      </c>
      <c r="K230" s="6">
        <f>VLOOKUP(D230,products!$A$2:$E$97,4,FALSE)</f>
        <v>0.2</v>
      </c>
      <c r="L230" s="7">
        <f>VLOOKUP(D230,products!$A$2:$E$97,5,FALSE)</f>
        <v>3.585</v>
      </c>
      <c r="M230" s="7">
        <f t="shared" si="9"/>
        <v>17.925000000000001</v>
      </c>
      <c r="N230" t="str">
        <f t="shared" si="10"/>
        <v>Robusta</v>
      </c>
      <c r="O230" t="str">
        <f t="shared" si="11"/>
        <v>Light</v>
      </c>
      <c r="P230" t="str">
        <f>VLOOKUP(orders[[#All],[Customer ID]],Table2[#All],9,0)</f>
        <v>No</v>
      </c>
    </row>
    <row r="231" spans="1:16" x14ac:dyDescent="0.35">
      <c r="A231" s="2" t="s">
        <v>1783</v>
      </c>
      <c r="B231" s="4">
        <v>44282</v>
      </c>
      <c r="C231" s="2" t="s">
        <v>1784</v>
      </c>
      <c r="D231" t="s">
        <v>6159</v>
      </c>
      <c r="E231" s="2">
        <v>2</v>
      </c>
      <c r="F231" s="2" t="str">
        <f>VLOOKUP(C231,customers!$A$2:$B$1760,2,FALSE)</f>
        <v>Kristos Streight</v>
      </c>
      <c r="G231" s="2" t="str">
        <f>IF(VLOOKUP(C231,customers!$A$2:$C$1760,3,FALSE)=0,"",VLOOKUP(C231,customers!$A$2:$C$1760,3,FALSE))</f>
        <v>kstreight6d@about.com</v>
      </c>
      <c r="H231" s="2" t="str">
        <f>VLOOKUP(C231,customers!$A$2:$G$1760,7,FALSE)</f>
        <v>United States</v>
      </c>
      <c r="I231" t="str">
        <f>VLOOKUP(D231,products!$A$2:$B$97,2,FALSE)</f>
        <v>Lib</v>
      </c>
      <c r="J231" t="str">
        <f>VLOOKUP(D231,products!$A$2:$E$97,3,FALSE)</f>
        <v>M</v>
      </c>
      <c r="K231" s="6">
        <f>VLOOKUP(D231,products!$A$2:$E$97,4,FALSE)</f>
        <v>0.2</v>
      </c>
      <c r="L231" s="7">
        <f>VLOOKUP(D231,products!$A$2:$E$97,5,FALSE)</f>
        <v>4.3650000000000002</v>
      </c>
      <c r="M231" s="7">
        <f t="shared" si="9"/>
        <v>8.73</v>
      </c>
      <c r="N231" t="str">
        <f t="shared" si="10"/>
        <v>Liberica</v>
      </c>
      <c r="O231" t="str">
        <f t="shared" si="11"/>
        <v>Medium</v>
      </c>
      <c r="P231" t="str">
        <f>VLOOKUP(orders[[#All],[Customer ID]],Table2[#All],9,0)</f>
        <v>No</v>
      </c>
    </row>
    <row r="232" spans="1:16" x14ac:dyDescent="0.35">
      <c r="A232" s="2" t="s">
        <v>1789</v>
      </c>
      <c r="B232" s="4">
        <v>44496</v>
      </c>
      <c r="C232" s="2" t="s">
        <v>1790</v>
      </c>
      <c r="D232" t="s">
        <v>6175</v>
      </c>
      <c r="E232" s="2">
        <v>2</v>
      </c>
      <c r="F232" s="2" t="str">
        <f>VLOOKUP(C232,customers!$A$2:$B$1760,2,FALSE)</f>
        <v>Portie Cutchie</v>
      </c>
      <c r="G232" s="2" t="str">
        <f>IF(VLOOKUP(C232,customers!$A$2:$C$1760,3,FALSE)=0,"",VLOOKUP(C232,customers!$A$2:$C$1760,3,FALSE))</f>
        <v>pcutchie6e@globo.com</v>
      </c>
      <c r="H232" s="2" t="str">
        <f>VLOOKUP(C232,customers!$A$2:$G$1760,7,FALSE)</f>
        <v>United States</v>
      </c>
      <c r="I232" t="str">
        <f>VLOOKUP(D232,products!$A$2:$B$97,2,FALSE)</f>
        <v>Ara</v>
      </c>
      <c r="J232" t="str">
        <f>VLOOKUP(D232,products!$A$2:$E$97,3,FALSE)</f>
        <v>M</v>
      </c>
      <c r="K232" s="6">
        <f>VLOOKUP(D232,products!$A$2:$E$97,4,FALSE)</f>
        <v>2.5</v>
      </c>
      <c r="L232" s="7">
        <f>VLOOKUP(D232,products!$A$2:$E$97,5,FALSE)</f>
        <v>25.875</v>
      </c>
      <c r="M232" s="7">
        <f t="shared" si="9"/>
        <v>51.75</v>
      </c>
      <c r="N232" t="str">
        <f t="shared" si="10"/>
        <v>Arabica</v>
      </c>
      <c r="O232" t="str">
        <f t="shared" si="11"/>
        <v>Medium</v>
      </c>
      <c r="P232" t="str">
        <f>VLOOKUP(orders[[#All],[Customer ID]],Table2[#All],9,0)</f>
        <v>No</v>
      </c>
    </row>
    <row r="233" spans="1:16" x14ac:dyDescent="0.35">
      <c r="A233" s="2" t="s">
        <v>1795</v>
      </c>
      <c r="B233" s="4">
        <v>43628</v>
      </c>
      <c r="C233" s="2" t="s">
        <v>1796</v>
      </c>
      <c r="D233" t="s">
        <v>6159</v>
      </c>
      <c r="E233" s="2">
        <v>2</v>
      </c>
      <c r="F233" s="2" t="str">
        <f>VLOOKUP(C233,customers!$A$2:$B$1760,2,FALSE)</f>
        <v>Sinclare Edsell</v>
      </c>
      <c r="G233" s="2" t="str">
        <f>IF(VLOOKUP(C233,customers!$A$2:$C$1760,3,FALSE)=0,"",VLOOKUP(C233,customers!$A$2:$C$1760,3,FALSE))</f>
        <v/>
      </c>
      <c r="H233" s="2" t="str">
        <f>VLOOKUP(C233,customers!$A$2:$G$1760,7,FALSE)</f>
        <v>United States</v>
      </c>
      <c r="I233" t="str">
        <f>VLOOKUP(D233,products!$A$2:$B$97,2,FALSE)</f>
        <v>Lib</v>
      </c>
      <c r="J233" t="str">
        <f>VLOOKUP(D233,products!$A$2:$E$97,3,FALSE)</f>
        <v>M</v>
      </c>
      <c r="K233" s="6">
        <f>VLOOKUP(D233,products!$A$2:$E$97,4,FALSE)</f>
        <v>0.2</v>
      </c>
      <c r="L233" s="7">
        <f>VLOOKUP(D233,products!$A$2:$E$97,5,FALSE)</f>
        <v>4.3650000000000002</v>
      </c>
      <c r="M233" s="7">
        <f t="shared" si="9"/>
        <v>8.73</v>
      </c>
      <c r="N233" t="str">
        <f t="shared" si="10"/>
        <v>Liberica</v>
      </c>
      <c r="O233" t="str">
        <f t="shared" si="11"/>
        <v>Medium</v>
      </c>
      <c r="P233" t="str">
        <f>VLOOKUP(orders[[#All],[Customer ID]],Table2[#All],9,0)</f>
        <v>Yes</v>
      </c>
    </row>
    <row r="234" spans="1:16" x14ac:dyDescent="0.35">
      <c r="A234" s="2" t="s">
        <v>1800</v>
      </c>
      <c r="B234" s="4">
        <v>44010</v>
      </c>
      <c r="C234" s="2" t="s">
        <v>1801</v>
      </c>
      <c r="D234" t="s">
        <v>6145</v>
      </c>
      <c r="E234" s="2">
        <v>5</v>
      </c>
      <c r="F234" s="2" t="str">
        <f>VLOOKUP(C234,customers!$A$2:$B$1760,2,FALSE)</f>
        <v>Conny Gheraldi</v>
      </c>
      <c r="G234" s="2" t="str">
        <f>IF(VLOOKUP(C234,customers!$A$2:$C$1760,3,FALSE)=0,"",VLOOKUP(C234,customers!$A$2:$C$1760,3,FALSE))</f>
        <v>cgheraldi6g@opera.com</v>
      </c>
      <c r="H234" s="2" t="str">
        <f>VLOOKUP(C234,customers!$A$2:$G$1760,7,FALSE)</f>
        <v>United Kingdom</v>
      </c>
      <c r="I234" t="str">
        <f>VLOOKUP(D234,products!$A$2:$B$97,2,FALSE)</f>
        <v>Lib</v>
      </c>
      <c r="J234" t="str">
        <f>VLOOKUP(D234,products!$A$2:$E$97,3,FALSE)</f>
        <v>L</v>
      </c>
      <c r="K234" s="6">
        <f>VLOOKUP(D234,products!$A$2:$E$97,4,FALSE)</f>
        <v>0.2</v>
      </c>
      <c r="L234" s="7">
        <f>VLOOKUP(D234,products!$A$2:$E$97,5,FALSE)</f>
        <v>4.7549999999999999</v>
      </c>
      <c r="M234" s="7">
        <f t="shared" si="9"/>
        <v>23.774999999999999</v>
      </c>
      <c r="N234" t="str">
        <f t="shared" si="10"/>
        <v>Liberica</v>
      </c>
      <c r="O234" t="str">
        <f t="shared" si="11"/>
        <v>Light</v>
      </c>
      <c r="P234" t="str">
        <f>VLOOKUP(orders[[#All],[Customer ID]],Table2[#All],9,0)</f>
        <v>No</v>
      </c>
    </row>
    <row r="235" spans="1:16" x14ac:dyDescent="0.35">
      <c r="A235" s="2" t="s">
        <v>1806</v>
      </c>
      <c r="B235" s="4">
        <v>44278</v>
      </c>
      <c r="C235" s="2" t="s">
        <v>1807</v>
      </c>
      <c r="D235" t="s">
        <v>6156</v>
      </c>
      <c r="E235" s="2">
        <v>5</v>
      </c>
      <c r="F235" s="2" t="str">
        <f>VLOOKUP(C235,customers!$A$2:$B$1760,2,FALSE)</f>
        <v>Beryle Kenwell</v>
      </c>
      <c r="G235" s="2" t="str">
        <f>IF(VLOOKUP(C235,customers!$A$2:$C$1760,3,FALSE)=0,"",VLOOKUP(C235,customers!$A$2:$C$1760,3,FALSE))</f>
        <v>bkenwell6h@over-blog.com</v>
      </c>
      <c r="H235" s="2" t="str">
        <f>VLOOKUP(C235,customers!$A$2:$G$1760,7,FALSE)</f>
        <v>United States</v>
      </c>
      <c r="I235" t="str">
        <f>VLOOKUP(D235,products!$A$2:$B$97,2,FALSE)</f>
        <v>Exc</v>
      </c>
      <c r="J235" t="str">
        <f>VLOOKUP(D235,products!$A$2:$E$97,3,FALSE)</f>
        <v>M</v>
      </c>
      <c r="K235" s="6">
        <f>VLOOKUP(D235,products!$A$2:$E$97,4,FALSE)</f>
        <v>0.2</v>
      </c>
      <c r="L235" s="7">
        <f>VLOOKUP(D235,products!$A$2:$E$97,5,FALSE)</f>
        <v>4.125</v>
      </c>
      <c r="M235" s="7">
        <f t="shared" si="9"/>
        <v>20.625</v>
      </c>
      <c r="N235" t="str">
        <f t="shared" si="10"/>
        <v>Excelsa</v>
      </c>
      <c r="O235" t="str">
        <f t="shared" si="11"/>
        <v>Medium</v>
      </c>
      <c r="P235" t="str">
        <f>VLOOKUP(orders[[#All],[Customer ID]],Table2[#All],9,0)</f>
        <v>No</v>
      </c>
    </row>
    <row r="236" spans="1:16" x14ac:dyDescent="0.35">
      <c r="A236" s="2" t="s">
        <v>1812</v>
      </c>
      <c r="B236" s="4">
        <v>44602</v>
      </c>
      <c r="C236" s="2" t="s">
        <v>1813</v>
      </c>
      <c r="D236" t="s">
        <v>6164</v>
      </c>
      <c r="E236" s="2">
        <v>1</v>
      </c>
      <c r="F236" s="2" t="str">
        <f>VLOOKUP(C236,customers!$A$2:$B$1760,2,FALSE)</f>
        <v>Tomas Sutty</v>
      </c>
      <c r="G236" s="2" t="str">
        <f>IF(VLOOKUP(C236,customers!$A$2:$C$1760,3,FALSE)=0,"",VLOOKUP(C236,customers!$A$2:$C$1760,3,FALSE))</f>
        <v>tsutty6i@google.es</v>
      </c>
      <c r="H236" s="2" t="str">
        <f>VLOOKUP(C236,customers!$A$2:$G$1760,7,FALSE)</f>
        <v>United States</v>
      </c>
      <c r="I236" t="str">
        <f>VLOOKUP(D236,products!$A$2:$B$97,2,FALSE)</f>
        <v>Lib</v>
      </c>
      <c r="J236" t="str">
        <f>VLOOKUP(D236,products!$A$2:$E$97,3,FALSE)</f>
        <v>L</v>
      </c>
      <c r="K236" s="6">
        <f>VLOOKUP(D236,products!$A$2:$E$97,4,FALSE)</f>
        <v>2.5</v>
      </c>
      <c r="L236" s="7">
        <f>VLOOKUP(D236,products!$A$2:$E$97,5,FALSE)</f>
        <v>36.454999999999998</v>
      </c>
      <c r="M236" s="7">
        <f t="shared" si="9"/>
        <v>36.454999999999998</v>
      </c>
      <c r="N236" t="str">
        <f t="shared" si="10"/>
        <v>Liberica</v>
      </c>
      <c r="O236" t="str">
        <f t="shared" si="11"/>
        <v>Light</v>
      </c>
      <c r="P236" t="str">
        <f>VLOOKUP(orders[[#All],[Customer ID]],Table2[#All],9,0)</f>
        <v>No</v>
      </c>
    </row>
    <row r="237" spans="1:16" x14ac:dyDescent="0.35">
      <c r="A237" s="2" t="s">
        <v>1818</v>
      </c>
      <c r="B237" s="4">
        <v>43571</v>
      </c>
      <c r="C237" s="2" t="s">
        <v>1819</v>
      </c>
      <c r="D237" t="s">
        <v>6164</v>
      </c>
      <c r="E237" s="2">
        <v>5</v>
      </c>
      <c r="F237" s="2" t="str">
        <f>VLOOKUP(C237,customers!$A$2:$B$1760,2,FALSE)</f>
        <v>Samuele Ales0</v>
      </c>
      <c r="G237" s="2" t="str">
        <f>IF(VLOOKUP(C237,customers!$A$2:$C$1760,3,FALSE)=0,"",VLOOKUP(C237,customers!$A$2:$C$1760,3,FALSE))</f>
        <v/>
      </c>
      <c r="H237" s="2" t="str">
        <f>VLOOKUP(C237,customers!$A$2:$G$1760,7,FALSE)</f>
        <v>Ireland</v>
      </c>
      <c r="I237" t="str">
        <f>VLOOKUP(D237,products!$A$2:$B$97,2,FALSE)</f>
        <v>Lib</v>
      </c>
      <c r="J237" t="str">
        <f>VLOOKUP(D237,products!$A$2:$E$97,3,FALSE)</f>
        <v>L</v>
      </c>
      <c r="K237" s="6">
        <f>VLOOKUP(D237,products!$A$2:$E$97,4,FALSE)</f>
        <v>2.5</v>
      </c>
      <c r="L237" s="7">
        <f>VLOOKUP(D237,products!$A$2:$E$97,5,FALSE)</f>
        <v>36.454999999999998</v>
      </c>
      <c r="M237" s="7">
        <f t="shared" si="9"/>
        <v>182.27499999999998</v>
      </c>
      <c r="N237" t="str">
        <f t="shared" si="10"/>
        <v>Liberica</v>
      </c>
      <c r="O237" t="str">
        <f t="shared" si="11"/>
        <v>Light</v>
      </c>
      <c r="P237" t="str">
        <f>VLOOKUP(orders[[#All],[Customer ID]],Table2[#All],9,0)</f>
        <v>No</v>
      </c>
    </row>
    <row r="238" spans="1:16" x14ac:dyDescent="0.35">
      <c r="A238" s="2" t="s">
        <v>1822</v>
      </c>
      <c r="B238" s="4">
        <v>43873</v>
      </c>
      <c r="C238" s="2" t="s">
        <v>1823</v>
      </c>
      <c r="D238" t="s">
        <v>6165</v>
      </c>
      <c r="E238" s="2">
        <v>3</v>
      </c>
      <c r="F238" s="2" t="str">
        <f>VLOOKUP(C238,customers!$A$2:$B$1760,2,FALSE)</f>
        <v>Carlie Harce</v>
      </c>
      <c r="G238" s="2" t="str">
        <f>IF(VLOOKUP(C238,customers!$A$2:$C$1760,3,FALSE)=0,"",VLOOKUP(C238,customers!$A$2:$C$1760,3,FALSE))</f>
        <v>charce6k@cafepress.com</v>
      </c>
      <c r="H238" s="2" t="str">
        <f>VLOOKUP(C238,customers!$A$2:$G$1760,7,FALSE)</f>
        <v>Ireland</v>
      </c>
      <c r="I238" t="str">
        <f>VLOOKUP(D238,products!$A$2:$B$97,2,FALSE)</f>
        <v>Lib</v>
      </c>
      <c r="J238" t="str">
        <f>VLOOKUP(D238,products!$A$2:$E$97,3,FALSE)</f>
        <v>D</v>
      </c>
      <c r="K238" s="6">
        <f>VLOOKUP(D238,products!$A$2:$E$97,4,FALSE)</f>
        <v>2.5</v>
      </c>
      <c r="L238" s="7">
        <f>VLOOKUP(D238,products!$A$2:$E$97,5,FALSE)</f>
        <v>29.785</v>
      </c>
      <c r="M238" s="7">
        <f t="shared" si="9"/>
        <v>89.355000000000004</v>
      </c>
      <c r="N238" t="str">
        <f t="shared" si="10"/>
        <v>Liberica</v>
      </c>
      <c r="O238" t="str">
        <f t="shared" si="11"/>
        <v>Dark</v>
      </c>
      <c r="P238" t="str">
        <f>VLOOKUP(orders[[#All],[Customer ID]],Table2[#All],9,0)</f>
        <v>No</v>
      </c>
    </row>
    <row r="239" spans="1:16" x14ac:dyDescent="0.35">
      <c r="A239" s="2" t="s">
        <v>1828</v>
      </c>
      <c r="B239" s="4">
        <v>44563</v>
      </c>
      <c r="C239" s="2" t="s">
        <v>1829</v>
      </c>
      <c r="D239" t="s">
        <v>6178</v>
      </c>
      <c r="E239" s="2">
        <v>1</v>
      </c>
      <c r="F239" s="2" t="str">
        <f>VLOOKUP(C239,customers!$A$2:$B$1760,2,FALSE)</f>
        <v>Craggy Bril</v>
      </c>
      <c r="G239" s="2" t="str">
        <f>IF(VLOOKUP(C239,customers!$A$2:$C$1760,3,FALSE)=0,"",VLOOKUP(C239,customers!$A$2:$C$1760,3,FALSE))</f>
        <v/>
      </c>
      <c r="H239" s="2" t="str">
        <f>VLOOKUP(C239,customers!$A$2:$G$1760,7,FALSE)</f>
        <v>United States</v>
      </c>
      <c r="I239" t="str">
        <f>VLOOKUP(D239,products!$A$2:$B$97,2,FALSE)</f>
        <v>Rob</v>
      </c>
      <c r="J239" t="str">
        <f>VLOOKUP(D239,products!$A$2:$E$97,3,FALSE)</f>
        <v>L</v>
      </c>
      <c r="K239" s="6">
        <f>VLOOKUP(D239,products!$A$2:$E$97,4,FALSE)</f>
        <v>0.2</v>
      </c>
      <c r="L239" s="7">
        <f>VLOOKUP(D239,products!$A$2:$E$97,5,FALSE)</f>
        <v>3.585</v>
      </c>
      <c r="M239" s="7">
        <f t="shared" si="9"/>
        <v>3.585</v>
      </c>
      <c r="N239" t="str">
        <f t="shared" si="10"/>
        <v>Robusta</v>
      </c>
      <c r="O239" t="str">
        <f t="shared" si="11"/>
        <v>Light</v>
      </c>
      <c r="P239" t="str">
        <f>VLOOKUP(orders[[#All],[Customer ID]],Table2[#All],9,0)</f>
        <v>Yes</v>
      </c>
    </row>
    <row r="240" spans="1:16" x14ac:dyDescent="0.35">
      <c r="A240" s="2" t="s">
        <v>1833</v>
      </c>
      <c r="B240" s="4">
        <v>44172</v>
      </c>
      <c r="C240" s="2" t="s">
        <v>1834</v>
      </c>
      <c r="D240" t="s">
        <v>6151</v>
      </c>
      <c r="E240" s="2">
        <v>2</v>
      </c>
      <c r="F240" s="2" t="str">
        <f>VLOOKUP(C240,customers!$A$2:$B$1760,2,FALSE)</f>
        <v>Friederike Drysdale</v>
      </c>
      <c r="G240" s="2" t="str">
        <f>IF(VLOOKUP(C240,customers!$A$2:$C$1760,3,FALSE)=0,"",VLOOKUP(C240,customers!$A$2:$C$1760,3,FALSE))</f>
        <v>fdrysdale6m@symantec.com</v>
      </c>
      <c r="H240" s="2" t="str">
        <f>VLOOKUP(C240,customers!$A$2:$G$1760,7,FALSE)</f>
        <v>United States</v>
      </c>
      <c r="I240" t="str">
        <f>VLOOKUP(D240,products!$A$2:$B$97,2,FALSE)</f>
        <v>Rob</v>
      </c>
      <c r="J240" t="str">
        <f>VLOOKUP(D240,products!$A$2:$E$97,3,FALSE)</f>
        <v>M</v>
      </c>
      <c r="K240" s="6">
        <f>VLOOKUP(D240,products!$A$2:$E$97,4,FALSE)</f>
        <v>2.5</v>
      </c>
      <c r="L240" s="7">
        <f>VLOOKUP(D240,products!$A$2:$E$97,5,FALSE)</f>
        <v>22.885000000000002</v>
      </c>
      <c r="M240" s="7">
        <f t="shared" si="9"/>
        <v>45.77</v>
      </c>
      <c r="N240" t="str">
        <f t="shared" si="10"/>
        <v>Robusta</v>
      </c>
      <c r="O240" t="str">
        <f t="shared" si="11"/>
        <v>Medium</v>
      </c>
      <c r="P240" t="str">
        <f>VLOOKUP(orders[[#All],[Customer ID]],Table2[#All],9,0)</f>
        <v>Yes</v>
      </c>
    </row>
    <row r="241" spans="1:16" x14ac:dyDescent="0.35">
      <c r="A241" s="2" t="s">
        <v>1839</v>
      </c>
      <c r="B241" s="4">
        <v>43881</v>
      </c>
      <c r="C241" s="2" t="s">
        <v>1840</v>
      </c>
      <c r="D241" t="s">
        <v>6171</v>
      </c>
      <c r="E241" s="2">
        <v>4</v>
      </c>
      <c r="F241" s="2" t="str">
        <f>VLOOKUP(C241,customers!$A$2:$B$1760,2,FALSE)</f>
        <v>Devon Magowan</v>
      </c>
      <c r="G241" s="2" t="str">
        <f>IF(VLOOKUP(C241,customers!$A$2:$C$1760,3,FALSE)=0,"",VLOOKUP(C241,customers!$A$2:$C$1760,3,FALSE))</f>
        <v>dmagowan6n@fc2.com</v>
      </c>
      <c r="H241" s="2" t="str">
        <f>VLOOKUP(C241,customers!$A$2:$G$1760,7,FALSE)</f>
        <v>United States</v>
      </c>
      <c r="I241" t="str">
        <f>VLOOKUP(D241,products!$A$2:$B$97,2,FALSE)</f>
        <v>Exc</v>
      </c>
      <c r="J241" t="str">
        <f>VLOOKUP(D241,products!$A$2:$E$97,3,FALSE)</f>
        <v>L</v>
      </c>
      <c r="K241" s="6">
        <f>VLOOKUP(D241,products!$A$2:$E$97,4,FALSE)</f>
        <v>1</v>
      </c>
      <c r="L241" s="7">
        <f>VLOOKUP(D241,products!$A$2:$E$97,5,FALSE)</f>
        <v>14.85</v>
      </c>
      <c r="M241" s="7">
        <f t="shared" si="9"/>
        <v>59.4</v>
      </c>
      <c r="N241" t="str">
        <f t="shared" si="10"/>
        <v>Excelsa</v>
      </c>
      <c r="O241" t="str">
        <f t="shared" si="11"/>
        <v>Light</v>
      </c>
      <c r="P241" t="str">
        <f>VLOOKUP(orders[[#All],[Customer ID]],Table2[#All],9,0)</f>
        <v>No</v>
      </c>
    </row>
    <row r="242" spans="1:16" x14ac:dyDescent="0.35">
      <c r="A242" s="2" t="s">
        <v>1845</v>
      </c>
      <c r="B242" s="4">
        <v>43993</v>
      </c>
      <c r="C242" s="2" t="s">
        <v>1846</v>
      </c>
      <c r="D242" t="s">
        <v>6175</v>
      </c>
      <c r="E242" s="2">
        <v>6</v>
      </c>
      <c r="F242" s="2" t="str">
        <f>VLOOKUP(C242,customers!$A$2:$B$1760,2,FALSE)</f>
        <v>Codi Littrell</v>
      </c>
      <c r="G242" s="2" t="str">
        <f>IF(VLOOKUP(C242,customers!$A$2:$C$1760,3,FALSE)=0,"",VLOOKUP(C242,customers!$A$2:$C$1760,3,FALSE))</f>
        <v/>
      </c>
      <c r="H242" s="2" t="str">
        <f>VLOOKUP(C242,customers!$A$2:$G$1760,7,FALSE)</f>
        <v>United States</v>
      </c>
      <c r="I242" t="str">
        <f>VLOOKUP(D242,products!$A$2:$B$97,2,FALSE)</f>
        <v>Ara</v>
      </c>
      <c r="J242" t="str">
        <f>VLOOKUP(D242,products!$A$2:$E$97,3,FALSE)</f>
        <v>M</v>
      </c>
      <c r="K242" s="6">
        <f>VLOOKUP(D242,products!$A$2:$E$97,4,FALSE)</f>
        <v>2.5</v>
      </c>
      <c r="L242" s="7">
        <f>VLOOKUP(D242,products!$A$2:$E$97,5,FALSE)</f>
        <v>25.875</v>
      </c>
      <c r="M242" s="7">
        <f t="shared" si="9"/>
        <v>155.25</v>
      </c>
      <c r="N242" t="str">
        <f t="shared" si="10"/>
        <v>Arabica</v>
      </c>
      <c r="O242" t="str">
        <f t="shared" si="11"/>
        <v>Medium</v>
      </c>
      <c r="P242" t="str">
        <f>VLOOKUP(orders[[#All],[Customer ID]],Table2[#All],9,0)</f>
        <v>Yes</v>
      </c>
    </row>
    <row r="243" spans="1:16" x14ac:dyDescent="0.35">
      <c r="A243" s="2" t="s">
        <v>1849</v>
      </c>
      <c r="B243" s="4">
        <v>44082</v>
      </c>
      <c r="C243" s="2" t="s">
        <v>1850</v>
      </c>
      <c r="D243" t="s">
        <v>6151</v>
      </c>
      <c r="E243" s="2">
        <v>2</v>
      </c>
      <c r="F243" s="2" t="str">
        <f>VLOOKUP(C243,customers!$A$2:$B$1760,2,FALSE)</f>
        <v>Christel Speak</v>
      </c>
      <c r="G243" s="2" t="str">
        <f>IF(VLOOKUP(C243,customers!$A$2:$C$1760,3,FALSE)=0,"",VLOOKUP(C243,customers!$A$2:$C$1760,3,FALSE))</f>
        <v/>
      </c>
      <c r="H243" s="2" t="str">
        <f>VLOOKUP(C243,customers!$A$2:$G$1760,7,FALSE)</f>
        <v>United States</v>
      </c>
      <c r="I243" t="str">
        <f>VLOOKUP(D243,products!$A$2:$B$97,2,FALSE)</f>
        <v>Rob</v>
      </c>
      <c r="J243" t="str">
        <f>VLOOKUP(D243,products!$A$2:$E$97,3,FALSE)</f>
        <v>M</v>
      </c>
      <c r="K243" s="6">
        <f>VLOOKUP(D243,products!$A$2:$E$97,4,FALSE)</f>
        <v>2.5</v>
      </c>
      <c r="L243" s="7">
        <f>VLOOKUP(D243,products!$A$2:$E$97,5,FALSE)</f>
        <v>22.885000000000002</v>
      </c>
      <c r="M243" s="7">
        <f t="shared" si="9"/>
        <v>45.77</v>
      </c>
      <c r="N243" t="str">
        <f t="shared" si="10"/>
        <v>Robusta</v>
      </c>
      <c r="O243" t="str">
        <f t="shared" si="11"/>
        <v>Medium</v>
      </c>
      <c r="P243" t="str">
        <f>VLOOKUP(orders[[#All],[Customer ID]],Table2[#All],9,0)</f>
        <v>No</v>
      </c>
    </row>
    <row r="244" spans="1:16" x14ac:dyDescent="0.35">
      <c r="A244" s="2" t="s">
        <v>1854</v>
      </c>
      <c r="B244" s="4">
        <v>43918</v>
      </c>
      <c r="C244" s="2" t="s">
        <v>1855</v>
      </c>
      <c r="D244" t="s">
        <v>6183</v>
      </c>
      <c r="E244" s="2">
        <v>3</v>
      </c>
      <c r="F244" s="2" t="str">
        <f>VLOOKUP(C244,customers!$A$2:$B$1760,2,FALSE)</f>
        <v>Sibella Rushbrooke</v>
      </c>
      <c r="G244" s="2" t="str">
        <f>IF(VLOOKUP(C244,customers!$A$2:$C$1760,3,FALSE)=0,"",VLOOKUP(C244,customers!$A$2:$C$1760,3,FALSE))</f>
        <v>srushbrooke6q@youku.com</v>
      </c>
      <c r="H244" s="2" t="str">
        <f>VLOOKUP(C244,customers!$A$2:$G$1760,7,FALSE)</f>
        <v>United States</v>
      </c>
      <c r="I244" t="str">
        <f>VLOOKUP(D244,products!$A$2:$B$97,2,FALSE)</f>
        <v>Exc</v>
      </c>
      <c r="J244" t="str">
        <f>VLOOKUP(D244,products!$A$2:$E$97,3,FALSE)</f>
        <v>D</v>
      </c>
      <c r="K244" s="6">
        <f>VLOOKUP(D244,products!$A$2:$E$97,4,FALSE)</f>
        <v>1</v>
      </c>
      <c r="L244" s="7">
        <f>VLOOKUP(D244,products!$A$2:$E$97,5,FALSE)</f>
        <v>12.15</v>
      </c>
      <c r="M244" s="7">
        <f t="shared" si="9"/>
        <v>36.450000000000003</v>
      </c>
      <c r="N244" t="str">
        <f t="shared" si="10"/>
        <v>Excelsa</v>
      </c>
      <c r="O244" t="str">
        <f t="shared" si="11"/>
        <v>Dark</v>
      </c>
      <c r="P244" t="str">
        <f>VLOOKUP(orders[[#All],[Customer ID]],Table2[#All],9,0)</f>
        <v>Yes</v>
      </c>
    </row>
    <row r="245" spans="1:16" x14ac:dyDescent="0.35">
      <c r="A245" s="2" t="s">
        <v>1860</v>
      </c>
      <c r="B245" s="4">
        <v>44114</v>
      </c>
      <c r="C245" s="2" t="s">
        <v>1861</v>
      </c>
      <c r="D245" t="s">
        <v>6144</v>
      </c>
      <c r="E245" s="2">
        <v>4</v>
      </c>
      <c r="F245" s="2" t="str">
        <f>VLOOKUP(C245,customers!$A$2:$B$1760,2,FALSE)</f>
        <v>Tammie Drynan</v>
      </c>
      <c r="G245" s="2" t="str">
        <f>IF(VLOOKUP(C245,customers!$A$2:$C$1760,3,FALSE)=0,"",VLOOKUP(C245,customers!$A$2:$C$1760,3,FALSE))</f>
        <v>tdrynan6r@deviantart.com</v>
      </c>
      <c r="H245" s="2" t="str">
        <f>VLOOKUP(C245,customers!$A$2:$G$1760,7,FALSE)</f>
        <v>United States</v>
      </c>
      <c r="I245" t="str">
        <f>VLOOKUP(D245,products!$A$2:$B$97,2,FALSE)</f>
        <v>Exc</v>
      </c>
      <c r="J245" t="str">
        <f>VLOOKUP(D245,products!$A$2:$E$97,3,FALSE)</f>
        <v>D</v>
      </c>
      <c r="K245" s="6">
        <f>VLOOKUP(D245,products!$A$2:$E$97,4,FALSE)</f>
        <v>0.5</v>
      </c>
      <c r="L245" s="7">
        <f>VLOOKUP(D245,products!$A$2:$E$97,5,FALSE)</f>
        <v>7.29</v>
      </c>
      <c r="M245" s="7">
        <f t="shared" si="9"/>
        <v>29.16</v>
      </c>
      <c r="N245" t="str">
        <f t="shared" si="10"/>
        <v>Excelsa</v>
      </c>
      <c r="O245" t="str">
        <f t="shared" si="11"/>
        <v>Dark</v>
      </c>
      <c r="P245" t="str">
        <f>VLOOKUP(orders[[#All],[Customer ID]],Table2[#All],9,0)</f>
        <v>Yes</v>
      </c>
    </row>
    <row r="246" spans="1:16" x14ac:dyDescent="0.35">
      <c r="A246" s="2" t="s">
        <v>1866</v>
      </c>
      <c r="B246" s="4">
        <v>44702</v>
      </c>
      <c r="C246" s="2" t="s">
        <v>1867</v>
      </c>
      <c r="D246" t="s">
        <v>6181</v>
      </c>
      <c r="E246" s="2">
        <v>4</v>
      </c>
      <c r="F246" s="2" t="str">
        <f>VLOOKUP(C246,customers!$A$2:$B$1760,2,FALSE)</f>
        <v>Effie Yurkov</v>
      </c>
      <c r="G246" s="2" t="str">
        <f>IF(VLOOKUP(C246,customers!$A$2:$C$1760,3,FALSE)=0,"",VLOOKUP(C246,customers!$A$2:$C$1760,3,FALSE))</f>
        <v>eyurkov6s@hud.gov</v>
      </c>
      <c r="H246" s="2" t="str">
        <f>VLOOKUP(C246,customers!$A$2:$G$1760,7,FALSE)</f>
        <v>United States</v>
      </c>
      <c r="I246" t="str">
        <f>VLOOKUP(D246,products!$A$2:$B$97,2,FALSE)</f>
        <v>Lib</v>
      </c>
      <c r="J246" t="str">
        <f>VLOOKUP(D246,products!$A$2:$E$97,3,FALSE)</f>
        <v>M</v>
      </c>
      <c r="K246" s="6">
        <f>VLOOKUP(D246,products!$A$2:$E$97,4,FALSE)</f>
        <v>2.5</v>
      </c>
      <c r="L246" s="7">
        <f>VLOOKUP(D246,products!$A$2:$E$97,5,FALSE)</f>
        <v>33.465000000000003</v>
      </c>
      <c r="M246" s="7">
        <f t="shared" si="9"/>
        <v>133.86000000000001</v>
      </c>
      <c r="N246" t="str">
        <f t="shared" si="10"/>
        <v>Liberica</v>
      </c>
      <c r="O246" t="str">
        <f t="shared" si="11"/>
        <v>Medium</v>
      </c>
      <c r="P246" t="str">
        <f>VLOOKUP(orders[[#All],[Customer ID]],Table2[#All],9,0)</f>
        <v>No</v>
      </c>
    </row>
    <row r="247" spans="1:16" x14ac:dyDescent="0.35">
      <c r="A247" s="2" t="s">
        <v>1872</v>
      </c>
      <c r="B247" s="4">
        <v>43951</v>
      </c>
      <c r="C247" s="2" t="s">
        <v>1873</v>
      </c>
      <c r="D247" t="s">
        <v>6145</v>
      </c>
      <c r="E247" s="2">
        <v>5</v>
      </c>
      <c r="F247" s="2" t="str">
        <f>VLOOKUP(C247,customers!$A$2:$B$1760,2,FALSE)</f>
        <v>Lexie Mallan</v>
      </c>
      <c r="G247" s="2" t="str">
        <f>IF(VLOOKUP(C247,customers!$A$2:$C$1760,3,FALSE)=0,"",VLOOKUP(C247,customers!$A$2:$C$1760,3,FALSE))</f>
        <v>lmallan6t@state.gov</v>
      </c>
      <c r="H247" s="2" t="str">
        <f>VLOOKUP(C247,customers!$A$2:$G$1760,7,FALSE)</f>
        <v>United States</v>
      </c>
      <c r="I247" t="str">
        <f>VLOOKUP(D247,products!$A$2:$B$97,2,FALSE)</f>
        <v>Lib</v>
      </c>
      <c r="J247" t="str">
        <f>VLOOKUP(D247,products!$A$2:$E$97,3,FALSE)</f>
        <v>L</v>
      </c>
      <c r="K247" s="6">
        <f>VLOOKUP(D247,products!$A$2:$E$97,4,FALSE)</f>
        <v>0.2</v>
      </c>
      <c r="L247" s="7">
        <f>VLOOKUP(D247,products!$A$2:$E$97,5,FALSE)</f>
        <v>4.7549999999999999</v>
      </c>
      <c r="M247" s="7">
        <f t="shared" si="9"/>
        <v>23.774999999999999</v>
      </c>
      <c r="N247" t="str">
        <f t="shared" si="10"/>
        <v>Liberica</v>
      </c>
      <c r="O247" t="str">
        <f t="shared" si="11"/>
        <v>Light</v>
      </c>
      <c r="P247" t="str">
        <f>VLOOKUP(orders[[#All],[Customer ID]],Table2[#All],9,0)</f>
        <v>Yes</v>
      </c>
    </row>
    <row r="248" spans="1:16" x14ac:dyDescent="0.35">
      <c r="A248" s="2" t="s">
        <v>1878</v>
      </c>
      <c r="B248" s="4">
        <v>44542</v>
      </c>
      <c r="C248" s="2" t="s">
        <v>1879</v>
      </c>
      <c r="D248" t="s">
        <v>6143</v>
      </c>
      <c r="E248" s="2">
        <v>3</v>
      </c>
      <c r="F248" s="2" t="str">
        <f>VLOOKUP(C248,customers!$A$2:$B$1760,2,FALSE)</f>
        <v>Georgena Bentjens</v>
      </c>
      <c r="G248" s="2" t="str">
        <f>IF(VLOOKUP(C248,customers!$A$2:$C$1760,3,FALSE)=0,"",VLOOKUP(C248,customers!$A$2:$C$1760,3,FALSE))</f>
        <v>gbentjens6u@netlog.com</v>
      </c>
      <c r="H248" s="2" t="str">
        <f>VLOOKUP(C248,customers!$A$2:$G$1760,7,FALSE)</f>
        <v>United Kingdom</v>
      </c>
      <c r="I248" t="str">
        <f>VLOOKUP(D248,products!$A$2:$B$97,2,FALSE)</f>
        <v>Lib</v>
      </c>
      <c r="J248" t="str">
        <f>VLOOKUP(D248,products!$A$2:$E$97,3,FALSE)</f>
        <v>D</v>
      </c>
      <c r="K248" s="6">
        <f>VLOOKUP(D248,products!$A$2:$E$97,4,FALSE)</f>
        <v>1</v>
      </c>
      <c r="L248" s="7">
        <f>VLOOKUP(D248,products!$A$2:$E$97,5,FALSE)</f>
        <v>12.95</v>
      </c>
      <c r="M248" s="7">
        <f t="shared" si="9"/>
        <v>38.849999999999994</v>
      </c>
      <c r="N248" t="str">
        <f t="shared" si="10"/>
        <v>Liberica</v>
      </c>
      <c r="O248" t="str">
        <f t="shared" si="11"/>
        <v>Dark</v>
      </c>
      <c r="P248" t="str">
        <f>VLOOKUP(orders[[#All],[Customer ID]],Table2[#All],9,0)</f>
        <v>No</v>
      </c>
    </row>
    <row r="249" spans="1:16" x14ac:dyDescent="0.35">
      <c r="A249" s="2" t="s">
        <v>1884</v>
      </c>
      <c r="B249" s="4">
        <v>44131</v>
      </c>
      <c r="C249" s="2" t="s">
        <v>1885</v>
      </c>
      <c r="D249" t="s">
        <v>6178</v>
      </c>
      <c r="E249" s="2">
        <v>6</v>
      </c>
      <c r="F249" s="2" t="str">
        <f>VLOOKUP(C249,customers!$A$2:$B$1760,2,FALSE)</f>
        <v>Delmar Beasant</v>
      </c>
      <c r="G249" s="2" t="str">
        <f>IF(VLOOKUP(C249,customers!$A$2:$C$1760,3,FALSE)=0,"",VLOOKUP(C249,customers!$A$2:$C$1760,3,FALSE))</f>
        <v/>
      </c>
      <c r="H249" s="2" t="str">
        <f>VLOOKUP(C249,customers!$A$2:$G$1760,7,FALSE)</f>
        <v>Ireland</v>
      </c>
      <c r="I249" t="str">
        <f>VLOOKUP(D249,products!$A$2:$B$97,2,FALSE)</f>
        <v>Rob</v>
      </c>
      <c r="J249" t="str">
        <f>VLOOKUP(D249,products!$A$2:$E$97,3,FALSE)</f>
        <v>L</v>
      </c>
      <c r="K249" s="6">
        <f>VLOOKUP(D249,products!$A$2:$E$97,4,FALSE)</f>
        <v>0.2</v>
      </c>
      <c r="L249" s="7">
        <f>VLOOKUP(D249,products!$A$2:$E$97,5,FALSE)</f>
        <v>3.585</v>
      </c>
      <c r="M249" s="7">
        <f t="shared" si="9"/>
        <v>21.509999999999998</v>
      </c>
      <c r="N249" t="str">
        <f t="shared" si="10"/>
        <v>Robusta</v>
      </c>
      <c r="O249" t="str">
        <f t="shared" si="11"/>
        <v>Light</v>
      </c>
      <c r="P249" t="str">
        <f>VLOOKUP(orders[[#All],[Customer ID]],Table2[#All],9,0)</f>
        <v>Yes</v>
      </c>
    </row>
    <row r="250" spans="1:16" x14ac:dyDescent="0.35">
      <c r="A250" s="2" t="s">
        <v>1889</v>
      </c>
      <c r="B250" s="4">
        <v>44019</v>
      </c>
      <c r="C250" s="2" t="s">
        <v>1890</v>
      </c>
      <c r="D250" t="s">
        <v>6147</v>
      </c>
      <c r="E250" s="2">
        <v>1</v>
      </c>
      <c r="F250" s="2" t="str">
        <f>VLOOKUP(C250,customers!$A$2:$B$1760,2,FALSE)</f>
        <v>Lyn Entwistle</v>
      </c>
      <c r="G250" s="2" t="str">
        <f>IF(VLOOKUP(C250,customers!$A$2:$C$1760,3,FALSE)=0,"",VLOOKUP(C250,customers!$A$2:$C$1760,3,FALSE))</f>
        <v>lentwistle6w@omniture.com</v>
      </c>
      <c r="H250" s="2" t="str">
        <f>VLOOKUP(C250,customers!$A$2:$G$1760,7,FALSE)</f>
        <v>United States</v>
      </c>
      <c r="I250" t="str">
        <f>VLOOKUP(D250,products!$A$2:$B$97,2,FALSE)</f>
        <v>Ara</v>
      </c>
      <c r="J250" t="str">
        <f>VLOOKUP(D250,products!$A$2:$E$97,3,FALSE)</f>
        <v>D</v>
      </c>
      <c r="K250" s="6">
        <f>VLOOKUP(D250,products!$A$2:$E$97,4,FALSE)</f>
        <v>1</v>
      </c>
      <c r="L250" s="7">
        <f>VLOOKUP(D250,products!$A$2:$E$97,5,FALSE)</f>
        <v>9.9499999999999993</v>
      </c>
      <c r="M250" s="7">
        <f t="shared" si="9"/>
        <v>9.9499999999999993</v>
      </c>
      <c r="N250" t="str">
        <f t="shared" si="10"/>
        <v>Arabica</v>
      </c>
      <c r="O250" t="str">
        <f t="shared" si="11"/>
        <v>Dark</v>
      </c>
      <c r="P250" t="str">
        <f>VLOOKUP(orders[[#All],[Customer ID]],Table2[#All],9,0)</f>
        <v>Yes</v>
      </c>
    </row>
    <row r="251" spans="1:16" x14ac:dyDescent="0.35">
      <c r="A251" s="2" t="s">
        <v>1895</v>
      </c>
      <c r="B251" s="4">
        <v>43861</v>
      </c>
      <c r="C251" s="2" t="s">
        <v>1935</v>
      </c>
      <c r="D251" t="s">
        <v>6170</v>
      </c>
      <c r="E251" s="2">
        <v>1</v>
      </c>
      <c r="F251" s="2" t="str">
        <f>VLOOKUP(C251,customers!$A$2:$B$1760,2,FALSE)</f>
        <v>Zacharias Kiffe</v>
      </c>
      <c r="G251" s="2" t="str">
        <f>IF(VLOOKUP(C251,customers!$A$2:$C$1760,3,FALSE)=0,"",VLOOKUP(C251,customers!$A$2:$C$1760,3,FALSE))</f>
        <v>zkiffe74@cyberchimps.com</v>
      </c>
      <c r="H251" s="2" t="str">
        <f>VLOOKUP(C251,customers!$A$2:$G$1760,7,FALSE)</f>
        <v>United States</v>
      </c>
      <c r="I251" t="str">
        <f>VLOOKUP(D251,products!$A$2:$B$97,2,FALSE)</f>
        <v>Lib</v>
      </c>
      <c r="J251" t="str">
        <f>VLOOKUP(D251,products!$A$2:$E$97,3,FALSE)</f>
        <v>L</v>
      </c>
      <c r="K251" s="6">
        <f>VLOOKUP(D251,products!$A$2:$E$97,4,FALSE)</f>
        <v>1</v>
      </c>
      <c r="L251" s="7">
        <f>VLOOKUP(D251,products!$A$2:$E$97,5,FALSE)</f>
        <v>15.85</v>
      </c>
      <c r="M251" s="7">
        <f t="shared" si="9"/>
        <v>15.85</v>
      </c>
      <c r="N251" t="str">
        <f t="shared" si="10"/>
        <v>Liberica</v>
      </c>
      <c r="O251" t="str">
        <f t="shared" si="11"/>
        <v>Light</v>
      </c>
      <c r="P251" t="str">
        <f>VLOOKUP(orders[[#All],[Customer ID]],Table2[#All],9,0)</f>
        <v>Yes</v>
      </c>
    </row>
    <row r="252" spans="1:16" x14ac:dyDescent="0.35">
      <c r="A252" s="2" t="s">
        <v>1900</v>
      </c>
      <c r="B252" s="4">
        <v>43879</v>
      </c>
      <c r="C252" s="2" t="s">
        <v>1901</v>
      </c>
      <c r="D252" t="s">
        <v>6174</v>
      </c>
      <c r="E252" s="2">
        <v>1</v>
      </c>
      <c r="F252" s="2" t="str">
        <f>VLOOKUP(C252,customers!$A$2:$B$1760,2,FALSE)</f>
        <v>Mercedes Acott</v>
      </c>
      <c r="G252" s="2" t="str">
        <f>IF(VLOOKUP(C252,customers!$A$2:$C$1760,3,FALSE)=0,"",VLOOKUP(C252,customers!$A$2:$C$1760,3,FALSE))</f>
        <v>macott6y@pagesperso-orange.fr</v>
      </c>
      <c r="H252" s="2" t="str">
        <f>VLOOKUP(C252,customers!$A$2:$G$1760,7,FALSE)</f>
        <v>United States</v>
      </c>
      <c r="I252" t="str">
        <f>VLOOKUP(D252,products!$A$2:$B$97,2,FALSE)</f>
        <v>Rob</v>
      </c>
      <c r="J252" t="str">
        <f>VLOOKUP(D252,products!$A$2:$E$97,3,FALSE)</f>
        <v>M</v>
      </c>
      <c r="K252" s="6">
        <f>VLOOKUP(D252,products!$A$2:$E$97,4,FALSE)</f>
        <v>0.2</v>
      </c>
      <c r="L252" s="7">
        <f>VLOOKUP(D252,products!$A$2:$E$97,5,FALSE)</f>
        <v>2.9849999999999999</v>
      </c>
      <c r="M252" s="7">
        <f t="shared" si="9"/>
        <v>2.9849999999999999</v>
      </c>
      <c r="N252" t="str">
        <f t="shared" si="10"/>
        <v>Robusta</v>
      </c>
      <c r="O252" t="str">
        <f t="shared" si="11"/>
        <v>Medium</v>
      </c>
      <c r="P252" t="str">
        <f>VLOOKUP(orders[[#All],[Customer ID]],Table2[#All],9,0)</f>
        <v>Yes</v>
      </c>
    </row>
    <row r="253" spans="1:16" x14ac:dyDescent="0.35">
      <c r="A253" s="2" t="s">
        <v>1906</v>
      </c>
      <c r="B253" s="4">
        <v>44360</v>
      </c>
      <c r="C253" s="2" t="s">
        <v>1907</v>
      </c>
      <c r="D253" t="s">
        <v>6141</v>
      </c>
      <c r="E253" s="2">
        <v>5</v>
      </c>
      <c r="F253" s="2" t="str">
        <f>VLOOKUP(C253,customers!$A$2:$B$1760,2,FALSE)</f>
        <v>Connor Heaviside</v>
      </c>
      <c r="G253" s="2" t="str">
        <f>IF(VLOOKUP(C253,customers!$A$2:$C$1760,3,FALSE)=0,"",VLOOKUP(C253,customers!$A$2:$C$1760,3,FALSE))</f>
        <v>cheaviside6z@rediff.com</v>
      </c>
      <c r="H253" s="2" t="str">
        <f>VLOOKUP(C253,customers!$A$2:$G$1760,7,FALSE)</f>
        <v>United States</v>
      </c>
      <c r="I253" t="str">
        <f>VLOOKUP(D253,products!$A$2:$B$97,2,FALSE)</f>
        <v>Exc</v>
      </c>
      <c r="J253" t="str">
        <f>VLOOKUP(D253,products!$A$2:$E$97,3,FALSE)</f>
        <v>M</v>
      </c>
      <c r="K253" s="6">
        <f>VLOOKUP(D253,products!$A$2:$E$97,4,FALSE)</f>
        <v>1</v>
      </c>
      <c r="L253" s="7">
        <f>VLOOKUP(D253,products!$A$2:$E$97,5,FALSE)</f>
        <v>13.75</v>
      </c>
      <c r="M253" s="7">
        <f t="shared" si="9"/>
        <v>68.75</v>
      </c>
      <c r="N253" t="str">
        <f t="shared" si="10"/>
        <v>Excelsa</v>
      </c>
      <c r="O253" t="str">
        <f t="shared" si="11"/>
        <v>Medium</v>
      </c>
      <c r="P253" t="str">
        <f>VLOOKUP(orders[[#All],[Customer ID]],Table2[#All],9,0)</f>
        <v>Yes</v>
      </c>
    </row>
    <row r="254" spans="1:16" x14ac:dyDescent="0.35">
      <c r="A254" s="2" t="s">
        <v>1912</v>
      </c>
      <c r="B254" s="4">
        <v>44779</v>
      </c>
      <c r="C254" s="2" t="s">
        <v>1913</v>
      </c>
      <c r="D254" t="s">
        <v>6147</v>
      </c>
      <c r="E254" s="2">
        <v>3</v>
      </c>
      <c r="F254" s="2" t="str">
        <f>VLOOKUP(C254,customers!$A$2:$B$1760,2,FALSE)</f>
        <v>Devy Bulbrook</v>
      </c>
      <c r="G254" s="2" t="str">
        <f>IF(VLOOKUP(C254,customers!$A$2:$C$1760,3,FALSE)=0,"",VLOOKUP(C254,customers!$A$2:$C$1760,3,FALSE))</f>
        <v/>
      </c>
      <c r="H254" s="2" t="str">
        <f>VLOOKUP(C254,customers!$A$2:$G$1760,7,FALSE)</f>
        <v>United States</v>
      </c>
      <c r="I254" t="str">
        <f>VLOOKUP(D254,products!$A$2:$B$97,2,FALSE)</f>
        <v>Ara</v>
      </c>
      <c r="J254" t="str">
        <f>VLOOKUP(D254,products!$A$2:$E$97,3,FALSE)</f>
        <v>D</v>
      </c>
      <c r="K254" s="6">
        <f>VLOOKUP(D254,products!$A$2:$E$97,4,FALSE)</f>
        <v>1</v>
      </c>
      <c r="L254" s="7">
        <f>VLOOKUP(D254,products!$A$2:$E$97,5,FALSE)</f>
        <v>9.9499999999999993</v>
      </c>
      <c r="M254" s="7">
        <f t="shared" si="9"/>
        <v>29.849999999999998</v>
      </c>
      <c r="N254" t="str">
        <f t="shared" si="10"/>
        <v>Arabica</v>
      </c>
      <c r="O254" t="str">
        <f t="shared" si="11"/>
        <v>Dark</v>
      </c>
      <c r="P254" t="str">
        <f>VLOOKUP(orders[[#All],[Customer ID]],Table2[#All],9,0)</f>
        <v>No</v>
      </c>
    </row>
    <row r="255" spans="1:16" x14ac:dyDescent="0.35">
      <c r="A255" s="2" t="s">
        <v>1917</v>
      </c>
      <c r="B255" s="4">
        <v>44523</v>
      </c>
      <c r="C255" s="2" t="s">
        <v>1918</v>
      </c>
      <c r="D255" t="s">
        <v>6162</v>
      </c>
      <c r="E255" s="2">
        <v>4</v>
      </c>
      <c r="F255" s="2" t="str">
        <f>VLOOKUP(C255,customers!$A$2:$B$1760,2,FALSE)</f>
        <v>Leia Kernan</v>
      </c>
      <c r="G255" s="2" t="str">
        <f>IF(VLOOKUP(C255,customers!$A$2:$C$1760,3,FALSE)=0,"",VLOOKUP(C255,customers!$A$2:$C$1760,3,FALSE))</f>
        <v>lkernan71@wsj.com</v>
      </c>
      <c r="H255" s="2" t="str">
        <f>VLOOKUP(C255,customers!$A$2:$G$1760,7,FALSE)</f>
        <v>United States</v>
      </c>
      <c r="I255" t="str">
        <f>VLOOKUP(D255,products!$A$2:$B$97,2,FALSE)</f>
        <v>Lib</v>
      </c>
      <c r="J255" t="str">
        <f>VLOOKUP(D255,products!$A$2:$E$97,3,FALSE)</f>
        <v>M</v>
      </c>
      <c r="K255" s="6">
        <f>VLOOKUP(D255,products!$A$2:$E$97,4,FALSE)</f>
        <v>1</v>
      </c>
      <c r="L255" s="7">
        <f>VLOOKUP(D255,products!$A$2:$E$97,5,FALSE)</f>
        <v>14.55</v>
      </c>
      <c r="M255" s="7">
        <f t="shared" si="9"/>
        <v>58.2</v>
      </c>
      <c r="N255" t="str">
        <f t="shared" si="10"/>
        <v>Liberica</v>
      </c>
      <c r="O255" t="str">
        <f t="shared" si="11"/>
        <v>Medium</v>
      </c>
      <c r="P255" t="str">
        <f>VLOOKUP(orders[[#All],[Customer ID]],Table2[#All],9,0)</f>
        <v>No</v>
      </c>
    </row>
    <row r="256" spans="1:16" x14ac:dyDescent="0.35">
      <c r="A256" s="2" t="s">
        <v>1923</v>
      </c>
      <c r="B256" s="4">
        <v>44482</v>
      </c>
      <c r="C256" s="2" t="s">
        <v>1924</v>
      </c>
      <c r="D256" t="s">
        <v>6173</v>
      </c>
      <c r="E256" s="2">
        <v>4</v>
      </c>
      <c r="F256" s="2" t="str">
        <f>VLOOKUP(C256,customers!$A$2:$B$1760,2,FALSE)</f>
        <v>Rosaline McLae</v>
      </c>
      <c r="G256" s="2" t="str">
        <f>IF(VLOOKUP(C256,customers!$A$2:$C$1760,3,FALSE)=0,"",VLOOKUP(C256,customers!$A$2:$C$1760,3,FALSE))</f>
        <v>rmclae72@dailymotion.com</v>
      </c>
      <c r="H256" s="2" t="str">
        <f>VLOOKUP(C256,customers!$A$2:$G$1760,7,FALSE)</f>
        <v>United Kingdom</v>
      </c>
      <c r="I256" t="str">
        <f>VLOOKUP(D256,products!$A$2:$B$97,2,FALSE)</f>
        <v>Rob</v>
      </c>
      <c r="J256" t="str">
        <f>VLOOKUP(D256,products!$A$2:$E$97,3,FALSE)</f>
        <v>L</v>
      </c>
      <c r="K256" s="6">
        <f>VLOOKUP(D256,products!$A$2:$E$97,4,FALSE)</f>
        <v>0.5</v>
      </c>
      <c r="L256" s="7">
        <f>VLOOKUP(D256,products!$A$2:$E$97,5,FALSE)</f>
        <v>7.17</v>
      </c>
      <c r="M256" s="7">
        <f t="shared" si="9"/>
        <v>28.68</v>
      </c>
      <c r="N256" t="str">
        <f t="shared" si="10"/>
        <v>Robusta</v>
      </c>
      <c r="O256" t="str">
        <f t="shared" si="11"/>
        <v>Light</v>
      </c>
      <c r="P256" t="str">
        <f>VLOOKUP(orders[[#All],[Customer ID]],Table2[#All],9,0)</f>
        <v>No</v>
      </c>
    </row>
    <row r="257" spans="1:16" x14ac:dyDescent="0.35">
      <c r="A257" s="2" t="s">
        <v>1928</v>
      </c>
      <c r="B257" s="4">
        <v>44439</v>
      </c>
      <c r="C257" s="2" t="s">
        <v>1929</v>
      </c>
      <c r="D257" t="s">
        <v>6173</v>
      </c>
      <c r="E257" s="2">
        <v>3</v>
      </c>
      <c r="F257" s="2" t="str">
        <f>VLOOKUP(C257,customers!$A$2:$B$1760,2,FALSE)</f>
        <v>Cleve Blowfelde</v>
      </c>
      <c r="G257" s="2" t="str">
        <f>IF(VLOOKUP(C257,customers!$A$2:$C$1760,3,FALSE)=0,"",VLOOKUP(C257,customers!$A$2:$C$1760,3,FALSE))</f>
        <v>cblowfelde73@ustream.tv</v>
      </c>
      <c r="H257" s="2" t="str">
        <f>VLOOKUP(C257,customers!$A$2:$G$1760,7,FALSE)</f>
        <v>United States</v>
      </c>
      <c r="I257" t="str">
        <f>VLOOKUP(D257,products!$A$2:$B$97,2,FALSE)</f>
        <v>Rob</v>
      </c>
      <c r="J257" t="str">
        <f>VLOOKUP(D257,products!$A$2:$E$97,3,FALSE)</f>
        <v>L</v>
      </c>
      <c r="K257" s="6">
        <f>VLOOKUP(D257,products!$A$2:$E$97,4,FALSE)</f>
        <v>0.5</v>
      </c>
      <c r="L257" s="7">
        <f>VLOOKUP(D257,products!$A$2:$E$97,5,FALSE)</f>
        <v>7.17</v>
      </c>
      <c r="M257" s="7">
        <f t="shared" si="9"/>
        <v>21.509999999999998</v>
      </c>
      <c r="N257" t="str">
        <f t="shared" si="10"/>
        <v>Robusta</v>
      </c>
      <c r="O257" t="str">
        <f t="shared" si="11"/>
        <v>Light</v>
      </c>
      <c r="P257" t="str">
        <f>VLOOKUP(orders[[#All],[Customer ID]],Table2[#All],9,0)</f>
        <v>No</v>
      </c>
    </row>
    <row r="258" spans="1:16" x14ac:dyDescent="0.35">
      <c r="A258" s="2" t="s">
        <v>1934</v>
      </c>
      <c r="B258" s="4">
        <v>43846</v>
      </c>
      <c r="C258" s="2" t="s">
        <v>1935</v>
      </c>
      <c r="D258" t="s">
        <v>6160</v>
      </c>
      <c r="E258" s="2">
        <v>2</v>
      </c>
      <c r="F258" s="2" t="str">
        <f>VLOOKUP(C258,customers!$A$2:$B$1760,2,FALSE)</f>
        <v>Zacharias Kiffe</v>
      </c>
      <c r="G258" s="2" t="str">
        <f>IF(VLOOKUP(C258,customers!$A$2:$C$1760,3,FALSE)=0,"",VLOOKUP(C258,customers!$A$2:$C$1760,3,FALSE))</f>
        <v>zkiffe74@cyberchimps.com</v>
      </c>
      <c r="H258" s="2" t="str">
        <f>VLOOKUP(C258,customers!$A$2:$G$1760,7,FALSE)</f>
        <v>United States</v>
      </c>
      <c r="I258" t="str">
        <f>VLOOKUP(D258,products!$A$2:$B$97,2,FALSE)</f>
        <v>Lib</v>
      </c>
      <c r="J258" t="str">
        <f>VLOOKUP(D258,products!$A$2:$E$97,3,FALSE)</f>
        <v>M</v>
      </c>
      <c r="K258" s="6">
        <f>VLOOKUP(D258,products!$A$2:$E$97,4,FALSE)</f>
        <v>0.5</v>
      </c>
      <c r="L258" s="7">
        <f>VLOOKUP(D258,products!$A$2:$E$97,5,FALSE)</f>
        <v>8.73</v>
      </c>
      <c r="M258" s="7">
        <f t="shared" ref="M258:M321" si="12">E258*L258</f>
        <v>17.46</v>
      </c>
      <c r="N258" t="str">
        <f t="shared" ref="N258:N321" si="13">IF(I258="Rob","Robusta",IF(I258="Exc","Excelsa",IF(I258="Ara","Arabica",IF(I258="Lib","Liberica",""))))</f>
        <v>Liberica</v>
      </c>
      <c r="O258" t="str">
        <f t="shared" ref="O258:O321" si="14">IF(J258="M","Medium",IF(J258="L","Light",IF(J258="D","Dark","")))</f>
        <v>Medium</v>
      </c>
      <c r="P258" t="str">
        <f>VLOOKUP(orders[[#All],[Customer ID]],Table2[#All],9,0)</f>
        <v>Yes</v>
      </c>
    </row>
    <row r="259" spans="1:16" x14ac:dyDescent="0.35">
      <c r="A259" s="2" t="s">
        <v>1940</v>
      </c>
      <c r="B259" s="4">
        <v>44676</v>
      </c>
      <c r="C259" s="2" t="s">
        <v>1941</v>
      </c>
      <c r="D259" t="s">
        <v>6185</v>
      </c>
      <c r="E259" s="2">
        <v>1</v>
      </c>
      <c r="F259" s="2" t="str">
        <f>VLOOKUP(C259,customers!$A$2:$B$1760,2,FALSE)</f>
        <v>Denyse O'Calleran</v>
      </c>
      <c r="G259" s="2" t="str">
        <f>IF(VLOOKUP(C259,customers!$A$2:$C$1760,3,FALSE)=0,"",VLOOKUP(C259,customers!$A$2:$C$1760,3,FALSE))</f>
        <v>docalleran75@ucla.edu</v>
      </c>
      <c r="H259" s="2" t="str">
        <f>VLOOKUP(C259,customers!$A$2:$G$1760,7,FALSE)</f>
        <v>United States</v>
      </c>
      <c r="I259" t="str">
        <f>VLOOKUP(D259,products!$A$2:$B$97,2,FALSE)</f>
        <v>Exc</v>
      </c>
      <c r="J259" t="str">
        <f>VLOOKUP(D259,products!$A$2:$E$97,3,FALSE)</f>
        <v>D</v>
      </c>
      <c r="K259" s="6">
        <f>VLOOKUP(D259,products!$A$2:$E$97,4,FALSE)</f>
        <v>2.5</v>
      </c>
      <c r="L259" s="7">
        <f>VLOOKUP(D259,products!$A$2:$E$97,5,FALSE)</f>
        <v>27.945</v>
      </c>
      <c r="M259" s="7">
        <f t="shared" si="12"/>
        <v>27.945</v>
      </c>
      <c r="N259" t="str">
        <f t="shared" si="13"/>
        <v>Excelsa</v>
      </c>
      <c r="O259" t="str">
        <f t="shared" si="14"/>
        <v>Dark</v>
      </c>
      <c r="P259" t="str">
        <f>VLOOKUP(orders[[#All],[Customer ID]],Table2[#All],9,0)</f>
        <v>Yes</v>
      </c>
    </row>
    <row r="260" spans="1:16" x14ac:dyDescent="0.35">
      <c r="A260" s="2" t="s">
        <v>1946</v>
      </c>
      <c r="B260" s="4">
        <v>44513</v>
      </c>
      <c r="C260" s="2" t="s">
        <v>1947</v>
      </c>
      <c r="D260" t="s">
        <v>6185</v>
      </c>
      <c r="E260" s="2">
        <v>5</v>
      </c>
      <c r="F260" s="2" t="str">
        <f>VLOOKUP(C260,customers!$A$2:$B$1760,2,FALSE)</f>
        <v>Cobby Cromwell</v>
      </c>
      <c r="G260" s="2" t="str">
        <f>IF(VLOOKUP(C260,customers!$A$2:$C$1760,3,FALSE)=0,"",VLOOKUP(C260,customers!$A$2:$C$1760,3,FALSE))</f>
        <v>ccromwell76@desdev.cn</v>
      </c>
      <c r="H260" s="2" t="str">
        <f>VLOOKUP(C260,customers!$A$2:$G$1760,7,FALSE)</f>
        <v>United States</v>
      </c>
      <c r="I260" t="str">
        <f>VLOOKUP(D260,products!$A$2:$B$97,2,FALSE)</f>
        <v>Exc</v>
      </c>
      <c r="J260" t="str">
        <f>VLOOKUP(D260,products!$A$2:$E$97,3,FALSE)</f>
        <v>D</v>
      </c>
      <c r="K260" s="6">
        <f>VLOOKUP(D260,products!$A$2:$E$97,4,FALSE)</f>
        <v>2.5</v>
      </c>
      <c r="L260" s="7">
        <f>VLOOKUP(D260,products!$A$2:$E$97,5,FALSE)</f>
        <v>27.945</v>
      </c>
      <c r="M260" s="7">
        <f t="shared" si="12"/>
        <v>139.72499999999999</v>
      </c>
      <c r="N260" t="str">
        <f t="shared" si="13"/>
        <v>Excelsa</v>
      </c>
      <c r="O260" t="str">
        <f t="shared" si="14"/>
        <v>Dark</v>
      </c>
      <c r="P260" t="str">
        <f>VLOOKUP(orders[[#All],[Customer ID]],Table2[#All],9,0)</f>
        <v>No</v>
      </c>
    </row>
    <row r="261" spans="1:16" x14ac:dyDescent="0.35">
      <c r="A261" s="2" t="s">
        <v>1952</v>
      </c>
      <c r="B261" s="4">
        <v>44355</v>
      </c>
      <c r="C261" s="2" t="s">
        <v>1953</v>
      </c>
      <c r="D261" t="s">
        <v>6174</v>
      </c>
      <c r="E261" s="2">
        <v>2</v>
      </c>
      <c r="F261" s="2" t="str">
        <f>VLOOKUP(C261,customers!$A$2:$B$1760,2,FALSE)</f>
        <v>Irv Hay</v>
      </c>
      <c r="G261" s="2" t="str">
        <f>IF(VLOOKUP(C261,customers!$A$2:$C$1760,3,FALSE)=0,"",VLOOKUP(C261,customers!$A$2:$C$1760,3,FALSE))</f>
        <v>ihay77@lulu.com</v>
      </c>
      <c r="H261" s="2" t="str">
        <f>VLOOKUP(C261,customers!$A$2:$G$1760,7,FALSE)</f>
        <v>United Kingdom</v>
      </c>
      <c r="I261" t="str">
        <f>VLOOKUP(D261,products!$A$2:$B$97,2,FALSE)</f>
        <v>Rob</v>
      </c>
      <c r="J261" t="str">
        <f>VLOOKUP(D261,products!$A$2:$E$97,3,FALSE)</f>
        <v>M</v>
      </c>
      <c r="K261" s="6">
        <f>VLOOKUP(D261,products!$A$2:$E$97,4,FALSE)</f>
        <v>0.2</v>
      </c>
      <c r="L261" s="7">
        <f>VLOOKUP(D261,products!$A$2:$E$97,5,FALSE)</f>
        <v>2.9849999999999999</v>
      </c>
      <c r="M261" s="7">
        <f t="shared" si="12"/>
        <v>5.97</v>
      </c>
      <c r="N261" t="str">
        <f t="shared" si="13"/>
        <v>Robusta</v>
      </c>
      <c r="O261" t="str">
        <f t="shared" si="14"/>
        <v>Medium</v>
      </c>
      <c r="P261" t="str">
        <f>VLOOKUP(orders[[#All],[Customer ID]],Table2[#All],9,0)</f>
        <v>No</v>
      </c>
    </row>
    <row r="262" spans="1:16" x14ac:dyDescent="0.35">
      <c r="A262" s="2" t="s">
        <v>1958</v>
      </c>
      <c r="B262" s="4">
        <v>44156</v>
      </c>
      <c r="C262" s="2" t="s">
        <v>1959</v>
      </c>
      <c r="D262" t="s">
        <v>6142</v>
      </c>
      <c r="E262" s="2">
        <v>1</v>
      </c>
      <c r="F262" s="2" t="str">
        <f>VLOOKUP(C262,customers!$A$2:$B$1760,2,FALSE)</f>
        <v>Tani Taffarello</v>
      </c>
      <c r="G262" s="2" t="str">
        <f>IF(VLOOKUP(C262,customers!$A$2:$C$1760,3,FALSE)=0,"",VLOOKUP(C262,customers!$A$2:$C$1760,3,FALSE))</f>
        <v>ttaffarello78@sciencedaily.com</v>
      </c>
      <c r="H262" s="2" t="str">
        <f>VLOOKUP(C262,customers!$A$2:$G$1760,7,FALSE)</f>
        <v>United States</v>
      </c>
      <c r="I262" t="str">
        <f>VLOOKUP(D262,products!$A$2:$B$97,2,FALSE)</f>
        <v>Rob</v>
      </c>
      <c r="J262" t="str">
        <f>VLOOKUP(D262,products!$A$2:$E$97,3,FALSE)</f>
        <v>L</v>
      </c>
      <c r="K262" s="6">
        <f>VLOOKUP(D262,products!$A$2:$E$97,4,FALSE)</f>
        <v>2.5</v>
      </c>
      <c r="L262" s="7">
        <f>VLOOKUP(D262,products!$A$2:$E$97,5,FALSE)</f>
        <v>27.484999999999999</v>
      </c>
      <c r="M262" s="7">
        <f t="shared" si="12"/>
        <v>27.484999999999999</v>
      </c>
      <c r="N262" t="str">
        <f t="shared" si="13"/>
        <v>Robusta</v>
      </c>
      <c r="O262" t="str">
        <f t="shared" si="14"/>
        <v>Light</v>
      </c>
      <c r="P262" t="str">
        <f>VLOOKUP(orders[[#All],[Customer ID]],Table2[#All],9,0)</f>
        <v>Yes</v>
      </c>
    </row>
    <row r="263" spans="1:16" x14ac:dyDescent="0.35">
      <c r="A263" s="2" t="s">
        <v>1963</v>
      </c>
      <c r="B263" s="4">
        <v>43538</v>
      </c>
      <c r="C263" s="2" t="s">
        <v>1964</v>
      </c>
      <c r="D263" t="s">
        <v>6179</v>
      </c>
      <c r="E263" s="2">
        <v>5</v>
      </c>
      <c r="F263" s="2" t="str">
        <f>VLOOKUP(C263,customers!$A$2:$B$1760,2,FALSE)</f>
        <v>Monique Canty</v>
      </c>
      <c r="G263" s="2" t="str">
        <f>IF(VLOOKUP(C263,customers!$A$2:$C$1760,3,FALSE)=0,"",VLOOKUP(C263,customers!$A$2:$C$1760,3,FALSE))</f>
        <v>mcanty79@jigsy.com</v>
      </c>
      <c r="H263" s="2" t="str">
        <f>VLOOKUP(C263,customers!$A$2:$G$1760,7,FALSE)</f>
        <v>United States</v>
      </c>
      <c r="I263" t="str">
        <f>VLOOKUP(D263,products!$A$2:$B$97,2,FALSE)</f>
        <v>Rob</v>
      </c>
      <c r="J263" t="str">
        <f>VLOOKUP(D263,products!$A$2:$E$97,3,FALSE)</f>
        <v>L</v>
      </c>
      <c r="K263" s="6">
        <f>VLOOKUP(D263,products!$A$2:$E$97,4,FALSE)</f>
        <v>1</v>
      </c>
      <c r="L263" s="7">
        <f>VLOOKUP(D263,products!$A$2:$E$97,5,FALSE)</f>
        <v>11.95</v>
      </c>
      <c r="M263" s="7">
        <f t="shared" si="12"/>
        <v>59.75</v>
      </c>
      <c r="N263" t="str">
        <f t="shared" si="13"/>
        <v>Robusta</v>
      </c>
      <c r="O263" t="str">
        <f t="shared" si="14"/>
        <v>Light</v>
      </c>
      <c r="P263" t="str">
        <f>VLOOKUP(orders[[#All],[Customer ID]],Table2[#All],9,0)</f>
        <v>Yes</v>
      </c>
    </row>
    <row r="264" spans="1:16" x14ac:dyDescent="0.35">
      <c r="A264" s="2" t="s">
        <v>1969</v>
      </c>
      <c r="B264" s="4">
        <v>43693</v>
      </c>
      <c r="C264" s="2" t="s">
        <v>1970</v>
      </c>
      <c r="D264" t="s">
        <v>6141</v>
      </c>
      <c r="E264" s="2">
        <v>3</v>
      </c>
      <c r="F264" s="2" t="str">
        <f>VLOOKUP(C264,customers!$A$2:$B$1760,2,FALSE)</f>
        <v>Javier Kopke</v>
      </c>
      <c r="G264" s="2" t="str">
        <f>IF(VLOOKUP(C264,customers!$A$2:$C$1760,3,FALSE)=0,"",VLOOKUP(C264,customers!$A$2:$C$1760,3,FALSE))</f>
        <v>jkopke7a@auda.org.au</v>
      </c>
      <c r="H264" s="2" t="str">
        <f>VLOOKUP(C264,customers!$A$2:$G$1760,7,FALSE)</f>
        <v>United States</v>
      </c>
      <c r="I264" t="str">
        <f>VLOOKUP(D264,products!$A$2:$B$97,2,FALSE)</f>
        <v>Exc</v>
      </c>
      <c r="J264" t="str">
        <f>VLOOKUP(D264,products!$A$2:$E$97,3,FALSE)</f>
        <v>M</v>
      </c>
      <c r="K264" s="6">
        <f>VLOOKUP(D264,products!$A$2:$E$97,4,FALSE)</f>
        <v>1</v>
      </c>
      <c r="L264" s="7">
        <f>VLOOKUP(D264,products!$A$2:$E$97,5,FALSE)</f>
        <v>13.75</v>
      </c>
      <c r="M264" s="7">
        <f t="shared" si="12"/>
        <v>41.25</v>
      </c>
      <c r="N264" t="str">
        <f t="shared" si="13"/>
        <v>Excelsa</v>
      </c>
      <c r="O264" t="str">
        <f t="shared" si="14"/>
        <v>Medium</v>
      </c>
      <c r="P264" t="str">
        <f>VLOOKUP(orders[[#All],[Customer ID]],Table2[#All],9,0)</f>
        <v>No</v>
      </c>
    </row>
    <row r="265" spans="1:16" x14ac:dyDescent="0.35">
      <c r="A265" s="2" t="s">
        <v>1975</v>
      </c>
      <c r="B265" s="4">
        <v>43577</v>
      </c>
      <c r="C265" s="2" t="s">
        <v>1976</v>
      </c>
      <c r="D265" t="s">
        <v>6181</v>
      </c>
      <c r="E265" s="2">
        <v>4</v>
      </c>
      <c r="F265" s="2" t="str">
        <f>VLOOKUP(C265,customers!$A$2:$B$1760,2,FALSE)</f>
        <v>Mar McIver</v>
      </c>
      <c r="G265" s="2" t="str">
        <f>IF(VLOOKUP(C265,customers!$A$2:$C$1760,3,FALSE)=0,"",VLOOKUP(C265,customers!$A$2:$C$1760,3,FALSE))</f>
        <v/>
      </c>
      <c r="H265" s="2" t="str">
        <f>VLOOKUP(C265,customers!$A$2:$G$1760,7,FALSE)</f>
        <v>United States</v>
      </c>
      <c r="I265" t="str">
        <f>VLOOKUP(D265,products!$A$2:$B$97,2,FALSE)</f>
        <v>Lib</v>
      </c>
      <c r="J265" t="str">
        <f>VLOOKUP(D265,products!$A$2:$E$97,3,FALSE)</f>
        <v>M</v>
      </c>
      <c r="K265" s="6">
        <f>VLOOKUP(D265,products!$A$2:$E$97,4,FALSE)</f>
        <v>2.5</v>
      </c>
      <c r="L265" s="7">
        <f>VLOOKUP(D265,products!$A$2:$E$97,5,FALSE)</f>
        <v>33.465000000000003</v>
      </c>
      <c r="M265" s="7">
        <f t="shared" si="12"/>
        <v>133.86000000000001</v>
      </c>
      <c r="N265" t="str">
        <f t="shared" si="13"/>
        <v>Liberica</v>
      </c>
      <c r="O265" t="str">
        <f t="shared" si="14"/>
        <v>Medium</v>
      </c>
      <c r="P265" t="str">
        <f>VLOOKUP(orders[[#All],[Customer ID]],Table2[#All],9,0)</f>
        <v>No</v>
      </c>
    </row>
    <row r="266" spans="1:16" x14ac:dyDescent="0.35">
      <c r="A266" s="2" t="s">
        <v>1980</v>
      </c>
      <c r="B266" s="4">
        <v>44683</v>
      </c>
      <c r="C266" s="2" t="s">
        <v>1981</v>
      </c>
      <c r="D266" t="s">
        <v>6179</v>
      </c>
      <c r="E266" s="2">
        <v>5</v>
      </c>
      <c r="F266" s="2" t="str">
        <f>VLOOKUP(C266,customers!$A$2:$B$1760,2,FALSE)</f>
        <v>Arabella Fransewich</v>
      </c>
      <c r="G266" s="2" t="str">
        <f>IF(VLOOKUP(C266,customers!$A$2:$C$1760,3,FALSE)=0,"",VLOOKUP(C266,customers!$A$2:$C$1760,3,FALSE))</f>
        <v/>
      </c>
      <c r="H266" s="2" t="str">
        <f>VLOOKUP(C266,customers!$A$2:$G$1760,7,FALSE)</f>
        <v>Ireland</v>
      </c>
      <c r="I266" t="str">
        <f>VLOOKUP(D266,products!$A$2:$B$97,2,FALSE)</f>
        <v>Rob</v>
      </c>
      <c r="J266" t="str">
        <f>VLOOKUP(D266,products!$A$2:$E$97,3,FALSE)</f>
        <v>L</v>
      </c>
      <c r="K266" s="6">
        <f>VLOOKUP(D266,products!$A$2:$E$97,4,FALSE)</f>
        <v>1</v>
      </c>
      <c r="L266" s="7">
        <f>VLOOKUP(D266,products!$A$2:$E$97,5,FALSE)</f>
        <v>11.95</v>
      </c>
      <c r="M266" s="7">
        <f t="shared" si="12"/>
        <v>59.75</v>
      </c>
      <c r="N266" t="str">
        <f t="shared" si="13"/>
        <v>Robusta</v>
      </c>
      <c r="O266" t="str">
        <f t="shared" si="14"/>
        <v>Light</v>
      </c>
      <c r="P266" t="str">
        <f>VLOOKUP(orders[[#All],[Customer ID]],Table2[#All],9,0)</f>
        <v>Yes</v>
      </c>
    </row>
    <row r="267" spans="1:16" x14ac:dyDescent="0.35">
      <c r="A267" s="2" t="s">
        <v>1986</v>
      </c>
      <c r="B267" s="4">
        <v>43872</v>
      </c>
      <c r="C267" s="2" t="s">
        <v>1987</v>
      </c>
      <c r="D267" t="s">
        <v>6158</v>
      </c>
      <c r="E267" s="2">
        <v>1</v>
      </c>
      <c r="F267" s="2" t="str">
        <f>VLOOKUP(C267,customers!$A$2:$B$1760,2,FALSE)</f>
        <v>Violette Hellmore</v>
      </c>
      <c r="G267" s="2" t="str">
        <f>IF(VLOOKUP(C267,customers!$A$2:$C$1760,3,FALSE)=0,"",VLOOKUP(C267,customers!$A$2:$C$1760,3,FALSE))</f>
        <v>vhellmore7d@bbc.co.uk</v>
      </c>
      <c r="H267" s="2" t="str">
        <f>VLOOKUP(C267,customers!$A$2:$G$1760,7,FALSE)</f>
        <v>United States</v>
      </c>
      <c r="I267" t="str">
        <f>VLOOKUP(D267,products!$A$2:$B$97,2,FALSE)</f>
        <v>Ara</v>
      </c>
      <c r="J267" t="str">
        <f>VLOOKUP(D267,products!$A$2:$E$97,3,FALSE)</f>
        <v>D</v>
      </c>
      <c r="K267" s="6">
        <f>VLOOKUP(D267,products!$A$2:$E$97,4,FALSE)</f>
        <v>0.5</v>
      </c>
      <c r="L267" s="7">
        <f>VLOOKUP(D267,products!$A$2:$E$97,5,FALSE)</f>
        <v>5.97</v>
      </c>
      <c r="M267" s="7">
        <f t="shared" si="12"/>
        <v>5.97</v>
      </c>
      <c r="N267" t="str">
        <f t="shared" si="13"/>
        <v>Arabica</v>
      </c>
      <c r="O267" t="str">
        <f t="shared" si="14"/>
        <v>Dark</v>
      </c>
      <c r="P267" t="str">
        <f>VLOOKUP(orders[[#All],[Customer ID]],Table2[#All],9,0)</f>
        <v>Yes</v>
      </c>
    </row>
    <row r="268" spans="1:16" x14ac:dyDescent="0.35">
      <c r="A268" s="2" t="s">
        <v>1992</v>
      </c>
      <c r="B268" s="4">
        <v>44283</v>
      </c>
      <c r="C268" s="2" t="s">
        <v>1993</v>
      </c>
      <c r="D268" t="s">
        <v>6183</v>
      </c>
      <c r="E268" s="2">
        <v>2</v>
      </c>
      <c r="F268" s="2" t="str">
        <f>VLOOKUP(C268,customers!$A$2:$B$1760,2,FALSE)</f>
        <v>Myles Seawright</v>
      </c>
      <c r="G268" s="2" t="str">
        <f>IF(VLOOKUP(C268,customers!$A$2:$C$1760,3,FALSE)=0,"",VLOOKUP(C268,customers!$A$2:$C$1760,3,FALSE))</f>
        <v>mseawright7e@nbcnews.com</v>
      </c>
      <c r="H268" s="2" t="str">
        <f>VLOOKUP(C268,customers!$A$2:$G$1760,7,FALSE)</f>
        <v>United Kingdom</v>
      </c>
      <c r="I268" t="str">
        <f>VLOOKUP(D268,products!$A$2:$B$97,2,FALSE)</f>
        <v>Exc</v>
      </c>
      <c r="J268" t="str">
        <f>VLOOKUP(D268,products!$A$2:$E$97,3,FALSE)</f>
        <v>D</v>
      </c>
      <c r="K268" s="6">
        <f>VLOOKUP(D268,products!$A$2:$E$97,4,FALSE)</f>
        <v>1</v>
      </c>
      <c r="L268" s="7">
        <f>VLOOKUP(D268,products!$A$2:$E$97,5,FALSE)</f>
        <v>12.15</v>
      </c>
      <c r="M268" s="7">
        <f t="shared" si="12"/>
        <v>24.3</v>
      </c>
      <c r="N268" t="str">
        <f t="shared" si="13"/>
        <v>Excelsa</v>
      </c>
      <c r="O268" t="str">
        <f t="shared" si="14"/>
        <v>Dark</v>
      </c>
      <c r="P268" t="str">
        <f>VLOOKUP(orders[[#All],[Customer ID]],Table2[#All],9,0)</f>
        <v>No</v>
      </c>
    </row>
    <row r="269" spans="1:16" x14ac:dyDescent="0.35">
      <c r="A269" s="2" t="s">
        <v>1998</v>
      </c>
      <c r="B269" s="4">
        <v>44324</v>
      </c>
      <c r="C269" s="2" t="s">
        <v>1999</v>
      </c>
      <c r="D269" t="s">
        <v>6153</v>
      </c>
      <c r="E269" s="2">
        <v>6</v>
      </c>
      <c r="F269" s="2" t="str">
        <f>VLOOKUP(C269,customers!$A$2:$B$1760,2,FALSE)</f>
        <v>Silvana Northeast</v>
      </c>
      <c r="G269" s="2" t="str">
        <f>IF(VLOOKUP(C269,customers!$A$2:$C$1760,3,FALSE)=0,"",VLOOKUP(C269,customers!$A$2:$C$1760,3,FALSE))</f>
        <v>snortheast7f@mashable.com</v>
      </c>
      <c r="H269" s="2" t="str">
        <f>VLOOKUP(C269,customers!$A$2:$G$1760,7,FALSE)</f>
        <v>United States</v>
      </c>
      <c r="I269" t="str">
        <f>VLOOKUP(D269,products!$A$2:$B$97,2,FALSE)</f>
        <v>Exc</v>
      </c>
      <c r="J269" t="str">
        <f>VLOOKUP(D269,products!$A$2:$E$97,3,FALSE)</f>
        <v>D</v>
      </c>
      <c r="K269" s="6">
        <f>VLOOKUP(D269,products!$A$2:$E$97,4,FALSE)</f>
        <v>0.2</v>
      </c>
      <c r="L269" s="7">
        <f>VLOOKUP(D269,products!$A$2:$E$97,5,FALSE)</f>
        <v>3.645</v>
      </c>
      <c r="M269" s="7">
        <f t="shared" si="12"/>
        <v>21.87</v>
      </c>
      <c r="N269" t="str">
        <f t="shared" si="13"/>
        <v>Excelsa</v>
      </c>
      <c r="O269" t="str">
        <f t="shared" si="14"/>
        <v>Dark</v>
      </c>
      <c r="P269" t="str">
        <f>VLOOKUP(orders[[#All],[Customer ID]],Table2[#All],9,0)</f>
        <v>Yes</v>
      </c>
    </row>
    <row r="270" spans="1:16" x14ac:dyDescent="0.35">
      <c r="A270" s="2" t="s">
        <v>2004</v>
      </c>
      <c r="B270" s="4">
        <v>43790</v>
      </c>
      <c r="C270" s="2" t="s">
        <v>1672</v>
      </c>
      <c r="D270" t="s">
        <v>6147</v>
      </c>
      <c r="E270" s="2">
        <v>2</v>
      </c>
      <c r="F270" s="2" t="str">
        <f>VLOOKUP(C270,customers!$A$2:$B$1760,2,FALSE)</f>
        <v>Anselma Attwater</v>
      </c>
      <c r="G270" s="2" t="str">
        <f>IF(VLOOKUP(C270,customers!$A$2:$C$1760,3,FALSE)=0,"",VLOOKUP(C270,customers!$A$2:$C$1760,3,FALSE))</f>
        <v>aattwater5u@wikia.com</v>
      </c>
      <c r="H270" s="2" t="str">
        <f>VLOOKUP(C270,customers!$A$2:$G$1760,7,FALSE)</f>
        <v>United States</v>
      </c>
      <c r="I270" t="str">
        <f>VLOOKUP(D270,products!$A$2:$B$97,2,FALSE)</f>
        <v>Ara</v>
      </c>
      <c r="J270" t="str">
        <f>VLOOKUP(D270,products!$A$2:$E$97,3,FALSE)</f>
        <v>D</v>
      </c>
      <c r="K270" s="6">
        <f>VLOOKUP(D270,products!$A$2:$E$97,4,FALSE)</f>
        <v>1</v>
      </c>
      <c r="L270" s="7">
        <f>VLOOKUP(D270,products!$A$2:$E$97,5,FALSE)</f>
        <v>9.9499999999999993</v>
      </c>
      <c r="M270" s="7">
        <f t="shared" si="12"/>
        <v>19.899999999999999</v>
      </c>
      <c r="N270" t="str">
        <f t="shared" si="13"/>
        <v>Arabica</v>
      </c>
      <c r="O270" t="str">
        <f t="shared" si="14"/>
        <v>Dark</v>
      </c>
      <c r="P270" t="str">
        <f>VLOOKUP(orders[[#All],[Customer ID]],Table2[#All],9,0)</f>
        <v>Yes</v>
      </c>
    </row>
    <row r="271" spans="1:16" x14ac:dyDescent="0.35">
      <c r="A271" s="2" t="s">
        <v>2009</v>
      </c>
      <c r="B271" s="4">
        <v>44333</v>
      </c>
      <c r="C271" s="2" t="s">
        <v>2010</v>
      </c>
      <c r="D271" t="s">
        <v>6154</v>
      </c>
      <c r="E271" s="2">
        <v>2</v>
      </c>
      <c r="F271" s="2" t="str">
        <f>VLOOKUP(C271,customers!$A$2:$B$1760,2,FALSE)</f>
        <v>Monica Fearon</v>
      </c>
      <c r="G271" s="2" t="str">
        <f>IF(VLOOKUP(C271,customers!$A$2:$C$1760,3,FALSE)=0,"",VLOOKUP(C271,customers!$A$2:$C$1760,3,FALSE))</f>
        <v>mfearon7h@reverbnation.com</v>
      </c>
      <c r="H271" s="2" t="str">
        <f>VLOOKUP(C271,customers!$A$2:$G$1760,7,FALSE)</f>
        <v>United States</v>
      </c>
      <c r="I271" t="str">
        <f>VLOOKUP(D271,products!$A$2:$B$97,2,FALSE)</f>
        <v>Ara</v>
      </c>
      <c r="J271" t="str">
        <f>VLOOKUP(D271,products!$A$2:$E$97,3,FALSE)</f>
        <v>D</v>
      </c>
      <c r="K271" s="6">
        <f>VLOOKUP(D271,products!$A$2:$E$97,4,FALSE)</f>
        <v>0.2</v>
      </c>
      <c r="L271" s="7">
        <f>VLOOKUP(D271,products!$A$2:$E$97,5,FALSE)</f>
        <v>2.9849999999999999</v>
      </c>
      <c r="M271" s="7">
        <f t="shared" si="12"/>
        <v>5.97</v>
      </c>
      <c r="N271" t="str">
        <f t="shared" si="13"/>
        <v>Arabica</v>
      </c>
      <c r="O271" t="str">
        <f t="shared" si="14"/>
        <v>Dark</v>
      </c>
      <c r="P271" t="str">
        <f>VLOOKUP(orders[[#All],[Customer ID]],Table2[#All],9,0)</f>
        <v>No</v>
      </c>
    </row>
    <row r="272" spans="1:16" x14ac:dyDescent="0.35">
      <c r="A272" s="2" t="s">
        <v>2015</v>
      </c>
      <c r="B272" s="4">
        <v>43655</v>
      </c>
      <c r="C272" s="2" t="s">
        <v>2016</v>
      </c>
      <c r="D272" t="s">
        <v>6144</v>
      </c>
      <c r="E272" s="2">
        <v>1</v>
      </c>
      <c r="F272" s="2" t="str">
        <f>VLOOKUP(C272,customers!$A$2:$B$1760,2,FALSE)</f>
        <v>Barney Chisnell</v>
      </c>
      <c r="G272" s="2" t="str">
        <f>IF(VLOOKUP(C272,customers!$A$2:$C$1760,3,FALSE)=0,"",VLOOKUP(C272,customers!$A$2:$C$1760,3,FALSE))</f>
        <v/>
      </c>
      <c r="H272" s="2" t="str">
        <f>VLOOKUP(C272,customers!$A$2:$G$1760,7,FALSE)</f>
        <v>Ireland</v>
      </c>
      <c r="I272" t="str">
        <f>VLOOKUP(D272,products!$A$2:$B$97,2,FALSE)</f>
        <v>Exc</v>
      </c>
      <c r="J272" t="str">
        <f>VLOOKUP(D272,products!$A$2:$E$97,3,FALSE)</f>
        <v>D</v>
      </c>
      <c r="K272" s="6">
        <f>VLOOKUP(D272,products!$A$2:$E$97,4,FALSE)</f>
        <v>0.5</v>
      </c>
      <c r="L272" s="7">
        <f>VLOOKUP(D272,products!$A$2:$E$97,5,FALSE)</f>
        <v>7.29</v>
      </c>
      <c r="M272" s="7">
        <f t="shared" si="12"/>
        <v>7.29</v>
      </c>
      <c r="N272" t="str">
        <f t="shared" si="13"/>
        <v>Excelsa</v>
      </c>
      <c r="O272" t="str">
        <f t="shared" si="14"/>
        <v>Dark</v>
      </c>
      <c r="P272" t="str">
        <f>VLOOKUP(orders[[#All],[Customer ID]],Table2[#All],9,0)</f>
        <v>Yes</v>
      </c>
    </row>
    <row r="273" spans="1:16" x14ac:dyDescent="0.35">
      <c r="A273" s="2" t="s">
        <v>2019</v>
      </c>
      <c r="B273" s="4">
        <v>43971</v>
      </c>
      <c r="C273" s="2" t="s">
        <v>2020</v>
      </c>
      <c r="D273" t="s">
        <v>6154</v>
      </c>
      <c r="E273" s="2">
        <v>4</v>
      </c>
      <c r="F273" s="2" t="str">
        <f>VLOOKUP(C273,customers!$A$2:$B$1760,2,FALSE)</f>
        <v>Jasper Sisneros</v>
      </c>
      <c r="G273" s="2" t="str">
        <f>IF(VLOOKUP(C273,customers!$A$2:$C$1760,3,FALSE)=0,"",VLOOKUP(C273,customers!$A$2:$C$1760,3,FALSE))</f>
        <v>jsisneros7j@a8.net</v>
      </c>
      <c r="H273" s="2" t="str">
        <f>VLOOKUP(C273,customers!$A$2:$G$1760,7,FALSE)</f>
        <v>United States</v>
      </c>
      <c r="I273" t="str">
        <f>VLOOKUP(D273,products!$A$2:$B$97,2,FALSE)</f>
        <v>Ara</v>
      </c>
      <c r="J273" t="str">
        <f>VLOOKUP(D273,products!$A$2:$E$97,3,FALSE)</f>
        <v>D</v>
      </c>
      <c r="K273" s="6">
        <f>VLOOKUP(D273,products!$A$2:$E$97,4,FALSE)</f>
        <v>0.2</v>
      </c>
      <c r="L273" s="7">
        <f>VLOOKUP(D273,products!$A$2:$E$97,5,FALSE)</f>
        <v>2.9849999999999999</v>
      </c>
      <c r="M273" s="7">
        <f t="shared" si="12"/>
        <v>11.94</v>
      </c>
      <c r="N273" t="str">
        <f t="shared" si="13"/>
        <v>Arabica</v>
      </c>
      <c r="O273" t="str">
        <f t="shared" si="14"/>
        <v>Dark</v>
      </c>
      <c r="P273" t="str">
        <f>VLOOKUP(orders[[#All],[Customer ID]],Table2[#All],9,0)</f>
        <v>Yes</v>
      </c>
    </row>
    <row r="274" spans="1:16" x14ac:dyDescent="0.35">
      <c r="A274" s="2" t="s">
        <v>2025</v>
      </c>
      <c r="B274" s="4">
        <v>44435</v>
      </c>
      <c r="C274" s="2" t="s">
        <v>2026</v>
      </c>
      <c r="D274" t="s">
        <v>6179</v>
      </c>
      <c r="E274" s="2">
        <v>6</v>
      </c>
      <c r="F274" s="2" t="str">
        <f>VLOOKUP(C274,customers!$A$2:$B$1760,2,FALSE)</f>
        <v>Zachariah Carlson</v>
      </c>
      <c r="G274" s="2" t="str">
        <f>IF(VLOOKUP(C274,customers!$A$2:$C$1760,3,FALSE)=0,"",VLOOKUP(C274,customers!$A$2:$C$1760,3,FALSE))</f>
        <v>zcarlson7k@bigcartel.com</v>
      </c>
      <c r="H274" s="2" t="str">
        <f>VLOOKUP(C274,customers!$A$2:$G$1760,7,FALSE)</f>
        <v>Ireland</v>
      </c>
      <c r="I274" t="str">
        <f>VLOOKUP(D274,products!$A$2:$B$97,2,FALSE)</f>
        <v>Rob</v>
      </c>
      <c r="J274" t="str">
        <f>VLOOKUP(D274,products!$A$2:$E$97,3,FALSE)</f>
        <v>L</v>
      </c>
      <c r="K274" s="6">
        <f>VLOOKUP(D274,products!$A$2:$E$97,4,FALSE)</f>
        <v>1</v>
      </c>
      <c r="L274" s="7">
        <f>VLOOKUP(D274,products!$A$2:$E$97,5,FALSE)</f>
        <v>11.95</v>
      </c>
      <c r="M274" s="7">
        <f t="shared" si="12"/>
        <v>71.699999999999989</v>
      </c>
      <c r="N274" t="str">
        <f t="shared" si="13"/>
        <v>Robusta</v>
      </c>
      <c r="O274" t="str">
        <f t="shared" si="14"/>
        <v>Light</v>
      </c>
      <c r="P274" t="str">
        <f>VLOOKUP(orders[[#All],[Customer ID]],Table2[#All],9,0)</f>
        <v>Yes</v>
      </c>
    </row>
    <row r="275" spans="1:16" x14ac:dyDescent="0.35">
      <c r="A275" s="2" t="s">
        <v>2032</v>
      </c>
      <c r="B275" s="4">
        <v>44681</v>
      </c>
      <c r="C275" s="2" t="s">
        <v>2033</v>
      </c>
      <c r="D275" t="s">
        <v>6167</v>
      </c>
      <c r="E275" s="2">
        <v>2</v>
      </c>
      <c r="F275" s="2" t="str">
        <f>VLOOKUP(C275,customers!$A$2:$B$1760,2,FALSE)</f>
        <v>Warner Maddox</v>
      </c>
      <c r="G275" s="2" t="str">
        <f>IF(VLOOKUP(C275,customers!$A$2:$C$1760,3,FALSE)=0,"",VLOOKUP(C275,customers!$A$2:$C$1760,3,FALSE))</f>
        <v>wmaddox7l@timesonline.co.uk</v>
      </c>
      <c r="H275" s="2" t="str">
        <f>VLOOKUP(C275,customers!$A$2:$G$1760,7,FALSE)</f>
        <v>United States</v>
      </c>
      <c r="I275" t="str">
        <f>VLOOKUP(D275,products!$A$2:$B$97,2,FALSE)</f>
        <v>Ara</v>
      </c>
      <c r="J275" t="str">
        <f>VLOOKUP(D275,products!$A$2:$E$97,3,FALSE)</f>
        <v>L</v>
      </c>
      <c r="K275" s="6">
        <f>VLOOKUP(D275,products!$A$2:$E$97,4,FALSE)</f>
        <v>0.2</v>
      </c>
      <c r="L275" s="7">
        <f>VLOOKUP(D275,products!$A$2:$E$97,5,FALSE)</f>
        <v>3.8849999999999998</v>
      </c>
      <c r="M275" s="7">
        <f t="shared" si="12"/>
        <v>7.77</v>
      </c>
      <c r="N275" t="str">
        <f t="shared" si="13"/>
        <v>Arabica</v>
      </c>
      <c r="O275" t="str">
        <f t="shared" si="14"/>
        <v>Light</v>
      </c>
      <c r="P275" t="str">
        <f>VLOOKUP(orders[[#All],[Customer ID]],Table2[#All],9,0)</f>
        <v>No</v>
      </c>
    </row>
    <row r="276" spans="1:16" x14ac:dyDescent="0.35">
      <c r="A276" s="2" t="s">
        <v>2038</v>
      </c>
      <c r="B276" s="4">
        <v>43985</v>
      </c>
      <c r="C276" s="2" t="s">
        <v>2039</v>
      </c>
      <c r="D276" t="s">
        <v>6175</v>
      </c>
      <c r="E276" s="2">
        <v>1</v>
      </c>
      <c r="F276" s="2" t="str">
        <f>VLOOKUP(C276,customers!$A$2:$B$1760,2,FALSE)</f>
        <v>Donnie Hedlestone</v>
      </c>
      <c r="G276" s="2" t="str">
        <f>IF(VLOOKUP(C276,customers!$A$2:$C$1760,3,FALSE)=0,"",VLOOKUP(C276,customers!$A$2:$C$1760,3,FALSE))</f>
        <v>dhedlestone7m@craigslist.org</v>
      </c>
      <c r="H276" s="2" t="str">
        <f>VLOOKUP(C276,customers!$A$2:$G$1760,7,FALSE)</f>
        <v>United States</v>
      </c>
      <c r="I276" t="str">
        <f>VLOOKUP(D276,products!$A$2:$B$97,2,FALSE)</f>
        <v>Ara</v>
      </c>
      <c r="J276" t="str">
        <f>VLOOKUP(D276,products!$A$2:$E$97,3,FALSE)</f>
        <v>M</v>
      </c>
      <c r="K276" s="6">
        <f>VLOOKUP(D276,products!$A$2:$E$97,4,FALSE)</f>
        <v>2.5</v>
      </c>
      <c r="L276" s="7">
        <f>VLOOKUP(D276,products!$A$2:$E$97,5,FALSE)</f>
        <v>25.875</v>
      </c>
      <c r="M276" s="7">
        <f t="shared" si="12"/>
        <v>25.875</v>
      </c>
      <c r="N276" t="str">
        <f t="shared" si="13"/>
        <v>Arabica</v>
      </c>
      <c r="O276" t="str">
        <f t="shared" si="14"/>
        <v>Medium</v>
      </c>
      <c r="P276" t="str">
        <f>VLOOKUP(orders[[#All],[Customer ID]],Table2[#All],9,0)</f>
        <v>No</v>
      </c>
    </row>
    <row r="277" spans="1:16" x14ac:dyDescent="0.35">
      <c r="A277" s="2" t="s">
        <v>2044</v>
      </c>
      <c r="B277" s="4">
        <v>44725</v>
      </c>
      <c r="C277" s="2" t="s">
        <v>2045</v>
      </c>
      <c r="D277" t="s">
        <v>6148</v>
      </c>
      <c r="E277" s="2">
        <v>6</v>
      </c>
      <c r="F277" s="2" t="str">
        <f>VLOOKUP(C277,customers!$A$2:$B$1760,2,FALSE)</f>
        <v>Teddi Crowthe</v>
      </c>
      <c r="G277" s="2" t="str">
        <f>IF(VLOOKUP(C277,customers!$A$2:$C$1760,3,FALSE)=0,"",VLOOKUP(C277,customers!$A$2:$C$1760,3,FALSE))</f>
        <v>tcrowthe7n@europa.eu</v>
      </c>
      <c r="H277" s="2" t="str">
        <f>VLOOKUP(C277,customers!$A$2:$G$1760,7,FALSE)</f>
        <v>United States</v>
      </c>
      <c r="I277" t="str">
        <f>VLOOKUP(D277,products!$A$2:$B$97,2,FALSE)</f>
        <v>Exc</v>
      </c>
      <c r="J277" t="str">
        <f>VLOOKUP(D277,products!$A$2:$E$97,3,FALSE)</f>
        <v>L</v>
      </c>
      <c r="K277" s="6">
        <f>VLOOKUP(D277,products!$A$2:$E$97,4,FALSE)</f>
        <v>2.5</v>
      </c>
      <c r="L277" s="7">
        <f>VLOOKUP(D277,products!$A$2:$E$97,5,FALSE)</f>
        <v>34.155000000000001</v>
      </c>
      <c r="M277" s="7">
        <f t="shared" si="12"/>
        <v>204.93</v>
      </c>
      <c r="N277" t="str">
        <f t="shared" si="13"/>
        <v>Excelsa</v>
      </c>
      <c r="O277" t="str">
        <f t="shared" si="14"/>
        <v>Light</v>
      </c>
      <c r="P277" t="str">
        <f>VLOOKUP(orders[[#All],[Customer ID]],Table2[#All],9,0)</f>
        <v>No</v>
      </c>
    </row>
    <row r="278" spans="1:16" x14ac:dyDescent="0.35">
      <c r="A278" s="2" t="s">
        <v>2050</v>
      </c>
      <c r="B278" s="4">
        <v>43992</v>
      </c>
      <c r="C278" s="2" t="s">
        <v>2051</v>
      </c>
      <c r="D278" t="s">
        <v>6142</v>
      </c>
      <c r="E278" s="2">
        <v>4</v>
      </c>
      <c r="F278" s="2" t="str">
        <f>VLOOKUP(C278,customers!$A$2:$B$1760,2,FALSE)</f>
        <v>Dorelia Bury</v>
      </c>
      <c r="G278" s="2" t="str">
        <f>IF(VLOOKUP(C278,customers!$A$2:$C$1760,3,FALSE)=0,"",VLOOKUP(C278,customers!$A$2:$C$1760,3,FALSE))</f>
        <v>dbury7o@tinyurl.com</v>
      </c>
      <c r="H278" s="2" t="str">
        <f>VLOOKUP(C278,customers!$A$2:$G$1760,7,FALSE)</f>
        <v>Ireland</v>
      </c>
      <c r="I278" t="str">
        <f>VLOOKUP(D278,products!$A$2:$B$97,2,FALSE)</f>
        <v>Rob</v>
      </c>
      <c r="J278" t="str">
        <f>VLOOKUP(D278,products!$A$2:$E$97,3,FALSE)</f>
        <v>L</v>
      </c>
      <c r="K278" s="6">
        <f>VLOOKUP(D278,products!$A$2:$E$97,4,FALSE)</f>
        <v>2.5</v>
      </c>
      <c r="L278" s="7">
        <f>VLOOKUP(D278,products!$A$2:$E$97,5,FALSE)</f>
        <v>27.484999999999999</v>
      </c>
      <c r="M278" s="7">
        <f t="shared" si="12"/>
        <v>109.94</v>
      </c>
      <c r="N278" t="str">
        <f t="shared" si="13"/>
        <v>Robusta</v>
      </c>
      <c r="O278" t="str">
        <f t="shared" si="14"/>
        <v>Light</v>
      </c>
      <c r="P278" t="str">
        <f>VLOOKUP(orders[[#All],[Customer ID]],Table2[#All],9,0)</f>
        <v>Yes</v>
      </c>
    </row>
    <row r="279" spans="1:16" x14ac:dyDescent="0.35">
      <c r="A279" s="2" t="s">
        <v>2056</v>
      </c>
      <c r="B279" s="4">
        <v>44183</v>
      </c>
      <c r="C279" s="2" t="s">
        <v>2057</v>
      </c>
      <c r="D279" t="s">
        <v>6171</v>
      </c>
      <c r="E279" s="2">
        <v>6</v>
      </c>
      <c r="F279" s="2" t="str">
        <f>VLOOKUP(C279,customers!$A$2:$B$1760,2,FALSE)</f>
        <v>Gussy Broadbear</v>
      </c>
      <c r="G279" s="2" t="str">
        <f>IF(VLOOKUP(C279,customers!$A$2:$C$1760,3,FALSE)=0,"",VLOOKUP(C279,customers!$A$2:$C$1760,3,FALSE))</f>
        <v>gbroadbear7p@omniture.com</v>
      </c>
      <c r="H279" s="2" t="str">
        <f>VLOOKUP(C279,customers!$A$2:$G$1760,7,FALSE)</f>
        <v>United States</v>
      </c>
      <c r="I279" t="str">
        <f>VLOOKUP(D279,products!$A$2:$B$97,2,FALSE)</f>
        <v>Exc</v>
      </c>
      <c r="J279" t="str">
        <f>VLOOKUP(D279,products!$A$2:$E$97,3,FALSE)</f>
        <v>L</v>
      </c>
      <c r="K279" s="6">
        <f>VLOOKUP(D279,products!$A$2:$E$97,4,FALSE)</f>
        <v>1</v>
      </c>
      <c r="L279" s="7">
        <f>VLOOKUP(D279,products!$A$2:$E$97,5,FALSE)</f>
        <v>14.85</v>
      </c>
      <c r="M279" s="7">
        <f t="shared" si="12"/>
        <v>89.1</v>
      </c>
      <c r="N279" t="str">
        <f t="shared" si="13"/>
        <v>Excelsa</v>
      </c>
      <c r="O279" t="str">
        <f t="shared" si="14"/>
        <v>Light</v>
      </c>
      <c r="P279" t="str">
        <f>VLOOKUP(orders[[#All],[Customer ID]],Table2[#All],9,0)</f>
        <v>No</v>
      </c>
    </row>
    <row r="280" spans="1:16" x14ac:dyDescent="0.35">
      <c r="A280" s="2" t="s">
        <v>2062</v>
      </c>
      <c r="B280" s="4">
        <v>43708</v>
      </c>
      <c r="C280" s="2" t="s">
        <v>2063</v>
      </c>
      <c r="D280" t="s">
        <v>6167</v>
      </c>
      <c r="E280" s="2">
        <v>2</v>
      </c>
      <c r="F280" s="2" t="str">
        <f>VLOOKUP(C280,customers!$A$2:$B$1760,2,FALSE)</f>
        <v>Emlynne Palfrey</v>
      </c>
      <c r="G280" s="2" t="str">
        <f>IF(VLOOKUP(C280,customers!$A$2:$C$1760,3,FALSE)=0,"",VLOOKUP(C280,customers!$A$2:$C$1760,3,FALSE))</f>
        <v>epalfrey7q@devhub.com</v>
      </c>
      <c r="H280" s="2" t="str">
        <f>VLOOKUP(C280,customers!$A$2:$G$1760,7,FALSE)</f>
        <v>United States</v>
      </c>
      <c r="I280" t="str">
        <f>VLOOKUP(D280,products!$A$2:$B$97,2,FALSE)</f>
        <v>Ara</v>
      </c>
      <c r="J280" t="str">
        <f>VLOOKUP(D280,products!$A$2:$E$97,3,FALSE)</f>
        <v>L</v>
      </c>
      <c r="K280" s="6">
        <f>VLOOKUP(D280,products!$A$2:$E$97,4,FALSE)</f>
        <v>0.2</v>
      </c>
      <c r="L280" s="7">
        <f>VLOOKUP(D280,products!$A$2:$E$97,5,FALSE)</f>
        <v>3.8849999999999998</v>
      </c>
      <c r="M280" s="7">
        <f t="shared" si="12"/>
        <v>7.77</v>
      </c>
      <c r="N280" t="str">
        <f t="shared" si="13"/>
        <v>Arabica</v>
      </c>
      <c r="O280" t="str">
        <f t="shared" si="14"/>
        <v>Light</v>
      </c>
      <c r="P280" t="str">
        <f>VLOOKUP(orders[[#All],[Customer ID]],Table2[#All],9,0)</f>
        <v>Yes</v>
      </c>
    </row>
    <row r="281" spans="1:16" x14ac:dyDescent="0.35">
      <c r="A281" s="2" t="s">
        <v>2068</v>
      </c>
      <c r="B281" s="4">
        <v>43521</v>
      </c>
      <c r="C281" s="2" t="s">
        <v>2069</v>
      </c>
      <c r="D281" t="s">
        <v>6181</v>
      </c>
      <c r="E281" s="2">
        <v>1</v>
      </c>
      <c r="F281" s="2" t="str">
        <f>VLOOKUP(C281,customers!$A$2:$B$1760,2,FALSE)</f>
        <v>Parsifal Metrick</v>
      </c>
      <c r="G281" s="2" t="str">
        <f>IF(VLOOKUP(C281,customers!$A$2:$C$1760,3,FALSE)=0,"",VLOOKUP(C281,customers!$A$2:$C$1760,3,FALSE))</f>
        <v>pmetrick7r@rakuten.co.jp</v>
      </c>
      <c r="H281" s="2" t="str">
        <f>VLOOKUP(C281,customers!$A$2:$G$1760,7,FALSE)</f>
        <v>United States</v>
      </c>
      <c r="I281" t="str">
        <f>VLOOKUP(D281,products!$A$2:$B$97,2,FALSE)</f>
        <v>Lib</v>
      </c>
      <c r="J281" t="str">
        <f>VLOOKUP(D281,products!$A$2:$E$97,3,FALSE)</f>
        <v>M</v>
      </c>
      <c r="K281" s="6">
        <f>VLOOKUP(D281,products!$A$2:$E$97,4,FALSE)</f>
        <v>2.5</v>
      </c>
      <c r="L281" s="7">
        <f>VLOOKUP(D281,products!$A$2:$E$97,5,FALSE)</f>
        <v>33.465000000000003</v>
      </c>
      <c r="M281" s="7">
        <f t="shared" si="12"/>
        <v>33.465000000000003</v>
      </c>
      <c r="N281" t="str">
        <f t="shared" si="13"/>
        <v>Liberica</v>
      </c>
      <c r="O281" t="str">
        <f t="shared" si="14"/>
        <v>Medium</v>
      </c>
      <c r="P281" t="str">
        <f>VLOOKUP(orders[[#All],[Customer ID]],Table2[#All],9,0)</f>
        <v>Yes</v>
      </c>
    </row>
    <row r="282" spans="1:16" x14ac:dyDescent="0.35">
      <c r="A282" s="2" t="s">
        <v>2074</v>
      </c>
      <c r="B282" s="4">
        <v>44234</v>
      </c>
      <c r="C282" s="2" t="s">
        <v>2075</v>
      </c>
      <c r="D282" t="s">
        <v>6139</v>
      </c>
      <c r="E282" s="2">
        <v>5</v>
      </c>
      <c r="F282" s="2" t="str">
        <f>VLOOKUP(C282,customers!$A$2:$B$1760,2,FALSE)</f>
        <v>Christopher Grieveson</v>
      </c>
      <c r="G282" s="2" t="str">
        <f>IF(VLOOKUP(C282,customers!$A$2:$C$1760,3,FALSE)=0,"",VLOOKUP(C282,customers!$A$2:$C$1760,3,FALSE))</f>
        <v/>
      </c>
      <c r="H282" s="2" t="str">
        <f>VLOOKUP(C282,customers!$A$2:$G$1760,7,FALSE)</f>
        <v>United States</v>
      </c>
      <c r="I282" t="str">
        <f>VLOOKUP(D282,products!$A$2:$B$97,2,FALSE)</f>
        <v>Exc</v>
      </c>
      <c r="J282" t="str">
        <f>VLOOKUP(D282,products!$A$2:$E$97,3,FALSE)</f>
        <v>M</v>
      </c>
      <c r="K282" s="6">
        <f>VLOOKUP(D282,products!$A$2:$E$97,4,FALSE)</f>
        <v>0.5</v>
      </c>
      <c r="L282" s="7">
        <f>VLOOKUP(D282,products!$A$2:$E$97,5,FALSE)</f>
        <v>8.25</v>
      </c>
      <c r="M282" s="7">
        <f t="shared" si="12"/>
        <v>41.25</v>
      </c>
      <c r="N282" t="str">
        <f t="shared" si="13"/>
        <v>Excelsa</v>
      </c>
      <c r="O282" t="str">
        <f t="shared" si="14"/>
        <v>Medium</v>
      </c>
      <c r="P282" t="str">
        <f>VLOOKUP(orders[[#All],[Customer ID]],Table2[#All],9,0)</f>
        <v>Yes</v>
      </c>
    </row>
    <row r="283" spans="1:16" x14ac:dyDescent="0.35">
      <c r="A283" s="2" t="s">
        <v>2079</v>
      </c>
      <c r="B283" s="4">
        <v>44210</v>
      </c>
      <c r="C283" s="2" t="s">
        <v>2080</v>
      </c>
      <c r="D283" t="s">
        <v>6171</v>
      </c>
      <c r="E283" s="2">
        <v>4</v>
      </c>
      <c r="F283" s="2" t="str">
        <f>VLOOKUP(C283,customers!$A$2:$B$1760,2,FALSE)</f>
        <v>Karlan Karby</v>
      </c>
      <c r="G283" s="2" t="str">
        <f>IF(VLOOKUP(C283,customers!$A$2:$C$1760,3,FALSE)=0,"",VLOOKUP(C283,customers!$A$2:$C$1760,3,FALSE))</f>
        <v>kkarby7t@sbwire.com</v>
      </c>
      <c r="H283" s="2" t="str">
        <f>VLOOKUP(C283,customers!$A$2:$G$1760,7,FALSE)</f>
        <v>United States</v>
      </c>
      <c r="I283" t="str">
        <f>VLOOKUP(D283,products!$A$2:$B$97,2,FALSE)</f>
        <v>Exc</v>
      </c>
      <c r="J283" t="str">
        <f>VLOOKUP(D283,products!$A$2:$E$97,3,FALSE)</f>
        <v>L</v>
      </c>
      <c r="K283" s="6">
        <f>VLOOKUP(D283,products!$A$2:$E$97,4,FALSE)</f>
        <v>1</v>
      </c>
      <c r="L283" s="7">
        <f>VLOOKUP(D283,products!$A$2:$E$97,5,FALSE)</f>
        <v>14.85</v>
      </c>
      <c r="M283" s="7">
        <f t="shared" si="12"/>
        <v>59.4</v>
      </c>
      <c r="N283" t="str">
        <f t="shared" si="13"/>
        <v>Excelsa</v>
      </c>
      <c r="O283" t="str">
        <f t="shared" si="14"/>
        <v>Light</v>
      </c>
      <c r="P283" t="str">
        <f>VLOOKUP(orders[[#All],[Customer ID]],Table2[#All],9,0)</f>
        <v>Yes</v>
      </c>
    </row>
    <row r="284" spans="1:16" x14ac:dyDescent="0.35">
      <c r="A284" s="2" t="s">
        <v>2085</v>
      </c>
      <c r="B284" s="4">
        <v>43520</v>
      </c>
      <c r="C284" s="2" t="s">
        <v>2086</v>
      </c>
      <c r="D284" t="s">
        <v>6180</v>
      </c>
      <c r="E284" s="2">
        <v>1</v>
      </c>
      <c r="F284" s="2" t="str">
        <f>VLOOKUP(C284,customers!$A$2:$B$1760,2,FALSE)</f>
        <v>Flory Crumpe</v>
      </c>
      <c r="G284" s="2" t="str">
        <f>IF(VLOOKUP(C284,customers!$A$2:$C$1760,3,FALSE)=0,"",VLOOKUP(C284,customers!$A$2:$C$1760,3,FALSE))</f>
        <v>fcrumpe7u@ftc.gov</v>
      </c>
      <c r="H284" s="2" t="str">
        <f>VLOOKUP(C284,customers!$A$2:$G$1760,7,FALSE)</f>
        <v>United Kingdom</v>
      </c>
      <c r="I284" t="str">
        <f>VLOOKUP(D284,products!$A$2:$B$97,2,FALSE)</f>
        <v>Ara</v>
      </c>
      <c r="J284" t="str">
        <f>VLOOKUP(D284,products!$A$2:$E$97,3,FALSE)</f>
        <v>L</v>
      </c>
      <c r="K284" s="6">
        <f>VLOOKUP(D284,products!$A$2:$E$97,4,FALSE)</f>
        <v>0.5</v>
      </c>
      <c r="L284" s="7">
        <f>VLOOKUP(D284,products!$A$2:$E$97,5,FALSE)</f>
        <v>7.77</v>
      </c>
      <c r="M284" s="7">
        <f t="shared" si="12"/>
        <v>7.77</v>
      </c>
      <c r="N284" t="str">
        <f t="shared" si="13"/>
        <v>Arabica</v>
      </c>
      <c r="O284" t="str">
        <f t="shared" si="14"/>
        <v>Light</v>
      </c>
      <c r="P284" t="str">
        <f>VLOOKUP(orders[[#All],[Customer ID]],Table2[#All],9,0)</f>
        <v>No</v>
      </c>
    </row>
    <row r="285" spans="1:16" x14ac:dyDescent="0.35">
      <c r="A285" s="2" t="s">
        <v>2091</v>
      </c>
      <c r="B285" s="4">
        <v>43639</v>
      </c>
      <c r="C285" s="2" t="s">
        <v>2092</v>
      </c>
      <c r="D285" t="s">
        <v>6172</v>
      </c>
      <c r="E285" s="2">
        <v>1</v>
      </c>
      <c r="F285" s="2" t="str">
        <f>VLOOKUP(C285,customers!$A$2:$B$1760,2,FALSE)</f>
        <v>Amity Chatto</v>
      </c>
      <c r="G285" s="2" t="str">
        <f>IF(VLOOKUP(C285,customers!$A$2:$C$1760,3,FALSE)=0,"",VLOOKUP(C285,customers!$A$2:$C$1760,3,FALSE))</f>
        <v>achatto7v@sakura.ne.jp</v>
      </c>
      <c r="H285" s="2" t="str">
        <f>VLOOKUP(C285,customers!$A$2:$G$1760,7,FALSE)</f>
        <v>United Kingdom</v>
      </c>
      <c r="I285" t="str">
        <f>VLOOKUP(D285,products!$A$2:$B$97,2,FALSE)</f>
        <v>Rob</v>
      </c>
      <c r="J285" t="str">
        <f>VLOOKUP(D285,products!$A$2:$E$97,3,FALSE)</f>
        <v>D</v>
      </c>
      <c r="K285" s="6">
        <f>VLOOKUP(D285,products!$A$2:$E$97,4,FALSE)</f>
        <v>0.5</v>
      </c>
      <c r="L285" s="7">
        <f>VLOOKUP(D285,products!$A$2:$E$97,5,FALSE)</f>
        <v>5.37</v>
      </c>
      <c r="M285" s="7">
        <f t="shared" si="12"/>
        <v>5.37</v>
      </c>
      <c r="N285" t="str">
        <f t="shared" si="13"/>
        <v>Robusta</v>
      </c>
      <c r="O285" t="str">
        <f t="shared" si="14"/>
        <v>Dark</v>
      </c>
      <c r="P285" t="str">
        <f>VLOOKUP(orders[[#All],[Customer ID]],Table2[#All],9,0)</f>
        <v>Yes</v>
      </c>
    </row>
    <row r="286" spans="1:16" x14ac:dyDescent="0.35">
      <c r="A286" s="2" t="s">
        <v>2097</v>
      </c>
      <c r="B286" s="4">
        <v>43960</v>
      </c>
      <c r="C286" s="2" t="s">
        <v>2098</v>
      </c>
      <c r="D286" t="s">
        <v>6166</v>
      </c>
      <c r="E286" s="2">
        <v>3</v>
      </c>
      <c r="F286" s="2" t="str">
        <f>VLOOKUP(C286,customers!$A$2:$B$1760,2,FALSE)</f>
        <v>Nanine McCarthy</v>
      </c>
      <c r="G286" s="2" t="str">
        <f>IF(VLOOKUP(C286,customers!$A$2:$C$1760,3,FALSE)=0,"",VLOOKUP(C286,customers!$A$2:$C$1760,3,FALSE))</f>
        <v/>
      </c>
      <c r="H286" s="2" t="str">
        <f>VLOOKUP(C286,customers!$A$2:$G$1760,7,FALSE)</f>
        <v>United States</v>
      </c>
      <c r="I286" t="str">
        <f>VLOOKUP(D286,products!$A$2:$B$97,2,FALSE)</f>
        <v>Exc</v>
      </c>
      <c r="J286" t="str">
        <f>VLOOKUP(D286,products!$A$2:$E$97,3,FALSE)</f>
        <v>M</v>
      </c>
      <c r="K286" s="6">
        <f>VLOOKUP(D286,products!$A$2:$E$97,4,FALSE)</f>
        <v>2.5</v>
      </c>
      <c r="L286" s="7">
        <f>VLOOKUP(D286,products!$A$2:$E$97,5,FALSE)</f>
        <v>31.625</v>
      </c>
      <c r="M286" s="7">
        <f t="shared" si="12"/>
        <v>94.875</v>
      </c>
      <c r="N286" t="str">
        <f t="shared" si="13"/>
        <v>Excelsa</v>
      </c>
      <c r="O286" t="str">
        <f t="shared" si="14"/>
        <v>Medium</v>
      </c>
      <c r="P286" t="str">
        <f>VLOOKUP(orders[[#All],[Customer ID]],Table2[#All],9,0)</f>
        <v>No</v>
      </c>
    </row>
    <row r="287" spans="1:16" x14ac:dyDescent="0.35">
      <c r="A287" s="2" t="s">
        <v>2102</v>
      </c>
      <c r="B287" s="4">
        <v>44030</v>
      </c>
      <c r="C287" s="2" t="s">
        <v>2103</v>
      </c>
      <c r="D287" t="s">
        <v>6164</v>
      </c>
      <c r="E287" s="2">
        <v>1</v>
      </c>
      <c r="F287" s="2" t="str">
        <f>VLOOKUP(C287,customers!$A$2:$B$1760,2,FALSE)</f>
        <v>Lyndsey Megany</v>
      </c>
      <c r="G287" s="2" t="str">
        <f>IF(VLOOKUP(C287,customers!$A$2:$C$1760,3,FALSE)=0,"",VLOOKUP(C287,customers!$A$2:$C$1760,3,FALSE))</f>
        <v/>
      </c>
      <c r="H287" s="2" t="str">
        <f>VLOOKUP(C287,customers!$A$2:$G$1760,7,FALSE)</f>
        <v>United States</v>
      </c>
      <c r="I287" t="str">
        <f>VLOOKUP(D287,products!$A$2:$B$97,2,FALSE)</f>
        <v>Lib</v>
      </c>
      <c r="J287" t="str">
        <f>VLOOKUP(D287,products!$A$2:$E$97,3,FALSE)</f>
        <v>L</v>
      </c>
      <c r="K287" s="6">
        <f>VLOOKUP(D287,products!$A$2:$E$97,4,FALSE)</f>
        <v>2.5</v>
      </c>
      <c r="L287" s="7">
        <f>VLOOKUP(D287,products!$A$2:$E$97,5,FALSE)</f>
        <v>36.454999999999998</v>
      </c>
      <c r="M287" s="7">
        <f t="shared" si="12"/>
        <v>36.454999999999998</v>
      </c>
      <c r="N287" t="str">
        <f t="shared" si="13"/>
        <v>Liberica</v>
      </c>
      <c r="O287" t="str">
        <f t="shared" si="14"/>
        <v>Light</v>
      </c>
      <c r="P287" t="str">
        <f>VLOOKUP(orders[[#All],[Customer ID]],Table2[#All],9,0)</f>
        <v>No</v>
      </c>
    </row>
    <row r="288" spans="1:16" x14ac:dyDescent="0.35">
      <c r="A288" s="2" t="s">
        <v>2107</v>
      </c>
      <c r="B288" s="4">
        <v>43755</v>
      </c>
      <c r="C288" s="2" t="s">
        <v>2108</v>
      </c>
      <c r="D288" t="s">
        <v>6152</v>
      </c>
      <c r="E288" s="2">
        <v>4</v>
      </c>
      <c r="F288" s="2" t="str">
        <f>VLOOKUP(C288,customers!$A$2:$B$1760,2,FALSE)</f>
        <v>Byram Mergue</v>
      </c>
      <c r="G288" s="2" t="str">
        <f>IF(VLOOKUP(C288,customers!$A$2:$C$1760,3,FALSE)=0,"",VLOOKUP(C288,customers!$A$2:$C$1760,3,FALSE))</f>
        <v>bmergue7y@umn.edu</v>
      </c>
      <c r="H288" s="2" t="str">
        <f>VLOOKUP(C288,customers!$A$2:$G$1760,7,FALSE)</f>
        <v>United States</v>
      </c>
      <c r="I288" t="str">
        <f>VLOOKUP(D288,products!$A$2:$B$97,2,FALSE)</f>
        <v>Ara</v>
      </c>
      <c r="J288" t="str">
        <f>VLOOKUP(D288,products!$A$2:$E$97,3,FALSE)</f>
        <v>M</v>
      </c>
      <c r="K288" s="6">
        <f>VLOOKUP(D288,products!$A$2:$E$97,4,FALSE)</f>
        <v>0.2</v>
      </c>
      <c r="L288" s="7">
        <f>VLOOKUP(D288,products!$A$2:$E$97,5,FALSE)</f>
        <v>3.375</v>
      </c>
      <c r="M288" s="7">
        <f t="shared" si="12"/>
        <v>13.5</v>
      </c>
      <c r="N288" t="str">
        <f t="shared" si="13"/>
        <v>Arabica</v>
      </c>
      <c r="O288" t="str">
        <f t="shared" si="14"/>
        <v>Medium</v>
      </c>
      <c r="P288" t="str">
        <f>VLOOKUP(orders[[#All],[Customer ID]],Table2[#All],9,0)</f>
        <v>Yes</v>
      </c>
    </row>
    <row r="289" spans="1:16" x14ac:dyDescent="0.35">
      <c r="A289" s="2" t="s">
        <v>2112</v>
      </c>
      <c r="B289" s="4">
        <v>44697</v>
      </c>
      <c r="C289" s="2" t="s">
        <v>2113</v>
      </c>
      <c r="D289" t="s">
        <v>6178</v>
      </c>
      <c r="E289" s="2">
        <v>4</v>
      </c>
      <c r="F289" s="2" t="str">
        <f>VLOOKUP(C289,customers!$A$2:$B$1760,2,FALSE)</f>
        <v>Kerr Patise</v>
      </c>
      <c r="G289" s="2" t="str">
        <f>IF(VLOOKUP(C289,customers!$A$2:$C$1760,3,FALSE)=0,"",VLOOKUP(C289,customers!$A$2:$C$1760,3,FALSE))</f>
        <v>kpatise7z@jigsy.com</v>
      </c>
      <c r="H289" s="2" t="str">
        <f>VLOOKUP(C289,customers!$A$2:$G$1760,7,FALSE)</f>
        <v>United States</v>
      </c>
      <c r="I289" t="str">
        <f>VLOOKUP(D289,products!$A$2:$B$97,2,FALSE)</f>
        <v>Rob</v>
      </c>
      <c r="J289" t="str">
        <f>VLOOKUP(D289,products!$A$2:$E$97,3,FALSE)</f>
        <v>L</v>
      </c>
      <c r="K289" s="6">
        <f>VLOOKUP(D289,products!$A$2:$E$97,4,FALSE)</f>
        <v>0.2</v>
      </c>
      <c r="L289" s="7">
        <f>VLOOKUP(D289,products!$A$2:$E$97,5,FALSE)</f>
        <v>3.585</v>
      </c>
      <c r="M289" s="7">
        <f t="shared" si="12"/>
        <v>14.34</v>
      </c>
      <c r="N289" t="str">
        <f t="shared" si="13"/>
        <v>Robusta</v>
      </c>
      <c r="O289" t="str">
        <f t="shared" si="14"/>
        <v>Light</v>
      </c>
      <c r="P289" t="str">
        <f>VLOOKUP(orders[[#All],[Customer ID]],Table2[#All],9,0)</f>
        <v>No</v>
      </c>
    </row>
    <row r="290" spans="1:16" x14ac:dyDescent="0.35">
      <c r="A290" s="2" t="s">
        <v>2118</v>
      </c>
      <c r="B290" s="4">
        <v>44279</v>
      </c>
      <c r="C290" s="2" t="s">
        <v>2119</v>
      </c>
      <c r="D290" t="s">
        <v>6139</v>
      </c>
      <c r="E290" s="2">
        <v>1</v>
      </c>
      <c r="F290" s="2" t="str">
        <f>VLOOKUP(C290,customers!$A$2:$B$1760,2,FALSE)</f>
        <v>Mathew Goulter</v>
      </c>
      <c r="G290" s="2" t="str">
        <f>IF(VLOOKUP(C290,customers!$A$2:$C$1760,3,FALSE)=0,"",VLOOKUP(C290,customers!$A$2:$C$1760,3,FALSE))</f>
        <v/>
      </c>
      <c r="H290" s="2" t="str">
        <f>VLOOKUP(C290,customers!$A$2:$G$1760,7,FALSE)</f>
        <v>Ireland</v>
      </c>
      <c r="I290" t="str">
        <f>VLOOKUP(D290,products!$A$2:$B$97,2,FALSE)</f>
        <v>Exc</v>
      </c>
      <c r="J290" t="str">
        <f>VLOOKUP(D290,products!$A$2:$E$97,3,FALSE)</f>
        <v>M</v>
      </c>
      <c r="K290" s="6">
        <f>VLOOKUP(D290,products!$A$2:$E$97,4,FALSE)</f>
        <v>0.5</v>
      </c>
      <c r="L290" s="7">
        <f>VLOOKUP(D290,products!$A$2:$E$97,5,FALSE)</f>
        <v>8.25</v>
      </c>
      <c r="M290" s="7">
        <f t="shared" si="12"/>
        <v>8.25</v>
      </c>
      <c r="N290" t="str">
        <f t="shared" si="13"/>
        <v>Excelsa</v>
      </c>
      <c r="O290" t="str">
        <f t="shared" si="14"/>
        <v>Medium</v>
      </c>
      <c r="P290" t="str">
        <f>VLOOKUP(orders[[#All],[Customer ID]],Table2[#All],9,0)</f>
        <v>Yes</v>
      </c>
    </row>
    <row r="291" spans="1:16" x14ac:dyDescent="0.35">
      <c r="A291" s="2" t="s">
        <v>2123</v>
      </c>
      <c r="B291" s="4">
        <v>43772</v>
      </c>
      <c r="C291" s="2" t="s">
        <v>2124</v>
      </c>
      <c r="D291" t="s">
        <v>6163</v>
      </c>
      <c r="E291" s="2">
        <v>5</v>
      </c>
      <c r="F291" s="2" t="str">
        <f>VLOOKUP(C291,customers!$A$2:$B$1760,2,FALSE)</f>
        <v>Marris Grcic</v>
      </c>
      <c r="G291" s="2" t="str">
        <f>IF(VLOOKUP(C291,customers!$A$2:$C$1760,3,FALSE)=0,"",VLOOKUP(C291,customers!$A$2:$C$1760,3,FALSE))</f>
        <v/>
      </c>
      <c r="H291" s="2" t="str">
        <f>VLOOKUP(C291,customers!$A$2:$G$1760,7,FALSE)</f>
        <v>United States</v>
      </c>
      <c r="I291" t="str">
        <f>VLOOKUP(D291,products!$A$2:$B$97,2,FALSE)</f>
        <v>Rob</v>
      </c>
      <c r="J291" t="str">
        <f>VLOOKUP(D291,products!$A$2:$E$97,3,FALSE)</f>
        <v>D</v>
      </c>
      <c r="K291" s="6">
        <f>VLOOKUP(D291,products!$A$2:$E$97,4,FALSE)</f>
        <v>0.2</v>
      </c>
      <c r="L291" s="7">
        <f>VLOOKUP(D291,products!$A$2:$E$97,5,FALSE)</f>
        <v>2.6850000000000001</v>
      </c>
      <c r="M291" s="7">
        <f t="shared" si="12"/>
        <v>13.425000000000001</v>
      </c>
      <c r="N291" t="str">
        <f t="shared" si="13"/>
        <v>Robusta</v>
      </c>
      <c r="O291" t="str">
        <f t="shared" si="14"/>
        <v>Dark</v>
      </c>
      <c r="P291" t="str">
        <f>VLOOKUP(orders[[#All],[Customer ID]],Table2[#All],9,0)</f>
        <v>Yes</v>
      </c>
    </row>
    <row r="292" spans="1:16" x14ac:dyDescent="0.35">
      <c r="A292" s="2" t="s">
        <v>2127</v>
      </c>
      <c r="B292" s="4">
        <v>44497</v>
      </c>
      <c r="C292" s="2" t="s">
        <v>2128</v>
      </c>
      <c r="D292" t="s">
        <v>6147</v>
      </c>
      <c r="E292" s="2">
        <v>5</v>
      </c>
      <c r="F292" s="2" t="str">
        <f>VLOOKUP(C292,customers!$A$2:$B$1760,2,FALSE)</f>
        <v>Domeniga Duke</v>
      </c>
      <c r="G292" s="2" t="str">
        <f>IF(VLOOKUP(C292,customers!$A$2:$C$1760,3,FALSE)=0,"",VLOOKUP(C292,customers!$A$2:$C$1760,3,FALSE))</f>
        <v>dduke82@vkontakte.ru</v>
      </c>
      <c r="H292" s="2" t="str">
        <f>VLOOKUP(C292,customers!$A$2:$G$1760,7,FALSE)</f>
        <v>United States</v>
      </c>
      <c r="I292" t="str">
        <f>VLOOKUP(D292,products!$A$2:$B$97,2,FALSE)</f>
        <v>Ara</v>
      </c>
      <c r="J292" t="str">
        <f>VLOOKUP(D292,products!$A$2:$E$97,3,FALSE)</f>
        <v>D</v>
      </c>
      <c r="K292" s="6">
        <f>VLOOKUP(D292,products!$A$2:$E$97,4,FALSE)</f>
        <v>1</v>
      </c>
      <c r="L292" s="7">
        <f>VLOOKUP(D292,products!$A$2:$E$97,5,FALSE)</f>
        <v>9.9499999999999993</v>
      </c>
      <c r="M292" s="7">
        <f t="shared" si="12"/>
        <v>49.75</v>
      </c>
      <c r="N292" t="str">
        <f t="shared" si="13"/>
        <v>Arabica</v>
      </c>
      <c r="O292" t="str">
        <f t="shared" si="14"/>
        <v>Dark</v>
      </c>
      <c r="P292" t="str">
        <f>VLOOKUP(orders[[#All],[Customer ID]],Table2[#All],9,0)</f>
        <v>No</v>
      </c>
    </row>
    <row r="293" spans="1:16" x14ac:dyDescent="0.35">
      <c r="A293" s="2" t="s">
        <v>2133</v>
      </c>
      <c r="B293" s="4">
        <v>44181</v>
      </c>
      <c r="C293" s="2" t="s">
        <v>2134</v>
      </c>
      <c r="D293" t="s">
        <v>6139</v>
      </c>
      <c r="E293" s="2">
        <v>2</v>
      </c>
      <c r="F293" s="2" t="str">
        <f>VLOOKUP(C293,customers!$A$2:$B$1760,2,FALSE)</f>
        <v>Violante Skouling</v>
      </c>
      <c r="G293" s="2" t="str">
        <f>IF(VLOOKUP(C293,customers!$A$2:$C$1760,3,FALSE)=0,"",VLOOKUP(C293,customers!$A$2:$C$1760,3,FALSE))</f>
        <v/>
      </c>
      <c r="H293" s="2" t="str">
        <f>VLOOKUP(C293,customers!$A$2:$G$1760,7,FALSE)</f>
        <v>Ireland</v>
      </c>
      <c r="I293" t="str">
        <f>VLOOKUP(D293,products!$A$2:$B$97,2,FALSE)</f>
        <v>Exc</v>
      </c>
      <c r="J293" t="str">
        <f>VLOOKUP(D293,products!$A$2:$E$97,3,FALSE)</f>
        <v>M</v>
      </c>
      <c r="K293" s="6">
        <f>VLOOKUP(D293,products!$A$2:$E$97,4,FALSE)</f>
        <v>0.5</v>
      </c>
      <c r="L293" s="7">
        <f>VLOOKUP(D293,products!$A$2:$E$97,5,FALSE)</f>
        <v>8.25</v>
      </c>
      <c r="M293" s="7">
        <f t="shared" si="12"/>
        <v>16.5</v>
      </c>
      <c r="N293" t="str">
        <f t="shared" si="13"/>
        <v>Excelsa</v>
      </c>
      <c r="O293" t="str">
        <f t="shared" si="14"/>
        <v>Medium</v>
      </c>
      <c r="P293" t="str">
        <f>VLOOKUP(orders[[#All],[Customer ID]],Table2[#All],9,0)</f>
        <v>No</v>
      </c>
    </row>
    <row r="294" spans="1:16" x14ac:dyDescent="0.35">
      <c r="A294" s="2" t="s">
        <v>2137</v>
      </c>
      <c r="B294" s="4">
        <v>44529</v>
      </c>
      <c r="C294" s="2" t="s">
        <v>2138</v>
      </c>
      <c r="D294" t="s">
        <v>6158</v>
      </c>
      <c r="E294" s="2">
        <v>3</v>
      </c>
      <c r="F294" s="2" t="str">
        <f>VLOOKUP(C294,customers!$A$2:$B$1760,2,FALSE)</f>
        <v>Isidore Hussey</v>
      </c>
      <c r="G294" s="2" t="str">
        <f>IF(VLOOKUP(C294,customers!$A$2:$C$1760,3,FALSE)=0,"",VLOOKUP(C294,customers!$A$2:$C$1760,3,FALSE))</f>
        <v>ihussey84@mapy.cz</v>
      </c>
      <c r="H294" s="2" t="str">
        <f>VLOOKUP(C294,customers!$A$2:$G$1760,7,FALSE)</f>
        <v>United States</v>
      </c>
      <c r="I294" t="str">
        <f>VLOOKUP(D294,products!$A$2:$B$97,2,FALSE)</f>
        <v>Ara</v>
      </c>
      <c r="J294" t="str">
        <f>VLOOKUP(D294,products!$A$2:$E$97,3,FALSE)</f>
        <v>D</v>
      </c>
      <c r="K294" s="6">
        <f>VLOOKUP(D294,products!$A$2:$E$97,4,FALSE)</f>
        <v>0.5</v>
      </c>
      <c r="L294" s="7">
        <f>VLOOKUP(D294,products!$A$2:$E$97,5,FALSE)</f>
        <v>5.97</v>
      </c>
      <c r="M294" s="7">
        <f t="shared" si="12"/>
        <v>17.91</v>
      </c>
      <c r="N294" t="str">
        <f t="shared" si="13"/>
        <v>Arabica</v>
      </c>
      <c r="O294" t="str">
        <f t="shared" si="14"/>
        <v>Dark</v>
      </c>
      <c r="P294" t="str">
        <f>VLOOKUP(orders[[#All],[Customer ID]],Table2[#All],9,0)</f>
        <v>No</v>
      </c>
    </row>
    <row r="295" spans="1:16" x14ac:dyDescent="0.35">
      <c r="A295" s="2" t="s">
        <v>2142</v>
      </c>
      <c r="B295" s="4">
        <v>44275</v>
      </c>
      <c r="C295" s="2" t="s">
        <v>2143</v>
      </c>
      <c r="D295" t="s">
        <v>6158</v>
      </c>
      <c r="E295" s="2">
        <v>5</v>
      </c>
      <c r="F295" s="2" t="str">
        <f>VLOOKUP(C295,customers!$A$2:$B$1760,2,FALSE)</f>
        <v>Cassie Pinkerton</v>
      </c>
      <c r="G295" s="2" t="str">
        <f>IF(VLOOKUP(C295,customers!$A$2:$C$1760,3,FALSE)=0,"",VLOOKUP(C295,customers!$A$2:$C$1760,3,FALSE))</f>
        <v>cpinkerton85@upenn.edu</v>
      </c>
      <c r="H295" s="2" t="str">
        <f>VLOOKUP(C295,customers!$A$2:$G$1760,7,FALSE)</f>
        <v>United States</v>
      </c>
      <c r="I295" t="str">
        <f>VLOOKUP(D295,products!$A$2:$B$97,2,FALSE)</f>
        <v>Ara</v>
      </c>
      <c r="J295" t="str">
        <f>VLOOKUP(D295,products!$A$2:$E$97,3,FALSE)</f>
        <v>D</v>
      </c>
      <c r="K295" s="6">
        <f>VLOOKUP(D295,products!$A$2:$E$97,4,FALSE)</f>
        <v>0.5</v>
      </c>
      <c r="L295" s="7">
        <f>VLOOKUP(D295,products!$A$2:$E$97,5,FALSE)</f>
        <v>5.97</v>
      </c>
      <c r="M295" s="7">
        <f t="shared" si="12"/>
        <v>29.849999999999998</v>
      </c>
      <c r="N295" t="str">
        <f t="shared" si="13"/>
        <v>Arabica</v>
      </c>
      <c r="O295" t="str">
        <f t="shared" si="14"/>
        <v>Dark</v>
      </c>
      <c r="P295" t="str">
        <f>VLOOKUP(orders[[#All],[Customer ID]],Table2[#All],9,0)</f>
        <v>No</v>
      </c>
    </row>
    <row r="296" spans="1:16" x14ac:dyDescent="0.35">
      <c r="A296" s="2" t="s">
        <v>2148</v>
      </c>
      <c r="B296" s="4">
        <v>44659</v>
      </c>
      <c r="C296" s="2" t="s">
        <v>2149</v>
      </c>
      <c r="D296" t="s">
        <v>6171</v>
      </c>
      <c r="E296" s="2">
        <v>3</v>
      </c>
      <c r="F296" s="2" t="str">
        <f>VLOOKUP(C296,customers!$A$2:$B$1760,2,FALSE)</f>
        <v>Micki Fero</v>
      </c>
      <c r="G296" s="2" t="str">
        <f>IF(VLOOKUP(C296,customers!$A$2:$C$1760,3,FALSE)=0,"",VLOOKUP(C296,customers!$A$2:$C$1760,3,FALSE))</f>
        <v/>
      </c>
      <c r="H296" s="2" t="str">
        <f>VLOOKUP(C296,customers!$A$2:$G$1760,7,FALSE)</f>
        <v>United States</v>
      </c>
      <c r="I296" t="str">
        <f>VLOOKUP(D296,products!$A$2:$B$97,2,FALSE)</f>
        <v>Exc</v>
      </c>
      <c r="J296" t="str">
        <f>VLOOKUP(D296,products!$A$2:$E$97,3,FALSE)</f>
        <v>L</v>
      </c>
      <c r="K296" s="6">
        <f>VLOOKUP(D296,products!$A$2:$E$97,4,FALSE)</f>
        <v>1</v>
      </c>
      <c r="L296" s="7">
        <f>VLOOKUP(D296,products!$A$2:$E$97,5,FALSE)</f>
        <v>14.85</v>
      </c>
      <c r="M296" s="7">
        <f t="shared" si="12"/>
        <v>44.55</v>
      </c>
      <c r="N296" t="str">
        <f t="shared" si="13"/>
        <v>Excelsa</v>
      </c>
      <c r="O296" t="str">
        <f t="shared" si="14"/>
        <v>Light</v>
      </c>
      <c r="P296" t="str">
        <f>VLOOKUP(orders[[#All],[Customer ID]],Table2[#All],9,0)</f>
        <v>No</v>
      </c>
    </row>
    <row r="297" spans="1:16" x14ac:dyDescent="0.35">
      <c r="A297" s="2" t="s">
        <v>2153</v>
      </c>
      <c r="B297" s="4">
        <v>44057</v>
      </c>
      <c r="C297" s="2" t="s">
        <v>2154</v>
      </c>
      <c r="D297" t="s">
        <v>6141</v>
      </c>
      <c r="E297" s="2">
        <v>2</v>
      </c>
      <c r="F297" s="2" t="str">
        <f>VLOOKUP(C297,customers!$A$2:$B$1760,2,FALSE)</f>
        <v>Cybill Graddell</v>
      </c>
      <c r="G297" s="2" t="str">
        <f>IF(VLOOKUP(C297,customers!$A$2:$C$1760,3,FALSE)=0,"",VLOOKUP(C297,customers!$A$2:$C$1760,3,FALSE))</f>
        <v/>
      </c>
      <c r="H297" s="2" t="str">
        <f>VLOOKUP(C297,customers!$A$2:$G$1760,7,FALSE)</f>
        <v>United States</v>
      </c>
      <c r="I297" t="str">
        <f>VLOOKUP(D297,products!$A$2:$B$97,2,FALSE)</f>
        <v>Exc</v>
      </c>
      <c r="J297" t="str">
        <f>VLOOKUP(D297,products!$A$2:$E$97,3,FALSE)</f>
        <v>M</v>
      </c>
      <c r="K297" s="6">
        <f>VLOOKUP(D297,products!$A$2:$E$97,4,FALSE)</f>
        <v>1</v>
      </c>
      <c r="L297" s="7">
        <f>VLOOKUP(D297,products!$A$2:$E$97,5,FALSE)</f>
        <v>13.75</v>
      </c>
      <c r="M297" s="7">
        <f t="shared" si="12"/>
        <v>27.5</v>
      </c>
      <c r="N297" t="str">
        <f t="shared" si="13"/>
        <v>Excelsa</v>
      </c>
      <c r="O297" t="str">
        <f t="shared" si="14"/>
        <v>Medium</v>
      </c>
      <c r="P297" t="str">
        <f>VLOOKUP(orders[[#All],[Customer ID]],Table2[#All],9,0)</f>
        <v>No</v>
      </c>
    </row>
    <row r="298" spans="1:16" x14ac:dyDescent="0.35">
      <c r="A298" s="2" t="s">
        <v>2157</v>
      </c>
      <c r="B298" s="4">
        <v>43597</v>
      </c>
      <c r="C298" s="2" t="s">
        <v>2158</v>
      </c>
      <c r="D298" t="s">
        <v>6146</v>
      </c>
      <c r="E298" s="2">
        <v>6</v>
      </c>
      <c r="F298" s="2" t="str">
        <f>VLOOKUP(C298,customers!$A$2:$B$1760,2,FALSE)</f>
        <v>Dorian Vizor</v>
      </c>
      <c r="G298" s="2" t="str">
        <f>IF(VLOOKUP(C298,customers!$A$2:$C$1760,3,FALSE)=0,"",VLOOKUP(C298,customers!$A$2:$C$1760,3,FALSE))</f>
        <v>dvizor88@furl.net</v>
      </c>
      <c r="H298" s="2" t="str">
        <f>VLOOKUP(C298,customers!$A$2:$G$1760,7,FALSE)</f>
        <v>United States</v>
      </c>
      <c r="I298" t="str">
        <f>VLOOKUP(D298,products!$A$2:$B$97,2,FALSE)</f>
        <v>Rob</v>
      </c>
      <c r="J298" t="str">
        <f>VLOOKUP(D298,products!$A$2:$E$97,3,FALSE)</f>
        <v>M</v>
      </c>
      <c r="K298" s="6">
        <f>VLOOKUP(D298,products!$A$2:$E$97,4,FALSE)</f>
        <v>0.5</v>
      </c>
      <c r="L298" s="7">
        <f>VLOOKUP(D298,products!$A$2:$E$97,5,FALSE)</f>
        <v>5.97</v>
      </c>
      <c r="M298" s="7">
        <f t="shared" si="12"/>
        <v>35.82</v>
      </c>
      <c r="N298" t="str">
        <f t="shared" si="13"/>
        <v>Robusta</v>
      </c>
      <c r="O298" t="str">
        <f t="shared" si="14"/>
        <v>Medium</v>
      </c>
      <c r="P298" t="str">
        <f>VLOOKUP(orders[[#All],[Customer ID]],Table2[#All],9,0)</f>
        <v>Yes</v>
      </c>
    </row>
    <row r="299" spans="1:16" x14ac:dyDescent="0.35">
      <c r="A299" s="2" t="s">
        <v>2163</v>
      </c>
      <c r="B299" s="4">
        <v>44258</v>
      </c>
      <c r="C299" s="2" t="s">
        <v>2164</v>
      </c>
      <c r="D299" t="s">
        <v>6172</v>
      </c>
      <c r="E299" s="2">
        <v>3</v>
      </c>
      <c r="F299" s="2" t="str">
        <f>VLOOKUP(C299,customers!$A$2:$B$1760,2,FALSE)</f>
        <v>Eddi Sedgebeer</v>
      </c>
      <c r="G299" s="2" t="str">
        <f>IF(VLOOKUP(C299,customers!$A$2:$C$1760,3,FALSE)=0,"",VLOOKUP(C299,customers!$A$2:$C$1760,3,FALSE))</f>
        <v>esedgebeer89@oaic.gov.au</v>
      </c>
      <c r="H299" s="2" t="str">
        <f>VLOOKUP(C299,customers!$A$2:$G$1760,7,FALSE)</f>
        <v>United States</v>
      </c>
      <c r="I299" t="str">
        <f>VLOOKUP(D299,products!$A$2:$B$97,2,FALSE)</f>
        <v>Rob</v>
      </c>
      <c r="J299" t="str">
        <f>VLOOKUP(D299,products!$A$2:$E$97,3,FALSE)</f>
        <v>D</v>
      </c>
      <c r="K299" s="6">
        <f>VLOOKUP(D299,products!$A$2:$E$97,4,FALSE)</f>
        <v>0.5</v>
      </c>
      <c r="L299" s="7">
        <f>VLOOKUP(D299,products!$A$2:$E$97,5,FALSE)</f>
        <v>5.37</v>
      </c>
      <c r="M299" s="7">
        <f t="shared" si="12"/>
        <v>16.11</v>
      </c>
      <c r="N299" t="str">
        <f t="shared" si="13"/>
        <v>Robusta</v>
      </c>
      <c r="O299" t="str">
        <f t="shared" si="14"/>
        <v>Dark</v>
      </c>
      <c r="P299" t="str">
        <f>VLOOKUP(orders[[#All],[Customer ID]],Table2[#All],9,0)</f>
        <v>Yes</v>
      </c>
    </row>
    <row r="300" spans="1:16" x14ac:dyDescent="0.35">
      <c r="A300" s="2" t="s">
        <v>2169</v>
      </c>
      <c r="B300" s="4">
        <v>43872</v>
      </c>
      <c r="C300" s="2" t="s">
        <v>2170</v>
      </c>
      <c r="D300" t="s">
        <v>6184</v>
      </c>
      <c r="E300" s="2">
        <v>6</v>
      </c>
      <c r="F300" s="2" t="str">
        <f>VLOOKUP(C300,customers!$A$2:$B$1760,2,FALSE)</f>
        <v>Ken Lestrange</v>
      </c>
      <c r="G300" s="2" t="str">
        <f>IF(VLOOKUP(C300,customers!$A$2:$C$1760,3,FALSE)=0,"",VLOOKUP(C300,customers!$A$2:$C$1760,3,FALSE))</f>
        <v>klestrange8a@lulu.com</v>
      </c>
      <c r="H300" s="2" t="str">
        <f>VLOOKUP(C300,customers!$A$2:$G$1760,7,FALSE)</f>
        <v>United States</v>
      </c>
      <c r="I300" t="str">
        <f>VLOOKUP(D300,products!$A$2:$B$97,2,FALSE)</f>
        <v>Exc</v>
      </c>
      <c r="J300" t="str">
        <f>VLOOKUP(D300,products!$A$2:$E$97,3,FALSE)</f>
        <v>L</v>
      </c>
      <c r="K300" s="6">
        <f>VLOOKUP(D300,products!$A$2:$E$97,4,FALSE)</f>
        <v>0.2</v>
      </c>
      <c r="L300" s="7">
        <f>VLOOKUP(D300,products!$A$2:$E$97,5,FALSE)</f>
        <v>4.4550000000000001</v>
      </c>
      <c r="M300" s="7">
        <f t="shared" si="12"/>
        <v>26.73</v>
      </c>
      <c r="N300" t="str">
        <f t="shared" si="13"/>
        <v>Excelsa</v>
      </c>
      <c r="O300" t="str">
        <f t="shared" si="14"/>
        <v>Light</v>
      </c>
      <c r="P300" t="str">
        <f>VLOOKUP(orders[[#All],[Customer ID]],Table2[#All],9,0)</f>
        <v>Yes</v>
      </c>
    </row>
    <row r="301" spans="1:16" x14ac:dyDescent="0.35">
      <c r="A301" s="2" t="s">
        <v>2175</v>
      </c>
      <c r="B301" s="4">
        <v>43582</v>
      </c>
      <c r="C301" s="2" t="s">
        <v>2176</v>
      </c>
      <c r="D301" t="s">
        <v>6148</v>
      </c>
      <c r="E301" s="2">
        <v>6</v>
      </c>
      <c r="F301" s="2" t="str">
        <f>VLOOKUP(C301,customers!$A$2:$B$1760,2,FALSE)</f>
        <v>Lacee Tanti</v>
      </c>
      <c r="G301" s="2" t="str">
        <f>IF(VLOOKUP(C301,customers!$A$2:$C$1760,3,FALSE)=0,"",VLOOKUP(C301,customers!$A$2:$C$1760,3,FALSE))</f>
        <v>ltanti8b@techcrunch.com</v>
      </c>
      <c r="H301" s="2" t="str">
        <f>VLOOKUP(C301,customers!$A$2:$G$1760,7,FALSE)</f>
        <v>United States</v>
      </c>
      <c r="I301" t="str">
        <f>VLOOKUP(D301,products!$A$2:$B$97,2,FALSE)</f>
        <v>Exc</v>
      </c>
      <c r="J301" t="str">
        <f>VLOOKUP(D301,products!$A$2:$E$97,3,FALSE)</f>
        <v>L</v>
      </c>
      <c r="K301" s="6">
        <f>VLOOKUP(D301,products!$A$2:$E$97,4,FALSE)</f>
        <v>2.5</v>
      </c>
      <c r="L301" s="7">
        <f>VLOOKUP(D301,products!$A$2:$E$97,5,FALSE)</f>
        <v>34.155000000000001</v>
      </c>
      <c r="M301" s="7">
        <f t="shared" si="12"/>
        <v>204.93</v>
      </c>
      <c r="N301" t="str">
        <f t="shared" si="13"/>
        <v>Excelsa</v>
      </c>
      <c r="O301" t="str">
        <f t="shared" si="14"/>
        <v>Light</v>
      </c>
      <c r="P301" t="str">
        <f>VLOOKUP(orders[[#All],[Customer ID]],Table2[#All],9,0)</f>
        <v>Yes</v>
      </c>
    </row>
    <row r="302" spans="1:16" x14ac:dyDescent="0.35">
      <c r="A302" s="2" t="s">
        <v>2181</v>
      </c>
      <c r="B302" s="4">
        <v>44646</v>
      </c>
      <c r="C302" s="2" t="s">
        <v>2182</v>
      </c>
      <c r="D302" t="s">
        <v>6140</v>
      </c>
      <c r="E302" s="2">
        <v>3</v>
      </c>
      <c r="F302" s="2" t="str">
        <f>VLOOKUP(C302,customers!$A$2:$B$1760,2,FALSE)</f>
        <v>Arel De Lasci</v>
      </c>
      <c r="G302" s="2" t="str">
        <f>IF(VLOOKUP(C302,customers!$A$2:$C$1760,3,FALSE)=0,"",VLOOKUP(C302,customers!$A$2:$C$1760,3,FALSE))</f>
        <v>ade8c@1und1.de</v>
      </c>
      <c r="H302" s="2" t="str">
        <f>VLOOKUP(C302,customers!$A$2:$G$1760,7,FALSE)</f>
        <v>United States</v>
      </c>
      <c r="I302" t="str">
        <f>VLOOKUP(D302,products!$A$2:$B$97,2,FALSE)</f>
        <v>Ara</v>
      </c>
      <c r="J302" t="str">
        <f>VLOOKUP(D302,products!$A$2:$E$97,3,FALSE)</f>
        <v>L</v>
      </c>
      <c r="K302" s="6">
        <f>VLOOKUP(D302,products!$A$2:$E$97,4,FALSE)</f>
        <v>1</v>
      </c>
      <c r="L302" s="7">
        <f>VLOOKUP(D302,products!$A$2:$E$97,5,FALSE)</f>
        <v>12.95</v>
      </c>
      <c r="M302" s="7">
        <f t="shared" si="12"/>
        <v>38.849999999999994</v>
      </c>
      <c r="N302" t="str">
        <f t="shared" si="13"/>
        <v>Arabica</v>
      </c>
      <c r="O302" t="str">
        <f t="shared" si="14"/>
        <v>Light</v>
      </c>
      <c r="P302" t="str">
        <f>VLOOKUP(orders[[#All],[Customer ID]],Table2[#All],9,0)</f>
        <v>Yes</v>
      </c>
    </row>
    <row r="303" spans="1:16" x14ac:dyDescent="0.35">
      <c r="A303" s="2" t="s">
        <v>2187</v>
      </c>
      <c r="B303" s="4">
        <v>44102</v>
      </c>
      <c r="C303" s="2" t="s">
        <v>2188</v>
      </c>
      <c r="D303" t="s">
        <v>6150</v>
      </c>
      <c r="E303" s="2">
        <v>4</v>
      </c>
      <c r="F303" s="2" t="str">
        <f>VLOOKUP(C303,customers!$A$2:$B$1760,2,FALSE)</f>
        <v>Trescha Jedrachowicz</v>
      </c>
      <c r="G303" s="2" t="str">
        <f>IF(VLOOKUP(C303,customers!$A$2:$C$1760,3,FALSE)=0,"",VLOOKUP(C303,customers!$A$2:$C$1760,3,FALSE))</f>
        <v>tjedrachowicz8d@acquirethisname.com</v>
      </c>
      <c r="H303" s="2" t="str">
        <f>VLOOKUP(C303,customers!$A$2:$G$1760,7,FALSE)</f>
        <v>United States</v>
      </c>
      <c r="I303" t="str">
        <f>VLOOKUP(D303,products!$A$2:$B$97,2,FALSE)</f>
        <v>Lib</v>
      </c>
      <c r="J303" t="str">
        <f>VLOOKUP(D303,products!$A$2:$E$97,3,FALSE)</f>
        <v>D</v>
      </c>
      <c r="K303" s="6">
        <f>VLOOKUP(D303,products!$A$2:$E$97,4,FALSE)</f>
        <v>0.2</v>
      </c>
      <c r="L303" s="7">
        <f>VLOOKUP(D303,products!$A$2:$E$97,5,FALSE)</f>
        <v>3.8849999999999998</v>
      </c>
      <c r="M303" s="7">
        <f t="shared" si="12"/>
        <v>15.54</v>
      </c>
      <c r="N303" t="str">
        <f t="shared" si="13"/>
        <v>Liberica</v>
      </c>
      <c r="O303" t="str">
        <f t="shared" si="14"/>
        <v>Dark</v>
      </c>
      <c r="P303" t="str">
        <f>VLOOKUP(orders[[#All],[Customer ID]],Table2[#All],9,0)</f>
        <v>Yes</v>
      </c>
    </row>
    <row r="304" spans="1:16" x14ac:dyDescent="0.35">
      <c r="A304" s="2" t="s">
        <v>2193</v>
      </c>
      <c r="B304" s="4">
        <v>43762</v>
      </c>
      <c r="C304" s="2" t="s">
        <v>2194</v>
      </c>
      <c r="D304" t="s">
        <v>6157</v>
      </c>
      <c r="E304" s="2">
        <v>1</v>
      </c>
      <c r="F304" s="2" t="str">
        <f>VLOOKUP(C304,customers!$A$2:$B$1760,2,FALSE)</f>
        <v>Perkin Stonner</v>
      </c>
      <c r="G304" s="2" t="str">
        <f>IF(VLOOKUP(C304,customers!$A$2:$C$1760,3,FALSE)=0,"",VLOOKUP(C304,customers!$A$2:$C$1760,3,FALSE))</f>
        <v>pstonner8e@moonfruit.com</v>
      </c>
      <c r="H304" s="2" t="str">
        <f>VLOOKUP(C304,customers!$A$2:$G$1760,7,FALSE)</f>
        <v>United States</v>
      </c>
      <c r="I304" t="str">
        <f>VLOOKUP(D304,products!$A$2:$B$97,2,FALSE)</f>
        <v>Ara</v>
      </c>
      <c r="J304" t="str">
        <f>VLOOKUP(D304,products!$A$2:$E$97,3,FALSE)</f>
        <v>M</v>
      </c>
      <c r="K304" s="6">
        <f>VLOOKUP(D304,products!$A$2:$E$97,4,FALSE)</f>
        <v>0.5</v>
      </c>
      <c r="L304" s="7">
        <f>VLOOKUP(D304,products!$A$2:$E$97,5,FALSE)</f>
        <v>6.75</v>
      </c>
      <c r="M304" s="7">
        <f t="shared" si="12"/>
        <v>6.75</v>
      </c>
      <c r="N304" t="str">
        <f t="shared" si="13"/>
        <v>Arabica</v>
      </c>
      <c r="O304" t="str">
        <f t="shared" si="14"/>
        <v>Medium</v>
      </c>
      <c r="P304" t="str">
        <f>VLOOKUP(orders[[#All],[Customer ID]],Table2[#All],9,0)</f>
        <v>No</v>
      </c>
    </row>
    <row r="305" spans="1:16" x14ac:dyDescent="0.35">
      <c r="A305" s="2" t="s">
        <v>2199</v>
      </c>
      <c r="B305" s="4">
        <v>44412</v>
      </c>
      <c r="C305" s="2" t="s">
        <v>2200</v>
      </c>
      <c r="D305" t="s">
        <v>6185</v>
      </c>
      <c r="E305" s="2">
        <v>4</v>
      </c>
      <c r="F305" s="2" t="str">
        <f>VLOOKUP(C305,customers!$A$2:$B$1760,2,FALSE)</f>
        <v>Darrin Tingly</v>
      </c>
      <c r="G305" s="2" t="str">
        <f>IF(VLOOKUP(C305,customers!$A$2:$C$1760,3,FALSE)=0,"",VLOOKUP(C305,customers!$A$2:$C$1760,3,FALSE))</f>
        <v>dtingly8f@goo.ne.jp</v>
      </c>
      <c r="H305" s="2" t="str">
        <f>VLOOKUP(C305,customers!$A$2:$G$1760,7,FALSE)</f>
        <v>United States</v>
      </c>
      <c r="I305" t="str">
        <f>VLOOKUP(D305,products!$A$2:$B$97,2,FALSE)</f>
        <v>Exc</v>
      </c>
      <c r="J305" t="str">
        <f>VLOOKUP(D305,products!$A$2:$E$97,3,FALSE)</f>
        <v>D</v>
      </c>
      <c r="K305" s="6">
        <f>VLOOKUP(D305,products!$A$2:$E$97,4,FALSE)</f>
        <v>2.5</v>
      </c>
      <c r="L305" s="7">
        <f>VLOOKUP(D305,products!$A$2:$E$97,5,FALSE)</f>
        <v>27.945</v>
      </c>
      <c r="M305" s="7">
        <f t="shared" si="12"/>
        <v>111.78</v>
      </c>
      <c r="N305" t="str">
        <f t="shared" si="13"/>
        <v>Excelsa</v>
      </c>
      <c r="O305" t="str">
        <f t="shared" si="14"/>
        <v>Dark</v>
      </c>
      <c r="P305" t="str">
        <f>VLOOKUP(orders[[#All],[Customer ID]],Table2[#All],9,0)</f>
        <v>Yes</v>
      </c>
    </row>
    <row r="306" spans="1:16" x14ac:dyDescent="0.35">
      <c r="A306" s="2" t="s">
        <v>2204</v>
      </c>
      <c r="B306" s="4">
        <v>43828</v>
      </c>
      <c r="C306" s="2" t="s">
        <v>2245</v>
      </c>
      <c r="D306" t="s">
        <v>6167</v>
      </c>
      <c r="E306" s="2">
        <v>1</v>
      </c>
      <c r="F306" s="2" t="str">
        <f>VLOOKUP(C306,customers!$A$2:$B$1760,2,FALSE)</f>
        <v>Claudetta Rushe</v>
      </c>
      <c r="G306" s="2" t="str">
        <f>IF(VLOOKUP(C306,customers!$A$2:$C$1760,3,FALSE)=0,"",VLOOKUP(C306,customers!$A$2:$C$1760,3,FALSE))</f>
        <v>crushe8n@about.me</v>
      </c>
      <c r="H306" s="2" t="str">
        <f>VLOOKUP(C306,customers!$A$2:$G$1760,7,FALSE)</f>
        <v>United States</v>
      </c>
      <c r="I306" t="str">
        <f>VLOOKUP(D306,products!$A$2:$B$97,2,FALSE)</f>
        <v>Ara</v>
      </c>
      <c r="J306" t="str">
        <f>VLOOKUP(D306,products!$A$2:$E$97,3,FALSE)</f>
        <v>L</v>
      </c>
      <c r="K306" s="6">
        <f>VLOOKUP(D306,products!$A$2:$E$97,4,FALSE)</f>
        <v>0.2</v>
      </c>
      <c r="L306" s="7">
        <f>VLOOKUP(D306,products!$A$2:$E$97,5,FALSE)</f>
        <v>3.8849999999999998</v>
      </c>
      <c r="M306" s="7">
        <f t="shared" si="12"/>
        <v>3.8849999999999998</v>
      </c>
      <c r="N306" t="str">
        <f t="shared" si="13"/>
        <v>Arabica</v>
      </c>
      <c r="O306" t="str">
        <f t="shared" si="14"/>
        <v>Light</v>
      </c>
      <c r="P306" t="str">
        <f>VLOOKUP(orders[[#All],[Customer ID]],Table2[#All],9,0)</f>
        <v>Yes</v>
      </c>
    </row>
    <row r="307" spans="1:16" x14ac:dyDescent="0.35">
      <c r="A307" s="2" t="s">
        <v>2209</v>
      </c>
      <c r="B307" s="4">
        <v>43796</v>
      </c>
      <c r="C307" s="2" t="s">
        <v>2210</v>
      </c>
      <c r="D307" t="s">
        <v>6159</v>
      </c>
      <c r="E307" s="2">
        <v>5</v>
      </c>
      <c r="F307" s="2" t="str">
        <f>VLOOKUP(C307,customers!$A$2:$B$1760,2,FALSE)</f>
        <v>Benn Checci</v>
      </c>
      <c r="G307" s="2" t="str">
        <f>IF(VLOOKUP(C307,customers!$A$2:$C$1760,3,FALSE)=0,"",VLOOKUP(C307,customers!$A$2:$C$1760,3,FALSE))</f>
        <v>bchecci8h@usa.gov</v>
      </c>
      <c r="H307" s="2" t="str">
        <f>VLOOKUP(C307,customers!$A$2:$G$1760,7,FALSE)</f>
        <v>United Kingdom</v>
      </c>
      <c r="I307" t="str">
        <f>VLOOKUP(D307,products!$A$2:$B$97,2,FALSE)</f>
        <v>Lib</v>
      </c>
      <c r="J307" t="str">
        <f>VLOOKUP(D307,products!$A$2:$E$97,3,FALSE)</f>
        <v>M</v>
      </c>
      <c r="K307" s="6">
        <f>VLOOKUP(D307,products!$A$2:$E$97,4,FALSE)</f>
        <v>0.2</v>
      </c>
      <c r="L307" s="7">
        <f>VLOOKUP(D307,products!$A$2:$E$97,5,FALSE)</f>
        <v>4.3650000000000002</v>
      </c>
      <c r="M307" s="7">
        <f t="shared" si="12"/>
        <v>21.825000000000003</v>
      </c>
      <c r="N307" t="str">
        <f t="shared" si="13"/>
        <v>Liberica</v>
      </c>
      <c r="O307" t="str">
        <f t="shared" si="14"/>
        <v>Medium</v>
      </c>
      <c r="P307" t="str">
        <f>VLOOKUP(orders[[#All],[Customer ID]],Table2[#All],9,0)</f>
        <v>No</v>
      </c>
    </row>
    <row r="308" spans="1:16" x14ac:dyDescent="0.35">
      <c r="A308" s="2" t="s">
        <v>2215</v>
      </c>
      <c r="B308" s="4">
        <v>43890</v>
      </c>
      <c r="C308" s="2" t="s">
        <v>2216</v>
      </c>
      <c r="D308" t="s">
        <v>6174</v>
      </c>
      <c r="E308" s="2">
        <v>5</v>
      </c>
      <c r="F308" s="2" t="str">
        <f>VLOOKUP(C308,customers!$A$2:$B$1760,2,FALSE)</f>
        <v>Janifer Bagot</v>
      </c>
      <c r="G308" s="2" t="str">
        <f>IF(VLOOKUP(C308,customers!$A$2:$C$1760,3,FALSE)=0,"",VLOOKUP(C308,customers!$A$2:$C$1760,3,FALSE))</f>
        <v>jbagot8i@mac.com</v>
      </c>
      <c r="H308" s="2" t="str">
        <f>VLOOKUP(C308,customers!$A$2:$G$1760,7,FALSE)</f>
        <v>United States</v>
      </c>
      <c r="I308" t="str">
        <f>VLOOKUP(D308,products!$A$2:$B$97,2,FALSE)</f>
        <v>Rob</v>
      </c>
      <c r="J308" t="str">
        <f>VLOOKUP(D308,products!$A$2:$E$97,3,FALSE)</f>
        <v>M</v>
      </c>
      <c r="K308" s="6">
        <f>VLOOKUP(D308,products!$A$2:$E$97,4,FALSE)</f>
        <v>0.2</v>
      </c>
      <c r="L308" s="7">
        <f>VLOOKUP(D308,products!$A$2:$E$97,5,FALSE)</f>
        <v>2.9849999999999999</v>
      </c>
      <c r="M308" s="7">
        <f t="shared" si="12"/>
        <v>14.924999999999999</v>
      </c>
      <c r="N308" t="str">
        <f t="shared" si="13"/>
        <v>Robusta</v>
      </c>
      <c r="O308" t="str">
        <f t="shared" si="14"/>
        <v>Medium</v>
      </c>
      <c r="P308" t="str">
        <f>VLOOKUP(orders[[#All],[Customer ID]],Table2[#All],9,0)</f>
        <v>No</v>
      </c>
    </row>
    <row r="309" spans="1:16" x14ac:dyDescent="0.35">
      <c r="A309" s="2" t="s">
        <v>2221</v>
      </c>
      <c r="B309" s="4">
        <v>44227</v>
      </c>
      <c r="C309" s="2" t="s">
        <v>2222</v>
      </c>
      <c r="D309" t="s">
        <v>6155</v>
      </c>
      <c r="E309" s="2">
        <v>3</v>
      </c>
      <c r="F309" s="2" t="str">
        <f>VLOOKUP(C309,customers!$A$2:$B$1760,2,FALSE)</f>
        <v>Ermin Beeble</v>
      </c>
      <c r="G309" s="2" t="str">
        <f>IF(VLOOKUP(C309,customers!$A$2:$C$1760,3,FALSE)=0,"",VLOOKUP(C309,customers!$A$2:$C$1760,3,FALSE))</f>
        <v>ebeeble8j@soundcloud.com</v>
      </c>
      <c r="H309" s="2" t="str">
        <f>VLOOKUP(C309,customers!$A$2:$G$1760,7,FALSE)</f>
        <v>United States</v>
      </c>
      <c r="I309" t="str">
        <f>VLOOKUP(D309,products!$A$2:$B$97,2,FALSE)</f>
        <v>Ara</v>
      </c>
      <c r="J309" t="str">
        <f>VLOOKUP(D309,products!$A$2:$E$97,3,FALSE)</f>
        <v>M</v>
      </c>
      <c r="K309" s="6">
        <f>VLOOKUP(D309,products!$A$2:$E$97,4,FALSE)</f>
        <v>1</v>
      </c>
      <c r="L309" s="7">
        <f>VLOOKUP(D309,products!$A$2:$E$97,5,FALSE)</f>
        <v>11.25</v>
      </c>
      <c r="M309" s="7">
        <f t="shared" si="12"/>
        <v>33.75</v>
      </c>
      <c r="N309" t="str">
        <f t="shared" si="13"/>
        <v>Arabica</v>
      </c>
      <c r="O309" t="str">
        <f t="shared" si="14"/>
        <v>Medium</v>
      </c>
      <c r="P309" t="str">
        <f>VLOOKUP(orders[[#All],[Customer ID]],Table2[#All],9,0)</f>
        <v>Yes</v>
      </c>
    </row>
    <row r="310" spans="1:16" x14ac:dyDescent="0.35">
      <c r="A310" s="2" t="s">
        <v>2227</v>
      </c>
      <c r="B310" s="4">
        <v>44729</v>
      </c>
      <c r="C310" s="2" t="s">
        <v>2228</v>
      </c>
      <c r="D310" t="s">
        <v>6155</v>
      </c>
      <c r="E310" s="2">
        <v>3</v>
      </c>
      <c r="F310" s="2" t="str">
        <f>VLOOKUP(C310,customers!$A$2:$B$1760,2,FALSE)</f>
        <v>Cos Fluin</v>
      </c>
      <c r="G310" s="2" t="str">
        <f>IF(VLOOKUP(C310,customers!$A$2:$C$1760,3,FALSE)=0,"",VLOOKUP(C310,customers!$A$2:$C$1760,3,FALSE))</f>
        <v>cfluin8k@flickr.com</v>
      </c>
      <c r="H310" s="2" t="str">
        <f>VLOOKUP(C310,customers!$A$2:$G$1760,7,FALSE)</f>
        <v>United Kingdom</v>
      </c>
      <c r="I310" t="str">
        <f>VLOOKUP(D310,products!$A$2:$B$97,2,FALSE)</f>
        <v>Ara</v>
      </c>
      <c r="J310" t="str">
        <f>VLOOKUP(D310,products!$A$2:$E$97,3,FALSE)</f>
        <v>M</v>
      </c>
      <c r="K310" s="6">
        <f>VLOOKUP(D310,products!$A$2:$E$97,4,FALSE)</f>
        <v>1</v>
      </c>
      <c r="L310" s="7">
        <f>VLOOKUP(D310,products!$A$2:$E$97,5,FALSE)</f>
        <v>11.25</v>
      </c>
      <c r="M310" s="7">
        <f t="shared" si="12"/>
        <v>33.75</v>
      </c>
      <c r="N310" t="str">
        <f t="shared" si="13"/>
        <v>Arabica</v>
      </c>
      <c r="O310" t="str">
        <f t="shared" si="14"/>
        <v>Medium</v>
      </c>
      <c r="P310" t="str">
        <f>VLOOKUP(orders[[#All],[Customer ID]],Table2[#All],9,0)</f>
        <v>No</v>
      </c>
    </row>
    <row r="311" spans="1:16" x14ac:dyDescent="0.35">
      <c r="A311" s="2" t="s">
        <v>2232</v>
      </c>
      <c r="B311" s="4">
        <v>43864</v>
      </c>
      <c r="C311" s="2" t="s">
        <v>2233</v>
      </c>
      <c r="D311" t="s">
        <v>6159</v>
      </c>
      <c r="E311" s="2">
        <v>6</v>
      </c>
      <c r="F311" s="2" t="str">
        <f>VLOOKUP(C311,customers!$A$2:$B$1760,2,FALSE)</f>
        <v>Eveleen Bletsor</v>
      </c>
      <c r="G311" s="2" t="str">
        <f>IF(VLOOKUP(C311,customers!$A$2:$C$1760,3,FALSE)=0,"",VLOOKUP(C311,customers!$A$2:$C$1760,3,FALSE))</f>
        <v>ebletsor8l@vinaora.com</v>
      </c>
      <c r="H311" s="2" t="str">
        <f>VLOOKUP(C311,customers!$A$2:$G$1760,7,FALSE)</f>
        <v>United States</v>
      </c>
      <c r="I311" t="str">
        <f>VLOOKUP(D311,products!$A$2:$B$97,2,FALSE)</f>
        <v>Lib</v>
      </c>
      <c r="J311" t="str">
        <f>VLOOKUP(D311,products!$A$2:$E$97,3,FALSE)</f>
        <v>M</v>
      </c>
      <c r="K311" s="6">
        <f>VLOOKUP(D311,products!$A$2:$E$97,4,FALSE)</f>
        <v>0.2</v>
      </c>
      <c r="L311" s="7">
        <f>VLOOKUP(D311,products!$A$2:$E$97,5,FALSE)</f>
        <v>4.3650000000000002</v>
      </c>
      <c r="M311" s="7">
        <f t="shared" si="12"/>
        <v>26.19</v>
      </c>
      <c r="N311" t="str">
        <f t="shared" si="13"/>
        <v>Liberica</v>
      </c>
      <c r="O311" t="str">
        <f t="shared" si="14"/>
        <v>Medium</v>
      </c>
      <c r="P311" t="str">
        <f>VLOOKUP(orders[[#All],[Customer ID]],Table2[#All],9,0)</f>
        <v>Yes</v>
      </c>
    </row>
    <row r="312" spans="1:16" x14ac:dyDescent="0.35">
      <c r="A312" s="2" t="s">
        <v>2238</v>
      </c>
      <c r="B312" s="4">
        <v>44586</v>
      </c>
      <c r="C312" s="2" t="s">
        <v>2239</v>
      </c>
      <c r="D312" t="s">
        <v>6171</v>
      </c>
      <c r="E312" s="2">
        <v>1</v>
      </c>
      <c r="F312" s="2" t="str">
        <f>VLOOKUP(C312,customers!$A$2:$B$1760,2,FALSE)</f>
        <v>Paola Brydell</v>
      </c>
      <c r="G312" s="2" t="str">
        <f>IF(VLOOKUP(C312,customers!$A$2:$C$1760,3,FALSE)=0,"",VLOOKUP(C312,customers!$A$2:$C$1760,3,FALSE))</f>
        <v>pbrydell8m@bloglovin.com</v>
      </c>
      <c r="H312" s="2" t="str">
        <f>VLOOKUP(C312,customers!$A$2:$G$1760,7,FALSE)</f>
        <v>Ireland</v>
      </c>
      <c r="I312" t="str">
        <f>VLOOKUP(D312,products!$A$2:$B$97,2,FALSE)</f>
        <v>Exc</v>
      </c>
      <c r="J312" t="str">
        <f>VLOOKUP(D312,products!$A$2:$E$97,3,FALSE)</f>
        <v>L</v>
      </c>
      <c r="K312" s="6">
        <f>VLOOKUP(D312,products!$A$2:$E$97,4,FALSE)</f>
        <v>1</v>
      </c>
      <c r="L312" s="7">
        <f>VLOOKUP(D312,products!$A$2:$E$97,5,FALSE)</f>
        <v>14.85</v>
      </c>
      <c r="M312" s="7">
        <f t="shared" si="12"/>
        <v>14.85</v>
      </c>
      <c r="N312" t="str">
        <f t="shared" si="13"/>
        <v>Excelsa</v>
      </c>
      <c r="O312" t="str">
        <f t="shared" si="14"/>
        <v>Light</v>
      </c>
      <c r="P312" t="str">
        <f>VLOOKUP(orders[[#All],[Customer ID]],Table2[#All],9,0)</f>
        <v>No</v>
      </c>
    </row>
    <row r="313" spans="1:16" x14ac:dyDescent="0.35">
      <c r="A313" s="2" t="s">
        <v>2244</v>
      </c>
      <c r="B313" s="4">
        <v>43951</v>
      </c>
      <c r="C313" s="2" t="s">
        <v>2245</v>
      </c>
      <c r="D313" t="s">
        <v>6166</v>
      </c>
      <c r="E313" s="2">
        <v>6</v>
      </c>
      <c r="F313" s="2" t="str">
        <f>VLOOKUP(C313,customers!$A$2:$B$1760,2,FALSE)</f>
        <v>Claudetta Rushe</v>
      </c>
      <c r="G313" s="2" t="str">
        <f>IF(VLOOKUP(C313,customers!$A$2:$C$1760,3,FALSE)=0,"",VLOOKUP(C313,customers!$A$2:$C$1760,3,FALSE))</f>
        <v>crushe8n@about.me</v>
      </c>
      <c r="H313" s="2" t="str">
        <f>VLOOKUP(C313,customers!$A$2:$G$1760,7,FALSE)</f>
        <v>United States</v>
      </c>
      <c r="I313" t="str">
        <f>VLOOKUP(D313,products!$A$2:$B$97,2,FALSE)</f>
        <v>Exc</v>
      </c>
      <c r="J313" t="str">
        <f>VLOOKUP(D313,products!$A$2:$E$97,3,FALSE)</f>
        <v>M</v>
      </c>
      <c r="K313" s="6">
        <f>VLOOKUP(D313,products!$A$2:$E$97,4,FALSE)</f>
        <v>2.5</v>
      </c>
      <c r="L313" s="7">
        <f>VLOOKUP(D313,products!$A$2:$E$97,5,FALSE)</f>
        <v>31.625</v>
      </c>
      <c r="M313" s="7">
        <f t="shared" si="12"/>
        <v>189.75</v>
      </c>
      <c r="N313" t="str">
        <f t="shared" si="13"/>
        <v>Excelsa</v>
      </c>
      <c r="O313" t="str">
        <f t="shared" si="14"/>
        <v>Medium</v>
      </c>
      <c r="P313" t="str">
        <f>VLOOKUP(orders[[#All],[Customer ID]],Table2[#All],9,0)</f>
        <v>Yes</v>
      </c>
    </row>
    <row r="314" spans="1:16" x14ac:dyDescent="0.35">
      <c r="A314" s="2" t="s">
        <v>2250</v>
      </c>
      <c r="B314" s="4">
        <v>44317</v>
      </c>
      <c r="C314" s="2" t="s">
        <v>2251</v>
      </c>
      <c r="D314" t="s">
        <v>6146</v>
      </c>
      <c r="E314" s="2">
        <v>1</v>
      </c>
      <c r="F314" s="2" t="str">
        <f>VLOOKUP(C314,customers!$A$2:$B$1760,2,FALSE)</f>
        <v>Natka Leethem</v>
      </c>
      <c r="G314" s="2" t="str">
        <f>IF(VLOOKUP(C314,customers!$A$2:$C$1760,3,FALSE)=0,"",VLOOKUP(C314,customers!$A$2:$C$1760,3,FALSE))</f>
        <v>nleethem8o@mac.com</v>
      </c>
      <c r="H314" s="2" t="str">
        <f>VLOOKUP(C314,customers!$A$2:$G$1760,7,FALSE)</f>
        <v>United States</v>
      </c>
      <c r="I314" t="str">
        <f>VLOOKUP(D314,products!$A$2:$B$97,2,FALSE)</f>
        <v>Rob</v>
      </c>
      <c r="J314" t="str">
        <f>VLOOKUP(D314,products!$A$2:$E$97,3,FALSE)</f>
        <v>M</v>
      </c>
      <c r="K314" s="6">
        <f>VLOOKUP(D314,products!$A$2:$E$97,4,FALSE)</f>
        <v>0.5</v>
      </c>
      <c r="L314" s="7">
        <f>VLOOKUP(D314,products!$A$2:$E$97,5,FALSE)</f>
        <v>5.97</v>
      </c>
      <c r="M314" s="7">
        <f t="shared" si="12"/>
        <v>5.97</v>
      </c>
      <c r="N314" t="str">
        <f t="shared" si="13"/>
        <v>Robusta</v>
      </c>
      <c r="O314" t="str">
        <f t="shared" si="14"/>
        <v>Medium</v>
      </c>
      <c r="P314" t="str">
        <f>VLOOKUP(orders[[#All],[Customer ID]],Table2[#All],9,0)</f>
        <v>Yes</v>
      </c>
    </row>
    <row r="315" spans="1:16" x14ac:dyDescent="0.35">
      <c r="A315" s="2" t="s">
        <v>2256</v>
      </c>
      <c r="B315" s="4">
        <v>44497</v>
      </c>
      <c r="C315" s="2" t="s">
        <v>2257</v>
      </c>
      <c r="D315" t="s">
        <v>6138</v>
      </c>
      <c r="E315" s="2">
        <v>3</v>
      </c>
      <c r="F315" s="2" t="str">
        <f>VLOOKUP(C315,customers!$A$2:$B$1760,2,FALSE)</f>
        <v>Ailene Nesfield</v>
      </c>
      <c r="G315" s="2" t="str">
        <f>IF(VLOOKUP(C315,customers!$A$2:$C$1760,3,FALSE)=0,"",VLOOKUP(C315,customers!$A$2:$C$1760,3,FALSE))</f>
        <v>anesfield8p@people.com.cn</v>
      </c>
      <c r="H315" s="2" t="str">
        <f>VLOOKUP(C315,customers!$A$2:$G$1760,7,FALSE)</f>
        <v>United Kingdom</v>
      </c>
      <c r="I315" t="str">
        <f>VLOOKUP(D315,products!$A$2:$B$97,2,FALSE)</f>
        <v>Rob</v>
      </c>
      <c r="J315" t="str">
        <f>VLOOKUP(D315,products!$A$2:$E$97,3,FALSE)</f>
        <v>M</v>
      </c>
      <c r="K315" s="6">
        <f>VLOOKUP(D315,products!$A$2:$E$97,4,FALSE)</f>
        <v>1</v>
      </c>
      <c r="L315" s="7">
        <f>VLOOKUP(D315,products!$A$2:$E$97,5,FALSE)</f>
        <v>9.9499999999999993</v>
      </c>
      <c r="M315" s="7">
        <f t="shared" si="12"/>
        <v>29.849999999999998</v>
      </c>
      <c r="N315" t="str">
        <f t="shared" si="13"/>
        <v>Robusta</v>
      </c>
      <c r="O315" t="str">
        <f t="shared" si="14"/>
        <v>Medium</v>
      </c>
      <c r="P315" t="str">
        <f>VLOOKUP(orders[[#All],[Customer ID]],Table2[#All],9,0)</f>
        <v>Yes</v>
      </c>
    </row>
    <row r="316" spans="1:16" x14ac:dyDescent="0.35">
      <c r="A316" s="2" t="s">
        <v>2262</v>
      </c>
      <c r="B316" s="4">
        <v>44437</v>
      </c>
      <c r="C316" s="2" t="s">
        <v>2263</v>
      </c>
      <c r="D316" t="s">
        <v>6177</v>
      </c>
      <c r="E316" s="2">
        <v>5</v>
      </c>
      <c r="F316" s="2" t="str">
        <f>VLOOKUP(C316,customers!$A$2:$B$1760,2,FALSE)</f>
        <v>Stacy Pickworth</v>
      </c>
      <c r="G316" s="2" t="str">
        <f>IF(VLOOKUP(C316,customers!$A$2:$C$1760,3,FALSE)=0,"",VLOOKUP(C316,customers!$A$2:$C$1760,3,FALSE))</f>
        <v/>
      </c>
      <c r="H316" s="2" t="str">
        <f>VLOOKUP(C316,customers!$A$2:$G$1760,7,FALSE)</f>
        <v>United States</v>
      </c>
      <c r="I316" t="str">
        <f>VLOOKUP(D316,products!$A$2:$B$97,2,FALSE)</f>
        <v>Rob</v>
      </c>
      <c r="J316" t="str">
        <f>VLOOKUP(D316,products!$A$2:$E$97,3,FALSE)</f>
        <v>D</v>
      </c>
      <c r="K316" s="6">
        <f>VLOOKUP(D316,products!$A$2:$E$97,4,FALSE)</f>
        <v>1</v>
      </c>
      <c r="L316" s="7">
        <f>VLOOKUP(D316,products!$A$2:$E$97,5,FALSE)</f>
        <v>8.9499999999999993</v>
      </c>
      <c r="M316" s="7">
        <f t="shared" si="12"/>
        <v>44.75</v>
      </c>
      <c r="N316" t="str">
        <f t="shared" si="13"/>
        <v>Robusta</v>
      </c>
      <c r="O316" t="str">
        <f t="shared" si="14"/>
        <v>Dark</v>
      </c>
      <c r="P316" t="str">
        <f>VLOOKUP(orders[[#All],[Customer ID]],Table2[#All],9,0)</f>
        <v>No</v>
      </c>
    </row>
    <row r="317" spans="1:16" x14ac:dyDescent="0.35">
      <c r="A317" s="2" t="s">
        <v>2267</v>
      </c>
      <c r="B317" s="4">
        <v>43826</v>
      </c>
      <c r="C317" s="2" t="s">
        <v>2268</v>
      </c>
      <c r="D317" t="s">
        <v>6148</v>
      </c>
      <c r="E317" s="2">
        <v>1</v>
      </c>
      <c r="F317" s="2" t="str">
        <f>VLOOKUP(C317,customers!$A$2:$B$1760,2,FALSE)</f>
        <v>Melli Brockway</v>
      </c>
      <c r="G317" s="2" t="str">
        <f>IF(VLOOKUP(C317,customers!$A$2:$C$1760,3,FALSE)=0,"",VLOOKUP(C317,customers!$A$2:$C$1760,3,FALSE))</f>
        <v>mbrockway8r@ibm.com</v>
      </c>
      <c r="H317" s="2" t="str">
        <f>VLOOKUP(C317,customers!$A$2:$G$1760,7,FALSE)</f>
        <v>United States</v>
      </c>
      <c r="I317" t="str">
        <f>VLOOKUP(D317,products!$A$2:$B$97,2,FALSE)</f>
        <v>Exc</v>
      </c>
      <c r="J317" t="str">
        <f>VLOOKUP(D317,products!$A$2:$E$97,3,FALSE)</f>
        <v>L</v>
      </c>
      <c r="K317" s="6">
        <f>VLOOKUP(D317,products!$A$2:$E$97,4,FALSE)</f>
        <v>2.5</v>
      </c>
      <c r="L317" s="7">
        <f>VLOOKUP(D317,products!$A$2:$E$97,5,FALSE)</f>
        <v>34.155000000000001</v>
      </c>
      <c r="M317" s="7">
        <f t="shared" si="12"/>
        <v>34.155000000000001</v>
      </c>
      <c r="N317" t="str">
        <f t="shared" si="13"/>
        <v>Excelsa</v>
      </c>
      <c r="O317" t="str">
        <f t="shared" si="14"/>
        <v>Light</v>
      </c>
      <c r="P317" t="str">
        <f>VLOOKUP(orders[[#All],[Customer ID]],Table2[#All],9,0)</f>
        <v>Yes</v>
      </c>
    </row>
    <row r="318" spans="1:16" x14ac:dyDescent="0.35">
      <c r="A318" s="2" t="s">
        <v>2273</v>
      </c>
      <c r="B318" s="4">
        <v>43641</v>
      </c>
      <c r="C318" s="2" t="s">
        <v>2274</v>
      </c>
      <c r="D318" t="s">
        <v>6148</v>
      </c>
      <c r="E318" s="2">
        <v>6</v>
      </c>
      <c r="F318" s="2" t="str">
        <f>VLOOKUP(C318,customers!$A$2:$B$1760,2,FALSE)</f>
        <v>Nanny Lush</v>
      </c>
      <c r="G318" s="2" t="str">
        <f>IF(VLOOKUP(C318,customers!$A$2:$C$1760,3,FALSE)=0,"",VLOOKUP(C318,customers!$A$2:$C$1760,3,FALSE))</f>
        <v>nlush8s@dedecms.com</v>
      </c>
      <c r="H318" s="2" t="str">
        <f>VLOOKUP(C318,customers!$A$2:$G$1760,7,FALSE)</f>
        <v>Ireland</v>
      </c>
      <c r="I318" t="str">
        <f>VLOOKUP(D318,products!$A$2:$B$97,2,FALSE)</f>
        <v>Exc</v>
      </c>
      <c r="J318" t="str">
        <f>VLOOKUP(D318,products!$A$2:$E$97,3,FALSE)</f>
        <v>L</v>
      </c>
      <c r="K318" s="6">
        <f>VLOOKUP(D318,products!$A$2:$E$97,4,FALSE)</f>
        <v>2.5</v>
      </c>
      <c r="L318" s="7">
        <f>VLOOKUP(D318,products!$A$2:$E$97,5,FALSE)</f>
        <v>34.155000000000001</v>
      </c>
      <c r="M318" s="7">
        <f t="shared" si="12"/>
        <v>204.93</v>
      </c>
      <c r="N318" t="str">
        <f t="shared" si="13"/>
        <v>Excelsa</v>
      </c>
      <c r="O318" t="str">
        <f t="shared" si="14"/>
        <v>Light</v>
      </c>
      <c r="P318" t="str">
        <f>VLOOKUP(orders[[#All],[Customer ID]],Table2[#All],9,0)</f>
        <v>No</v>
      </c>
    </row>
    <row r="319" spans="1:16" x14ac:dyDescent="0.35">
      <c r="A319" s="2" t="s">
        <v>2279</v>
      </c>
      <c r="B319" s="4">
        <v>43526</v>
      </c>
      <c r="C319" s="2" t="s">
        <v>2280</v>
      </c>
      <c r="D319" t="s">
        <v>6144</v>
      </c>
      <c r="E319" s="2">
        <v>3</v>
      </c>
      <c r="F319" s="2" t="str">
        <f>VLOOKUP(C319,customers!$A$2:$B$1760,2,FALSE)</f>
        <v>Selma McMillian</v>
      </c>
      <c r="G319" s="2" t="str">
        <f>IF(VLOOKUP(C319,customers!$A$2:$C$1760,3,FALSE)=0,"",VLOOKUP(C319,customers!$A$2:$C$1760,3,FALSE))</f>
        <v>smcmillian8t@csmonitor.com</v>
      </c>
      <c r="H319" s="2" t="str">
        <f>VLOOKUP(C319,customers!$A$2:$G$1760,7,FALSE)</f>
        <v>United States</v>
      </c>
      <c r="I319" t="str">
        <f>VLOOKUP(D319,products!$A$2:$B$97,2,FALSE)</f>
        <v>Exc</v>
      </c>
      <c r="J319" t="str">
        <f>VLOOKUP(D319,products!$A$2:$E$97,3,FALSE)</f>
        <v>D</v>
      </c>
      <c r="K319" s="6">
        <f>VLOOKUP(D319,products!$A$2:$E$97,4,FALSE)</f>
        <v>0.5</v>
      </c>
      <c r="L319" s="7">
        <f>VLOOKUP(D319,products!$A$2:$E$97,5,FALSE)</f>
        <v>7.29</v>
      </c>
      <c r="M319" s="7">
        <f t="shared" si="12"/>
        <v>21.87</v>
      </c>
      <c r="N319" t="str">
        <f t="shared" si="13"/>
        <v>Excelsa</v>
      </c>
      <c r="O319" t="str">
        <f t="shared" si="14"/>
        <v>Dark</v>
      </c>
      <c r="P319" t="str">
        <f>VLOOKUP(orders[[#All],[Customer ID]],Table2[#All],9,0)</f>
        <v>No</v>
      </c>
    </row>
    <row r="320" spans="1:16" x14ac:dyDescent="0.35">
      <c r="A320" s="2" t="s">
        <v>2285</v>
      </c>
      <c r="B320" s="4">
        <v>44563</v>
      </c>
      <c r="C320" s="2" t="s">
        <v>2286</v>
      </c>
      <c r="D320" t="s">
        <v>6175</v>
      </c>
      <c r="E320" s="2">
        <v>2</v>
      </c>
      <c r="F320" s="2" t="str">
        <f>VLOOKUP(C320,customers!$A$2:$B$1760,2,FALSE)</f>
        <v>Tess Bennison</v>
      </c>
      <c r="G320" s="2" t="str">
        <f>IF(VLOOKUP(C320,customers!$A$2:$C$1760,3,FALSE)=0,"",VLOOKUP(C320,customers!$A$2:$C$1760,3,FALSE))</f>
        <v>tbennison8u@google.cn</v>
      </c>
      <c r="H320" s="2" t="str">
        <f>VLOOKUP(C320,customers!$A$2:$G$1760,7,FALSE)</f>
        <v>United States</v>
      </c>
      <c r="I320" t="str">
        <f>VLOOKUP(D320,products!$A$2:$B$97,2,FALSE)</f>
        <v>Ara</v>
      </c>
      <c r="J320" t="str">
        <f>VLOOKUP(D320,products!$A$2:$E$97,3,FALSE)</f>
        <v>M</v>
      </c>
      <c r="K320" s="6">
        <f>VLOOKUP(D320,products!$A$2:$E$97,4,FALSE)</f>
        <v>2.5</v>
      </c>
      <c r="L320" s="7">
        <f>VLOOKUP(D320,products!$A$2:$E$97,5,FALSE)</f>
        <v>25.875</v>
      </c>
      <c r="M320" s="7">
        <f t="shared" si="12"/>
        <v>51.75</v>
      </c>
      <c r="N320" t="str">
        <f t="shared" si="13"/>
        <v>Arabica</v>
      </c>
      <c r="O320" t="str">
        <f t="shared" si="14"/>
        <v>Medium</v>
      </c>
      <c r="P320" t="str">
        <f>VLOOKUP(orders[[#All],[Customer ID]],Table2[#All],9,0)</f>
        <v>Yes</v>
      </c>
    </row>
    <row r="321" spans="1:16" x14ac:dyDescent="0.35">
      <c r="A321" s="2" t="s">
        <v>2291</v>
      </c>
      <c r="B321" s="4">
        <v>43676</v>
      </c>
      <c r="C321" s="2" t="s">
        <v>2292</v>
      </c>
      <c r="D321" t="s">
        <v>6156</v>
      </c>
      <c r="E321" s="2">
        <v>2</v>
      </c>
      <c r="F321" s="2" t="str">
        <f>VLOOKUP(C321,customers!$A$2:$B$1760,2,FALSE)</f>
        <v>Gabie Tweed</v>
      </c>
      <c r="G321" s="2" t="str">
        <f>IF(VLOOKUP(C321,customers!$A$2:$C$1760,3,FALSE)=0,"",VLOOKUP(C321,customers!$A$2:$C$1760,3,FALSE))</f>
        <v>gtweed8v@yolasite.com</v>
      </c>
      <c r="H321" s="2" t="str">
        <f>VLOOKUP(C321,customers!$A$2:$G$1760,7,FALSE)</f>
        <v>United States</v>
      </c>
      <c r="I321" t="str">
        <f>VLOOKUP(D321,products!$A$2:$B$97,2,FALSE)</f>
        <v>Exc</v>
      </c>
      <c r="J321" t="str">
        <f>VLOOKUP(D321,products!$A$2:$E$97,3,FALSE)</f>
        <v>M</v>
      </c>
      <c r="K321" s="6">
        <f>VLOOKUP(D321,products!$A$2:$E$97,4,FALSE)</f>
        <v>0.2</v>
      </c>
      <c r="L321" s="7">
        <f>VLOOKUP(D321,products!$A$2:$E$97,5,FALSE)</f>
        <v>4.125</v>
      </c>
      <c r="M321" s="7">
        <f t="shared" si="12"/>
        <v>8.25</v>
      </c>
      <c r="N321" t="str">
        <f t="shared" si="13"/>
        <v>Excelsa</v>
      </c>
      <c r="O321" t="str">
        <f t="shared" si="14"/>
        <v>Medium</v>
      </c>
      <c r="P321" t="str">
        <f>VLOOKUP(orders[[#All],[Customer ID]],Table2[#All],9,0)</f>
        <v>Yes</v>
      </c>
    </row>
    <row r="322" spans="1:16" x14ac:dyDescent="0.35">
      <c r="A322" s="2" t="s">
        <v>2291</v>
      </c>
      <c r="B322" s="4">
        <v>43676</v>
      </c>
      <c r="C322" s="2" t="s">
        <v>2292</v>
      </c>
      <c r="D322" t="s">
        <v>6167</v>
      </c>
      <c r="E322" s="2">
        <v>5</v>
      </c>
      <c r="F322" s="2" t="str">
        <f>VLOOKUP(C322,customers!$A$2:$B$1760,2,FALSE)</f>
        <v>Gabie Tweed</v>
      </c>
      <c r="G322" s="2" t="str">
        <f>IF(VLOOKUP(C322,customers!$A$2:$C$1760,3,FALSE)=0,"",VLOOKUP(C322,customers!$A$2:$C$1760,3,FALSE))</f>
        <v>gtweed8v@yolasite.com</v>
      </c>
      <c r="H322" s="2" t="str">
        <f>VLOOKUP(C322,customers!$A$2:$G$1760,7,FALSE)</f>
        <v>United States</v>
      </c>
      <c r="I322" t="str">
        <f>VLOOKUP(D322,products!$A$2:$B$97,2,FALSE)</f>
        <v>Ara</v>
      </c>
      <c r="J322" t="str">
        <f>VLOOKUP(D322,products!$A$2:$E$97,3,FALSE)</f>
        <v>L</v>
      </c>
      <c r="K322" s="6">
        <f>VLOOKUP(D322,products!$A$2:$E$97,4,FALSE)</f>
        <v>0.2</v>
      </c>
      <c r="L322" s="7">
        <f>VLOOKUP(D322,products!$A$2:$E$97,5,FALSE)</f>
        <v>3.8849999999999998</v>
      </c>
      <c r="M322" s="7">
        <f t="shared" ref="M322:M385" si="15">E322*L322</f>
        <v>19.424999999999997</v>
      </c>
      <c r="N322" t="str">
        <f t="shared" ref="N322:N385" si="16">IF(I322="Rob","Robusta",IF(I322="Exc","Excelsa",IF(I322="Ara","Arabica",IF(I322="Lib","Liberica",""))))</f>
        <v>Arabica</v>
      </c>
      <c r="O322" t="str">
        <f t="shared" ref="O322:O385" si="17">IF(J322="M","Medium",IF(J322="L","Light",IF(J322="D","Dark","")))</f>
        <v>Light</v>
      </c>
      <c r="P322" t="str">
        <f>VLOOKUP(orders[[#All],[Customer ID]],Table2[#All],9,0)</f>
        <v>Yes</v>
      </c>
    </row>
    <row r="323" spans="1:16" x14ac:dyDescent="0.35">
      <c r="A323" s="2" t="s">
        <v>2301</v>
      </c>
      <c r="B323" s="4">
        <v>44170</v>
      </c>
      <c r="C323" s="2" t="s">
        <v>2302</v>
      </c>
      <c r="D323" t="s">
        <v>6152</v>
      </c>
      <c r="E323" s="2">
        <v>6</v>
      </c>
      <c r="F323" s="2" t="str">
        <f>VLOOKUP(C323,customers!$A$2:$B$1760,2,FALSE)</f>
        <v>Gaile Goggin</v>
      </c>
      <c r="G323" s="2" t="str">
        <f>IF(VLOOKUP(C323,customers!$A$2:$C$1760,3,FALSE)=0,"",VLOOKUP(C323,customers!$A$2:$C$1760,3,FALSE))</f>
        <v>ggoggin8x@wix.com</v>
      </c>
      <c r="H323" s="2" t="str">
        <f>VLOOKUP(C323,customers!$A$2:$G$1760,7,FALSE)</f>
        <v>Ireland</v>
      </c>
      <c r="I323" t="str">
        <f>VLOOKUP(D323,products!$A$2:$B$97,2,FALSE)</f>
        <v>Ara</v>
      </c>
      <c r="J323" t="str">
        <f>VLOOKUP(D323,products!$A$2:$E$97,3,FALSE)</f>
        <v>M</v>
      </c>
      <c r="K323" s="6">
        <f>VLOOKUP(D323,products!$A$2:$E$97,4,FALSE)</f>
        <v>0.2</v>
      </c>
      <c r="L323" s="7">
        <f>VLOOKUP(D323,products!$A$2:$E$97,5,FALSE)</f>
        <v>3.375</v>
      </c>
      <c r="M323" s="7">
        <f t="shared" si="15"/>
        <v>20.25</v>
      </c>
      <c r="N323" t="str">
        <f t="shared" si="16"/>
        <v>Arabica</v>
      </c>
      <c r="O323" t="str">
        <f t="shared" si="17"/>
        <v>Medium</v>
      </c>
      <c r="P323" t="str">
        <f>VLOOKUP(orders[[#All],[Customer ID]],Table2[#All],9,0)</f>
        <v>Yes</v>
      </c>
    </row>
    <row r="324" spans="1:16" x14ac:dyDescent="0.35">
      <c r="A324" s="2" t="s">
        <v>2307</v>
      </c>
      <c r="B324" s="4">
        <v>44182</v>
      </c>
      <c r="C324" s="2" t="s">
        <v>2308</v>
      </c>
      <c r="D324" t="s">
        <v>6169</v>
      </c>
      <c r="E324" s="2">
        <v>3</v>
      </c>
      <c r="F324" s="2" t="str">
        <f>VLOOKUP(C324,customers!$A$2:$B$1760,2,FALSE)</f>
        <v>Skylar Jeyness</v>
      </c>
      <c r="G324" s="2" t="str">
        <f>IF(VLOOKUP(C324,customers!$A$2:$C$1760,3,FALSE)=0,"",VLOOKUP(C324,customers!$A$2:$C$1760,3,FALSE))</f>
        <v>sjeyness8y@biglobe.ne.jp</v>
      </c>
      <c r="H324" s="2" t="str">
        <f>VLOOKUP(C324,customers!$A$2:$G$1760,7,FALSE)</f>
        <v>Ireland</v>
      </c>
      <c r="I324" t="str">
        <f>VLOOKUP(D324,products!$A$2:$B$97,2,FALSE)</f>
        <v>Lib</v>
      </c>
      <c r="J324" t="str">
        <f>VLOOKUP(D324,products!$A$2:$E$97,3,FALSE)</f>
        <v>D</v>
      </c>
      <c r="K324" s="6">
        <f>VLOOKUP(D324,products!$A$2:$E$97,4,FALSE)</f>
        <v>0.5</v>
      </c>
      <c r="L324" s="7">
        <f>VLOOKUP(D324,products!$A$2:$E$97,5,FALSE)</f>
        <v>7.77</v>
      </c>
      <c r="M324" s="7">
        <f t="shared" si="15"/>
        <v>23.31</v>
      </c>
      <c r="N324" t="str">
        <f t="shared" si="16"/>
        <v>Liberica</v>
      </c>
      <c r="O324" t="str">
        <f t="shared" si="17"/>
        <v>Dark</v>
      </c>
      <c r="P324" t="str">
        <f>VLOOKUP(orders[[#All],[Customer ID]],Table2[#All],9,0)</f>
        <v>No</v>
      </c>
    </row>
    <row r="325" spans="1:16" x14ac:dyDescent="0.35">
      <c r="A325" s="2" t="s">
        <v>2313</v>
      </c>
      <c r="B325" s="4">
        <v>44373</v>
      </c>
      <c r="C325" s="2" t="s">
        <v>2314</v>
      </c>
      <c r="D325" t="s">
        <v>6153</v>
      </c>
      <c r="E325" s="2">
        <v>5</v>
      </c>
      <c r="F325" s="2" t="str">
        <f>VLOOKUP(C325,customers!$A$2:$B$1760,2,FALSE)</f>
        <v>Donica Bonhome</v>
      </c>
      <c r="G325" s="2" t="str">
        <f>IF(VLOOKUP(C325,customers!$A$2:$C$1760,3,FALSE)=0,"",VLOOKUP(C325,customers!$A$2:$C$1760,3,FALSE))</f>
        <v>dbonhome8z@shinystat.com</v>
      </c>
      <c r="H325" s="2" t="str">
        <f>VLOOKUP(C325,customers!$A$2:$G$1760,7,FALSE)</f>
        <v>United States</v>
      </c>
      <c r="I325" t="str">
        <f>VLOOKUP(D325,products!$A$2:$B$97,2,FALSE)</f>
        <v>Exc</v>
      </c>
      <c r="J325" t="str">
        <f>VLOOKUP(D325,products!$A$2:$E$97,3,FALSE)</f>
        <v>D</v>
      </c>
      <c r="K325" s="6">
        <f>VLOOKUP(D325,products!$A$2:$E$97,4,FALSE)</f>
        <v>0.2</v>
      </c>
      <c r="L325" s="7">
        <f>VLOOKUP(D325,products!$A$2:$E$97,5,FALSE)</f>
        <v>3.645</v>
      </c>
      <c r="M325" s="7">
        <f t="shared" si="15"/>
        <v>18.225000000000001</v>
      </c>
      <c r="N325" t="str">
        <f t="shared" si="16"/>
        <v>Excelsa</v>
      </c>
      <c r="O325" t="str">
        <f t="shared" si="17"/>
        <v>Dark</v>
      </c>
      <c r="P325" t="str">
        <f>VLOOKUP(orders[[#All],[Customer ID]],Table2[#All],9,0)</f>
        <v>Yes</v>
      </c>
    </row>
    <row r="326" spans="1:16" x14ac:dyDescent="0.35">
      <c r="A326" s="2" t="s">
        <v>2319</v>
      </c>
      <c r="B326" s="4">
        <v>43666</v>
      </c>
      <c r="C326" s="2" t="s">
        <v>2320</v>
      </c>
      <c r="D326" t="s">
        <v>6141</v>
      </c>
      <c r="E326" s="2">
        <v>1</v>
      </c>
      <c r="F326" s="2" t="str">
        <f>VLOOKUP(C326,customers!$A$2:$B$1760,2,FALSE)</f>
        <v>Diena Peetermann</v>
      </c>
      <c r="G326" s="2" t="str">
        <f>IF(VLOOKUP(C326,customers!$A$2:$C$1760,3,FALSE)=0,"",VLOOKUP(C326,customers!$A$2:$C$1760,3,FALSE))</f>
        <v/>
      </c>
      <c r="H326" s="2" t="str">
        <f>VLOOKUP(C326,customers!$A$2:$G$1760,7,FALSE)</f>
        <v>United States</v>
      </c>
      <c r="I326" t="str">
        <f>VLOOKUP(D326,products!$A$2:$B$97,2,FALSE)</f>
        <v>Exc</v>
      </c>
      <c r="J326" t="str">
        <f>VLOOKUP(D326,products!$A$2:$E$97,3,FALSE)</f>
        <v>M</v>
      </c>
      <c r="K326" s="6">
        <f>VLOOKUP(D326,products!$A$2:$E$97,4,FALSE)</f>
        <v>1</v>
      </c>
      <c r="L326" s="7">
        <f>VLOOKUP(D326,products!$A$2:$E$97,5,FALSE)</f>
        <v>13.75</v>
      </c>
      <c r="M326" s="7">
        <f t="shared" si="15"/>
        <v>13.75</v>
      </c>
      <c r="N326" t="str">
        <f t="shared" si="16"/>
        <v>Excelsa</v>
      </c>
      <c r="O326" t="str">
        <f t="shared" si="17"/>
        <v>Medium</v>
      </c>
      <c r="P326" t="str">
        <f>VLOOKUP(orders[[#All],[Customer ID]],Table2[#All],9,0)</f>
        <v>No</v>
      </c>
    </row>
    <row r="327" spans="1:16" x14ac:dyDescent="0.35">
      <c r="A327" s="2" t="s">
        <v>2324</v>
      </c>
      <c r="B327" s="4">
        <v>44756</v>
      </c>
      <c r="C327" s="2" t="s">
        <v>2325</v>
      </c>
      <c r="D327" t="s">
        <v>6182</v>
      </c>
      <c r="E327" s="2">
        <v>1</v>
      </c>
      <c r="F327" s="2" t="str">
        <f>VLOOKUP(C327,customers!$A$2:$B$1760,2,FALSE)</f>
        <v>Trina Le Sarr</v>
      </c>
      <c r="G327" s="2" t="str">
        <f>IF(VLOOKUP(C327,customers!$A$2:$C$1760,3,FALSE)=0,"",VLOOKUP(C327,customers!$A$2:$C$1760,3,FALSE))</f>
        <v>tle91@epa.gov</v>
      </c>
      <c r="H327" s="2" t="str">
        <f>VLOOKUP(C327,customers!$A$2:$G$1760,7,FALSE)</f>
        <v>United States</v>
      </c>
      <c r="I327" t="str">
        <f>VLOOKUP(D327,products!$A$2:$B$97,2,FALSE)</f>
        <v>Ara</v>
      </c>
      <c r="J327" t="str">
        <f>VLOOKUP(D327,products!$A$2:$E$97,3,FALSE)</f>
        <v>L</v>
      </c>
      <c r="K327" s="6">
        <f>VLOOKUP(D327,products!$A$2:$E$97,4,FALSE)</f>
        <v>2.5</v>
      </c>
      <c r="L327" s="7">
        <f>VLOOKUP(D327,products!$A$2:$E$97,5,FALSE)</f>
        <v>29.785</v>
      </c>
      <c r="M327" s="7">
        <f t="shared" si="15"/>
        <v>29.785</v>
      </c>
      <c r="N327" t="str">
        <f t="shared" si="16"/>
        <v>Arabica</v>
      </c>
      <c r="O327" t="str">
        <f t="shared" si="17"/>
        <v>Light</v>
      </c>
      <c r="P327" t="str">
        <f>VLOOKUP(orders[[#All],[Customer ID]],Table2[#All],9,0)</f>
        <v>Yes</v>
      </c>
    </row>
    <row r="328" spans="1:16" x14ac:dyDescent="0.35">
      <c r="A328" s="2" t="s">
        <v>2330</v>
      </c>
      <c r="B328" s="4">
        <v>44057</v>
      </c>
      <c r="C328" s="2" t="s">
        <v>2331</v>
      </c>
      <c r="D328" t="s">
        <v>6177</v>
      </c>
      <c r="E328" s="2">
        <v>5</v>
      </c>
      <c r="F328" s="2" t="str">
        <f>VLOOKUP(C328,customers!$A$2:$B$1760,2,FALSE)</f>
        <v>Flynn Antony</v>
      </c>
      <c r="G328" s="2" t="str">
        <f>IF(VLOOKUP(C328,customers!$A$2:$C$1760,3,FALSE)=0,"",VLOOKUP(C328,customers!$A$2:$C$1760,3,FALSE))</f>
        <v/>
      </c>
      <c r="H328" s="2" t="str">
        <f>VLOOKUP(C328,customers!$A$2:$G$1760,7,FALSE)</f>
        <v>United States</v>
      </c>
      <c r="I328" t="str">
        <f>VLOOKUP(D328,products!$A$2:$B$97,2,FALSE)</f>
        <v>Rob</v>
      </c>
      <c r="J328" t="str">
        <f>VLOOKUP(D328,products!$A$2:$E$97,3,FALSE)</f>
        <v>D</v>
      </c>
      <c r="K328" s="6">
        <f>VLOOKUP(D328,products!$A$2:$E$97,4,FALSE)</f>
        <v>1</v>
      </c>
      <c r="L328" s="7">
        <f>VLOOKUP(D328,products!$A$2:$E$97,5,FALSE)</f>
        <v>8.9499999999999993</v>
      </c>
      <c r="M328" s="7">
        <f t="shared" si="15"/>
        <v>44.75</v>
      </c>
      <c r="N328" t="str">
        <f t="shared" si="16"/>
        <v>Robusta</v>
      </c>
      <c r="O328" t="str">
        <f t="shared" si="17"/>
        <v>Dark</v>
      </c>
      <c r="P328" t="str">
        <f>VLOOKUP(orders[[#All],[Customer ID]],Table2[#All],9,0)</f>
        <v>No</v>
      </c>
    </row>
    <row r="329" spans="1:16" x14ac:dyDescent="0.35">
      <c r="A329" s="2" t="s">
        <v>2335</v>
      </c>
      <c r="B329" s="4">
        <v>43579</v>
      </c>
      <c r="C329" s="2" t="s">
        <v>2336</v>
      </c>
      <c r="D329" t="s">
        <v>6177</v>
      </c>
      <c r="E329" s="2">
        <v>5</v>
      </c>
      <c r="F329" s="2" t="str">
        <f>VLOOKUP(C329,customers!$A$2:$B$1760,2,FALSE)</f>
        <v>Baudoin Alldridge</v>
      </c>
      <c r="G329" s="2" t="str">
        <f>IF(VLOOKUP(C329,customers!$A$2:$C$1760,3,FALSE)=0,"",VLOOKUP(C329,customers!$A$2:$C$1760,3,FALSE))</f>
        <v>balldridge93@yandex.ru</v>
      </c>
      <c r="H329" s="2" t="str">
        <f>VLOOKUP(C329,customers!$A$2:$G$1760,7,FALSE)</f>
        <v>United States</v>
      </c>
      <c r="I329" t="str">
        <f>VLOOKUP(D329,products!$A$2:$B$97,2,FALSE)</f>
        <v>Rob</v>
      </c>
      <c r="J329" t="str">
        <f>VLOOKUP(D329,products!$A$2:$E$97,3,FALSE)</f>
        <v>D</v>
      </c>
      <c r="K329" s="6">
        <f>VLOOKUP(D329,products!$A$2:$E$97,4,FALSE)</f>
        <v>1</v>
      </c>
      <c r="L329" s="7">
        <f>VLOOKUP(D329,products!$A$2:$E$97,5,FALSE)</f>
        <v>8.9499999999999993</v>
      </c>
      <c r="M329" s="7">
        <f t="shared" si="15"/>
        <v>44.75</v>
      </c>
      <c r="N329" t="str">
        <f t="shared" si="16"/>
        <v>Robusta</v>
      </c>
      <c r="O329" t="str">
        <f t="shared" si="17"/>
        <v>Dark</v>
      </c>
      <c r="P329" t="str">
        <f>VLOOKUP(orders[[#All],[Customer ID]],Table2[#All],9,0)</f>
        <v>Yes</v>
      </c>
    </row>
    <row r="330" spans="1:16" x14ac:dyDescent="0.35">
      <c r="A330" s="2" t="s">
        <v>2341</v>
      </c>
      <c r="B330" s="4">
        <v>43620</v>
      </c>
      <c r="C330" s="2" t="s">
        <v>2342</v>
      </c>
      <c r="D330" t="s">
        <v>6161</v>
      </c>
      <c r="E330" s="2">
        <v>4</v>
      </c>
      <c r="F330" s="2" t="str">
        <f>VLOOKUP(C330,customers!$A$2:$B$1760,2,FALSE)</f>
        <v>Homer Dulany</v>
      </c>
      <c r="G330" s="2" t="str">
        <f>IF(VLOOKUP(C330,customers!$A$2:$C$1760,3,FALSE)=0,"",VLOOKUP(C330,customers!$A$2:$C$1760,3,FALSE))</f>
        <v/>
      </c>
      <c r="H330" s="2" t="str">
        <f>VLOOKUP(C330,customers!$A$2:$G$1760,7,FALSE)</f>
        <v>United States</v>
      </c>
      <c r="I330" t="str">
        <f>VLOOKUP(D330,products!$A$2:$B$97,2,FALSE)</f>
        <v>Lib</v>
      </c>
      <c r="J330" t="str">
        <f>VLOOKUP(D330,products!$A$2:$E$97,3,FALSE)</f>
        <v>L</v>
      </c>
      <c r="K330" s="6">
        <f>VLOOKUP(D330,products!$A$2:$E$97,4,FALSE)</f>
        <v>0.5</v>
      </c>
      <c r="L330" s="7">
        <f>VLOOKUP(D330,products!$A$2:$E$97,5,FALSE)</f>
        <v>9.51</v>
      </c>
      <c r="M330" s="7">
        <f t="shared" si="15"/>
        <v>38.04</v>
      </c>
      <c r="N330" t="str">
        <f t="shared" si="16"/>
        <v>Liberica</v>
      </c>
      <c r="O330" t="str">
        <f t="shared" si="17"/>
        <v>Light</v>
      </c>
      <c r="P330" t="str">
        <f>VLOOKUP(orders[[#All],[Customer ID]],Table2[#All],9,0)</f>
        <v>Yes</v>
      </c>
    </row>
    <row r="331" spans="1:16" x14ac:dyDescent="0.35">
      <c r="A331" s="2" t="s">
        <v>2346</v>
      </c>
      <c r="B331" s="4">
        <v>44781</v>
      </c>
      <c r="C331" s="2" t="s">
        <v>2347</v>
      </c>
      <c r="D331" t="s">
        <v>6172</v>
      </c>
      <c r="E331" s="2">
        <v>4</v>
      </c>
      <c r="F331" s="2" t="str">
        <f>VLOOKUP(C331,customers!$A$2:$B$1760,2,FALSE)</f>
        <v>Lisa Goodger</v>
      </c>
      <c r="G331" s="2" t="str">
        <f>IF(VLOOKUP(C331,customers!$A$2:$C$1760,3,FALSE)=0,"",VLOOKUP(C331,customers!$A$2:$C$1760,3,FALSE))</f>
        <v>lgoodger95@guardian.co.uk</v>
      </c>
      <c r="H331" s="2" t="str">
        <f>VLOOKUP(C331,customers!$A$2:$G$1760,7,FALSE)</f>
        <v>United States</v>
      </c>
      <c r="I331" t="str">
        <f>VLOOKUP(D331,products!$A$2:$B$97,2,FALSE)</f>
        <v>Rob</v>
      </c>
      <c r="J331" t="str">
        <f>VLOOKUP(D331,products!$A$2:$E$97,3,FALSE)</f>
        <v>D</v>
      </c>
      <c r="K331" s="6">
        <f>VLOOKUP(D331,products!$A$2:$E$97,4,FALSE)</f>
        <v>0.5</v>
      </c>
      <c r="L331" s="7">
        <f>VLOOKUP(D331,products!$A$2:$E$97,5,FALSE)</f>
        <v>5.37</v>
      </c>
      <c r="M331" s="7">
        <f t="shared" si="15"/>
        <v>21.48</v>
      </c>
      <c r="N331" t="str">
        <f t="shared" si="16"/>
        <v>Robusta</v>
      </c>
      <c r="O331" t="str">
        <f t="shared" si="17"/>
        <v>Dark</v>
      </c>
      <c r="P331" t="str">
        <f>VLOOKUP(orders[[#All],[Customer ID]],Table2[#All],9,0)</f>
        <v>Yes</v>
      </c>
    </row>
    <row r="332" spans="1:16" x14ac:dyDescent="0.35">
      <c r="A332" s="2" t="s">
        <v>2351</v>
      </c>
      <c r="B332" s="4">
        <v>43782</v>
      </c>
      <c r="C332" s="2" t="s">
        <v>2280</v>
      </c>
      <c r="D332" t="s">
        <v>6172</v>
      </c>
      <c r="E332" s="2">
        <v>3</v>
      </c>
      <c r="F332" s="2" t="str">
        <f>VLOOKUP(C332,customers!$A$2:$B$1760,2,FALSE)</f>
        <v>Selma McMillian</v>
      </c>
      <c r="G332" s="2" t="str">
        <f>IF(VLOOKUP(C332,customers!$A$2:$C$1760,3,FALSE)=0,"",VLOOKUP(C332,customers!$A$2:$C$1760,3,FALSE))</f>
        <v>smcmillian8t@csmonitor.com</v>
      </c>
      <c r="H332" s="2" t="str">
        <f>VLOOKUP(C332,customers!$A$2:$G$1760,7,FALSE)</f>
        <v>United States</v>
      </c>
      <c r="I332" t="str">
        <f>VLOOKUP(D332,products!$A$2:$B$97,2,FALSE)</f>
        <v>Rob</v>
      </c>
      <c r="J332" t="str">
        <f>VLOOKUP(D332,products!$A$2:$E$97,3,FALSE)</f>
        <v>D</v>
      </c>
      <c r="K332" s="6">
        <f>VLOOKUP(D332,products!$A$2:$E$97,4,FALSE)</f>
        <v>0.5</v>
      </c>
      <c r="L332" s="7">
        <f>VLOOKUP(D332,products!$A$2:$E$97,5,FALSE)</f>
        <v>5.37</v>
      </c>
      <c r="M332" s="7">
        <f t="shared" si="15"/>
        <v>16.11</v>
      </c>
      <c r="N332" t="str">
        <f t="shared" si="16"/>
        <v>Robusta</v>
      </c>
      <c r="O332" t="str">
        <f t="shared" si="17"/>
        <v>Dark</v>
      </c>
      <c r="P332" t="str">
        <f>VLOOKUP(orders[[#All],[Customer ID]],Table2[#All],9,0)</f>
        <v>No</v>
      </c>
    </row>
    <row r="333" spans="1:16" x14ac:dyDescent="0.35">
      <c r="A333" s="2" t="s">
        <v>2357</v>
      </c>
      <c r="B333" s="4">
        <v>43989</v>
      </c>
      <c r="C333" s="2" t="s">
        <v>2358</v>
      </c>
      <c r="D333" t="s">
        <v>6151</v>
      </c>
      <c r="E333" s="2">
        <v>1</v>
      </c>
      <c r="F333" s="2" t="str">
        <f>VLOOKUP(C333,customers!$A$2:$B$1760,2,FALSE)</f>
        <v>Corine Drewett</v>
      </c>
      <c r="G333" s="2" t="str">
        <f>IF(VLOOKUP(C333,customers!$A$2:$C$1760,3,FALSE)=0,"",VLOOKUP(C333,customers!$A$2:$C$1760,3,FALSE))</f>
        <v>cdrewett97@wikipedia.org</v>
      </c>
      <c r="H333" s="2" t="str">
        <f>VLOOKUP(C333,customers!$A$2:$G$1760,7,FALSE)</f>
        <v>United States</v>
      </c>
      <c r="I333" t="str">
        <f>VLOOKUP(D333,products!$A$2:$B$97,2,FALSE)</f>
        <v>Rob</v>
      </c>
      <c r="J333" t="str">
        <f>VLOOKUP(D333,products!$A$2:$E$97,3,FALSE)</f>
        <v>M</v>
      </c>
      <c r="K333" s="6">
        <f>VLOOKUP(D333,products!$A$2:$E$97,4,FALSE)</f>
        <v>2.5</v>
      </c>
      <c r="L333" s="7">
        <f>VLOOKUP(D333,products!$A$2:$E$97,5,FALSE)</f>
        <v>22.885000000000002</v>
      </c>
      <c r="M333" s="7">
        <f t="shared" si="15"/>
        <v>22.885000000000002</v>
      </c>
      <c r="N333" t="str">
        <f t="shared" si="16"/>
        <v>Robusta</v>
      </c>
      <c r="O333" t="str">
        <f t="shared" si="17"/>
        <v>Medium</v>
      </c>
      <c r="P333" t="str">
        <f>VLOOKUP(orders[[#All],[Customer ID]],Table2[#All],9,0)</f>
        <v>Yes</v>
      </c>
    </row>
    <row r="334" spans="1:16" x14ac:dyDescent="0.35">
      <c r="A334" s="2" t="s">
        <v>2363</v>
      </c>
      <c r="B334" s="4">
        <v>43689</v>
      </c>
      <c r="C334" s="2" t="s">
        <v>2364</v>
      </c>
      <c r="D334" t="s">
        <v>6158</v>
      </c>
      <c r="E334" s="2">
        <v>3</v>
      </c>
      <c r="F334" s="2" t="str">
        <f>VLOOKUP(C334,customers!$A$2:$B$1760,2,FALSE)</f>
        <v>Quinn Parsons</v>
      </c>
      <c r="G334" s="2" t="str">
        <f>IF(VLOOKUP(C334,customers!$A$2:$C$1760,3,FALSE)=0,"",VLOOKUP(C334,customers!$A$2:$C$1760,3,FALSE))</f>
        <v>qparsons98@blogtalkradio.com</v>
      </c>
      <c r="H334" s="2" t="str">
        <f>VLOOKUP(C334,customers!$A$2:$G$1760,7,FALSE)</f>
        <v>United States</v>
      </c>
      <c r="I334" t="str">
        <f>VLOOKUP(D334,products!$A$2:$B$97,2,FALSE)</f>
        <v>Ara</v>
      </c>
      <c r="J334" t="str">
        <f>VLOOKUP(D334,products!$A$2:$E$97,3,FALSE)</f>
        <v>D</v>
      </c>
      <c r="K334" s="6">
        <f>VLOOKUP(D334,products!$A$2:$E$97,4,FALSE)</f>
        <v>0.5</v>
      </c>
      <c r="L334" s="7">
        <f>VLOOKUP(D334,products!$A$2:$E$97,5,FALSE)</f>
        <v>5.97</v>
      </c>
      <c r="M334" s="7">
        <f t="shared" si="15"/>
        <v>17.91</v>
      </c>
      <c r="N334" t="str">
        <f t="shared" si="16"/>
        <v>Arabica</v>
      </c>
      <c r="O334" t="str">
        <f t="shared" si="17"/>
        <v>Dark</v>
      </c>
      <c r="P334" t="str">
        <f>VLOOKUP(orders[[#All],[Customer ID]],Table2[#All],9,0)</f>
        <v>Yes</v>
      </c>
    </row>
    <row r="335" spans="1:16" x14ac:dyDescent="0.35">
      <c r="A335" s="2" t="s">
        <v>2369</v>
      </c>
      <c r="B335" s="4">
        <v>43712</v>
      </c>
      <c r="C335" s="2" t="s">
        <v>2370</v>
      </c>
      <c r="D335" t="s">
        <v>6146</v>
      </c>
      <c r="E335" s="2">
        <v>4</v>
      </c>
      <c r="F335" s="2" t="str">
        <f>VLOOKUP(C335,customers!$A$2:$B$1760,2,FALSE)</f>
        <v>Vivyan Ceely</v>
      </c>
      <c r="G335" s="2" t="str">
        <f>IF(VLOOKUP(C335,customers!$A$2:$C$1760,3,FALSE)=0,"",VLOOKUP(C335,customers!$A$2:$C$1760,3,FALSE))</f>
        <v>vceely99@auda.org.au</v>
      </c>
      <c r="H335" s="2" t="str">
        <f>VLOOKUP(C335,customers!$A$2:$G$1760,7,FALSE)</f>
        <v>United States</v>
      </c>
      <c r="I335" t="str">
        <f>VLOOKUP(D335,products!$A$2:$B$97,2,FALSE)</f>
        <v>Rob</v>
      </c>
      <c r="J335" t="str">
        <f>VLOOKUP(D335,products!$A$2:$E$97,3,FALSE)</f>
        <v>M</v>
      </c>
      <c r="K335" s="6">
        <f>VLOOKUP(D335,products!$A$2:$E$97,4,FALSE)</f>
        <v>0.5</v>
      </c>
      <c r="L335" s="7">
        <f>VLOOKUP(D335,products!$A$2:$E$97,5,FALSE)</f>
        <v>5.97</v>
      </c>
      <c r="M335" s="7">
        <f t="shared" si="15"/>
        <v>23.88</v>
      </c>
      <c r="N335" t="str">
        <f t="shared" si="16"/>
        <v>Robusta</v>
      </c>
      <c r="O335" t="str">
        <f t="shared" si="17"/>
        <v>Medium</v>
      </c>
      <c r="P335" t="str">
        <f>VLOOKUP(orders[[#All],[Customer ID]],Table2[#All],9,0)</f>
        <v>Yes</v>
      </c>
    </row>
    <row r="336" spans="1:16" x14ac:dyDescent="0.35">
      <c r="A336" s="2" t="s">
        <v>2375</v>
      </c>
      <c r="B336" s="4">
        <v>43742</v>
      </c>
      <c r="C336" s="2" t="s">
        <v>2376</v>
      </c>
      <c r="D336" t="s">
        <v>6179</v>
      </c>
      <c r="E336" s="2">
        <v>5</v>
      </c>
      <c r="F336" s="2" t="str">
        <f>VLOOKUP(C336,customers!$A$2:$B$1760,2,FALSE)</f>
        <v>Elonore Goodings</v>
      </c>
      <c r="G336" s="2" t="str">
        <f>IF(VLOOKUP(C336,customers!$A$2:$C$1760,3,FALSE)=0,"",VLOOKUP(C336,customers!$A$2:$C$1760,3,FALSE))</f>
        <v/>
      </c>
      <c r="H336" s="2" t="str">
        <f>VLOOKUP(C336,customers!$A$2:$G$1760,7,FALSE)</f>
        <v>United States</v>
      </c>
      <c r="I336" t="str">
        <f>VLOOKUP(D336,products!$A$2:$B$97,2,FALSE)</f>
        <v>Rob</v>
      </c>
      <c r="J336" t="str">
        <f>VLOOKUP(D336,products!$A$2:$E$97,3,FALSE)</f>
        <v>L</v>
      </c>
      <c r="K336" s="6">
        <f>VLOOKUP(D336,products!$A$2:$E$97,4,FALSE)</f>
        <v>1</v>
      </c>
      <c r="L336" s="7">
        <f>VLOOKUP(D336,products!$A$2:$E$97,5,FALSE)</f>
        <v>11.95</v>
      </c>
      <c r="M336" s="7">
        <f t="shared" si="15"/>
        <v>59.75</v>
      </c>
      <c r="N336" t="str">
        <f t="shared" si="16"/>
        <v>Robusta</v>
      </c>
      <c r="O336" t="str">
        <f t="shared" si="17"/>
        <v>Light</v>
      </c>
      <c r="P336" t="str">
        <f>VLOOKUP(orders[[#All],[Customer ID]],Table2[#All],9,0)</f>
        <v>No</v>
      </c>
    </row>
    <row r="337" spans="1:16" x14ac:dyDescent="0.35">
      <c r="A337" s="2" t="s">
        <v>2379</v>
      </c>
      <c r="B337" s="4">
        <v>43885</v>
      </c>
      <c r="C337" s="2" t="s">
        <v>2380</v>
      </c>
      <c r="D337" t="s">
        <v>6145</v>
      </c>
      <c r="E337" s="2">
        <v>6</v>
      </c>
      <c r="F337" s="2" t="str">
        <f>VLOOKUP(C337,customers!$A$2:$B$1760,2,FALSE)</f>
        <v>Clement Vasiliev</v>
      </c>
      <c r="G337" s="2" t="str">
        <f>IF(VLOOKUP(C337,customers!$A$2:$C$1760,3,FALSE)=0,"",VLOOKUP(C337,customers!$A$2:$C$1760,3,FALSE))</f>
        <v>cvasiliev9b@discuz.net</v>
      </c>
      <c r="H337" s="2" t="str">
        <f>VLOOKUP(C337,customers!$A$2:$G$1760,7,FALSE)</f>
        <v>United States</v>
      </c>
      <c r="I337" t="str">
        <f>VLOOKUP(D337,products!$A$2:$B$97,2,FALSE)</f>
        <v>Lib</v>
      </c>
      <c r="J337" t="str">
        <f>VLOOKUP(D337,products!$A$2:$E$97,3,FALSE)</f>
        <v>L</v>
      </c>
      <c r="K337" s="6">
        <f>VLOOKUP(D337,products!$A$2:$E$97,4,FALSE)</f>
        <v>0.2</v>
      </c>
      <c r="L337" s="7">
        <f>VLOOKUP(D337,products!$A$2:$E$97,5,FALSE)</f>
        <v>4.7549999999999999</v>
      </c>
      <c r="M337" s="7">
        <f t="shared" si="15"/>
        <v>28.53</v>
      </c>
      <c r="N337" t="str">
        <f t="shared" si="16"/>
        <v>Liberica</v>
      </c>
      <c r="O337" t="str">
        <f t="shared" si="17"/>
        <v>Light</v>
      </c>
      <c r="P337" t="str">
        <f>VLOOKUP(orders[[#All],[Customer ID]],Table2[#All],9,0)</f>
        <v>Yes</v>
      </c>
    </row>
    <row r="338" spans="1:16" x14ac:dyDescent="0.35">
      <c r="A338" s="2" t="s">
        <v>2385</v>
      </c>
      <c r="B338" s="4">
        <v>44434</v>
      </c>
      <c r="C338" s="2" t="s">
        <v>2386</v>
      </c>
      <c r="D338" t="s">
        <v>6155</v>
      </c>
      <c r="E338" s="2">
        <v>4</v>
      </c>
      <c r="F338" s="2" t="str">
        <f>VLOOKUP(C338,customers!$A$2:$B$1760,2,FALSE)</f>
        <v>Terencio O'Moylan</v>
      </c>
      <c r="G338" s="2" t="str">
        <f>IF(VLOOKUP(C338,customers!$A$2:$C$1760,3,FALSE)=0,"",VLOOKUP(C338,customers!$A$2:$C$1760,3,FALSE))</f>
        <v>tomoylan9c@liveinternet.ru</v>
      </c>
      <c r="H338" s="2" t="str">
        <f>VLOOKUP(C338,customers!$A$2:$G$1760,7,FALSE)</f>
        <v>United Kingdom</v>
      </c>
      <c r="I338" t="str">
        <f>VLOOKUP(D338,products!$A$2:$B$97,2,FALSE)</f>
        <v>Ara</v>
      </c>
      <c r="J338" t="str">
        <f>VLOOKUP(D338,products!$A$2:$E$97,3,FALSE)</f>
        <v>M</v>
      </c>
      <c r="K338" s="6">
        <f>VLOOKUP(D338,products!$A$2:$E$97,4,FALSE)</f>
        <v>1</v>
      </c>
      <c r="L338" s="7">
        <f>VLOOKUP(D338,products!$A$2:$E$97,5,FALSE)</f>
        <v>11.25</v>
      </c>
      <c r="M338" s="7">
        <f t="shared" si="15"/>
        <v>45</v>
      </c>
      <c r="N338" t="str">
        <f t="shared" si="16"/>
        <v>Arabica</v>
      </c>
      <c r="O338" t="str">
        <f t="shared" si="17"/>
        <v>Medium</v>
      </c>
      <c r="P338" t="str">
        <f>VLOOKUP(orders[[#All],[Customer ID]],Table2[#All],9,0)</f>
        <v>No</v>
      </c>
    </row>
    <row r="339" spans="1:16" x14ac:dyDescent="0.35">
      <c r="A339" s="2" t="s">
        <v>2391</v>
      </c>
      <c r="B339" s="4">
        <v>44472</v>
      </c>
      <c r="C339" s="2" t="s">
        <v>2331</v>
      </c>
      <c r="D339" t="s">
        <v>6185</v>
      </c>
      <c r="E339" s="2">
        <v>2</v>
      </c>
      <c r="F339" s="2" t="str">
        <f>VLOOKUP(C339,customers!$A$2:$B$1760,2,FALSE)</f>
        <v>Flynn Antony</v>
      </c>
      <c r="G339" s="2" t="str">
        <f>IF(VLOOKUP(C339,customers!$A$2:$C$1760,3,FALSE)=0,"",VLOOKUP(C339,customers!$A$2:$C$1760,3,FALSE))</f>
        <v/>
      </c>
      <c r="H339" s="2" t="str">
        <f>VLOOKUP(C339,customers!$A$2:$G$1760,7,FALSE)</f>
        <v>United States</v>
      </c>
      <c r="I339" t="str">
        <f>VLOOKUP(D339,products!$A$2:$B$97,2,FALSE)</f>
        <v>Exc</v>
      </c>
      <c r="J339" t="str">
        <f>VLOOKUP(D339,products!$A$2:$E$97,3,FALSE)</f>
        <v>D</v>
      </c>
      <c r="K339" s="6">
        <f>VLOOKUP(D339,products!$A$2:$E$97,4,FALSE)</f>
        <v>2.5</v>
      </c>
      <c r="L339" s="7">
        <f>VLOOKUP(D339,products!$A$2:$E$97,5,FALSE)</f>
        <v>27.945</v>
      </c>
      <c r="M339" s="7">
        <f t="shared" si="15"/>
        <v>55.89</v>
      </c>
      <c r="N339" t="str">
        <f t="shared" si="16"/>
        <v>Excelsa</v>
      </c>
      <c r="O339" t="str">
        <f t="shared" si="17"/>
        <v>Dark</v>
      </c>
      <c r="P339" t="str">
        <f>VLOOKUP(orders[[#All],[Customer ID]],Table2[#All],9,0)</f>
        <v>No</v>
      </c>
    </row>
    <row r="340" spans="1:16" x14ac:dyDescent="0.35">
      <c r="A340" s="2" t="s">
        <v>2396</v>
      </c>
      <c r="B340" s="4">
        <v>43995</v>
      </c>
      <c r="C340" s="2" t="s">
        <v>2397</v>
      </c>
      <c r="D340" t="s">
        <v>6171</v>
      </c>
      <c r="E340" s="2">
        <v>4</v>
      </c>
      <c r="F340" s="2" t="str">
        <f>VLOOKUP(C340,customers!$A$2:$B$1760,2,FALSE)</f>
        <v>Wyatan Fetherston</v>
      </c>
      <c r="G340" s="2" t="str">
        <f>IF(VLOOKUP(C340,customers!$A$2:$C$1760,3,FALSE)=0,"",VLOOKUP(C340,customers!$A$2:$C$1760,3,FALSE))</f>
        <v>wfetherston9e@constantcontact.com</v>
      </c>
      <c r="H340" s="2" t="str">
        <f>VLOOKUP(C340,customers!$A$2:$G$1760,7,FALSE)</f>
        <v>United States</v>
      </c>
      <c r="I340" t="str">
        <f>VLOOKUP(D340,products!$A$2:$B$97,2,FALSE)</f>
        <v>Exc</v>
      </c>
      <c r="J340" t="str">
        <f>VLOOKUP(D340,products!$A$2:$E$97,3,FALSE)</f>
        <v>L</v>
      </c>
      <c r="K340" s="6">
        <f>VLOOKUP(D340,products!$A$2:$E$97,4,FALSE)</f>
        <v>1</v>
      </c>
      <c r="L340" s="7">
        <f>VLOOKUP(D340,products!$A$2:$E$97,5,FALSE)</f>
        <v>14.85</v>
      </c>
      <c r="M340" s="7">
        <f t="shared" si="15"/>
        <v>59.4</v>
      </c>
      <c r="N340" t="str">
        <f t="shared" si="16"/>
        <v>Excelsa</v>
      </c>
      <c r="O340" t="str">
        <f t="shared" si="17"/>
        <v>Light</v>
      </c>
      <c r="P340" t="str">
        <f>VLOOKUP(orders[[#All],[Customer ID]],Table2[#All],9,0)</f>
        <v>No</v>
      </c>
    </row>
    <row r="341" spans="1:16" x14ac:dyDescent="0.35">
      <c r="A341" s="2" t="s">
        <v>2402</v>
      </c>
      <c r="B341" s="4">
        <v>44256</v>
      </c>
      <c r="C341" s="2" t="s">
        <v>2403</v>
      </c>
      <c r="D341" t="s">
        <v>6153</v>
      </c>
      <c r="E341" s="2">
        <v>2</v>
      </c>
      <c r="F341" s="2" t="str">
        <f>VLOOKUP(C341,customers!$A$2:$B$1760,2,FALSE)</f>
        <v>Emmaline Rasmus</v>
      </c>
      <c r="G341" s="2" t="str">
        <f>IF(VLOOKUP(C341,customers!$A$2:$C$1760,3,FALSE)=0,"",VLOOKUP(C341,customers!$A$2:$C$1760,3,FALSE))</f>
        <v>erasmus9f@techcrunch.com</v>
      </c>
      <c r="H341" s="2" t="str">
        <f>VLOOKUP(C341,customers!$A$2:$G$1760,7,FALSE)</f>
        <v>United States</v>
      </c>
      <c r="I341" t="str">
        <f>VLOOKUP(D341,products!$A$2:$B$97,2,FALSE)</f>
        <v>Exc</v>
      </c>
      <c r="J341" t="str">
        <f>VLOOKUP(D341,products!$A$2:$E$97,3,FALSE)</f>
        <v>D</v>
      </c>
      <c r="K341" s="6">
        <f>VLOOKUP(D341,products!$A$2:$E$97,4,FALSE)</f>
        <v>0.2</v>
      </c>
      <c r="L341" s="7">
        <f>VLOOKUP(D341,products!$A$2:$E$97,5,FALSE)</f>
        <v>3.645</v>
      </c>
      <c r="M341" s="7">
        <f t="shared" si="15"/>
        <v>7.29</v>
      </c>
      <c r="N341" t="str">
        <f t="shared" si="16"/>
        <v>Excelsa</v>
      </c>
      <c r="O341" t="str">
        <f t="shared" si="17"/>
        <v>Dark</v>
      </c>
      <c r="P341" t="str">
        <f>VLOOKUP(orders[[#All],[Customer ID]],Table2[#All],9,0)</f>
        <v>Yes</v>
      </c>
    </row>
    <row r="342" spans="1:16" x14ac:dyDescent="0.35">
      <c r="A342" s="2" t="s">
        <v>2408</v>
      </c>
      <c r="B342" s="4">
        <v>43528</v>
      </c>
      <c r="C342" s="2" t="s">
        <v>2409</v>
      </c>
      <c r="D342" t="s">
        <v>6144</v>
      </c>
      <c r="E342" s="2">
        <v>1</v>
      </c>
      <c r="F342" s="2" t="str">
        <f>VLOOKUP(C342,customers!$A$2:$B$1760,2,FALSE)</f>
        <v>Wesley Giorgioni</v>
      </c>
      <c r="G342" s="2" t="str">
        <f>IF(VLOOKUP(C342,customers!$A$2:$C$1760,3,FALSE)=0,"",VLOOKUP(C342,customers!$A$2:$C$1760,3,FALSE))</f>
        <v>wgiorgioni9g@wikipedia.org</v>
      </c>
      <c r="H342" s="2" t="str">
        <f>VLOOKUP(C342,customers!$A$2:$G$1760,7,FALSE)</f>
        <v>United States</v>
      </c>
      <c r="I342" t="str">
        <f>VLOOKUP(D342,products!$A$2:$B$97,2,FALSE)</f>
        <v>Exc</v>
      </c>
      <c r="J342" t="str">
        <f>VLOOKUP(D342,products!$A$2:$E$97,3,FALSE)</f>
        <v>D</v>
      </c>
      <c r="K342" s="6">
        <f>VLOOKUP(D342,products!$A$2:$E$97,4,FALSE)</f>
        <v>0.5</v>
      </c>
      <c r="L342" s="7">
        <f>VLOOKUP(D342,products!$A$2:$E$97,5,FALSE)</f>
        <v>7.29</v>
      </c>
      <c r="M342" s="7">
        <f t="shared" si="15"/>
        <v>7.29</v>
      </c>
      <c r="N342" t="str">
        <f t="shared" si="16"/>
        <v>Excelsa</v>
      </c>
      <c r="O342" t="str">
        <f t="shared" si="17"/>
        <v>Dark</v>
      </c>
      <c r="P342" t="str">
        <f>VLOOKUP(orders[[#All],[Customer ID]],Table2[#All],9,0)</f>
        <v>Yes</v>
      </c>
    </row>
    <row r="343" spans="1:16" x14ac:dyDescent="0.35">
      <c r="A343" s="2" t="s">
        <v>2414</v>
      </c>
      <c r="B343" s="4">
        <v>43751</v>
      </c>
      <c r="C343" s="2" t="s">
        <v>2415</v>
      </c>
      <c r="D343" t="s">
        <v>6176</v>
      </c>
      <c r="E343" s="2">
        <v>2</v>
      </c>
      <c r="F343" s="2" t="str">
        <f>VLOOKUP(C343,customers!$A$2:$B$1760,2,FALSE)</f>
        <v>Lucienne Scargle</v>
      </c>
      <c r="G343" s="2" t="str">
        <f>IF(VLOOKUP(C343,customers!$A$2:$C$1760,3,FALSE)=0,"",VLOOKUP(C343,customers!$A$2:$C$1760,3,FALSE))</f>
        <v>lscargle9h@myspace.com</v>
      </c>
      <c r="H343" s="2" t="str">
        <f>VLOOKUP(C343,customers!$A$2:$G$1760,7,FALSE)</f>
        <v>United States</v>
      </c>
      <c r="I343" t="str">
        <f>VLOOKUP(D343,products!$A$2:$B$97,2,FALSE)</f>
        <v>Exc</v>
      </c>
      <c r="J343" t="str">
        <f>VLOOKUP(D343,products!$A$2:$E$97,3,FALSE)</f>
        <v>L</v>
      </c>
      <c r="K343" s="6">
        <f>VLOOKUP(D343,products!$A$2:$E$97,4,FALSE)</f>
        <v>0.5</v>
      </c>
      <c r="L343" s="7">
        <f>VLOOKUP(D343,products!$A$2:$E$97,5,FALSE)</f>
        <v>8.91</v>
      </c>
      <c r="M343" s="7">
        <f t="shared" si="15"/>
        <v>17.82</v>
      </c>
      <c r="N343" t="str">
        <f t="shared" si="16"/>
        <v>Excelsa</v>
      </c>
      <c r="O343" t="str">
        <f t="shared" si="17"/>
        <v>Light</v>
      </c>
      <c r="P343" t="str">
        <f>VLOOKUP(orders[[#All],[Customer ID]],Table2[#All],9,0)</f>
        <v>No</v>
      </c>
    </row>
    <row r="344" spans="1:16" x14ac:dyDescent="0.35">
      <c r="A344" s="2" t="s">
        <v>2414</v>
      </c>
      <c r="B344" s="4">
        <v>43751</v>
      </c>
      <c r="C344" s="2" t="s">
        <v>2415</v>
      </c>
      <c r="D344" t="s">
        <v>6169</v>
      </c>
      <c r="E344" s="2">
        <v>5</v>
      </c>
      <c r="F344" s="2" t="str">
        <f>VLOOKUP(C344,customers!$A$2:$B$1760,2,FALSE)</f>
        <v>Lucienne Scargle</v>
      </c>
      <c r="G344" s="2" t="str">
        <f>IF(VLOOKUP(C344,customers!$A$2:$C$1760,3,FALSE)=0,"",VLOOKUP(C344,customers!$A$2:$C$1760,3,FALSE))</f>
        <v>lscargle9h@myspace.com</v>
      </c>
      <c r="H344" s="2" t="str">
        <f>VLOOKUP(C344,customers!$A$2:$G$1760,7,FALSE)</f>
        <v>United States</v>
      </c>
      <c r="I344" t="str">
        <f>VLOOKUP(D344,products!$A$2:$B$97,2,FALSE)</f>
        <v>Lib</v>
      </c>
      <c r="J344" t="str">
        <f>VLOOKUP(D344,products!$A$2:$E$97,3,FALSE)</f>
        <v>D</v>
      </c>
      <c r="K344" s="6">
        <f>VLOOKUP(D344,products!$A$2:$E$97,4,FALSE)</f>
        <v>0.5</v>
      </c>
      <c r="L344" s="7">
        <f>VLOOKUP(D344,products!$A$2:$E$97,5,FALSE)</f>
        <v>7.77</v>
      </c>
      <c r="M344" s="7">
        <f t="shared" si="15"/>
        <v>38.849999999999994</v>
      </c>
      <c r="N344" t="str">
        <f t="shared" si="16"/>
        <v>Liberica</v>
      </c>
      <c r="O344" t="str">
        <f t="shared" si="17"/>
        <v>Dark</v>
      </c>
      <c r="P344" t="str">
        <f>VLOOKUP(orders[[#All],[Customer ID]],Table2[#All],9,0)</f>
        <v>No</v>
      </c>
    </row>
    <row r="345" spans="1:16" x14ac:dyDescent="0.35">
      <c r="A345" s="2" t="s">
        <v>2424</v>
      </c>
      <c r="B345" s="4">
        <v>43692</v>
      </c>
      <c r="C345" s="2" t="s">
        <v>2425</v>
      </c>
      <c r="D345" t="s">
        <v>6172</v>
      </c>
      <c r="E345" s="2">
        <v>6</v>
      </c>
      <c r="F345" s="2" t="str">
        <f>VLOOKUP(C345,customers!$A$2:$B$1760,2,FALSE)</f>
        <v>Noam Climance</v>
      </c>
      <c r="G345" s="2" t="str">
        <f>IF(VLOOKUP(C345,customers!$A$2:$C$1760,3,FALSE)=0,"",VLOOKUP(C345,customers!$A$2:$C$1760,3,FALSE))</f>
        <v>nclimance9j@europa.eu</v>
      </c>
      <c r="H345" s="2" t="str">
        <f>VLOOKUP(C345,customers!$A$2:$G$1760,7,FALSE)</f>
        <v>United States</v>
      </c>
      <c r="I345" t="str">
        <f>VLOOKUP(D345,products!$A$2:$B$97,2,FALSE)</f>
        <v>Rob</v>
      </c>
      <c r="J345" t="str">
        <f>VLOOKUP(D345,products!$A$2:$E$97,3,FALSE)</f>
        <v>D</v>
      </c>
      <c r="K345" s="6">
        <f>VLOOKUP(D345,products!$A$2:$E$97,4,FALSE)</f>
        <v>0.5</v>
      </c>
      <c r="L345" s="7">
        <f>VLOOKUP(D345,products!$A$2:$E$97,5,FALSE)</f>
        <v>5.37</v>
      </c>
      <c r="M345" s="7">
        <f t="shared" si="15"/>
        <v>32.22</v>
      </c>
      <c r="N345" t="str">
        <f t="shared" si="16"/>
        <v>Robusta</v>
      </c>
      <c r="O345" t="str">
        <f t="shared" si="17"/>
        <v>Dark</v>
      </c>
      <c r="P345" t="str">
        <f>VLOOKUP(orders[[#All],[Customer ID]],Table2[#All],9,0)</f>
        <v>No</v>
      </c>
    </row>
    <row r="346" spans="1:16" x14ac:dyDescent="0.35">
      <c r="A346" s="2" t="s">
        <v>2429</v>
      </c>
      <c r="B346" s="4">
        <v>44529</v>
      </c>
      <c r="C346" s="2" t="s">
        <v>2430</v>
      </c>
      <c r="D346" t="s">
        <v>6138</v>
      </c>
      <c r="E346" s="2">
        <v>2</v>
      </c>
      <c r="F346" s="2" t="str">
        <f>VLOOKUP(C346,customers!$A$2:$B$1760,2,FALSE)</f>
        <v>Catarina Donn</v>
      </c>
      <c r="G346" s="2" t="str">
        <f>IF(VLOOKUP(C346,customers!$A$2:$C$1760,3,FALSE)=0,"",VLOOKUP(C346,customers!$A$2:$C$1760,3,FALSE))</f>
        <v/>
      </c>
      <c r="H346" s="2" t="str">
        <f>VLOOKUP(C346,customers!$A$2:$G$1760,7,FALSE)</f>
        <v>Ireland</v>
      </c>
      <c r="I346" t="str">
        <f>VLOOKUP(D346,products!$A$2:$B$97,2,FALSE)</f>
        <v>Rob</v>
      </c>
      <c r="J346" t="str">
        <f>VLOOKUP(D346,products!$A$2:$E$97,3,FALSE)</f>
        <v>M</v>
      </c>
      <c r="K346" s="6">
        <f>VLOOKUP(D346,products!$A$2:$E$97,4,FALSE)</f>
        <v>1</v>
      </c>
      <c r="L346" s="7">
        <f>VLOOKUP(D346,products!$A$2:$E$97,5,FALSE)</f>
        <v>9.9499999999999993</v>
      </c>
      <c r="M346" s="7">
        <f t="shared" si="15"/>
        <v>19.899999999999999</v>
      </c>
      <c r="N346" t="str">
        <f t="shared" si="16"/>
        <v>Robusta</v>
      </c>
      <c r="O346" t="str">
        <f t="shared" si="17"/>
        <v>Medium</v>
      </c>
      <c r="P346" t="str">
        <f>VLOOKUP(orders[[#All],[Customer ID]],Table2[#All],9,0)</f>
        <v>Yes</v>
      </c>
    </row>
    <row r="347" spans="1:16" x14ac:dyDescent="0.35">
      <c r="A347" s="2" t="s">
        <v>2434</v>
      </c>
      <c r="B347" s="4">
        <v>43849</v>
      </c>
      <c r="C347" s="2" t="s">
        <v>2435</v>
      </c>
      <c r="D347" t="s">
        <v>6179</v>
      </c>
      <c r="E347" s="2">
        <v>5</v>
      </c>
      <c r="F347" s="2" t="str">
        <f>VLOOKUP(C347,customers!$A$2:$B$1760,2,FALSE)</f>
        <v>Ameline Snazle</v>
      </c>
      <c r="G347" s="2" t="str">
        <f>IF(VLOOKUP(C347,customers!$A$2:$C$1760,3,FALSE)=0,"",VLOOKUP(C347,customers!$A$2:$C$1760,3,FALSE))</f>
        <v>asnazle9l@oracle.com</v>
      </c>
      <c r="H347" s="2" t="str">
        <f>VLOOKUP(C347,customers!$A$2:$G$1760,7,FALSE)</f>
        <v>United States</v>
      </c>
      <c r="I347" t="str">
        <f>VLOOKUP(D347,products!$A$2:$B$97,2,FALSE)</f>
        <v>Rob</v>
      </c>
      <c r="J347" t="str">
        <f>VLOOKUP(D347,products!$A$2:$E$97,3,FALSE)</f>
        <v>L</v>
      </c>
      <c r="K347" s="6">
        <f>VLOOKUP(D347,products!$A$2:$E$97,4,FALSE)</f>
        <v>1</v>
      </c>
      <c r="L347" s="7">
        <f>VLOOKUP(D347,products!$A$2:$E$97,5,FALSE)</f>
        <v>11.95</v>
      </c>
      <c r="M347" s="7">
        <f t="shared" si="15"/>
        <v>59.75</v>
      </c>
      <c r="N347" t="str">
        <f t="shared" si="16"/>
        <v>Robusta</v>
      </c>
      <c r="O347" t="str">
        <f t="shared" si="17"/>
        <v>Light</v>
      </c>
      <c r="P347" t="str">
        <f>VLOOKUP(orders[[#All],[Customer ID]],Table2[#All],9,0)</f>
        <v>No</v>
      </c>
    </row>
    <row r="348" spans="1:16" x14ac:dyDescent="0.35">
      <c r="A348" s="2" t="s">
        <v>2440</v>
      </c>
      <c r="B348" s="4">
        <v>44344</v>
      </c>
      <c r="C348" s="2" t="s">
        <v>2441</v>
      </c>
      <c r="D348" t="s">
        <v>6180</v>
      </c>
      <c r="E348" s="2">
        <v>3</v>
      </c>
      <c r="F348" s="2" t="str">
        <f>VLOOKUP(C348,customers!$A$2:$B$1760,2,FALSE)</f>
        <v>Rebeka Worg</v>
      </c>
      <c r="G348" s="2" t="str">
        <f>IF(VLOOKUP(C348,customers!$A$2:$C$1760,3,FALSE)=0,"",VLOOKUP(C348,customers!$A$2:$C$1760,3,FALSE))</f>
        <v>rworg9m@arstechnica.com</v>
      </c>
      <c r="H348" s="2" t="str">
        <f>VLOOKUP(C348,customers!$A$2:$G$1760,7,FALSE)</f>
        <v>United States</v>
      </c>
      <c r="I348" t="str">
        <f>VLOOKUP(D348,products!$A$2:$B$97,2,FALSE)</f>
        <v>Ara</v>
      </c>
      <c r="J348" t="str">
        <f>VLOOKUP(D348,products!$A$2:$E$97,3,FALSE)</f>
        <v>L</v>
      </c>
      <c r="K348" s="6">
        <f>VLOOKUP(D348,products!$A$2:$E$97,4,FALSE)</f>
        <v>0.5</v>
      </c>
      <c r="L348" s="7">
        <f>VLOOKUP(D348,products!$A$2:$E$97,5,FALSE)</f>
        <v>7.77</v>
      </c>
      <c r="M348" s="7">
        <f t="shared" si="15"/>
        <v>23.31</v>
      </c>
      <c r="N348" t="str">
        <f t="shared" si="16"/>
        <v>Arabica</v>
      </c>
      <c r="O348" t="str">
        <f t="shared" si="17"/>
        <v>Light</v>
      </c>
      <c r="P348" t="str">
        <f>VLOOKUP(orders[[#All],[Customer ID]],Table2[#All],9,0)</f>
        <v>Yes</v>
      </c>
    </row>
    <row r="349" spans="1:16" x14ac:dyDescent="0.35">
      <c r="A349" s="2" t="s">
        <v>2446</v>
      </c>
      <c r="B349" s="4">
        <v>44576</v>
      </c>
      <c r="C349" s="2" t="s">
        <v>2447</v>
      </c>
      <c r="D349" t="s">
        <v>6162</v>
      </c>
      <c r="E349" s="2">
        <v>3</v>
      </c>
      <c r="F349" s="2" t="str">
        <f>VLOOKUP(C349,customers!$A$2:$B$1760,2,FALSE)</f>
        <v>Lewes Danes</v>
      </c>
      <c r="G349" s="2" t="str">
        <f>IF(VLOOKUP(C349,customers!$A$2:$C$1760,3,FALSE)=0,"",VLOOKUP(C349,customers!$A$2:$C$1760,3,FALSE))</f>
        <v>ldanes9n@umn.edu</v>
      </c>
      <c r="H349" s="2" t="str">
        <f>VLOOKUP(C349,customers!$A$2:$G$1760,7,FALSE)</f>
        <v>United States</v>
      </c>
      <c r="I349" t="str">
        <f>VLOOKUP(D349,products!$A$2:$B$97,2,FALSE)</f>
        <v>Lib</v>
      </c>
      <c r="J349" t="str">
        <f>VLOOKUP(D349,products!$A$2:$E$97,3,FALSE)</f>
        <v>M</v>
      </c>
      <c r="K349" s="6">
        <f>VLOOKUP(D349,products!$A$2:$E$97,4,FALSE)</f>
        <v>1</v>
      </c>
      <c r="L349" s="7">
        <f>VLOOKUP(D349,products!$A$2:$E$97,5,FALSE)</f>
        <v>14.55</v>
      </c>
      <c r="M349" s="7">
        <f t="shared" si="15"/>
        <v>43.650000000000006</v>
      </c>
      <c r="N349" t="str">
        <f t="shared" si="16"/>
        <v>Liberica</v>
      </c>
      <c r="O349" t="str">
        <f t="shared" si="17"/>
        <v>Medium</v>
      </c>
      <c r="P349" t="str">
        <f>VLOOKUP(orders[[#All],[Customer ID]],Table2[#All],9,0)</f>
        <v>No</v>
      </c>
    </row>
    <row r="350" spans="1:16" x14ac:dyDescent="0.35">
      <c r="A350" s="2" t="s">
        <v>2452</v>
      </c>
      <c r="B350" s="4">
        <v>43803</v>
      </c>
      <c r="C350" s="2" t="s">
        <v>2453</v>
      </c>
      <c r="D350" t="s">
        <v>6148</v>
      </c>
      <c r="E350" s="2">
        <v>6</v>
      </c>
      <c r="F350" s="2" t="str">
        <f>VLOOKUP(C350,customers!$A$2:$B$1760,2,FALSE)</f>
        <v>Shelli Keynd</v>
      </c>
      <c r="G350" s="2" t="str">
        <f>IF(VLOOKUP(C350,customers!$A$2:$C$1760,3,FALSE)=0,"",VLOOKUP(C350,customers!$A$2:$C$1760,3,FALSE))</f>
        <v>skeynd9o@narod.ru</v>
      </c>
      <c r="H350" s="2" t="str">
        <f>VLOOKUP(C350,customers!$A$2:$G$1760,7,FALSE)</f>
        <v>United States</v>
      </c>
      <c r="I350" t="str">
        <f>VLOOKUP(D350,products!$A$2:$B$97,2,FALSE)</f>
        <v>Exc</v>
      </c>
      <c r="J350" t="str">
        <f>VLOOKUP(D350,products!$A$2:$E$97,3,FALSE)</f>
        <v>L</v>
      </c>
      <c r="K350" s="6">
        <f>VLOOKUP(D350,products!$A$2:$E$97,4,FALSE)</f>
        <v>2.5</v>
      </c>
      <c r="L350" s="7">
        <f>VLOOKUP(D350,products!$A$2:$E$97,5,FALSE)</f>
        <v>34.155000000000001</v>
      </c>
      <c r="M350" s="7">
        <f t="shared" si="15"/>
        <v>204.93</v>
      </c>
      <c r="N350" t="str">
        <f t="shared" si="16"/>
        <v>Excelsa</v>
      </c>
      <c r="O350" t="str">
        <f t="shared" si="17"/>
        <v>Light</v>
      </c>
      <c r="P350" t="str">
        <f>VLOOKUP(orders[[#All],[Customer ID]],Table2[#All],9,0)</f>
        <v>No</v>
      </c>
    </row>
    <row r="351" spans="1:16" x14ac:dyDescent="0.35">
      <c r="A351" s="2" t="s">
        <v>2458</v>
      </c>
      <c r="B351" s="4">
        <v>44743</v>
      </c>
      <c r="C351" s="2" t="s">
        <v>2459</v>
      </c>
      <c r="D351" t="s">
        <v>6178</v>
      </c>
      <c r="E351" s="2">
        <v>4</v>
      </c>
      <c r="F351" s="2" t="str">
        <f>VLOOKUP(C351,customers!$A$2:$B$1760,2,FALSE)</f>
        <v>Dell Daveridge</v>
      </c>
      <c r="G351" s="2" t="str">
        <f>IF(VLOOKUP(C351,customers!$A$2:$C$1760,3,FALSE)=0,"",VLOOKUP(C351,customers!$A$2:$C$1760,3,FALSE))</f>
        <v>ddaveridge9p@arstechnica.com</v>
      </c>
      <c r="H351" s="2" t="str">
        <f>VLOOKUP(C351,customers!$A$2:$G$1760,7,FALSE)</f>
        <v>United States</v>
      </c>
      <c r="I351" t="str">
        <f>VLOOKUP(D351,products!$A$2:$B$97,2,FALSE)</f>
        <v>Rob</v>
      </c>
      <c r="J351" t="str">
        <f>VLOOKUP(D351,products!$A$2:$E$97,3,FALSE)</f>
        <v>L</v>
      </c>
      <c r="K351" s="6">
        <f>VLOOKUP(D351,products!$A$2:$E$97,4,FALSE)</f>
        <v>0.2</v>
      </c>
      <c r="L351" s="7">
        <f>VLOOKUP(D351,products!$A$2:$E$97,5,FALSE)</f>
        <v>3.585</v>
      </c>
      <c r="M351" s="7">
        <f t="shared" si="15"/>
        <v>14.34</v>
      </c>
      <c r="N351" t="str">
        <f t="shared" si="16"/>
        <v>Robusta</v>
      </c>
      <c r="O351" t="str">
        <f t="shared" si="17"/>
        <v>Light</v>
      </c>
      <c r="P351" t="str">
        <f>VLOOKUP(orders[[#All],[Customer ID]],Table2[#All],9,0)</f>
        <v>No</v>
      </c>
    </row>
    <row r="352" spans="1:16" x14ac:dyDescent="0.35">
      <c r="A352" s="2" t="s">
        <v>2464</v>
      </c>
      <c r="B352" s="4">
        <v>43592</v>
      </c>
      <c r="C352" s="2" t="s">
        <v>2465</v>
      </c>
      <c r="D352" t="s">
        <v>6158</v>
      </c>
      <c r="E352" s="2">
        <v>4</v>
      </c>
      <c r="F352" s="2" t="str">
        <f>VLOOKUP(C352,customers!$A$2:$B$1760,2,FALSE)</f>
        <v>Joshuah Awdry</v>
      </c>
      <c r="G352" s="2" t="str">
        <f>IF(VLOOKUP(C352,customers!$A$2:$C$1760,3,FALSE)=0,"",VLOOKUP(C352,customers!$A$2:$C$1760,3,FALSE))</f>
        <v>jawdry9q@utexas.edu</v>
      </c>
      <c r="H352" s="2" t="str">
        <f>VLOOKUP(C352,customers!$A$2:$G$1760,7,FALSE)</f>
        <v>United States</v>
      </c>
      <c r="I352" t="str">
        <f>VLOOKUP(D352,products!$A$2:$B$97,2,FALSE)</f>
        <v>Ara</v>
      </c>
      <c r="J352" t="str">
        <f>VLOOKUP(D352,products!$A$2:$E$97,3,FALSE)</f>
        <v>D</v>
      </c>
      <c r="K352" s="6">
        <f>VLOOKUP(D352,products!$A$2:$E$97,4,FALSE)</f>
        <v>0.5</v>
      </c>
      <c r="L352" s="7">
        <f>VLOOKUP(D352,products!$A$2:$E$97,5,FALSE)</f>
        <v>5.97</v>
      </c>
      <c r="M352" s="7">
        <f t="shared" si="15"/>
        <v>23.88</v>
      </c>
      <c r="N352" t="str">
        <f t="shared" si="16"/>
        <v>Arabica</v>
      </c>
      <c r="O352" t="str">
        <f t="shared" si="17"/>
        <v>Dark</v>
      </c>
      <c r="P352" t="str">
        <f>VLOOKUP(orders[[#All],[Customer ID]],Table2[#All],9,0)</f>
        <v>No</v>
      </c>
    </row>
    <row r="353" spans="1:16" x14ac:dyDescent="0.35">
      <c r="A353" s="2" t="s">
        <v>2470</v>
      </c>
      <c r="B353" s="4">
        <v>44066</v>
      </c>
      <c r="C353" s="2" t="s">
        <v>2471</v>
      </c>
      <c r="D353" t="s">
        <v>6155</v>
      </c>
      <c r="E353" s="2">
        <v>2</v>
      </c>
      <c r="F353" s="2" t="str">
        <f>VLOOKUP(C353,customers!$A$2:$B$1760,2,FALSE)</f>
        <v>Ethel Ryles</v>
      </c>
      <c r="G353" s="2" t="str">
        <f>IF(VLOOKUP(C353,customers!$A$2:$C$1760,3,FALSE)=0,"",VLOOKUP(C353,customers!$A$2:$C$1760,3,FALSE))</f>
        <v>eryles9r@fastcompany.com</v>
      </c>
      <c r="H353" s="2" t="str">
        <f>VLOOKUP(C353,customers!$A$2:$G$1760,7,FALSE)</f>
        <v>United States</v>
      </c>
      <c r="I353" t="str">
        <f>VLOOKUP(D353,products!$A$2:$B$97,2,FALSE)</f>
        <v>Ara</v>
      </c>
      <c r="J353" t="str">
        <f>VLOOKUP(D353,products!$A$2:$E$97,3,FALSE)</f>
        <v>M</v>
      </c>
      <c r="K353" s="6">
        <f>VLOOKUP(D353,products!$A$2:$E$97,4,FALSE)</f>
        <v>1</v>
      </c>
      <c r="L353" s="7">
        <f>VLOOKUP(D353,products!$A$2:$E$97,5,FALSE)</f>
        <v>11.25</v>
      </c>
      <c r="M353" s="7">
        <f t="shared" si="15"/>
        <v>22.5</v>
      </c>
      <c r="N353" t="str">
        <f t="shared" si="16"/>
        <v>Arabica</v>
      </c>
      <c r="O353" t="str">
        <f t="shared" si="17"/>
        <v>Medium</v>
      </c>
      <c r="P353" t="str">
        <f>VLOOKUP(orders[[#All],[Customer ID]],Table2[#All],9,0)</f>
        <v>No</v>
      </c>
    </row>
    <row r="354" spans="1:16" x14ac:dyDescent="0.35">
      <c r="A354" s="2" t="s">
        <v>2476</v>
      </c>
      <c r="B354" s="4">
        <v>43984</v>
      </c>
      <c r="C354" s="2" t="s">
        <v>2331</v>
      </c>
      <c r="D354" t="s">
        <v>6144</v>
      </c>
      <c r="E354" s="2">
        <v>5</v>
      </c>
      <c r="F354" s="2" t="str">
        <f>VLOOKUP(C354,customers!$A$2:$B$1760,2,FALSE)</f>
        <v>Flynn Antony</v>
      </c>
      <c r="G354" s="2" t="str">
        <f>IF(VLOOKUP(C354,customers!$A$2:$C$1760,3,FALSE)=0,"",VLOOKUP(C354,customers!$A$2:$C$1760,3,FALSE))</f>
        <v/>
      </c>
      <c r="H354" s="2" t="str">
        <f>VLOOKUP(C354,customers!$A$2:$G$1760,7,FALSE)</f>
        <v>United States</v>
      </c>
      <c r="I354" t="str">
        <f>VLOOKUP(D354,products!$A$2:$B$97,2,FALSE)</f>
        <v>Exc</v>
      </c>
      <c r="J354" t="str">
        <f>VLOOKUP(D354,products!$A$2:$E$97,3,FALSE)</f>
        <v>D</v>
      </c>
      <c r="K354" s="6">
        <f>VLOOKUP(D354,products!$A$2:$E$97,4,FALSE)</f>
        <v>0.5</v>
      </c>
      <c r="L354" s="7">
        <f>VLOOKUP(D354,products!$A$2:$E$97,5,FALSE)</f>
        <v>7.29</v>
      </c>
      <c r="M354" s="7">
        <f t="shared" si="15"/>
        <v>36.450000000000003</v>
      </c>
      <c r="N354" t="str">
        <f t="shared" si="16"/>
        <v>Excelsa</v>
      </c>
      <c r="O354" t="str">
        <f t="shared" si="17"/>
        <v>Dark</v>
      </c>
      <c r="P354" t="str">
        <f>VLOOKUP(orders[[#All],[Customer ID]],Table2[#All],9,0)</f>
        <v>No</v>
      </c>
    </row>
    <row r="355" spans="1:16" x14ac:dyDescent="0.35">
      <c r="A355" s="2" t="s">
        <v>2482</v>
      </c>
      <c r="B355" s="4">
        <v>43860</v>
      </c>
      <c r="C355" s="2" t="s">
        <v>2483</v>
      </c>
      <c r="D355" t="s">
        <v>6157</v>
      </c>
      <c r="E355" s="2">
        <v>4</v>
      </c>
      <c r="F355" s="2" t="str">
        <f>VLOOKUP(C355,customers!$A$2:$B$1760,2,FALSE)</f>
        <v>Maitilde Boxill</v>
      </c>
      <c r="G355" s="2" t="str">
        <f>IF(VLOOKUP(C355,customers!$A$2:$C$1760,3,FALSE)=0,"",VLOOKUP(C355,customers!$A$2:$C$1760,3,FALSE))</f>
        <v/>
      </c>
      <c r="H355" s="2" t="str">
        <f>VLOOKUP(C355,customers!$A$2:$G$1760,7,FALSE)</f>
        <v>United States</v>
      </c>
      <c r="I355" t="str">
        <f>VLOOKUP(D355,products!$A$2:$B$97,2,FALSE)</f>
        <v>Ara</v>
      </c>
      <c r="J355" t="str">
        <f>VLOOKUP(D355,products!$A$2:$E$97,3,FALSE)</f>
        <v>M</v>
      </c>
      <c r="K355" s="6">
        <f>VLOOKUP(D355,products!$A$2:$E$97,4,FALSE)</f>
        <v>0.5</v>
      </c>
      <c r="L355" s="7">
        <f>VLOOKUP(D355,products!$A$2:$E$97,5,FALSE)</f>
        <v>6.75</v>
      </c>
      <c r="M355" s="7">
        <f t="shared" si="15"/>
        <v>27</v>
      </c>
      <c r="N355" t="str">
        <f t="shared" si="16"/>
        <v>Arabica</v>
      </c>
      <c r="O355" t="str">
        <f t="shared" si="17"/>
        <v>Medium</v>
      </c>
      <c r="P355" t="str">
        <f>VLOOKUP(orders[[#All],[Customer ID]],Table2[#All],9,0)</f>
        <v>Yes</v>
      </c>
    </row>
    <row r="356" spans="1:16" x14ac:dyDescent="0.35">
      <c r="A356" s="2" t="s">
        <v>2487</v>
      </c>
      <c r="B356" s="4">
        <v>43876</v>
      </c>
      <c r="C356" s="2" t="s">
        <v>2488</v>
      </c>
      <c r="D356" t="s">
        <v>6175</v>
      </c>
      <c r="E356" s="2">
        <v>6</v>
      </c>
      <c r="F356" s="2" t="str">
        <f>VLOOKUP(C356,customers!$A$2:$B$1760,2,FALSE)</f>
        <v>Jodee Caldicott</v>
      </c>
      <c r="G356" s="2" t="str">
        <f>IF(VLOOKUP(C356,customers!$A$2:$C$1760,3,FALSE)=0,"",VLOOKUP(C356,customers!$A$2:$C$1760,3,FALSE))</f>
        <v>jcaldicott9u@usda.gov</v>
      </c>
      <c r="H356" s="2" t="str">
        <f>VLOOKUP(C356,customers!$A$2:$G$1760,7,FALSE)</f>
        <v>United States</v>
      </c>
      <c r="I356" t="str">
        <f>VLOOKUP(D356,products!$A$2:$B$97,2,FALSE)</f>
        <v>Ara</v>
      </c>
      <c r="J356" t="str">
        <f>VLOOKUP(D356,products!$A$2:$E$97,3,FALSE)</f>
        <v>M</v>
      </c>
      <c r="K356" s="6">
        <f>VLOOKUP(D356,products!$A$2:$E$97,4,FALSE)</f>
        <v>2.5</v>
      </c>
      <c r="L356" s="7">
        <f>VLOOKUP(D356,products!$A$2:$E$97,5,FALSE)</f>
        <v>25.875</v>
      </c>
      <c r="M356" s="7">
        <f t="shared" si="15"/>
        <v>155.25</v>
      </c>
      <c r="N356" t="str">
        <f t="shared" si="16"/>
        <v>Arabica</v>
      </c>
      <c r="O356" t="str">
        <f t="shared" si="17"/>
        <v>Medium</v>
      </c>
      <c r="P356" t="str">
        <f>VLOOKUP(orders[[#All],[Customer ID]],Table2[#All],9,0)</f>
        <v>No</v>
      </c>
    </row>
    <row r="357" spans="1:16" x14ac:dyDescent="0.35">
      <c r="A357" s="2" t="s">
        <v>2492</v>
      </c>
      <c r="B357" s="4">
        <v>44358</v>
      </c>
      <c r="C357" s="2" t="s">
        <v>2493</v>
      </c>
      <c r="D357" t="s">
        <v>6168</v>
      </c>
      <c r="E357" s="2">
        <v>5</v>
      </c>
      <c r="F357" s="2" t="str">
        <f>VLOOKUP(C357,customers!$A$2:$B$1760,2,FALSE)</f>
        <v>Marianna Vedmore</v>
      </c>
      <c r="G357" s="2" t="str">
        <f>IF(VLOOKUP(C357,customers!$A$2:$C$1760,3,FALSE)=0,"",VLOOKUP(C357,customers!$A$2:$C$1760,3,FALSE))</f>
        <v>mvedmore9v@a8.net</v>
      </c>
      <c r="H357" s="2" t="str">
        <f>VLOOKUP(C357,customers!$A$2:$G$1760,7,FALSE)</f>
        <v>United States</v>
      </c>
      <c r="I357" t="str">
        <f>VLOOKUP(D357,products!$A$2:$B$97,2,FALSE)</f>
        <v>Ara</v>
      </c>
      <c r="J357" t="str">
        <f>VLOOKUP(D357,products!$A$2:$E$97,3,FALSE)</f>
        <v>D</v>
      </c>
      <c r="K357" s="6">
        <f>VLOOKUP(D357,products!$A$2:$E$97,4,FALSE)</f>
        <v>2.5</v>
      </c>
      <c r="L357" s="7">
        <f>VLOOKUP(D357,products!$A$2:$E$97,5,FALSE)</f>
        <v>22.885000000000002</v>
      </c>
      <c r="M357" s="7">
        <f t="shared" si="15"/>
        <v>114.42500000000001</v>
      </c>
      <c r="N357" t="str">
        <f t="shared" si="16"/>
        <v>Arabica</v>
      </c>
      <c r="O357" t="str">
        <f t="shared" si="17"/>
        <v>Dark</v>
      </c>
      <c r="P357" t="str">
        <f>VLOOKUP(orders[[#All],[Customer ID]],Table2[#All],9,0)</f>
        <v>Yes</v>
      </c>
    </row>
    <row r="358" spans="1:16" x14ac:dyDescent="0.35">
      <c r="A358" s="2" t="s">
        <v>2498</v>
      </c>
      <c r="B358" s="4">
        <v>44631</v>
      </c>
      <c r="C358" s="2" t="s">
        <v>2499</v>
      </c>
      <c r="D358" t="s">
        <v>6143</v>
      </c>
      <c r="E358" s="2">
        <v>4</v>
      </c>
      <c r="F358" s="2" t="str">
        <f>VLOOKUP(C358,customers!$A$2:$B$1760,2,FALSE)</f>
        <v>Willey Romao</v>
      </c>
      <c r="G358" s="2" t="str">
        <f>IF(VLOOKUP(C358,customers!$A$2:$C$1760,3,FALSE)=0,"",VLOOKUP(C358,customers!$A$2:$C$1760,3,FALSE))</f>
        <v>wromao9w@chronoengine.com</v>
      </c>
      <c r="H358" s="2" t="str">
        <f>VLOOKUP(C358,customers!$A$2:$G$1760,7,FALSE)</f>
        <v>United States</v>
      </c>
      <c r="I358" t="str">
        <f>VLOOKUP(D358,products!$A$2:$B$97,2,FALSE)</f>
        <v>Lib</v>
      </c>
      <c r="J358" t="str">
        <f>VLOOKUP(D358,products!$A$2:$E$97,3,FALSE)</f>
        <v>D</v>
      </c>
      <c r="K358" s="6">
        <f>VLOOKUP(D358,products!$A$2:$E$97,4,FALSE)</f>
        <v>1</v>
      </c>
      <c r="L358" s="7">
        <f>VLOOKUP(D358,products!$A$2:$E$97,5,FALSE)</f>
        <v>12.95</v>
      </c>
      <c r="M358" s="7">
        <f t="shared" si="15"/>
        <v>51.8</v>
      </c>
      <c r="N358" t="str">
        <f t="shared" si="16"/>
        <v>Liberica</v>
      </c>
      <c r="O358" t="str">
        <f t="shared" si="17"/>
        <v>Dark</v>
      </c>
      <c r="P358" t="str">
        <f>VLOOKUP(orders[[#All],[Customer ID]],Table2[#All],9,0)</f>
        <v>Yes</v>
      </c>
    </row>
    <row r="359" spans="1:16" x14ac:dyDescent="0.35">
      <c r="A359" s="2" t="s">
        <v>2504</v>
      </c>
      <c r="B359" s="4">
        <v>44448</v>
      </c>
      <c r="C359" s="2" t="s">
        <v>2505</v>
      </c>
      <c r="D359" t="s">
        <v>6175</v>
      </c>
      <c r="E359" s="2">
        <v>6</v>
      </c>
      <c r="F359" s="2" t="str">
        <f>VLOOKUP(C359,customers!$A$2:$B$1760,2,FALSE)</f>
        <v>Enriqueta Ixor</v>
      </c>
      <c r="G359" s="2" t="str">
        <f>IF(VLOOKUP(C359,customers!$A$2:$C$1760,3,FALSE)=0,"",VLOOKUP(C359,customers!$A$2:$C$1760,3,FALSE))</f>
        <v/>
      </c>
      <c r="H359" s="2" t="str">
        <f>VLOOKUP(C359,customers!$A$2:$G$1760,7,FALSE)</f>
        <v>United States</v>
      </c>
      <c r="I359" t="str">
        <f>VLOOKUP(D359,products!$A$2:$B$97,2,FALSE)</f>
        <v>Ara</v>
      </c>
      <c r="J359" t="str">
        <f>VLOOKUP(D359,products!$A$2:$E$97,3,FALSE)</f>
        <v>M</v>
      </c>
      <c r="K359" s="6">
        <f>VLOOKUP(D359,products!$A$2:$E$97,4,FALSE)</f>
        <v>2.5</v>
      </c>
      <c r="L359" s="7">
        <f>VLOOKUP(D359,products!$A$2:$E$97,5,FALSE)</f>
        <v>25.875</v>
      </c>
      <c r="M359" s="7">
        <f t="shared" si="15"/>
        <v>155.25</v>
      </c>
      <c r="N359" t="str">
        <f t="shared" si="16"/>
        <v>Arabica</v>
      </c>
      <c r="O359" t="str">
        <f t="shared" si="17"/>
        <v>Medium</v>
      </c>
      <c r="P359" t="str">
        <f>VLOOKUP(orders[[#All],[Customer ID]],Table2[#All],9,0)</f>
        <v>No</v>
      </c>
    </row>
    <row r="360" spans="1:16" x14ac:dyDescent="0.35">
      <c r="A360" s="2" t="s">
        <v>2509</v>
      </c>
      <c r="B360" s="4">
        <v>43599</v>
      </c>
      <c r="C360" s="2" t="s">
        <v>2510</v>
      </c>
      <c r="D360" t="s">
        <v>6182</v>
      </c>
      <c r="E360" s="2">
        <v>1</v>
      </c>
      <c r="F360" s="2" t="str">
        <f>VLOOKUP(C360,customers!$A$2:$B$1760,2,FALSE)</f>
        <v>Tomasina Cotmore</v>
      </c>
      <c r="G360" s="2" t="str">
        <f>IF(VLOOKUP(C360,customers!$A$2:$C$1760,3,FALSE)=0,"",VLOOKUP(C360,customers!$A$2:$C$1760,3,FALSE))</f>
        <v>tcotmore9y@amazonaws.com</v>
      </c>
      <c r="H360" s="2" t="str">
        <f>VLOOKUP(C360,customers!$A$2:$G$1760,7,FALSE)</f>
        <v>United States</v>
      </c>
      <c r="I360" t="str">
        <f>VLOOKUP(D360,products!$A$2:$B$97,2,FALSE)</f>
        <v>Ara</v>
      </c>
      <c r="J360" t="str">
        <f>VLOOKUP(D360,products!$A$2:$E$97,3,FALSE)</f>
        <v>L</v>
      </c>
      <c r="K360" s="6">
        <f>VLOOKUP(D360,products!$A$2:$E$97,4,FALSE)</f>
        <v>2.5</v>
      </c>
      <c r="L360" s="7">
        <f>VLOOKUP(D360,products!$A$2:$E$97,5,FALSE)</f>
        <v>29.785</v>
      </c>
      <c r="M360" s="7">
        <f t="shared" si="15"/>
        <v>29.785</v>
      </c>
      <c r="N360" t="str">
        <f t="shared" si="16"/>
        <v>Arabica</v>
      </c>
      <c r="O360" t="str">
        <f t="shared" si="17"/>
        <v>Light</v>
      </c>
      <c r="P360" t="str">
        <f>VLOOKUP(orders[[#All],[Customer ID]],Table2[#All],9,0)</f>
        <v>No</v>
      </c>
    </row>
    <row r="361" spans="1:16" x14ac:dyDescent="0.35">
      <c r="A361" s="2" t="s">
        <v>2515</v>
      </c>
      <c r="B361" s="4">
        <v>43563</v>
      </c>
      <c r="C361" s="2" t="s">
        <v>2516</v>
      </c>
      <c r="D361" t="s">
        <v>6178</v>
      </c>
      <c r="E361" s="2">
        <v>6</v>
      </c>
      <c r="F361" s="2" t="str">
        <f>VLOOKUP(C361,customers!$A$2:$B$1760,2,FALSE)</f>
        <v>Yuma Skipsey</v>
      </c>
      <c r="G361" s="2" t="str">
        <f>IF(VLOOKUP(C361,customers!$A$2:$C$1760,3,FALSE)=0,"",VLOOKUP(C361,customers!$A$2:$C$1760,3,FALSE))</f>
        <v>yskipsey9z@spotify.com</v>
      </c>
      <c r="H361" s="2" t="str">
        <f>VLOOKUP(C361,customers!$A$2:$G$1760,7,FALSE)</f>
        <v>United Kingdom</v>
      </c>
      <c r="I361" t="str">
        <f>VLOOKUP(D361,products!$A$2:$B$97,2,FALSE)</f>
        <v>Rob</v>
      </c>
      <c r="J361" t="str">
        <f>VLOOKUP(D361,products!$A$2:$E$97,3,FALSE)</f>
        <v>L</v>
      </c>
      <c r="K361" s="6">
        <f>VLOOKUP(D361,products!$A$2:$E$97,4,FALSE)</f>
        <v>0.2</v>
      </c>
      <c r="L361" s="7">
        <f>VLOOKUP(D361,products!$A$2:$E$97,5,FALSE)</f>
        <v>3.585</v>
      </c>
      <c r="M361" s="7">
        <f t="shared" si="15"/>
        <v>21.509999999999998</v>
      </c>
      <c r="N361" t="str">
        <f t="shared" si="16"/>
        <v>Robusta</v>
      </c>
      <c r="O361" t="str">
        <f t="shared" si="17"/>
        <v>Light</v>
      </c>
      <c r="P361" t="str">
        <f>VLOOKUP(orders[[#All],[Customer ID]],Table2[#All],9,0)</f>
        <v>No</v>
      </c>
    </row>
    <row r="362" spans="1:16" x14ac:dyDescent="0.35">
      <c r="A362" s="2" t="s">
        <v>2521</v>
      </c>
      <c r="B362" s="4">
        <v>44058</v>
      </c>
      <c r="C362" s="2" t="s">
        <v>2522</v>
      </c>
      <c r="D362" t="s">
        <v>6149</v>
      </c>
      <c r="E362" s="2">
        <v>2</v>
      </c>
      <c r="F362" s="2" t="str">
        <f>VLOOKUP(C362,customers!$A$2:$B$1760,2,FALSE)</f>
        <v>Nicko Corps</v>
      </c>
      <c r="G362" s="2" t="str">
        <f>IF(VLOOKUP(C362,customers!$A$2:$C$1760,3,FALSE)=0,"",VLOOKUP(C362,customers!$A$2:$C$1760,3,FALSE))</f>
        <v>ncorpsa0@gmpg.org</v>
      </c>
      <c r="H362" s="2" t="str">
        <f>VLOOKUP(C362,customers!$A$2:$G$1760,7,FALSE)</f>
        <v>United States</v>
      </c>
      <c r="I362" t="str">
        <f>VLOOKUP(D362,products!$A$2:$B$97,2,FALSE)</f>
        <v>Rob</v>
      </c>
      <c r="J362" t="str">
        <f>VLOOKUP(D362,products!$A$2:$E$97,3,FALSE)</f>
        <v>D</v>
      </c>
      <c r="K362" s="6">
        <f>VLOOKUP(D362,products!$A$2:$E$97,4,FALSE)</f>
        <v>2.5</v>
      </c>
      <c r="L362" s="7">
        <f>VLOOKUP(D362,products!$A$2:$E$97,5,FALSE)</f>
        <v>20.585000000000001</v>
      </c>
      <c r="M362" s="7">
        <f t="shared" si="15"/>
        <v>41.17</v>
      </c>
      <c r="N362" t="str">
        <f t="shared" si="16"/>
        <v>Robusta</v>
      </c>
      <c r="O362" t="str">
        <f t="shared" si="17"/>
        <v>Dark</v>
      </c>
      <c r="P362" t="str">
        <f>VLOOKUP(orders[[#All],[Customer ID]],Table2[#All],9,0)</f>
        <v>No</v>
      </c>
    </row>
    <row r="363" spans="1:16" x14ac:dyDescent="0.35">
      <c r="A363" s="2" t="s">
        <v>2521</v>
      </c>
      <c r="B363" s="4">
        <v>44058</v>
      </c>
      <c r="C363" s="2" t="s">
        <v>2522</v>
      </c>
      <c r="D363" t="s">
        <v>6146</v>
      </c>
      <c r="E363" s="2">
        <v>1</v>
      </c>
      <c r="F363" s="2" t="str">
        <f>VLOOKUP(C363,customers!$A$2:$B$1760,2,FALSE)</f>
        <v>Nicko Corps</v>
      </c>
      <c r="G363" s="2" t="str">
        <f>IF(VLOOKUP(C363,customers!$A$2:$C$1760,3,FALSE)=0,"",VLOOKUP(C363,customers!$A$2:$C$1760,3,FALSE))</f>
        <v>ncorpsa0@gmpg.org</v>
      </c>
      <c r="H363" s="2" t="str">
        <f>VLOOKUP(C363,customers!$A$2:$G$1760,7,FALSE)</f>
        <v>United States</v>
      </c>
      <c r="I363" t="str">
        <f>VLOOKUP(D363,products!$A$2:$B$97,2,FALSE)</f>
        <v>Rob</v>
      </c>
      <c r="J363" t="str">
        <f>VLOOKUP(D363,products!$A$2:$E$97,3,FALSE)</f>
        <v>M</v>
      </c>
      <c r="K363" s="6">
        <f>VLOOKUP(D363,products!$A$2:$E$97,4,FALSE)</f>
        <v>0.5</v>
      </c>
      <c r="L363" s="7">
        <f>VLOOKUP(D363,products!$A$2:$E$97,5,FALSE)</f>
        <v>5.97</v>
      </c>
      <c r="M363" s="7">
        <f t="shared" si="15"/>
        <v>5.97</v>
      </c>
      <c r="N363" t="str">
        <f t="shared" si="16"/>
        <v>Robusta</v>
      </c>
      <c r="O363" t="str">
        <f t="shared" si="17"/>
        <v>Medium</v>
      </c>
      <c r="P363" t="str">
        <f>VLOOKUP(orders[[#All],[Customer ID]],Table2[#All],9,0)</f>
        <v>No</v>
      </c>
    </row>
    <row r="364" spans="1:16" x14ac:dyDescent="0.35">
      <c r="A364" s="2" t="s">
        <v>2532</v>
      </c>
      <c r="B364" s="4">
        <v>44686</v>
      </c>
      <c r="C364" s="2" t="s">
        <v>2533</v>
      </c>
      <c r="D364" t="s">
        <v>6171</v>
      </c>
      <c r="E364" s="2">
        <v>5</v>
      </c>
      <c r="F364" s="2" t="str">
        <f>VLOOKUP(C364,customers!$A$2:$B$1760,2,FALSE)</f>
        <v>Feliks Babber</v>
      </c>
      <c r="G364" s="2" t="str">
        <f>IF(VLOOKUP(C364,customers!$A$2:$C$1760,3,FALSE)=0,"",VLOOKUP(C364,customers!$A$2:$C$1760,3,FALSE))</f>
        <v>fbabbera2@stanford.edu</v>
      </c>
      <c r="H364" s="2" t="str">
        <f>VLOOKUP(C364,customers!$A$2:$G$1760,7,FALSE)</f>
        <v>United States</v>
      </c>
      <c r="I364" t="str">
        <f>VLOOKUP(D364,products!$A$2:$B$97,2,FALSE)</f>
        <v>Exc</v>
      </c>
      <c r="J364" t="str">
        <f>VLOOKUP(D364,products!$A$2:$E$97,3,FALSE)</f>
        <v>L</v>
      </c>
      <c r="K364" s="6">
        <f>VLOOKUP(D364,products!$A$2:$E$97,4,FALSE)</f>
        <v>1</v>
      </c>
      <c r="L364" s="7">
        <f>VLOOKUP(D364,products!$A$2:$E$97,5,FALSE)</f>
        <v>14.85</v>
      </c>
      <c r="M364" s="7">
        <f t="shared" si="15"/>
        <v>74.25</v>
      </c>
      <c r="N364" t="str">
        <f t="shared" si="16"/>
        <v>Excelsa</v>
      </c>
      <c r="O364" t="str">
        <f t="shared" si="17"/>
        <v>Light</v>
      </c>
      <c r="P364" t="str">
        <f>VLOOKUP(orders[[#All],[Customer ID]],Table2[#All],9,0)</f>
        <v>Yes</v>
      </c>
    </row>
    <row r="365" spans="1:16" x14ac:dyDescent="0.35">
      <c r="A365" s="2" t="s">
        <v>2538</v>
      </c>
      <c r="B365" s="4">
        <v>44282</v>
      </c>
      <c r="C365" s="2" t="s">
        <v>2539</v>
      </c>
      <c r="D365" t="s">
        <v>6162</v>
      </c>
      <c r="E365" s="2">
        <v>6</v>
      </c>
      <c r="F365" s="2" t="str">
        <f>VLOOKUP(C365,customers!$A$2:$B$1760,2,FALSE)</f>
        <v>Kaja Loxton</v>
      </c>
      <c r="G365" s="2" t="str">
        <f>IF(VLOOKUP(C365,customers!$A$2:$C$1760,3,FALSE)=0,"",VLOOKUP(C365,customers!$A$2:$C$1760,3,FALSE))</f>
        <v>kloxtona3@opensource.org</v>
      </c>
      <c r="H365" s="2" t="str">
        <f>VLOOKUP(C365,customers!$A$2:$G$1760,7,FALSE)</f>
        <v>United States</v>
      </c>
      <c r="I365" t="str">
        <f>VLOOKUP(D365,products!$A$2:$B$97,2,FALSE)</f>
        <v>Lib</v>
      </c>
      <c r="J365" t="str">
        <f>VLOOKUP(D365,products!$A$2:$E$97,3,FALSE)</f>
        <v>M</v>
      </c>
      <c r="K365" s="6">
        <f>VLOOKUP(D365,products!$A$2:$E$97,4,FALSE)</f>
        <v>1</v>
      </c>
      <c r="L365" s="7">
        <f>VLOOKUP(D365,products!$A$2:$E$97,5,FALSE)</f>
        <v>14.55</v>
      </c>
      <c r="M365" s="7">
        <f t="shared" si="15"/>
        <v>87.300000000000011</v>
      </c>
      <c r="N365" t="str">
        <f t="shared" si="16"/>
        <v>Liberica</v>
      </c>
      <c r="O365" t="str">
        <f t="shared" si="17"/>
        <v>Medium</v>
      </c>
      <c r="P365" t="str">
        <f>VLOOKUP(orders[[#All],[Customer ID]],Table2[#All],9,0)</f>
        <v>No</v>
      </c>
    </row>
    <row r="366" spans="1:16" x14ac:dyDescent="0.35">
      <c r="A366" s="2" t="s">
        <v>2543</v>
      </c>
      <c r="B366" s="4">
        <v>43582</v>
      </c>
      <c r="C366" s="2" t="s">
        <v>2544</v>
      </c>
      <c r="D366" t="s">
        <v>6183</v>
      </c>
      <c r="E366" s="2">
        <v>6</v>
      </c>
      <c r="F366" s="2" t="str">
        <f>VLOOKUP(C366,customers!$A$2:$B$1760,2,FALSE)</f>
        <v>Parker Tofful</v>
      </c>
      <c r="G366" s="2" t="str">
        <f>IF(VLOOKUP(C366,customers!$A$2:$C$1760,3,FALSE)=0,"",VLOOKUP(C366,customers!$A$2:$C$1760,3,FALSE))</f>
        <v>ptoffula4@posterous.com</v>
      </c>
      <c r="H366" s="2" t="str">
        <f>VLOOKUP(C366,customers!$A$2:$G$1760,7,FALSE)</f>
        <v>United States</v>
      </c>
      <c r="I366" t="str">
        <f>VLOOKUP(D366,products!$A$2:$B$97,2,FALSE)</f>
        <v>Exc</v>
      </c>
      <c r="J366" t="str">
        <f>VLOOKUP(D366,products!$A$2:$E$97,3,FALSE)</f>
        <v>D</v>
      </c>
      <c r="K366" s="6">
        <f>VLOOKUP(D366,products!$A$2:$E$97,4,FALSE)</f>
        <v>1</v>
      </c>
      <c r="L366" s="7">
        <f>VLOOKUP(D366,products!$A$2:$E$97,5,FALSE)</f>
        <v>12.15</v>
      </c>
      <c r="M366" s="7">
        <f t="shared" si="15"/>
        <v>72.900000000000006</v>
      </c>
      <c r="N366" t="str">
        <f t="shared" si="16"/>
        <v>Excelsa</v>
      </c>
      <c r="O366" t="str">
        <f t="shared" si="17"/>
        <v>Dark</v>
      </c>
      <c r="P366" t="str">
        <f>VLOOKUP(orders[[#All],[Customer ID]],Table2[#All],9,0)</f>
        <v>Yes</v>
      </c>
    </row>
    <row r="367" spans="1:16" x14ac:dyDescent="0.35">
      <c r="A367" s="2" t="s">
        <v>2549</v>
      </c>
      <c r="B367" s="4">
        <v>44464</v>
      </c>
      <c r="C367" s="2" t="s">
        <v>2550</v>
      </c>
      <c r="D367" t="s">
        <v>6169</v>
      </c>
      <c r="E367" s="2">
        <v>1</v>
      </c>
      <c r="F367" s="2" t="str">
        <f>VLOOKUP(C367,customers!$A$2:$B$1760,2,FALSE)</f>
        <v>Casi Gwinnett</v>
      </c>
      <c r="G367" s="2" t="str">
        <f>IF(VLOOKUP(C367,customers!$A$2:$C$1760,3,FALSE)=0,"",VLOOKUP(C367,customers!$A$2:$C$1760,3,FALSE))</f>
        <v>cgwinnetta5@behance.net</v>
      </c>
      <c r="H367" s="2" t="str">
        <f>VLOOKUP(C367,customers!$A$2:$G$1760,7,FALSE)</f>
        <v>United States</v>
      </c>
      <c r="I367" t="str">
        <f>VLOOKUP(D367,products!$A$2:$B$97,2,FALSE)</f>
        <v>Lib</v>
      </c>
      <c r="J367" t="str">
        <f>VLOOKUP(D367,products!$A$2:$E$97,3,FALSE)</f>
        <v>D</v>
      </c>
      <c r="K367" s="6">
        <f>VLOOKUP(D367,products!$A$2:$E$97,4,FALSE)</f>
        <v>0.5</v>
      </c>
      <c r="L367" s="7">
        <f>VLOOKUP(D367,products!$A$2:$E$97,5,FALSE)</f>
        <v>7.77</v>
      </c>
      <c r="M367" s="7">
        <f t="shared" si="15"/>
        <v>7.77</v>
      </c>
      <c r="N367" t="str">
        <f t="shared" si="16"/>
        <v>Liberica</v>
      </c>
      <c r="O367" t="str">
        <f t="shared" si="17"/>
        <v>Dark</v>
      </c>
      <c r="P367" t="str">
        <f>VLOOKUP(orders[[#All],[Customer ID]],Table2[#All],9,0)</f>
        <v>No</v>
      </c>
    </row>
    <row r="368" spans="1:16" x14ac:dyDescent="0.35">
      <c r="A368" s="2" t="s">
        <v>2554</v>
      </c>
      <c r="B368" s="4">
        <v>43874</v>
      </c>
      <c r="C368" s="2" t="s">
        <v>2555</v>
      </c>
      <c r="D368" t="s">
        <v>6144</v>
      </c>
      <c r="E368" s="2">
        <v>6</v>
      </c>
      <c r="F368" s="2" t="str">
        <f>VLOOKUP(C368,customers!$A$2:$B$1760,2,FALSE)</f>
        <v>Saree Ellesworth</v>
      </c>
      <c r="G368" s="2" t="str">
        <f>IF(VLOOKUP(C368,customers!$A$2:$C$1760,3,FALSE)=0,"",VLOOKUP(C368,customers!$A$2:$C$1760,3,FALSE))</f>
        <v/>
      </c>
      <c r="H368" s="2" t="str">
        <f>VLOOKUP(C368,customers!$A$2:$G$1760,7,FALSE)</f>
        <v>United States</v>
      </c>
      <c r="I368" t="str">
        <f>VLOOKUP(D368,products!$A$2:$B$97,2,FALSE)</f>
        <v>Exc</v>
      </c>
      <c r="J368" t="str">
        <f>VLOOKUP(D368,products!$A$2:$E$97,3,FALSE)</f>
        <v>D</v>
      </c>
      <c r="K368" s="6">
        <f>VLOOKUP(D368,products!$A$2:$E$97,4,FALSE)</f>
        <v>0.5</v>
      </c>
      <c r="L368" s="7">
        <f>VLOOKUP(D368,products!$A$2:$E$97,5,FALSE)</f>
        <v>7.29</v>
      </c>
      <c r="M368" s="7">
        <f t="shared" si="15"/>
        <v>43.74</v>
      </c>
      <c r="N368" t="str">
        <f t="shared" si="16"/>
        <v>Excelsa</v>
      </c>
      <c r="O368" t="str">
        <f t="shared" si="17"/>
        <v>Dark</v>
      </c>
      <c r="P368" t="str">
        <f>VLOOKUP(orders[[#All],[Customer ID]],Table2[#All],9,0)</f>
        <v>No</v>
      </c>
    </row>
    <row r="369" spans="1:16" x14ac:dyDescent="0.35">
      <c r="A369" s="2" t="s">
        <v>2559</v>
      </c>
      <c r="B369" s="4">
        <v>44393</v>
      </c>
      <c r="C369" s="2" t="s">
        <v>2560</v>
      </c>
      <c r="D369" t="s">
        <v>6159</v>
      </c>
      <c r="E369" s="2">
        <v>2</v>
      </c>
      <c r="F369" s="2" t="str">
        <f>VLOOKUP(C369,customers!$A$2:$B$1760,2,FALSE)</f>
        <v>Silvio Iorizzi</v>
      </c>
      <c r="G369" s="2" t="str">
        <f>IF(VLOOKUP(C369,customers!$A$2:$C$1760,3,FALSE)=0,"",VLOOKUP(C369,customers!$A$2:$C$1760,3,FALSE))</f>
        <v/>
      </c>
      <c r="H369" s="2" t="str">
        <f>VLOOKUP(C369,customers!$A$2:$G$1760,7,FALSE)</f>
        <v>United States</v>
      </c>
      <c r="I369" t="str">
        <f>VLOOKUP(D369,products!$A$2:$B$97,2,FALSE)</f>
        <v>Lib</v>
      </c>
      <c r="J369" t="str">
        <f>VLOOKUP(D369,products!$A$2:$E$97,3,FALSE)</f>
        <v>M</v>
      </c>
      <c r="K369" s="6">
        <f>VLOOKUP(D369,products!$A$2:$E$97,4,FALSE)</f>
        <v>0.2</v>
      </c>
      <c r="L369" s="7">
        <f>VLOOKUP(D369,products!$A$2:$E$97,5,FALSE)</f>
        <v>4.3650000000000002</v>
      </c>
      <c r="M369" s="7">
        <f t="shared" si="15"/>
        <v>8.73</v>
      </c>
      <c r="N369" t="str">
        <f t="shared" si="16"/>
        <v>Liberica</v>
      </c>
      <c r="O369" t="str">
        <f t="shared" si="17"/>
        <v>Medium</v>
      </c>
      <c r="P369" t="str">
        <f>VLOOKUP(orders[[#All],[Customer ID]],Table2[#All],9,0)</f>
        <v>Yes</v>
      </c>
    </row>
    <row r="370" spans="1:16" x14ac:dyDescent="0.35">
      <c r="A370" s="2" t="s">
        <v>2563</v>
      </c>
      <c r="B370" s="4">
        <v>44692</v>
      </c>
      <c r="C370" s="2" t="s">
        <v>2564</v>
      </c>
      <c r="D370" t="s">
        <v>6166</v>
      </c>
      <c r="E370" s="2">
        <v>2</v>
      </c>
      <c r="F370" s="2" t="str">
        <f>VLOOKUP(C370,customers!$A$2:$B$1760,2,FALSE)</f>
        <v>Leesa Flaonier</v>
      </c>
      <c r="G370" s="2" t="str">
        <f>IF(VLOOKUP(C370,customers!$A$2:$C$1760,3,FALSE)=0,"",VLOOKUP(C370,customers!$A$2:$C$1760,3,FALSE))</f>
        <v>lflaoniera8@wordpress.org</v>
      </c>
      <c r="H370" s="2" t="str">
        <f>VLOOKUP(C370,customers!$A$2:$G$1760,7,FALSE)</f>
        <v>United States</v>
      </c>
      <c r="I370" t="str">
        <f>VLOOKUP(D370,products!$A$2:$B$97,2,FALSE)</f>
        <v>Exc</v>
      </c>
      <c r="J370" t="str">
        <f>VLOOKUP(D370,products!$A$2:$E$97,3,FALSE)</f>
        <v>M</v>
      </c>
      <c r="K370" s="6">
        <f>VLOOKUP(D370,products!$A$2:$E$97,4,FALSE)</f>
        <v>2.5</v>
      </c>
      <c r="L370" s="7">
        <f>VLOOKUP(D370,products!$A$2:$E$97,5,FALSE)</f>
        <v>31.625</v>
      </c>
      <c r="M370" s="7">
        <f t="shared" si="15"/>
        <v>63.25</v>
      </c>
      <c r="N370" t="str">
        <f t="shared" si="16"/>
        <v>Excelsa</v>
      </c>
      <c r="O370" t="str">
        <f t="shared" si="17"/>
        <v>Medium</v>
      </c>
      <c r="P370" t="str">
        <f>VLOOKUP(orders[[#All],[Customer ID]],Table2[#All],9,0)</f>
        <v>No</v>
      </c>
    </row>
    <row r="371" spans="1:16" x14ac:dyDescent="0.35">
      <c r="A371" s="2" t="s">
        <v>2569</v>
      </c>
      <c r="B371" s="4">
        <v>43500</v>
      </c>
      <c r="C371" s="2" t="s">
        <v>2570</v>
      </c>
      <c r="D371" t="s">
        <v>6176</v>
      </c>
      <c r="E371" s="2">
        <v>1</v>
      </c>
      <c r="F371" s="2" t="str">
        <f>VLOOKUP(C371,customers!$A$2:$B$1760,2,FALSE)</f>
        <v>Abba Pummell</v>
      </c>
      <c r="G371" s="2" t="str">
        <f>IF(VLOOKUP(C371,customers!$A$2:$C$1760,3,FALSE)=0,"",VLOOKUP(C371,customers!$A$2:$C$1760,3,FALSE))</f>
        <v/>
      </c>
      <c r="H371" s="2" t="str">
        <f>VLOOKUP(C371,customers!$A$2:$G$1760,7,FALSE)</f>
        <v>United States</v>
      </c>
      <c r="I371" t="str">
        <f>VLOOKUP(D371,products!$A$2:$B$97,2,FALSE)</f>
        <v>Exc</v>
      </c>
      <c r="J371" t="str">
        <f>VLOOKUP(D371,products!$A$2:$E$97,3,FALSE)</f>
        <v>L</v>
      </c>
      <c r="K371" s="6">
        <f>VLOOKUP(D371,products!$A$2:$E$97,4,FALSE)</f>
        <v>0.5</v>
      </c>
      <c r="L371" s="7">
        <f>VLOOKUP(D371,products!$A$2:$E$97,5,FALSE)</f>
        <v>8.91</v>
      </c>
      <c r="M371" s="7">
        <f t="shared" si="15"/>
        <v>8.91</v>
      </c>
      <c r="N371" t="str">
        <f t="shared" si="16"/>
        <v>Excelsa</v>
      </c>
      <c r="O371" t="str">
        <f t="shared" si="17"/>
        <v>Light</v>
      </c>
      <c r="P371" t="str">
        <f>VLOOKUP(orders[[#All],[Customer ID]],Table2[#All],9,0)</f>
        <v>Yes</v>
      </c>
    </row>
    <row r="372" spans="1:16" x14ac:dyDescent="0.35">
      <c r="A372" s="2" t="s">
        <v>2573</v>
      </c>
      <c r="B372" s="4">
        <v>43501</v>
      </c>
      <c r="C372" s="2" t="s">
        <v>2574</v>
      </c>
      <c r="D372" t="s">
        <v>6183</v>
      </c>
      <c r="E372" s="2">
        <v>2</v>
      </c>
      <c r="F372" s="2" t="str">
        <f>VLOOKUP(C372,customers!$A$2:$B$1760,2,FALSE)</f>
        <v>Corinna Catcheside</v>
      </c>
      <c r="G372" s="2" t="str">
        <f>IF(VLOOKUP(C372,customers!$A$2:$C$1760,3,FALSE)=0,"",VLOOKUP(C372,customers!$A$2:$C$1760,3,FALSE))</f>
        <v>ccatchesideaa@macromedia.com</v>
      </c>
      <c r="H372" s="2" t="str">
        <f>VLOOKUP(C372,customers!$A$2:$G$1760,7,FALSE)</f>
        <v>United States</v>
      </c>
      <c r="I372" t="str">
        <f>VLOOKUP(D372,products!$A$2:$B$97,2,FALSE)</f>
        <v>Exc</v>
      </c>
      <c r="J372" t="str">
        <f>VLOOKUP(D372,products!$A$2:$E$97,3,FALSE)</f>
        <v>D</v>
      </c>
      <c r="K372" s="6">
        <f>VLOOKUP(D372,products!$A$2:$E$97,4,FALSE)</f>
        <v>1</v>
      </c>
      <c r="L372" s="7">
        <f>VLOOKUP(D372,products!$A$2:$E$97,5,FALSE)</f>
        <v>12.15</v>
      </c>
      <c r="M372" s="7">
        <f t="shared" si="15"/>
        <v>24.3</v>
      </c>
      <c r="N372" t="str">
        <f t="shared" si="16"/>
        <v>Excelsa</v>
      </c>
      <c r="O372" t="str">
        <f t="shared" si="17"/>
        <v>Dark</v>
      </c>
      <c r="P372" t="str">
        <f>VLOOKUP(orders[[#All],[Customer ID]],Table2[#All],9,0)</f>
        <v>Yes</v>
      </c>
    </row>
    <row r="373" spans="1:16" x14ac:dyDescent="0.35">
      <c r="A373" s="2" t="s">
        <v>2579</v>
      </c>
      <c r="B373" s="4">
        <v>44705</v>
      </c>
      <c r="C373" s="2" t="s">
        <v>2580</v>
      </c>
      <c r="D373" t="s">
        <v>6180</v>
      </c>
      <c r="E373" s="2">
        <v>6</v>
      </c>
      <c r="F373" s="2" t="str">
        <f>VLOOKUP(C373,customers!$A$2:$B$1760,2,FALSE)</f>
        <v>Cortney Gibbonson</v>
      </c>
      <c r="G373" s="2" t="str">
        <f>IF(VLOOKUP(C373,customers!$A$2:$C$1760,3,FALSE)=0,"",VLOOKUP(C373,customers!$A$2:$C$1760,3,FALSE))</f>
        <v>cgibbonsonab@accuweather.com</v>
      </c>
      <c r="H373" s="2" t="str">
        <f>VLOOKUP(C373,customers!$A$2:$G$1760,7,FALSE)</f>
        <v>United States</v>
      </c>
      <c r="I373" t="str">
        <f>VLOOKUP(D373,products!$A$2:$B$97,2,FALSE)</f>
        <v>Ara</v>
      </c>
      <c r="J373" t="str">
        <f>VLOOKUP(D373,products!$A$2:$E$97,3,FALSE)</f>
        <v>L</v>
      </c>
      <c r="K373" s="6">
        <f>VLOOKUP(D373,products!$A$2:$E$97,4,FALSE)</f>
        <v>0.5</v>
      </c>
      <c r="L373" s="7">
        <f>VLOOKUP(D373,products!$A$2:$E$97,5,FALSE)</f>
        <v>7.77</v>
      </c>
      <c r="M373" s="7">
        <f t="shared" si="15"/>
        <v>46.62</v>
      </c>
      <c r="N373" t="str">
        <f t="shared" si="16"/>
        <v>Arabica</v>
      </c>
      <c r="O373" t="str">
        <f t="shared" si="17"/>
        <v>Light</v>
      </c>
      <c r="P373" t="str">
        <f>VLOOKUP(orders[[#All],[Customer ID]],Table2[#All],9,0)</f>
        <v>Yes</v>
      </c>
    </row>
    <row r="374" spans="1:16" x14ac:dyDescent="0.35">
      <c r="A374" s="2" t="s">
        <v>2585</v>
      </c>
      <c r="B374" s="4">
        <v>44108</v>
      </c>
      <c r="C374" s="2" t="s">
        <v>2586</v>
      </c>
      <c r="D374" t="s">
        <v>6173</v>
      </c>
      <c r="E374" s="2">
        <v>6</v>
      </c>
      <c r="F374" s="2" t="str">
        <f>VLOOKUP(C374,customers!$A$2:$B$1760,2,FALSE)</f>
        <v>Terri Farra</v>
      </c>
      <c r="G374" s="2" t="str">
        <f>IF(VLOOKUP(C374,customers!$A$2:$C$1760,3,FALSE)=0,"",VLOOKUP(C374,customers!$A$2:$C$1760,3,FALSE))</f>
        <v>tfarraac@behance.net</v>
      </c>
      <c r="H374" s="2" t="str">
        <f>VLOOKUP(C374,customers!$A$2:$G$1760,7,FALSE)</f>
        <v>United States</v>
      </c>
      <c r="I374" t="str">
        <f>VLOOKUP(D374,products!$A$2:$B$97,2,FALSE)</f>
        <v>Rob</v>
      </c>
      <c r="J374" t="str">
        <f>VLOOKUP(D374,products!$A$2:$E$97,3,FALSE)</f>
        <v>L</v>
      </c>
      <c r="K374" s="6">
        <f>VLOOKUP(D374,products!$A$2:$E$97,4,FALSE)</f>
        <v>0.5</v>
      </c>
      <c r="L374" s="7">
        <f>VLOOKUP(D374,products!$A$2:$E$97,5,FALSE)</f>
        <v>7.17</v>
      </c>
      <c r="M374" s="7">
        <f t="shared" si="15"/>
        <v>43.019999999999996</v>
      </c>
      <c r="N374" t="str">
        <f t="shared" si="16"/>
        <v>Robusta</v>
      </c>
      <c r="O374" t="str">
        <f t="shared" si="17"/>
        <v>Light</v>
      </c>
      <c r="P374" t="str">
        <f>VLOOKUP(orders[[#All],[Customer ID]],Table2[#All],9,0)</f>
        <v>No</v>
      </c>
    </row>
    <row r="375" spans="1:16" x14ac:dyDescent="0.35">
      <c r="A375" s="2" t="s">
        <v>2591</v>
      </c>
      <c r="B375" s="4">
        <v>44742</v>
      </c>
      <c r="C375" s="2" t="s">
        <v>2592</v>
      </c>
      <c r="D375" t="s">
        <v>6158</v>
      </c>
      <c r="E375" s="2">
        <v>3</v>
      </c>
      <c r="F375" s="2" t="str">
        <f>VLOOKUP(C375,customers!$A$2:$B$1760,2,FALSE)</f>
        <v>Corney Curme</v>
      </c>
      <c r="G375" s="2" t="str">
        <f>IF(VLOOKUP(C375,customers!$A$2:$C$1760,3,FALSE)=0,"",VLOOKUP(C375,customers!$A$2:$C$1760,3,FALSE))</f>
        <v/>
      </c>
      <c r="H375" s="2" t="str">
        <f>VLOOKUP(C375,customers!$A$2:$G$1760,7,FALSE)</f>
        <v>Ireland</v>
      </c>
      <c r="I375" t="str">
        <f>VLOOKUP(D375,products!$A$2:$B$97,2,FALSE)</f>
        <v>Ara</v>
      </c>
      <c r="J375" t="str">
        <f>VLOOKUP(D375,products!$A$2:$E$97,3,FALSE)</f>
        <v>D</v>
      </c>
      <c r="K375" s="6">
        <f>VLOOKUP(D375,products!$A$2:$E$97,4,FALSE)</f>
        <v>0.5</v>
      </c>
      <c r="L375" s="7">
        <f>VLOOKUP(D375,products!$A$2:$E$97,5,FALSE)</f>
        <v>5.97</v>
      </c>
      <c r="M375" s="7">
        <f t="shared" si="15"/>
        <v>17.91</v>
      </c>
      <c r="N375" t="str">
        <f t="shared" si="16"/>
        <v>Arabica</v>
      </c>
      <c r="O375" t="str">
        <f t="shared" si="17"/>
        <v>Dark</v>
      </c>
      <c r="P375" t="str">
        <f>VLOOKUP(orders[[#All],[Customer ID]],Table2[#All],9,0)</f>
        <v>Yes</v>
      </c>
    </row>
    <row r="376" spans="1:16" x14ac:dyDescent="0.35">
      <c r="A376" s="2" t="s">
        <v>2597</v>
      </c>
      <c r="B376" s="4">
        <v>44125</v>
      </c>
      <c r="C376" s="2" t="s">
        <v>2598</v>
      </c>
      <c r="D376" t="s">
        <v>6161</v>
      </c>
      <c r="E376" s="2">
        <v>4</v>
      </c>
      <c r="F376" s="2" t="str">
        <f>VLOOKUP(C376,customers!$A$2:$B$1760,2,FALSE)</f>
        <v>Gothart Bamfield</v>
      </c>
      <c r="G376" s="2" t="str">
        <f>IF(VLOOKUP(C376,customers!$A$2:$C$1760,3,FALSE)=0,"",VLOOKUP(C376,customers!$A$2:$C$1760,3,FALSE))</f>
        <v>gbamfieldae@yellowpages.com</v>
      </c>
      <c r="H376" s="2" t="str">
        <f>VLOOKUP(C376,customers!$A$2:$G$1760,7,FALSE)</f>
        <v>United States</v>
      </c>
      <c r="I376" t="str">
        <f>VLOOKUP(D376,products!$A$2:$B$97,2,FALSE)</f>
        <v>Lib</v>
      </c>
      <c r="J376" t="str">
        <f>VLOOKUP(D376,products!$A$2:$E$97,3,FALSE)</f>
        <v>L</v>
      </c>
      <c r="K376" s="6">
        <f>VLOOKUP(D376,products!$A$2:$E$97,4,FALSE)</f>
        <v>0.5</v>
      </c>
      <c r="L376" s="7">
        <f>VLOOKUP(D376,products!$A$2:$E$97,5,FALSE)</f>
        <v>9.51</v>
      </c>
      <c r="M376" s="7">
        <f t="shared" si="15"/>
        <v>38.04</v>
      </c>
      <c r="N376" t="str">
        <f t="shared" si="16"/>
        <v>Liberica</v>
      </c>
      <c r="O376" t="str">
        <f t="shared" si="17"/>
        <v>Light</v>
      </c>
      <c r="P376" t="str">
        <f>VLOOKUP(orders[[#All],[Customer ID]],Table2[#All],9,0)</f>
        <v>Yes</v>
      </c>
    </row>
    <row r="377" spans="1:16" x14ac:dyDescent="0.35">
      <c r="A377" s="2" t="s">
        <v>2603</v>
      </c>
      <c r="B377" s="4">
        <v>44120</v>
      </c>
      <c r="C377" s="2" t="s">
        <v>2604</v>
      </c>
      <c r="D377" t="s">
        <v>6152</v>
      </c>
      <c r="E377" s="2">
        <v>2</v>
      </c>
      <c r="F377" s="2" t="str">
        <f>VLOOKUP(C377,customers!$A$2:$B$1760,2,FALSE)</f>
        <v>Waylin Hollingdale</v>
      </c>
      <c r="G377" s="2" t="str">
        <f>IF(VLOOKUP(C377,customers!$A$2:$C$1760,3,FALSE)=0,"",VLOOKUP(C377,customers!$A$2:$C$1760,3,FALSE))</f>
        <v>whollingdaleaf@about.me</v>
      </c>
      <c r="H377" s="2" t="str">
        <f>VLOOKUP(C377,customers!$A$2:$G$1760,7,FALSE)</f>
        <v>United States</v>
      </c>
      <c r="I377" t="str">
        <f>VLOOKUP(D377,products!$A$2:$B$97,2,FALSE)</f>
        <v>Ara</v>
      </c>
      <c r="J377" t="str">
        <f>VLOOKUP(D377,products!$A$2:$E$97,3,FALSE)</f>
        <v>M</v>
      </c>
      <c r="K377" s="6">
        <f>VLOOKUP(D377,products!$A$2:$E$97,4,FALSE)</f>
        <v>0.2</v>
      </c>
      <c r="L377" s="7">
        <f>VLOOKUP(D377,products!$A$2:$E$97,5,FALSE)</f>
        <v>3.375</v>
      </c>
      <c r="M377" s="7">
        <f t="shared" si="15"/>
        <v>6.75</v>
      </c>
      <c r="N377" t="str">
        <f t="shared" si="16"/>
        <v>Arabica</v>
      </c>
      <c r="O377" t="str">
        <f t="shared" si="17"/>
        <v>Medium</v>
      </c>
      <c r="P377" t="str">
        <f>VLOOKUP(orders[[#All],[Customer ID]],Table2[#All],9,0)</f>
        <v>Yes</v>
      </c>
    </row>
    <row r="378" spans="1:16" x14ac:dyDescent="0.35">
      <c r="A378" s="2" t="s">
        <v>2609</v>
      </c>
      <c r="B378" s="4">
        <v>44097</v>
      </c>
      <c r="C378" s="2" t="s">
        <v>2610</v>
      </c>
      <c r="D378" t="s">
        <v>6146</v>
      </c>
      <c r="E378" s="2">
        <v>1</v>
      </c>
      <c r="F378" s="2" t="str">
        <f>VLOOKUP(C378,customers!$A$2:$B$1760,2,FALSE)</f>
        <v>Judd De Leek</v>
      </c>
      <c r="G378" s="2" t="str">
        <f>IF(VLOOKUP(C378,customers!$A$2:$C$1760,3,FALSE)=0,"",VLOOKUP(C378,customers!$A$2:$C$1760,3,FALSE))</f>
        <v>jdeag@xrea.com</v>
      </c>
      <c r="H378" s="2" t="str">
        <f>VLOOKUP(C378,customers!$A$2:$G$1760,7,FALSE)</f>
        <v>United States</v>
      </c>
      <c r="I378" t="str">
        <f>VLOOKUP(D378,products!$A$2:$B$97,2,FALSE)</f>
        <v>Rob</v>
      </c>
      <c r="J378" t="str">
        <f>VLOOKUP(D378,products!$A$2:$E$97,3,FALSE)</f>
        <v>M</v>
      </c>
      <c r="K378" s="6">
        <f>VLOOKUP(D378,products!$A$2:$E$97,4,FALSE)</f>
        <v>0.5</v>
      </c>
      <c r="L378" s="7">
        <f>VLOOKUP(D378,products!$A$2:$E$97,5,FALSE)</f>
        <v>5.97</v>
      </c>
      <c r="M378" s="7">
        <f t="shared" si="15"/>
        <v>5.97</v>
      </c>
      <c r="N378" t="str">
        <f t="shared" si="16"/>
        <v>Robusta</v>
      </c>
      <c r="O378" t="str">
        <f t="shared" si="17"/>
        <v>Medium</v>
      </c>
      <c r="P378" t="str">
        <f>VLOOKUP(orders[[#All],[Customer ID]],Table2[#All],9,0)</f>
        <v>Yes</v>
      </c>
    </row>
    <row r="379" spans="1:16" x14ac:dyDescent="0.35">
      <c r="A379" s="2" t="s">
        <v>2615</v>
      </c>
      <c r="B379" s="4">
        <v>43532</v>
      </c>
      <c r="C379" s="2" t="s">
        <v>2616</v>
      </c>
      <c r="D379" t="s">
        <v>6163</v>
      </c>
      <c r="E379" s="2">
        <v>3</v>
      </c>
      <c r="F379" s="2" t="str">
        <f>VLOOKUP(C379,customers!$A$2:$B$1760,2,FALSE)</f>
        <v>Vanya Skullet</v>
      </c>
      <c r="G379" s="2" t="str">
        <f>IF(VLOOKUP(C379,customers!$A$2:$C$1760,3,FALSE)=0,"",VLOOKUP(C379,customers!$A$2:$C$1760,3,FALSE))</f>
        <v>vskulletah@tinyurl.com</v>
      </c>
      <c r="H379" s="2" t="str">
        <f>VLOOKUP(C379,customers!$A$2:$G$1760,7,FALSE)</f>
        <v>Ireland</v>
      </c>
      <c r="I379" t="str">
        <f>VLOOKUP(D379,products!$A$2:$B$97,2,FALSE)</f>
        <v>Rob</v>
      </c>
      <c r="J379" t="str">
        <f>VLOOKUP(D379,products!$A$2:$E$97,3,FALSE)</f>
        <v>D</v>
      </c>
      <c r="K379" s="6">
        <f>VLOOKUP(D379,products!$A$2:$E$97,4,FALSE)</f>
        <v>0.2</v>
      </c>
      <c r="L379" s="7">
        <f>VLOOKUP(D379,products!$A$2:$E$97,5,FALSE)</f>
        <v>2.6850000000000001</v>
      </c>
      <c r="M379" s="7">
        <f t="shared" si="15"/>
        <v>8.0549999999999997</v>
      </c>
      <c r="N379" t="str">
        <f t="shared" si="16"/>
        <v>Robusta</v>
      </c>
      <c r="O379" t="str">
        <f t="shared" si="17"/>
        <v>Dark</v>
      </c>
      <c r="P379" t="str">
        <f>VLOOKUP(orders[[#All],[Customer ID]],Table2[#All],9,0)</f>
        <v>No</v>
      </c>
    </row>
    <row r="380" spans="1:16" x14ac:dyDescent="0.35">
      <c r="A380" s="2" t="s">
        <v>2621</v>
      </c>
      <c r="B380" s="4">
        <v>44377</v>
      </c>
      <c r="C380" s="2" t="s">
        <v>2622</v>
      </c>
      <c r="D380" t="s">
        <v>6180</v>
      </c>
      <c r="E380" s="2">
        <v>3</v>
      </c>
      <c r="F380" s="2" t="str">
        <f>VLOOKUP(C380,customers!$A$2:$B$1760,2,FALSE)</f>
        <v>Jany Rudeforth</v>
      </c>
      <c r="G380" s="2" t="str">
        <f>IF(VLOOKUP(C380,customers!$A$2:$C$1760,3,FALSE)=0,"",VLOOKUP(C380,customers!$A$2:$C$1760,3,FALSE))</f>
        <v>jrudeforthai@wunderground.com</v>
      </c>
      <c r="H380" s="2" t="str">
        <f>VLOOKUP(C380,customers!$A$2:$G$1760,7,FALSE)</f>
        <v>Ireland</v>
      </c>
      <c r="I380" t="str">
        <f>VLOOKUP(D380,products!$A$2:$B$97,2,FALSE)</f>
        <v>Ara</v>
      </c>
      <c r="J380" t="str">
        <f>VLOOKUP(D380,products!$A$2:$E$97,3,FALSE)</f>
        <v>L</v>
      </c>
      <c r="K380" s="6">
        <f>VLOOKUP(D380,products!$A$2:$E$97,4,FALSE)</f>
        <v>0.5</v>
      </c>
      <c r="L380" s="7">
        <f>VLOOKUP(D380,products!$A$2:$E$97,5,FALSE)</f>
        <v>7.77</v>
      </c>
      <c r="M380" s="7">
        <f t="shared" si="15"/>
        <v>23.31</v>
      </c>
      <c r="N380" t="str">
        <f t="shared" si="16"/>
        <v>Arabica</v>
      </c>
      <c r="O380" t="str">
        <f t="shared" si="17"/>
        <v>Light</v>
      </c>
      <c r="P380" t="str">
        <f>VLOOKUP(orders[[#All],[Customer ID]],Table2[#All],9,0)</f>
        <v>Yes</v>
      </c>
    </row>
    <row r="381" spans="1:16" x14ac:dyDescent="0.35">
      <c r="A381" s="2" t="s">
        <v>2627</v>
      </c>
      <c r="B381" s="4">
        <v>43690</v>
      </c>
      <c r="C381" s="2" t="s">
        <v>2628</v>
      </c>
      <c r="D381" t="s">
        <v>6173</v>
      </c>
      <c r="E381" s="2">
        <v>6</v>
      </c>
      <c r="F381" s="2" t="str">
        <f>VLOOKUP(C381,customers!$A$2:$B$1760,2,FALSE)</f>
        <v>Ashbey Tomaszewski</v>
      </c>
      <c r="G381" s="2" t="str">
        <f>IF(VLOOKUP(C381,customers!$A$2:$C$1760,3,FALSE)=0,"",VLOOKUP(C381,customers!$A$2:$C$1760,3,FALSE))</f>
        <v>atomaszewskiaj@answers.com</v>
      </c>
      <c r="H381" s="2" t="str">
        <f>VLOOKUP(C381,customers!$A$2:$G$1760,7,FALSE)</f>
        <v>United Kingdom</v>
      </c>
      <c r="I381" t="str">
        <f>VLOOKUP(D381,products!$A$2:$B$97,2,FALSE)</f>
        <v>Rob</v>
      </c>
      <c r="J381" t="str">
        <f>VLOOKUP(D381,products!$A$2:$E$97,3,FALSE)</f>
        <v>L</v>
      </c>
      <c r="K381" s="6">
        <f>VLOOKUP(D381,products!$A$2:$E$97,4,FALSE)</f>
        <v>0.5</v>
      </c>
      <c r="L381" s="7">
        <f>VLOOKUP(D381,products!$A$2:$E$97,5,FALSE)</f>
        <v>7.17</v>
      </c>
      <c r="M381" s="7">
        <f t="shared" si="15"/>
        <v>43.019999999999996</v>
      </c>
      <c r="N381" t="str">
        <f t="shared" si="16"/>
        <v>Robusta</v>
      </c>
      <c r="O381" t="str">
        <f t="shared" si="17"/>
        <v>Light</v>
      </c>
      <c r="P381" t="str">
        <f>VLOOKUP(orders[[#All],[Customer ID]],Table2[#All],9,0)</f>
        <v>Yes</v>
      </c>
    </row>
    <row r="382" spans="1:16" x14ac:dyDescent="0.35">
      <c r="A382" s="2" t="s">
        <v>2632</v>
      </c>
      <c r="B382" s="4">
        <v>44249</v>
      </c>
      <c r="C382" s="2" t="s">
        <v>2331</v>
      </c>
      <c r="D382" t="s">
        <v>6169</v>
      </c>
      <c r="E382" s="2">
        <v>3</v>
      </c>
      <c r="F382" s="2" t="str">
        <f>VLOOKUP(C382,customers!$A$2:$B$1760,2,FALSE)</f>
        <v>Flynn Antony</v>
      </c>
      <c r="G382" s="2" t="str">
        <f>IF(VLOOKUP(C382,customers!$A$2:$C$1760,3,FALSE)=0,"",VLOOKUP(C382,customers!$A$2:$C$1760,3,FALSE))</f>
        <v/>
      </c>
      <c r="H382" s="2" t="str">
        <f>VLOOKUP(C382,customers!$A$2:$G$1760,7,FALSE)</f>
        <v>United States</v>
      </c>
      <c r="I382" t="str">
        <f>VLOOKUP(D382,products!$A$2:$B$97,2,FALSE)</f>
        <v>Lib</v>
      </c>
      <c r="J382" t="str">
        <f>VLOOKUP(D382,products!$A$2:$E$97,3,FALSE)</f>
        <v>D</v>
      </c>
      <c r="K382" s="6">
        <f>VLOOKUP(D382,products!$A$2:$E$97,4,FALSE)</f>
        <v>0.5</v>
      </c>
      <c r="L382" s="7">
        <f>VLOOKUP(D382,products!$A$2:$E$97,5,FALSE)</f>
        <v>7.77</v>
      </c>
      <c r="M382" s="7">
        <f t="shared" si="15"/>
        <v>23.31</v>
      </c>
      <c r="N382" t="str">
        <f t="shared" si="16"/>
        <v>Liberica</v>
      </c>
      <c r="O382" t="str">
        <f t="shared" si="17"/>
        <v>Dark</v>
      </c>
      <c r="P382" t="str">
        <f>VLOOKUP(orders[[#All],[Customer ID]],Table2[#All],9,0)</f>
        <v>No</v>
      </c>
    </row>
    <row r="383" spans="1:16" x14ac:dyDescent="0.35">
      <c r="A383" s="2" t="s">
        <v>2638</v>
      </c>
      <c r="B383" s="4">
        <v>44646</v>
      </c>
      <c r="C383" s="2" t="s">
        <v>2639</v>
      </c>
      <c r="D383" t="s">
        <v>6154</v>
      </c>
      <c r="E383" s="2">
        <v>5</v>
      </c>
      <c r="F383" s="2" t="str">
        <f>VLOOKUP(C383,customers!$A$2:$B$1760,2,FALSE)</f>
        <v>Pren Bess</v>
      </c>
      <c r="G383" s="2" t="str">
        <f>IF(VLOOKUP(C383,customers!$A$2:$C$1760,3,FALSE)=0,"",VLOOKUP(C383,customers!$A$2:$C$1760,3,FALSE))</f>
        <v>pbessal@qq.com</v>
      </c>
      <c r="H383" s="2" t="str">
        <f>VLOOKUP(C383,customers!$A$2:$G$1760,7,FALSE)</f>
        <v>United States</v>
      </c>
      <c r="I383" t="str">
        <f>VLOOKUP(D383,products!$A$2:$B$97,2,FALSE)</f>
        <v>Ara</v>
      </c>
      <c r="J383" t="str">
        <f>VLOOKUP(D383,products!$A$2:$E$97,3,FALSE)</f>
        <v>D</v>
      </c>
      <c r="K383" s="6">
        <f>VLOOKUP(D383,products!$A$2:$E$97,4,FALSE)</f>
        <v>0.2</v>
      </c>
      <c r="L383" s="7">
        <f>VLOOKUP(D383,products!$A$2:$E$97,5,FALSE)</f>
        <v>2.9849999999999999</v>
      </c>
      <c r="M383" s="7">
        <f t="shared" si="15"/>
        <v>14.924999999999999</v>
      </c>
      <c r="N383" t="str">
        <f t="shared" si="16"/>
        <v>Arabica</v>
      </c>
      <c r="O383" t="str">
        <f t="shared" si="17"/>
        <v>Dark</v>
      </c>
      <c r="P383" t="str">
        <f>VLOOKUP(orders[[#All],[Customer ID]],Table2[#All],9,0)</f>
        <v>Yes</v>
      </c>
    </row>
    <row r="384" spans="1:16" x14ac:dyDescent="0.35">
      <c r="A384" s="2" t="s">
        <v>2644</v>
      </c>
      <c r="B384" s="4">
        <v>43840</v>
      </c>
      <c r="C384" s="2" t="s">
        <v>2645</v>
      </c>
      <c r="D384" t="s">
        <v>6144</v>
      </c>
      <c r="E384" s="2">
        <v>3</v>
      </c>
      <c r="F384" s="2" t="str">
        <f>VLOOKUP(C384,customers!$A$2:$B$1760,2,FALSE)</f>
        <v>Elka Windress</v>
      </c>
      <c r="G384" s="2" t="str">
        <f>IF(VLOOKUP(C384,customers!$A$2:$C$1760,3,FALSE)=0,"",VLOOKUP(C384,customers!$A$2:$C$1760,3,FALSE))</f>
        <v>ewindressam@marketwatch.com</v>
      </c>
      <c r="H384" s="2" t="str">
        <f>VLOOKUP(C384,customers!$A$2:$G$1760,7,FALSE)</f>
        <v>United States</v>
      </c>
      <c r="I384" t="str">
        <f>VLOOKUP(D384,products!$A$2:$B$97,2,FALSE)</f>
        <v>Exc</v>
      </c>
      <c r="J384" t="str">
        <f>VLOOKUP(D384,products!$A$2:$E$97,3,FALSE)</f>
        <v>D</v>
      </c>
      <c r="K384" s="6">
        <f>VLOOKUP(D384,products!$A$2:$E$97,4,FALSE)</f>
        <v>0.5</v>
      </c>
      <c r="L384" s="7">
        <f>VLOOKUP(D384,products!$A$2:$E$97,5,FALSE)</f>
        <v>7.29</v>
      </c>
      <c r="M384" s="7">
        <f t="shared" si="15"/>
        <v>21.87</v>
      </c>
      <c r="N384" t="str">
        <f t="shared" si="16"/>
        <v>Excelsa</v>
      </c>
      <c r="O384" t="str">
        <f t="shared" si="17"/>
        <v>Dark</v>
      </c>
      <c r="P384" t="str">
        <f>VLOOKUP(orders[[#All],[Customer ID]],Table2[#All],9,0)</f>
        <v>No</v>
      </c>
    </row>
    <row r="385" spans="1:16" x14ac:dyDescent="0.35">
      <c r="A385" s="2" t="s">
        <v>2650</v>
      </c>
      <c r="B385" s="4">
        <v>43586</v>
      </c>
      <c r="C385" s="2" t="s">
        <v>2651</v>
      </c>
      <c r="D385" t="s">
        <v>6176</v>
      </c>
      <c r="E385" s="2">
        <v>6</v>
      </c>
      <c r="F385" s="2" t="str">
        <f>VLOOKUP(C385,customers!$A$2:$B$1760,2,FALSE)</f>
        <v>Marty Kidstoun</v>
      </c>
      <c r="G385" s="2" t="str">
        <f>IF(VLOOKUP(C385,customers!$A$2:$C$1760,3,FALSE)=0,"",VLOOKUP(C385,customers!$A$2:$C$1760,3,FALSE))</f>
        <v/>
      </c>
      <c r="H385" s="2" t="str">
        <f>VLOOKUP(C385,customers!$A$2:$G$1760,7,FALSE)</f>
        <v>United States</v>
      </c>
      <c r="I385" t="str">
        <f>VLOOKUP(D385,products!$A$2:$B$97,2,FALSE)</f>
        <v>Exc</v>
      </c>
      <c r="J385" t="str">
        <f>VLOOKUP(D385,products!$A$2:$E$97,3,FALSE)</f>
        <v>L</v>
      </c>
      <c r="K385" s="6">
        <f>VLOOKUP(D385,products!$A$2:$E$97,4,FALSE)</f>
        <v>0.5</v>
      </c>
      <c r="L385" s="7">
        <f>VLOOKUP(D385,products!$A$2:$E$97,5,FALSE)</f>
        <v>8.91</v>
      </c>
      <c r="M385" s="7">
        <f t="shared" si="15"/>
        <v>53.46</v>
      </c>
      <c r="N385" t="str">
        <f t="shared" si="16"/>
        <v>Excelsa</v>
      </c>
      <c r="O385" t="str">
        <f t="shared" si="17"/>
        <v>Light</v>
      </c>
      <c r="P385" t="str">
        <f>VLOOKUP(orders[[#All],[Customer ID]],Table2[#All],9,0)</f>
        <v>Yes</v>
      </c>
    </row>
    <row r="386" spans="1:16" x14ac:dyDescent="0.35">
      <c r="A386" s="2" t="s">
        <v>2655</v>
      </c>
      <c r="B386" s="4">
        <v>43870</v>
      </c>
      <c r="C386" s="2" t="s">
        <v>2656</v>
      </c>
      <c r="D386" t="s">
        <v>6182</v>
      </c>
      <c r="E386" s="2">
        <v>4</v>
      </c>
      <c r="F386" s="2" t="str">
        <f>VLOOKUP(C386,customers!$A$2:$B$1760,2,FALSE)</f>
        <v>Nickey Dimbleby</v>
      </c>
      <c r="G386" s="2" t="str">
        <f>IF(VLOOKUP(C386,customers!$A$2:$C$1760,3,FALSE)=0,"",VLOOKUP(C386,customers!$A$2:$C$1760,3,FALSE))</f>
        <v/>
      </c>
      <c r="H386" s="2" t="str">
        <f>VLOOKUP(C386,customers!$A$2:$G$1760,7,FALSE)</f>
        <v>United States</v>
      </c>
      <c r="I386" t="str">
        <f>VLOOKUP(D386,products!$A$2:$B$97,2,FALSE)</f>
        <v>Ara</v>
      </c>
      <c r="J386" t="str">
        <f>VLOOKUP(D386,products!$A$2:$E$97,3,FALSE)</f>
        <v>L</v>
      </c>
      <c r="K386" s="6">
        <f>VLOOKUP(D386,products!$A$2:$E$97,4,FALSE)</f>
        <v>2.5</v>
      </c>
      <c r="L386" s="7">
        <f>VLOOKUP(D386,products!$A$2:$E$97,5,FALSE)</f>
        <v>29.785</v>
      </c>
      <c r="M386" s="7">
        <f t="shared" ref="M386:M449" si="18">E386*L386</f>
        <v>119.14</v>
      </c>
      <c r="N386" t="str">
        <f t="shared" ref="N386:N449" si="19">IF(I386="Rob","Robusta",IF(I386="Exc","Excelsa",IF(I386="Ara","Arabica",IF(I386="Lib","Liberica",""))))</f>
        <v>Arabica</v>
      </c>
      <c r="O386" t="str">
        <f t="shared" ref="O386:O449" si="20">IF(J386="M","Medium",IF(J386="L","Light",IF(J386="D","Dark","")))</f>
        <v>Light</v>
      </c>
      <c r="P386" t="str">
        <f>VLOOKUP(orders[[#All],[Customer ID]],Table2[#All],9,0)</f>
        <v>No</v>
      </c>
    </row>
    <row r="387" spans="1:16" x14ac:dyDescent="0.35">
      <c r="A387" s="2" t="s">
        <v>2660</v>
      </c>
      <c r="B387" s="4">
        <v>44559</v>
      </c>
      <c r="C387" s="2" t="s">
        <v>2661</v>
      </c>
      <c r="D387" t="s">
        <v>6160</v>
      </c>
      <c r="E387" s="2">
        <v>5</v>
      </c>
      <c r="F387" s="2" t="str">
        <f>VLOOKUP(C387,customers!$A$2:$B$1760,2,FALSE)</f>
        <v>Virgil Baumadier</v>
      </c>
      <c r="G387" s="2" t="str">
        <f>IF(VLOOKUP(C387,customers!$A$2:$C$1760,3,FALSE)=0,"",VLOOKUP(C387,customers!$A$2:$C$1760,3,FALSE))</f>
        <v>vbaumadierap@google.cn</v>
      </c>
      <c r="H387" s="2" t="str">
        <f>VLOOKUP(C387,customers!$A$2:$G$1760,7,FALSE)</f>
        <v>United States</v>
      </c>
      <c r="I387" t="str">
        <f>VLOOKUP(D387,products!$A$2:$B$97,2,FALSE)</f>
        <v>Lib</v>
      </c>
      <c r="J387" t="str">
        <f>VLOOKUP(D387,products!$A$2:$E$97,3,FALSE)</f>
        <v>M</v>
      </c>
      <c r="K387" s="6">
        <f>VLOOKUP(D387,products!$A$2:$E$97,4,FALSE)</f>
        <v>0.5</v>
      </c>
      <c r="L387" s="7">
        <f>VLOOKUP(D387,products!$A$2:$E$97,5,FALSE)</f>
        <v>8.73</v>
      </c>
      <c r="M387" s="7">
        <f t="shared" si="18"/>
        <v>43.650000000000006</v>
      </c>
      <c r="N387" t="str">
        <f t="shared" si="19"/>
        <v>Liberica</v>
      </c>
      <c r="O387" t="str">
        <f t="shared" si="20"/>
        <v>Medium</v>
      </c>
      <c r="P387" t="str">
        <f>VLOOKUP(orders[[#All],[Customer ID]],Table2[#All],9,0)</f>
        <v>Yes</v>
      </c>
    </row>
    <row r="388" spans="1:16" x14ac:dyDescent="0.35">
      <c r="A388" s="2" t="s">
        <v>2666</v>
      </c>
      <c r="B388" s="4">
        <v>44083</v>
      </c>
      <c r="C388" s="2" t="s">
        <v>2667</v>
      </c>
      <c r="D388" t="s">
        <v>6154</v>
      </c>
      <c r="E388" s="2">
        <v>6</v>
      </c>
      <c r="F388" s="2" t="str">
        <f>VLOOKUP(C388,customers!$A$2:$B$1760,2,FALSE)</f>
        <v>Lenore Messenbird</v>
      </c>
      <c r="G388" s="2" t="str">
        <f>IF(VLOOKUP(C388,customers!$A$2:$C$1760,3,FALSE)=0,"",VLOOKUP(C388,customers!$A$2:$C$1760,3,FALSE))</f>
        <v/>
      </c>
      <c r="H388" s="2" t="str">
        <f>VLOOKUP(C388,customers!$A$2:$G$1760,7,FALSE)</f>
        <v>United States</v>
      </c>
      <c r="I388" t="str">
        <f>VLOOKUP(D388,products!$A$2:$B$97,2,FALSE)</f>
        <v>Ara</v>
      </c>
      <c r="J388" t="str">
        <f>VLOOKUP(D388,products!$A$2:$E$97,3,FALSE)</f>
        <v>D</v>
      </c>
      <c r="K388" s="6">
        <f>VLOOKUP(D388,products!$A$2:$E$97,4,FALSE)</f>
        <v>0.2</v>
      </c>
      <c r="L388" s="7">
        <f>VLOOKUP(D388,products!$A$2:$E$97,5,FALSE)</f>
        <v>2.9849999999999999</v>
      </c>
      <c r="M388" s="7">
        <f t="shared" si="18"/>
        <v>17.91</v>
      </c>
      <c r="N388" t="str">
        <f t="shared" si="19"/>
        <v>Arabica</v>
      </c>
      <c r="O388" t="str">
        <f t="shared" si="20"/>
        <v>Dark</v>
      </c>
      <c r="P388" t="str">
        <f>VLOOKUP(orders[[#All],[Customer ID]],Table2[#All],9,0)</f>
        <v>Yes</v>
      </c>
    </row>
    <row r="389" spans="1:16" x14ac:dyDescent="0.35">
      <c r="A389" s="2" t="s">
        <v>2671</v>
      </c>
      <c r="B389" s="4">
        <v>44455</v>
      </c>
      <c r="C389" s="2" t="s">
        <v>2672</v>
      </c>
      <c r="D389" t="s">
        <v>6171</v>
      </c>
      <c r="E389" s="2">
        <v>5</v>
      </c>
      <c r="F389" s="2" t="str">
        <f>VLOOKUP(C389,customers!$A$2:$B$1760,2,FALSE)</f>
        <v>Shirleen Welds</v>
      </c>
      <c r="G389" s="2" t="str">
        <f>IF(VLOOKUP(C389,customers!$A$2:$C$1760,3,FALSE)=0,"",VLOOKUP(C389,customers!$A$2:$C$1760,3,FALSE))</f>
        <v>sweldsar@wired.com</v>
      </c>
      <c r="H389" s="2" t="str">
        <f>VLOOKUP(C389,customers!$A$2:$G$1760,7,FALSE)</f>
        <v>United States</v>
      </c>
      <c r="I389" t="str">
        <f>VLOOKUP(D389,products!$A$2:$B$97,2,FALSE)</f>
        <v>Exc</v>
      </c>
      <c r="J389" t="str">
        <f>VLOOKUP(D389,products!$A$2:$E$97,3,FALSE)</f>
        <v>L</v>
      </c>
      <c r="K389" s="6">
        <f>VLOOKUP(D389,products!$A$2:$E$97,4,FALSE)</f>
        <v>1</v>
      </c>
      <c r="L389" s="7">
        <f>VLOOKUP(D389,products!$A$2:$E$97,5,FALSE)</f>
        <v>14.85</v>
      </c>
      <c r="M389" s="7">
        <f t="shared" si="18"/>
        <v>74.25</v>
      </c>
      <c r="N389" t="str">
        <f t="shared" si="19"/>
        <v>Excelsa</v>
      </c>
      <c r="O389" t="str">
        <f t="shared" si="20"/>
        <v>Light</v>
      </c>
      <c r="P389" t="str">
        <f>VLOOKUP(orders[[#All],[Customer ID]],Table2[#All],9,0)</f>
        <v>Yes</v>
      </c>
    </row>
    <row r="390" spans="1:16" x14ac:dyDescent="0.35">
      <c r="A390" s="2" t="s">
        <v>2677</v>
      </c>
      <c r="B390" s="4">
        <v>44130</v>
      </c>
      <c r="C390" s="2" t="s">
        <v>2678</v>
      </c>
      <c r="D390" t="s">
        <v>6150</v>
      </c>
      <c r="E390" s="2">
        <v>3</v>
      </c>
      <c r="F390" s="2" t="str">
        <f>VLOOKUP(C390,customers!$A$2:$B$1760,2,FALSE)</f>
        <v>Maisie Sarvar</v>
      </c>
      <c r="G390" s="2" t="str">
        <f>IF(VLOOKUP(C390,customers!$A$2:$C$1760,3,FALSE)=0,"",VLOOKUP(C390,customers!$A$2:$C$1760,3,FALSE))</f>
        <v>msarvaras@artisteer.com</v>
      </c>
      <c r="H390" s="2" t="str">
        <f>VLOOKUP(C390,customers!$A$2:$G$1760,7,FALSE)</f>
        <v>United States</v>
      </c>
      <c r="I390" t="str">
        <f>VLOOKUP(D390,products!$A$2:$B$97,2,FALSE)</f>
        <v>Lib</v>
      </c>
      <c r="J390" t="str">
        <f>VLOOKUP(D390,products!$A$2:$E$97,3,FALSE)</f>
        <v>D</v>
      </c>
      <c r="K390" s="6">
        <f>VLOOKUP(D390,products!$A$2:$E$97,4,FALSE)</f>
        <v>0.2</v>
      </c>
      <c r="L390" s="7">
        <f>VLOOKUP(D390,products!$A$2:$E$97,5,FALSE)</f>
        <v>3.8849999999999998</v>
      </c>
      <c r="M390" s="7">
        <f t="shared" si="18"/>
        <v>11.654999999999999</v>
      </c>
      <c r="N390" t="str">
        <f t="shared" si="19"/>
        <v>Liberica</v>
      </c>
      <c r="O390" t="str">
        <f t="shared" si="20"/>
        <v>Dark</v>
      </c>
      <c r="P390" t="str">
        <f>VLOOKUP(orders[[#All],[Customer ID]],Table2[#All],9,0)</f>
        <v>Yes</v>
      </c>
    </row>
    <row r="391" spans="1:16" x14ac:dyDescent="0.35">
      <c r="A391" s="2" t="s">
        <v>2683</v>
      </c>
      <c r="B391" s="4">
        <v>43536</v>
      </c>
      <c r="C391" s="2" t="s">
        <v>2684</v>
      </c>
      <c r="D391" t="s">
        <v>6169</v>
      </c>
      <c r="E391" s="2">
        <v>3</v>
      </c>
      <c r="F391" s="2" t="str">
        <f>VLOOKUP(C391,customers!$A$2:$B$1760,2,FALSE)</f>
        <v>Andrej Havick</v>
      </c>
      <c r="G391" s="2" t="str">
        <f>IF(VLOOKUP(C391,customers!$A$2:$C$1760,3,FALSE)=0,"",VLOOKUP(C391,customers!$A$2:$C$1760,3,FALSE))</f>
        <v>ahavickat@nsw.gov.au</v>
      </c>
      <c r="H391" s="2" t="str">
        <f>VLOOKUP(C391,customers!$A$2:$G$1760,7,FALSE)</f>
        <v>United States</v>
      </c>
      <c r="I391" t="str">
        <f>VLOOKUP(D391,products!$A$2:$B$97,2,FALSE)</f>
        <v>Lib</v>
      </c>
      <c r="J391" t="str">
        <f>VLOOKUP(D391,products!$A$2:$E$97,3,FALSE)</f>
        <v>D</v>
      </c>
      <c r="K391" s="6">
        <f>VLOOKUP(D391,products!$A$2:$E$97,4,FALSE)</f>
        <v>0.5</v>
      </c>
      <c r="L391" s="7">
        <f>VLOOKUP(D391,products!$A$2:$E$97,5,FALSE)</f>
        <v>7.77</v>
      </c>
      <c r="M391" s="7">
        <f t="shared" si="18"/>
        <v>23.31</v>
      </c>
      <c r="N391" t="str">
        <f t="shared" si="19"/>
        <v>Liberica</v>
      </c>
      <c r="O391" t="str">
        <f t="shared" si="20"/>
        <v>Dark</v>
      </c>
      <c r="P391" t="str">
        <f>VLOOKUP(orders[[#All],[Customer ID]],Table2[#All],9,0)</f>
        <v>Yes</v>
      </c>
    </row>
    <row r="392" spans="1:16" x14ac:dyDescent="0.35">
      <c r="A392" s="2" t="s">
        <v>2689</v>
      </c>
      <c r="B392" s="4">
        <v>44245</v>
      </c>
      <c r="C392" s="2" t="s">
        <v>2690</v>
      </c>
      <c r="D392" t="s">
        <v>6144</v>
      </c>
      <c r="E392" s="2">
        <v>2</v>
      </c>
      <c r="F392" s="2" t="str">
        <f>VLOOKUP(C392,customers!$A$2:$B$1760,2,FALSE)</f>
        <v>Sloan Diviny</v>
      </c>
      <c r="G392" s="2" t="str">
        <f>IF(VLOOKUP(C392,customers!$A$2:$C$1760,3,FALSE)=0,"",VLOOKUP(C392,customers!$A$2:$C$1760,3,FALSE))</f>
        <v>sdivinyau@ask.com</v>
      </c>
      <c r="H392" s="2" t="str">
        <f>VLOOKUP(C392,customers!$A$2:$G$1760,7,FALSE)</f>
        <v>United States</v>
      </c>
      <c r="I392" t="str">
        <f>VLOOKUP(D392,products!$A$2:$B$97,2,FALSE)</f>
        <v>Exc</v>
      </c>
      <c r="J392" t="str">
        <f>VLOOKUP(D392,products!$A$2:$E$97,3,FALSE)</f>
        <v>D</v>
      </c>
      <c r="K392" s="6">
        <f>VLOOKUP(D392,products!$A$2:$E$97,4,FALSE)</f>
        <v>0.5</v>
      </c>
      <c r="L392" s="7">
        <f>VLOOKUP(D392,products!$A$2:$E$97,5,FALSE)</f>
        <v>7.29</v>
      </c>
      <c r="M392" s="7">
        <f t="shared" si="18"/>
        <v>14.58</v>
      </c>
      <c r="N392" t="str">
        <f t="shared" si="19"/>
        <v>Excelsa</v>
      </c>
      <c r="O392" t="str">
        <f t="shared" si="20"/>
        <v>Dark</v>
      </c>
      <c r="P392" t="str">
        <f>VLOOKUP(orders[[#All],[Customer ID]],Table2[#All],9,0)</f>
        <v>Yes</v>
      </c>
    </row>
    <row r="393" spans="1:16" x14ac:dyDescent="0.35">
      <c r="A393" s="2" t="s">
        <v>2694</v>
      </c>
      <c r="B393" s="4">
        <v>44133</v>
      </c>
      <c r="C393" s="2" t="s">
        <v>2695</v>
      </c>
      <c r="D393" t="s">
        <v>6157</v>
      </c>
      <c r="E393" s="2">
        <v>2</v>
      </c>
      <c r="F393" s="2" t="str">
        <f>VLOOKUP(C393,customers!$A$2:$B$1760,2,FALSE)</f>
        <v>Itch Norquoy</v>
      </c>
      <c r="G393" s="2" t="str">
        <f>IF(VLOOKUP(C393,customers!$A$2:$C$1760,3,FALSE)=0,"",VLOOKUP(C393,customers!$A$2:$C$1760,3,FALSE))</f>
        <v>inorquoyav@businessweek.com</v>
      </c>
      <c r="H393" s="2" t="str">
        <f>VLOOKUP(C393,customers!$A$2:$G$1760,7,FALSE)</f>
        <v>United States</v>
      </c>
      <c r="I393" t="str">
        <f>VLOOKUP(D393,products!$A$2:$B$97,2,FALSE)</f>
        <v>Ara</v>
      </c>
      <c r="J393" t="str">
        <f>VLOOKUP(D393,products!$A$2:$E$97,3,FALSE)</f>
        <v>M</v>
      </c>
      <c r="K393" s="6">
        <f>VLOOKUP(D393,products!$A$2:$E$97,4,FALSE)</f>
        <v>0.5</v>
      </c>
      <c r="L393" s="7">
        <f>VLOOKUP(D393,products!$A$2:$E$97,5,FALSE)</f>
        <v>6.75</v>
      </c>
      <c r="M393" s="7">
        <f t="shared" si="18"/>
        <v>13.5</v>
      </c>
      <c r="N393" t="str">
        <f t="shared" si="19"/>
        <v>Arabica</v>
      </c>
      <c r="O393" t="str">
        <f t="shared" si="20"/>
        <v>Medium</v>
      </c>
      <c r="P393" t="str">
        <f>VLOOKUP(orders[[#All],[Customer ID]],Table2[#All],9,0)</f>
        <v>No</v>
      </c>
    </row>
    <row r="394" spans="1:16" x14ac:dyDescent="0.35">
      <c r="A394" s="2" t="s">
        <v>2699</v>
      </c>
      <c r="B394" s="4">
        <v>44445</v>
      </c>
      <c r="C394" s="2" t="s">
        <v>2700</v>
      </c>
      <c r="D394" t="s">
        <v>6171</v>
      </c>
      <c r="E394" s="2">
        <v>6</v>
      </c>
      <c r="F394" s="2" t="str">
        <f>VLOOKUP(C394,customers!$A$2:$B$1760,2,FALSE)</f>
        <v>Anson Iddison</v>
      </c>
      <c r="G394" s="2" t="str">
        <f>IF(VLOOKUP(C394,customers!$A$2:$C$1760,3,FALSE)=0,"",VLOOKUP(C394,customers!$A$2:$C$1760,3,FALSE))</f>
        <v>aiddisonaw@usa.gov</v>
      </c>
      <c r="H394" s="2" t="str">
        <f>VLOOKUP(C394,customers!$A$2:$G$1760,7,FALSE)</f>
        <v>United States</v>
      </c>
      <c r="I394" t="str">
        <f>VLOOKUP(D394,products!$A$2:$B$97,2,FALSE)</f>
        <v>Exc</v>
      </c>
      <c r="J394" t="str">
        <f>VLOOKUP(D394,products!$A$2:$E$97,3,FALSE)</f>
        <v>L</v>
      </c>
      <c r="K394" s="6">
        <f>VLOOKUP(D394,products!$A$2:$E$97,4,FALSE)</f>
        <v>1</v>
      </c>
      <c r="L394" s="7">
        <f>VLOOKUP(D394,products!$A$2:$E$97,5,FALSE)</f>
        <v>14.85</v>
      </c>
      <c r="M394" s="7">
        <f t="shared" si="18"/>
        <v>89.1</v>
      </c>
      <c r="N394" t="str">
        <f t="shared" si="19"/>
        <v>Excelsa</v>
      </c>
      <c r="O394" t="str">
        <f t="shared" si="20"/>
        <v>Light</v>
      </c>
      <c r="P394" t="str">
        <f>VLOOKUP(orders[[#All],[Customer ID]],Table2[#All],9,0)</f>
        <v>No</v>
      </c>
    </row>
    <row r="395" spans="1:16" x14ac:dyDescent="0.35">
      <c r="A395" s="2" t="s">
        <v>2699</v>
      </c>
      <c r="B395" s="4">
        <v>44445</v>
      </c>
      <c r="C395" s="2" t="s">
        <v>2700</v>
      </c>
      <c r="D395" t="s">
        <v>6167</v>
      </c>
      <c r="E395" s="2">
        <v>1</v>
      </c>
      <c r="F395" s="2" t="str">
        <f>VLOOKUP(C395,customers!$A$2:$B$1760,2,FALSE)</f>
        <v>Anson Iddison</v>
      </c>
      <c r="G395" s="2" t="str">
        <f>IF(VLOOKUP(C395,customers!$A$2:$C$1760,3,FALSE)=0,"",VLOOKUP(C395,customers!$A$2:$C$1760,3,FALSE))</f>
        <v>aiddisonaw@usa.gov</v>
      </c>
      <c r="H395" s="2" t="str">
        <f>VLOOKUP(C395,customers!$A$2:$G$1760,7,FALSE)</f>
        <v>United States</v>
      </c>
      <c r="I395" t="str">
        <f>VLOOKUP(D395,products!$A$2:$B$97,2,FALSE)</f>
        <v>Ara</v>
      </c>
      <c r="J395" t="str">
        <f>VLOOKUP(D395,products!$A$2:$E$97,3,FALSE)</f>
        <v>L</v>
      </c>
      <c r="K395" s="6">
        <f>VLOOKUP(D395,products!$A$2:$E$97,4,FALSE)</f>
        <v>0.2</v>
      </c>
      <c r="L395" s="7">
        <f>VLOOKUP(D395,products!$A$2:$E$97,5,FALSE)</f>
        <v>3.8849999999999998</v>
      </c>
      <c r="M395" s="7">
        <f t="shared" si="18"/>
        <v>3.8849999999999998</v>
      </c>
      <c r="N395" t="str">
        <f t="shared" si="19"/>
        <v>Arabica</v>
      </c>
      <c r="O395" t="str">
        <f t="shared" si="20"/>
        <v>Light</v>
      </c>
      <c r="P395" t="str">
        <f>VLOOKUP(orders[[#All],[Customer ID]],Table2[#All],9,0)</f>
        <v>No</v>
      </c>
    </row>
    <row r="396" spans="1:16" x14ac:dyDescent="0.35">
      <c r="A396" s="2" t="s">
        <v>2710</v>
      </c>
      <c r="B396" s="4">
        <v>44083</v>
      </c>
      <c r="C396" s="2" t="s">
        <v>2711</v>
      </c>
      <c r="D396" t="s">
        <v>6142</v>
      </c>
      <c r="E396" s="2">
        <v>4</v>
      </c>
      <c r="F396" s="2" t="str">
        <f>VLOOKUP(C396,customers!$A$2:$B$1760,2,FALSE)</f>
        <v>Randal Longfield</v>
      </c>
      <c r="G396" s="2" t="str">
        <f>IF(VLOOKUP(C396,customers!$A$2:$C$1760,3,FALSE)=0,"",VLOOKUP(C396,customers!$A$2:$C$1760,3,FALSE))</f>
        <v>rlongfielday@bluehost.com</v>
      </c>
      <c r="H396" s="2" t="str">
        <f>VLOOKUP(C396,customers!$A$2:$G$1760,7,FALSE)</f>
        <v>United States</v>
      </c>
      <c r="I396" t="str">
        <f>VLOOKUP(D396,products!$A$2:$B$97,2,FALSE)</f>
        <v>Rob</v>
      </c>
      <c r="J396" t="str">
        <f>VLOOKUP(D396,products!$A$2:$E$97,3,FALSE)</f>
        <v>L</v>
      </c>
      <c r="K396" s="6">
        <f>VLOOKUP(D396,products!$A$2:$E$97,4,FALSE)</f>
        <v>2.5</v>
      </c>
      <c r="L396" s="7">
        <f>VLOOKUP(D396,products!$A$2:$E$97,5,FALSE)</f>
        <v>27.484999999999999</v>
      </c>
      <c r="M396" s="7">
        <f t="shared" si="18"/>
        <v>109.94</v>
      </c>
      <c r="N396" t="str">
        <f t="shared" si="19"/>
        <v>Robusta</v>
      </c>
      <c r="O396" t="str">
        <f t="shared" si="20"/>
        <v>Light</v>
      </c>
      <c r="P396" t="str">
        <f>VLOOKUP(orders[[#All],[Customer ID]],Table2[#All],9,0)</f>
        <v>No</v>
      </c>
    </row>
    <row r="397" spans="1:16" x14ac:dyDescent="0.35">
      <c r="A397" s="2" t="s">
        <v>2716</v>
      </c>
      <c r="B397" s="4">
        <v>44465</v>
      </c>
      <c r="C397" s="2" t="s">
        <v>2717</v>
      </c>
      <c r="D397" t="s">
        <v>6169</v>
      </c>
      <c r="E397" s="2">
        <v>6</v>
      </c>
      <c r="F397" s="2" t="str">
        <f>VLOOKUP(C397,customers!$A$2:$B$1760,2,FALSE)</f>
        <v>Gregorius Kislingbury</v>
      </c>
      <c r="G397" s="2" t="str">
        <f>IF(VLOOKUP(C397,customers!$A$2:$C$1760,3,FALSE)=0,"",VLOOKUP(C397,customers!$A$2:$C$1760,3,FALSE))</f>
        <v>gkislingburyaz@samsung.com</v>
      </c>
      <c r="H397" s="2" t="str">
        <f>VLOOKUP(C397,customers!$A$2:$G$1760,7,FALSE)</f>
        <v>United States</v>
      </c>
      <c r="I397" t="str">
        <f>VLOOKUP(D397,products!$A$2:$B$97,2,FALSE)</f>
        <v>Lib</v>
      </c>
      <c r="J397" t="str">
        <f>VLOOKUP(D397,products!$A$2:$E$97,3,FALSE)</f>
        <v>D</v>
      </c>
      <c r="K397" s="6">
        <f>VLOOKUP(D397,products!$A$2:$E$97,4,FALSE)</f>
        <v>0.5</v>
      </c>
      <c r="L397" s="7">
        <f>VLOOKUP(D397,products!$A$2:$E$97,5,FALSE)</f>
        <v>7.77</v>
      </c>
      <c r="M397" s="7">
        <f t="shared" si="18"/>
        <v>46.62</v>
      </c>
      <c r="N397" t="str">
        <f t="shared" si="19"/>
        <v>Liberica</v>
      </c>
      <c r="O397" t="str">
        <f t="shared" si="20"/>
        <v>Dark</v>
      </c>
      <c r="P397" t="str">
        <f>VLOOKUP(orders[[#All],[Customer ID]],Table2[#All],9,0)</f>
        <v>Yes</v>
      </c>
    </row>
    <row r="398" spans="1:16" x14ac:dyDescent="0.35">
      <c r="A398" s="2" t="s">
        <v>2721</v>
      </c>
      <c r="B398" s="4">
        <v>44140</v>
      </c>
      <c r="C398" s="2" t="s">
        <v>2722</v>
      </c>
      <c r="D398" t="s">
        <v>6180</v>
      </c>
      <c r="E398" s="2">
        <v>5</v>
      </c>
      <c r="F398" s="2" t="str">
        <f>VLOOKUP(C398,customers!$A$2:$B$1760,2,FALSE)</f>
        <v>Xenos Gibbons</v>
      </c>
      <c r="G398" s="2" t="str">
        <f>IF(VLOOKUP(C398,customers!$A$2:$C$1760,3,FALSE)=0,"",VLOOKUP(C398,customers!$A$2:$C$1760,3,FALSE))</f>
        <v>xgibbonsb0@artisteer.com</v>
      </c>
      <c r="H398" s="2" t="str">
        <f>VLOOKUP(C398,customers!$A$2:$G$1760,7,FALSE)</f>
        <v>United States</v>
      </c>
      <c r="I398" t="str">
        <f>VLOOKUP(D398,products!$A$2:$B$97,2,FALSE)</f>
        <v>Ara</v>
      </c>
      <c r="J398" t="str">
        <f>VLOOKUP(D398,products!$A$2:$E$97,3,FALSE)</f>
        <v>L</v>
      </c>
      <c r="K398" s="6">
        <f>VLOOKUP(D398,products!$A$2:$E$97,4,FALSE)</f>
        <v>0.5</v>
      </c>
      <c r="L398" s="7">
        <f>VLOOKUP(D398,products!$A$2:$E$97,5,FALSE)</f>
        <v>7.77</v>
      </c>
      <c r="M398" s="7">
        <f t="shared" si="18"/>
        <v>38.849999999999994</v>
      </c>
      <c r="N398" t="str">
        <f t="shared" si="19"/>
        <v>Arabica</v>
      </c>
      <c r="O398" t="str">
        <f t="shared" si="20"/>
        <v>Light</v>
      </c>
      <c r="P398" t="str">
        <f>VLOOKUP(orders[[#All],[Customer ID]],Table2[#All],9,0)</f>
        <v>No</v>
      </c>
    </row>
    <row r="399" spans="1:16" x14ac:dyDescent="0.35">
      <c r="A399" s="2" t="s">
        <v>2727</v>
      </c>
      <c r="B399" s="4">
        <v>43720</v>
      </c>
      <c r="C399" s="2" t="s">
        <v>2728</v>
      </c>
      <c r="D399" t="s">
        <v>6169</v>
      </c>
      <c r="E399" s="2">
        <v>4</v>
      </c>
      <c r="F399" s="2" t="str">
        <f>VLOOKUP(C399,customers!$A$2:$B$1760,2,FALSE)</f>
        <v>Fleur Parres</v>
      </c>
      <c r="G399" s="2" t="str">
        <f>IF(VLOOKUP(C399,customers!$A$2:$C$1760,3,FALSE)=0,"",VLOOKUP(C399,customers!$A$2:$C$1760,3,FALSE))</f>
        <v>fparresb1@imageshack.us</v>
      </c>
      <c r="H399" s="2" t="str">
        <f>VLOOKUP(C399,customers!$A$2:$G$1760,7,FALSE)</f>
        <v>United States</v>
      </c>
      <c r="I399" t="str">
        <f>VLOOKUP(D399,products!$A$2:$B$97,2,FALSE)</f>
        <v>Lib</v>
      </c>
      <c r="J399" t="str">
        <f>VLOOKUP(D399,products!$A$2:$E$97,3,FALSE)</f>
        <v>D</v>
      </c>
      <c r="K399" s="6">
        <f>VLOOKUP(D399,products!$A$2:$E$97,4,FALSE)</f>
        <v>0.5</v>
      </c>
      <c r="L399" s="7">
        <f>VLOOKUP(D399,products!$A$2:$E$97,5,FALSE)</f>
        <v>7.77</v>
      </c>
      <c r="M399" s="7">
        <f t="shared" si="18"/>
        <v>31.08</v>
      </c>
      <c r="N399" t="str">
        <f t="shared" si="19"/>
        <v>Liberica</v>
      </c>
      <c r="O399" t="str">
        <f t="shared" si="20"/>
        <v>Dark</v>
      </c>
      <c r="P399" t="str">
        <f>VLOOKUP(orders[[#All],[Customer ID]],Table2[#All],9,0)</f>
        <v>Yes</v>
      </c>
    </row>
    <row r="400" spans="1:16" x14ac:dyDescent="0.35">
      <c r="A400" s="2" t="s">
        <v>2733</v>
      </c>
      <c r="B400" s="4">
        <v>43677</v>
      </c>
      <c r="C400" s="2" t="s">
        <v>2734</v>
      </c>
      <c r="D400" t="s">
        <v>6154</v>
      </c>
      <c r="E400" s="2">
        <v>6</v>
      </c>
      <c r="F400" s="2" t="str">
        <f>VLOOKUP(C400,customers!$A$2:$B$1760,2,FALSE)</f>
        <v>Gran Sibray</v>
      </c>
      <c r="G400" s="2" t="str">
        <f>IF(VLOOKUP(C400,customers!$A$2:$C$1760,3,FALSE)=0,"",VLOOKUP(C400,customers!$A$2:$C$1760,3,FALSE))</f>
        <v>gsibrayb2@wsj.com</v>
      </c>
      <c r="H400" s="2" t="str">
        <f>VLOOKUP(C400,customers!$A$2:$G$1760,7,FALSE)</f>
        <v>United States</v>
      </c>
      <c r="I400" t="str">
        <f>VLOOKUP(D400,products!$A$2:$B$97,2,FALSE)</f>
        <v>Ara</v>
      </c>
      <c r="J400" t="str">
        <f>VLOOKUP(D400,products!$A$2:$E$97,3,FALSE)</f>
        <v>D</v>
      </c>
      <c r="K400" s="6">
        <f>VLOOKUP(D400,products!$A$2:$E$97,4,FALSE)</f>
        <v>0.2</v>
      </c>
      <c r="L400" s="7">
        <f>VLOOKUP(D400,products!$A$2:$E$97,5,FALSE)</f>
        <v>2.9849999999999999</v>
      </c>
      <c r="M400" s="7">
        <f t="shared" si="18"/>
        <v>17.91</v>
      </c>
      <c r="N400" t="str">
        <f t="shared" si="19"/>
        <v>Arabica</v>
      </c>
      <c r="O400" t="str">
        <f t="shared" si="20"/>
        <v>Dark</v>
      </c>
      <c r="P400" t="str">
        <f>VLOOKUP(orders[[#All],[Customer ID]],Table2[#All],9,0)</f>
        <v>Yes</v>
      </c>
    </row>
    <row r="401" spans="1:16" x14ac:dyDescent="0.35">
      <c r="A401" s="2" t="s">
        <v>2739</v>
      </c>
      <c r="B401" s="4">
        <v>43539</v>
      </c>
      <c r="C401" s="2" t="s">
        <v>2740</v>
      </c>
      <c r="D401" t="s">
        <v>6185</v>
      </c>
      <c r="E401" s="2">
        <v>6</v>
      </c>
      <c r="F401" s="2" t="str">
        <f>VLOOKUP(C401,customers!$A$2:$B$1760,2,FALSE)</f>
        <v>Ingelbert Hotchkin</v>
      </c>
      <c r="G401" s="2" t="str">
        <f>IF(VLOOKUP(C401,customers!$A$2:$C$1760,3,FALSE)=0,"",VLOOKUP(C401,customers!$A$2:$C$1760,3,FALSE))</f>
        <v>ihotchkinb3@mit.edu</v>
      </c>
      <c r="H401" s="2" t="str">
        <f>VLOOKUP(C401,customers!$A$2:$G$1760,7,FALSE)</f>
        <v>United Kingdom</v>
      </c>
      <c r="I401" t="str">
        <f>VLOOKUP(D401,products!$A$2:$B$97,2,FALSE)</f>
        <v>Exc</v>
      </c>
      <c r="J401" t="str">
        <f>VLOOKUP(D401,products!$A$2:$E$97,3,FALSE)</f>
        <v>D</v>
      </c>
      <c r="K401" s="6">
        <f>VLOOKUP(D401,products!$A$2:$E$97,4,FALSE)</f>
        <v>2.5</v>
      </c>
      <c r="L401" s="7">
        <f>VLOOKUP(D401,products!$A$2:$E$97,5,FALSE)</f>
        <v>27.945</v>
      </c>
      <c r="M401" s="7">
        <f t="shared" si="18"/>
        <v>167.67000000000002</v>
      </c>
      <c r="N401" t="str">
        <f t="shared" si="19"/>
        <v>Excelsa</v>
      </c>
      <c r="O401" t="str">
        <f t="shared" si="20"/>
        <v>Dark</v>
      </c>
      <c r="P401" t="str">
        <f>VLOOKUP(orders[[#All],[Customer ID]],Table2[#All],9,0)</f>
        <v>No</v>
      </c>
    </row>
    <row r="402" spans="1:16" x14ac:dyDescent="0.35">
      <c r="A402" s="2" t="s">
        <v>2745</v>
      </c>
      <c r="B402" s="4">
        <v>44332</v>
      </c>
      <c r="C402" s="2" t="s">
        <v>2746</v>
      </c>
      <c r="D402" t="s">
        <v>6170</v>
      </c>
      <c r="E402" s="2">
        <v>4</v>
      </c>
      <c r="F402" s="2" t="str">
        <f>VLOOKUP(C402,customers!$A$2:$B$1760,2,FALSE)</f>
        <v>Neely Broadberrie</v>
      </c>
      <c r="G402" s="2" t="str">
        <f>IF(VLOOKUP(C402,customers!$A$2:$C$1760,3,FALSE)=0,"",VLOOKUP(C402,customers!$A$2:$C$1760,3,FALSE))</f>
        <v>nbroadberrieb4@gnu.org</v>
      </c>
      <c r="H402" s="2" t="str">
        <f>VLOOKUP(C402,customers!$A$2:$G$1760,7,FALSE)</f>
        <v>United States</v>
      </c>
      <c r="I402" t="str">
        <f>VLOOKUP(D402,products!$A$2:$B$97,2,FALSE)</f>
        <v>Lib</v>
      </c>
      <c r="J402" t="str">
        <f>VLOOKUP(D402,products!$A$2:$E$97,3,FALSE)</f>
        <v>L</v>
      </c>
      <c r="K402" s="6">
        <f>VLOOKUP(D402,products!$A$2:$E$97,4,FALSE)</f>
        <v>1</v>
      </c>
      <c r="L402" s="7">
        <f>VLOOKUP(D402,products!$A$2:$E$97,5,FALSE)</f>
        <v>15.85</v>
      </c>
      <c r="M402" s="7">
        <f t="shared" si="18"/>
        <v>63.4</v>
      </c>
      <c r="N402" t="str">
        <f t="shared" si="19"/>
        <v>Liberica</v>
      </c>
      <c r="O402" t="str">
        <f t="shared" si="20"/>
        <v>Light</v>
      </c>
      <c r="P402" t="str">
        <f>VLOOKUP(orders[[#All],[Customer ID]],Table2[#All],9,0)</f>
        <v>No</v>
      </c>
    </row>
    <row r="403" spans="1:16" x14ac:dyDescent="0.35">
      <c r="A403" s="2" t="s">
        <v>2751</v>
      </c>
      <c r="B403" s="4">
        <v>43591</v>
      </c>
      <c r="C403" s="2" t="s">
        <v>2752</v>
      </c>
      <c r="D403" t="s">
        <v>6159</v>
      </c>
      <c r="E403" s="2">
        <v>2</v>
      </c>
      <c r="F403" s="2" t="str">
        <f>VLOOKUP(C403,customers!$A$2:$B$1760,2,FALSE)</f>
        <v>Rutger Pithcock</v>
      </c>
      <c r="G403" s="2" t="str">
        <f>IF(VLOOKUP(C403,customers!$A$2:$C$1760,3,FALSE)=0,"",VLOOKUP(C403,customers!$A$2:$C$1760,3,FALSE))</f>
        <v>rpithcockb5@yellowbook.com</v>
      </c>
      <c r="H403" s="2" t="str">
        <f>VLOOKUP(C403,customers!$A$2:$G$1760,7,FALSE)</f>
        <v>United States</v>
      </c>
      <c r="I403" t="str">
        <f>VLOOKUP(D403,products!$A$2:$B$97,2,FALSE)</f>
        <v>Lib</v>
      </c>
      <c r="J403" t="str">
        <f>VLOOKUP(D403,products!$A$2:$E$97,3,FALSE)</f>
        <v>M</v>
      </c>
      <c r="K403" s="6">
        <f>VLOOKUP(D403,products!$A$2:$E$97,4,FALSE)</f>
        <v>0.2</v>
      </c>
      <c r="L403" s="7">
        <f>VLOOKUP(D403,products!$A$2:$E$97,5,FALSE)</f>
        <v>4.3650000000000002</v>
      </c>
      <c r="M403" s="7">
        <f t="shared" si="18"/>
        <v>8.73</v>
      </c>
      <c r="N403" t="str">
        <f t="shared" si="19"/>
        <v>Liberica</v>
      </c>
      <c r="O403" t="str">
        <f t="shared" si="20"/>
        <v>Medium</v>
      </c>
      <c r="P403" t="str">
        <f>VLOOKUP(orders[[#All],[Customer ID]],Table2[#All],9,0)</f>
        <v>Yes</v>
      </c>
    </row>
    <row r="404" spans="1:16" x14ac:dyDescent="0.35">
      <c r="A404" s="2" t="s">
        <v>2757</v>
      </c>
      <c r="B404" s="4">
        <v>43502</v>
      </c>
      <c r="C404" s="2" t="s">
        <v>2758</v>
      </c>
      <c r="D404" t="s">
        <v>6177</v>
      </c>
      <c r="E404" s="2">
        <v>3</v>
      </c>
      <c r="F404" s="2" t="str">
        <f>VLOOKUP(C404,customers!$A$2:$B$1760,2,FALSE)</f>
        <v>Gale Croysdale</v>
      </c>
      <c r="G404" s="2" t="str">
        <f>IF(VLOOKUP(C404,customers!$A$2:$C$1760,3,FALSE)=0,"",VLOOKUP(C404,customers!$A$2:$C$1760,3,FALSE))</f>
        <v>gcroysdaleb6@nih.gov</v>
      </c>
      <c r="H404" s="2" t="str">
        <f>VLOOKUP(C404,customers!$A$2:$G$1760,7,FALSE)</f>
        <v>United States</v>
      </c>
      <c r="I404" t="str">
        <f>VLOOKUP(D404,products!$A$2:$B$97,2,FALSE)</f>
        <v>Rob</v>
      </c>
      <c r="J404" t="str">
        <f>VLOOKUP(D404,products!$A$2:$E$97,3,FALSE)</f>
        <v>D</v>
      </c>
      <c r="K404" s="6">
        <f>VLOOKUP(D404,products!$A$2:$E$97,4,FALSE)</f>
        <v>1</v>
      </c>
      <c r="L404" s="7">
        <f>VLOOKUP(D404,products!$A$2:$E$97,5,FALSE)</f>
        <v>8.9499999999999993</v>
      </c>
      <c r="M404" s="7">
        <f t="shared" si="18"/>
        <v>26.849999999999998</v>
      </c>
      <c r="N404" t="str">
        <f t="shared" si="19"/>
        <v>Robusta</v>
      </c>
      <c r="O404" t="str">
        <f t="shared" si="20"/>
        <v>Dark</v>
      </c>
      <c r="P404" t="str">
        <f>VLOOKUP(orders[[#All],[Customer ID]],Table2[#All],9,0)</f>
        <v>Yes</v>
      </c>
    </row>
    <row r="405" spans="1:16" x14ac:dyDescent="0.35">
      <c r="A405" s="2" t="s">
        <v>2763</v>
      </c>
      <c r="B405" s="4">
        <v>44295</v>
      </c>
      <c r="C405" s="2" t="s">
        <v>2764</v>
      </c>
      <c r="D405" t="s">
        <v>6145</v>
      </c>
      <c r="E405" s="2">
        <v>2</v>
      </c>
      <c r="F405" s="2" t="str">
        <f>VLOOKUP(C405,customers!$A$2:$B$1760,2,FALSE)</f>
        <v>Benedetto Gozzett</v>
      </c>
      <c r="G405" s="2" t="str">
        <f>IF(VLOOKUP(C405,customers!$A$2:$C$1760,3,FALSE)=0,"",VLOOKUP(C405,customers!$A$2:$C$1760,3,FALSE))</f>
        <v>bgozzettb7@github.com</v>
      </c>
      <c r="H405" s="2" t="str">
        <f>VLOOKUP(C405,customers!$A$2:$G$1760,7,FALSE)</f>
        <v>United States</v>
      </c>
      <c r="I405" t="str">
        <f>VLOOKUP(D405,products!$A$2:$B$97,2,FALSE)</f>
        <v>Lib</v>
      </c>
      <c r="J405" t="str">
        <f>VLOOKUP(D405,products!$A$2:$E$97,3,FALSE)</f>
        <v>L</v>
      </c>
      <c r="K405" s="6">
        <f>VLOOKUP(D405,products!$A$2:$E$97,4,FALSE)</f>
        <v>0.2</v>
      </c>
      <c r="L405" s="7">
        <f>VLOOKUP(D405,products!$A$2:$E$97,5,FALSE)</f>
        <v>4.7549999999999999</v>
      </c>
      <c r="M405" s="7">
        <f t="shared" si="18"/>
        <v>9.51</v>
      </c>
      <c r="N405" t="str">
        <f t="shared" si="19"/>
        <v>Liberica</v>
      </c>
      <c r="O405" t="str">
        <f t="shared" si="20"/>
        <v>Light</v>
      </c>
      <c r="P405" t="str">
        <f>VLOOKUP(orders[[#All],[Customer ID]],Table2[#All],9,0)</f>
        <v>No</v>
      </c>
    </row>
    <row r="406" spans="1:16" x14ac:dyDescent="0.35">
      <c r="A406" s="2" t="s">
        <v>2769</v>
      </c>
      <c r="B406" s="4">
        <v>43971</v>
      </c>
      <c r="C406" s="2" t="s">
        <v>2770</v>
      </c>
      <c r="D406" t="s">
        <v>6147</v>
      </c>
      <c r="E406" s="2">
        <v>4</v>
      </c>
      <c r="F406" s="2" t="str">
        <f>VLOOKUP(C406,customers!$A$2:$B$1760,2,FALSE)</f>
        <v>Tania Craggs</v>
      </c>
      <c r="G406" s="2" t="str">
        <f>IF(VLOOKUP(C406,customers!$A$2:$C$1760,3,FALSE)=0,"",VLOOKUP(C406,customers!$A$2:$C$1760,3,FALSE))</f>
        <v>tcraggsb8@house.gov</v>
      </c>
      <c r="H406" s="2" t="str">
        <f>VLOOKUP(C406,customers!$A$2:$G$1760,7,FALSE)</f>
        <v>Ireland</v>
      </c>
      <c r="I406" t="str">
        <f>VLOOKUP(D406,products!$A$2:$B$97,2,FALSE)</f>
        <v>Ara</v>
      </c>
      <c r="J406" t="str">
        <f>VLOOKUP(D406,products!$A$2:$E$97,3,FALSE)</f>
        <v>D</v>
      </c>
      <c r="K406" s="6">
        <f>VLOOKUP(D406,products!$A$2:$E$97,4,FALSE)</f>
        <v>1</v>
      </c>
      <c r="L406" s="7">
        <f>VLOOKUP(D406,products!$A$2:$E$97,5,FALSE)</f>
        <v>9.9499999999999993</v>
      </c>
      <c r="M406" s="7">
        <f t="shared" si="18"/>
        <v>39.799999999999997</v>
      </c>
      <c r="N406" t="str">
        <f t="shared" si="19"/>
        <v>Arabica</v>
      </c>
      <c r="O406" t="str">
        <f t="shared" si="20"/>
        <v>Dark</v>
      </c>
      <c r="P406" t="str">
        <f>VLOOKUP(orders[[#All],[Customer ID]],Table2[#All],9,0)</f>
        <v>No</v>
      </c>
    </row>
    <row r="407" spans="1:16" x14ac:dyDescent="0.35">
      <c r="A407" s="2" t="s">
        <v>2775</v>
      </c>
      <c r="B407" s="4">
        <v>44167</v>
      </c>
      <c r="C407" s="2" t="s">
        <v>2776</v>
      </c>
      <c r="D407" t="s">
        <v>6139</v>
      </c>
      <c r="E407" s="2">
        <v>3</v>
      </c>
      <c r="F407" s="2" t="str">
        <f>VLOOKUP(C407,customers!$A$2:$B$1760,2,FALSE)</f>
        <v>Leonie Cullrford</v>
      </c>
      <c r="G407" s="2" t="str">
        <f>IF(VLOOKUP(C407,customers!$A$2:$C$1760,3,FALSE)=0,"",VLOOKUP(C407,customers!$A$2:$C$1760,3,FALSE))</f>
        <v>lcullrfordb9@xing.com</v>
      </c>
      <c r="H407" s="2" t="str">
        <f>VLOOKUP(C407,customers!$A$2:$G$1760,7,FALSE)</f>
        <v>United States</v>
      </c>
      <c r="I407" t="str">
        <f>VLOOKUP(D407,products!$A$2:$B$97,2,FALSE)</f>
        <v>Exc</v>
      </c>
      <c r="J407" t="str">
        <f>VLOOKUP(D407,products!$A$2:$E$97,3,FALSE)</f>
        <v>M</v>
      </c>
      <c r="K407" s="6">
        <f>VLOOKUP(D407,products!$A$2:$E$97,4,FALSE)</f>
        <v>0.5</v>
      </c>
      <c r="L407" s="7">
        <f>VLOOKUP(D407,products!$A$2:$E$97,5,FALSE)</f>
        <v>8.25</v>
      </c>
      <c r="M407" s="7">
        <f t="shared" si="18"/>
        <v>24.75</v>
      </c>
      <c r="N407" t="str">
        <f t="shared" si="19"/>
        <v>Excelsa</v>
      </c>
      <c r="O407" t="str">
        <f t="shared" si="20"/>
        <v>Medium</v>
      </c>
      <c r="P407" t="str">
        <f>VLOOKUP(orders[[#All],[Customer ID]],Table2[#All],9,0)</f>
        <v>Yes</v>
      </c>
    </row>
    <row r="408" spans="1:16" x14ac:dyDescent="0.35">
      <c r="A408" s="2" t="s">
        <v>2781</v>
      </c>
      <c r="B408" s="4">
        <v>44416</v>
      </c>
      <c r="C408" s="2" t="s">
        <v>2782</v>
      </c>
      <c r="D408" t="s">
        <v>6141</v>
      </c>
      <c r="E408" s="2">
        <v>5</v>
      </c>
      <c r="F408" s="2" t="str">
        <f>VLOOKUP(C408,customers!$A$2:$B$1760,2,FALSE)</f>
        <v>Auguste Rizon</v>
      </c>
      <c r="G408" s="2" t="str">
        <f>IF(VLOOKUP(C408,customers!$A$2:$C$1760,3,FALSE)=0,"",VLOOKUP(C408,customers!$A$2:$C$1760,3,FALSE))</f>
        <v>arizonba@xing.com</v>
      </c>
      <c r="H408" s="2" t="str">
        <f>VLOOKUP(C408,customers!$A$2:$G$1760,7,FALSE)</f>
        <v>United States</v>
      </c>
      <c r="I408" t="str">
        <f>VLOOKUP(D408,products!$A$2:$B$97,2,FALSE)</f>
        <v>Exc</v>
      </c>
      <c r="J408" t="str">
        <f>VLOOKUP(D408,products!$A$2:$E$97,3,FALSE)</f>
        <v>M</v>
      </c>
      <c r="K408" s="6">
        <f>VLOOKUP(D408,products!$A$2:$E$97,4,FALSE)</f>
        <v>1</v>
      </c>
      <c r="L408" s="7">
        <f>VLOOKUP(D408,products!$A$2:$E$97,5,FALSE)</f>
        <v>13.75</v>
      </c>
      <c r="M408" s="7">
        <f t="shared" si="18"/>
        <v>68.75</v>
      </c>
      <c r="N408" t="str">
        <f t="shared" si="19"/>
        <v>Excelsa</v>
      </c>
      <c r="O408" t="str">
        <f t="shared" si="20"/>
        <v>Medium</v>
      </c>
      <c r="P408" t="str">
        <f>VLOOKUP(orders[[#All],[Customer ID]],Table2[#All],9,0)</f>
        <v>Yes</v>
      </c>
    </row>
    <row r="409" spans="1:16" x14ac:dyDescent="0.35">
      <c r="A409" s="2" t="s">
        <v>2787</v>
      </c>
      <c r="B409" s="4">
        <v>44595</v>
      </c>
      <c r="C409" s="2" t="s">
        <v>2788</v>
      </c>
      <c r="D409" t="s">
        <v>6139</v>
      </c>
      <c r="E409" s="2">
        <v>6</v>
      </c>
      <c r="F409" s="2" t="str">
        <f>VLOOKUP(C409,customers!$A$2:$B$1760,2,FALSE)</f>
        <v>Lorin Guerrazzi</v>
      </c>
      <c r="G409" s="2" t="str">
        <f>IF(VLOOKUP(C409,customers!$A$2:$C$1760,3,FALSE)=0,"",VLOOKUP(C409,customers!$A$2:$C$1760,3,FALSE))</f>
        <v/>
      </c>
      <c r="H409" s="2" t="str">
        <f>VLOOKUP(C409,customers!$A$2:$G$1760,7,FALSE)</f>
        <v>Ireland</v>
      </c>
      <c r="I409" t="str">
        <f>VLOOKUP(D409,products!$A$2:$B$97,2,FALSE)</f>
        <v>Exc</v>
      </c>
      <c r="J409" t="str">
        <f>VLOOKUP(D409,products!$A$2:$E$97,3,FALSE)</f>
        <v>M</v>
      </c>
      <c r="K409" s="6">
        <f>VLOOKUP(D409,products!$A$2:$E$97,4,FALSE)</f>
        <v>0.5</v>
      </c>
      <c r="L409" s="7">
        <f>VLOOKUP(D409,products!$A$2:$E$97,5,FALSE)</f>
        <v>8.25</v>
      </c>
      <c r="M409" s="7">
        <f t="shared" si="18"/>
        <v>49.5</v>
      </c>
      <c r="N409" t="str">
        <f t="shared" si="19"/>
        <v>Excelsa</v>
      </c>
      <c r="O409" t="str">
        <f t="shared" si="20"/>
        <v>Medium</v>
      </c>
      <c r="P409" t="str">
        <f>VLOOKUP(orders[[#All],[Customer ID]],Table2[#All],9,0)</f>
        <v>No</v>
      </c>
    </row>
    <row r="410" spans="1:16" x14ac:dyDescent="0.35">
      <c r="A410" s="2" t="s">
        <v>2792</v>
      </c>
      <c r="B410" s="4">
        <v>44659</v>
      </c>
      <c r="C410" s="2" t="s">
        <v>2793</v>
      </c>
      <c r="D410" t="s">
        <v>6175</v>
      </c>
      <c r="E410" s="2">
        <v>2</v>
      </c>
      <c r="F410" s="2" t="str">
        <f>VLOOKUP(C410,customers!$A$2:$B$1760,2,FALSE)</f>
        <v>Felice Miell</v>
      </c>
      <c r="G410" s="2" t="str">
        <f>IF(VLOOKUP(C410,customers!$A$2:$C$1760,3,FALSE)=0,"",VLOOKUP(C410,customers!$A$2:$C$1760,3,FALSE))</f>
        <v>fmiellbc@spiegel.de</v>
      </c>
      <c r="H410" s="2" t="str">
        <f>VLOOKUP(C410,customers!$A$2:$G$1760,7,FALSE)</f>
        <v>United States</v>
      </c>
      <c r="I410" t="str">
        <f>VLOOKUP(D410,products!$A$2:$B$97,2,FALSE)</f>
        <v>Ara</v>
      </c>
      <c r="J410" t="str">
        <f>VLOOKUP(D410,products!$A$2:$E$97,3,FALSE)</f>
        <v>M</v>
      </c>
      <c r="K410" s="6">
        <f>VLOOKUP(D410,products!$A$2:$E$97,4,FALSE)</f>
        <v>2.5</v>
      </c>
      <c r="L410" s="7">
        <f>VLOOKUP(D410,products!$A$2:$E$97,5,FALSE)</f>
        <v>25.875</v>
      </c>
      <c r="M410" s="7">
        <f t="shared" si="18"/>
        <v>51.75</v>
      </c>
      <c r="N410" t="str">
        <f t="shared" si="19"/>
        <v>Arabica</v>
      </c>
      <c r="O410" t="str">
        <f t="shared" si="20"/>
        <v>Medium</v>
      </c>
      <c r="P410" t="str">
        <f>VLOOKUP(orders[[#All],[Customer ID]],Table2[#All],9,0)</f>
        <v>Yes</v>
      </c>
    </row>
    <row r="411" spans="1:16" x14ac:dyDescent="0.35">
      <c r="A411" s="2" t="s">
        <v>2798</v>
      </c>
      <c r="B411" s="4">
        <v>44203</v>
      </c>
      <c r="C411" s="2" t="s">
        <v>2799</v>
      </c>
      <c r="D411" t="s">
        <v>6170</v>
      </c>
      <c r="E411" s="2">
        <v>3</v>
      </c>
      <c r="F411" s="2" t="str">
        <f>VLOOKUP(C411,customers!$A$2:$B$1760,2,FALSE)</f>
        <v>Hamish Skeech</v>
      </c>
      <c r="G411" s="2" t="str">
        <f>IF(VLOOKUP(C411,customers!$A$2:$C$1760,3,FALSE)=0,"",VLOOKUP(C411,customers!$A$2:$C$1760,3,FALSE))</f>
        <v/>
      </c>
      <c r="H411" s="2" t="str">
        <f>VLOOKUP(C411,customers!$A$2:$G$1760,7,FALSE)</f>
        <v>Ireland</v>
      </c>
      <c r="I411" t="str">
        <f>VLOOKUP(D411,products!$A$2:$B$97,2,FALSE)</f>
        <v>Lib</v>
      </c>
      <c r="J411" t="str">
        <f>VLOOKUP(D411,products!$A$2:$E$97,3,FALSE)</f>
        <v>L</v>
      </c>
      <c r="K411" s="6">
        <f>VLOOKUP(D411,products!$A$2:$E$97,4,FALSE)</f>
        <v>1</v>
      </c>
      <c r="L411" s="7">
        <f>VLOOKUP(D411,products!$A$2:$E$97,5,FALSE)</f>
        <v>15.85</v>
      </c>
      <c r="M411" s="7">
        <f t="shared" si="18"/>
        <v>47.55</v>
      </c>
      <c r="N411" t="str">
        <f t="shared" si="19"/>
        <v>Liberica</v>
      </c>
      <c r="O411" t="str">
        <f t="shared" si="20"/>
        <v>Light</v>
      </c>
      <c r="P411" t="str">
        <f>VLOOKUP(orders[[#All],[Customer ID]],Table2[#All],9,0)</f>
        <v>Yes</v>
      </c>
    </row>
    <row r="412" spans="1:16" x14ac:dyDescent="0.35">
      <c r="A412" s="2" t="s">
        <v>2803</v>
      </c>
      <c r="B412" s="4">
        <v>44441</v>
      </c>
      <c r="C412" s="2" t="s">
        <v>2804</v>
      </c>
      <c r="D412" t="s">
        <v>6167</v>
      </c>
      <c r="E412" s="2">
        <v>4</v>
      </c>
      <c r="F412" s="2" t="str">
        <f>VLOOKUP(C412,customers!$A$2:$B$1760,2,FALSE)</f>
        <v>Giordano Lorenzin</v>
      </c>
      <c r="G412" s="2" t="str">
        <f>IF(VLOOKUP(C412,customers!$A$2:$C$1760,3,FALSE)=0,"",VLOOKUP(C412,customers!$A$2:$C$1760,3,FALSE))</f>
        <v/>
      </c>
      <c r="H412" s="2" t="str">
        <f>VLOOKUP(C412,customers!$A$2:$G$1760,7,FALSE)</f>
        <v>United States</v>
      </c>
      <c r="I412" t="str">
        <f>VLOOKUP(D412,products!$A$2:$B$97,2,FALSE)</f>
        <v>Ara</v>
      </c>
      <c r="J412" t="str">
        <f>VLOOKUP(D412,products!$A$2:$E$97,3,FALSE)</f>
        <v>L</v>
      </c>
      <c r="K412" s="6">
        <f>VLOOKUP(D412,products!$A$2:$E$97,4,FALSE)</f>
        <v>0.2</v>
      </c>
      <c r="L412" s="7">
        <f>VLOOKUP(D412,products!$A$2:$E$97,5,FALSE)</f>
        <v>3.8849999999999998</v>
      </c>
      <c r="M412" s="7">
        <f t="shared" si="18"/>
        <v>15.54</v>
      </c>
      <c r="N412" t="str">
        <f t="shared" si="19"/>
        <v>Arabica</v>
      </c>
      <c r="O412" t="str">
        <f t="shared" si="20"/>
        <v>Light</v>
      </c>
      <c r="P412" t="str">
        <f>VLOOKUP(orders[[#All],[Customer ID]],Table2[#All],9,0)</f>
        <v>No</v>
      </c>
    </row>
    <row r="413" spans="1:16" x14ac:dyDescent="0.35">
      <c r="A413" s="2" t="s">
        <v>2808</v>
      </c>
      <c r="B413" s="4">
        <v>44504</v>
      </c>
      <c r="C413" s="2" t="s">
        <v>2809</v>
      </c>
      <c r="D413" t="s">
        <v>6162</v>
      </c>
      <c r="E413" s="2">
        <v>6</v>
      </c>
      <c r="F413" s="2" t="str">
        <f>VLOOKUP(C413,customers!$A$2:$B$1760,2,FALSE)</f>
        <v>Harwilll Bishell</v>
      </c>
      <c r="G413" s="2" t="str">
        <f>IF(VLOOKUP(C413,customers!$A$2:$C$1760,3,FALSE)=0,"",VLOOKUP(C413,customers!$A$2:$C$1760,3,FALSE))</f>
        <v/>
      </c>
      <c r="H413" s="2" t="str">
        <f>VLOOKUP(C413,customers!$A$2:$G$1760,7,FALSE)</f>
        <v>United States</v>
      </c>
      <c r="I413" t="str">
        <f>VLOOKUP(D413,products!$A$2:$B$97,2,FALSE)</f>
        <v>Lib</v>
      </c>
      <c r="J413" t="str">
        <f>VLOOKUP(D413,products!$A$2:$E$97,3,FALSE)</f>
        <v>M</v>
      </c>
      <c r="K413" s="6">
        <f>VLOOKUP(D413,products!$A$2:$E$97,4,FALSE)</f>
        <v>1</v>
      </c>
      <c r="L413" s="7">
        <f>VLOOKUP(D413,products!$A$2:$E$97,5,FALSE)</f>
        <v>14.55</v>
      </c>
      <c r="M413" s="7">
        <f t="shared" si="18"/>
        <v>87.300000000000011</v>
      </c>
      <c r="N413" t="str">
        <f t="shared" si="19"/>
        <v>Liberica</v>
      </c>
      <c r="O413" t="str">
        <f t="shared" si="20"/>
        <v>Medium</v>
      </c>
      <c r="P413" t="str">
        <f>VLOOKUP(orders[[#All],[Customer ID]],Table2[#All],9,0)</f>
        <v>Yes</v>
      </c>
    </row>
    <row r="414" spans="1:16" x14ac:dyDescent="0.35">
      <c r="A414" s="2" t="s">
        <v>2813</v>
      </c>
      <c r="B414" s="4">
        <v>44410</v>
      </c>
      <c r="C414" s="2" t="s">
        <v>2814</v>
      </c>
      <c r="D414" t="s">
        <v>6155</v>
      </c>
      <c r="E414" s="2">
        <v>5</v>
      </c>
      <c r="F414" s="2" t="str">
        <f>VLOOKUP(C414,customers!$A$2:$B$1760,2,FALSE)</f>
        <v>Freeland Missenden</v>
      </c>
      <c r="G414" s="2" t="str">
        <f>IF(VLOOKUP(C414,customers!$A$2:$C$1760,3,FALSE)=0,"",VLOOKUP(C414,customers!$A$2:$C$1760,3,FALSE))</f>
        <v/>
      </c>
      <c r="H414" s="2" t="str">
        <f>VLOOKUP(C414,customers!$A$2:$G$1760,7,FALSE)</f>
        <v>United States</v>
      </c>
      <c r="I414" t="str">
        <f>VLOOKUP(D414,products!$A$2:$B$97,2,FALSE)</f>
        <v>Ara</v>
      </c>
      <c r="J414" t="str">
        <f>VLOOKUP(D414,products!$A$2:$E$97,3,FALSE)</f>
        <v>M</v>
      </c>
      <c r="K414" s="6">
        <f>VLOOKUP(D414,products!$A$2:$E$97,4,FALSE)</f>
        <v>1</v>
      </c>
      <c r="L414" s="7">
        <f>VLOOKUP(D414,products!$A$2:$E$97,5,FALSE)</f>
        <v>11.25</v>
      </c>
      <c r="M414" s="7">
        <f t="shared" si="18"/>
        <v>56.25</v>
      </c>
      <c r="N414" t="str">
        <f t="shared" si="19"/>
        <v>Arabica</v>
      </c>
      <c r="O414" t="str">
        <f t="shared" si="20"/>
        <v>Medium</v>
      </c>
      <c r="P414" t="str">
        <f>VLOOKUP(orders[[#All],[Customer ID]],Table2[#All],9,0)</f>
        <v>Yes</v>
      </c>
    </row>
    <row r="415" spans="1:16" x14ac:dyDescent="0.35">
      <c r="A415" s="2" t="s">
        <v>2818</v>
      </c>
      <c r="B415" s="4">
        <v>43857</v>
      </c>
      <c r="C415" s="2" t="s">
        <v>2819</v>
      </c>
      <c r="D415" t="s">
        <v>6164</v>
      </c>
      <c r="E415" s="2">
        <v>1</v>
      </c>
      <c r="F415" s="2" t="str">
        <f>VLOOKUP(C415,customers!$A$2:$B$1760,2,FALSE)</f>
        <v>Waylan Springall</v>
      </c>
      <c r="G415" s="2" t="str">
        <f>IF(VLOOKUP(C415,customers!$A$2:$C$1760,3,FALSE)=0,"",VLOOKUP(C415,customers!$A$2:$C$1760,3,FALSE))</f>
        <v>wspringallbh@jugem.jp</v>
      </c>
      <c r="H415" s="2" t="str">
        <f>VLOOKUP(C415,customers!$A$2:$G$1760,7,FALSE)</f>
        <v>United States</v>
      </c>
      <c r="I415" t="str">
        <f>VLOOKUP(D415,products!$A$2:$B$97,2,FALSE)</f>
        <v>Lib</v>
      </c>
      <c r="J415" t="str">
        <f>VLOOKUP(D415,products!$A$2:$E$97,3,FALSE)</f>
        <v>L</v>
      </c>
      <c r="K415" s="6">
        <f>VLOOKUP(D415,products!$A$2:$E$97,4,FALSE)</f>
        <v>2.5</v>
      </c>
      <c r="L415" s="7">
        <f>VLOOKUP(D415,products!$A$2:$E$97,5,FALSE)</f>
        <v>36.454999999999998</v>
      </c>
      <c r="M415" s="7">
        <f t="shared" si="18"/>
        <v>36.454999999999998</v>
      </c>
      <c r="N415" t="str">
        <f t="shared" si="19"/>
        <v>Liberica</v>
      </c>
      <c r="O415" t="str">
        <f t="shared" si="20"/>
        <v>Light</v>
      </c>
      <c r="P415" t="str">
        <f>VLOOKUP(orders[[#All],[Customer ID]],Table2[#All],9,0)</f>
        <v>Yes</v>
      </c>
    </row>
    <row r="416" spans="1:16" x14ac:dyDescent="0.35">
      <c r="A416" s="2" t="s">
        <v>2824</v>
      </c>
      <c r="B416" s="4">
        <v>43802</v>
      </c>
      <c r="C416" s="2" t="s">
        <v>2825</v>
      </c>
      <c r="D416" t="s">
        <v>6178</v>
      </c>
      <c r="E416" s="2">
        <v>3</v>
      </c>
      <c r="F416" s="2" t="str">
        <f>VLOOKUP(C416,customers!$A$2:$B$1760,2,FALSE)</f>
        <v>Kiri Avramow</v>
      </c>
      <c r="G416" s="2" t="str">
        <f>IF(VLOOKUP(C416,customers!$A$2:$C$1760,3,FALSE)=0,"",VLOOKUP(C416,customers!$A$2:$C$1760,3,FALSE))</f>
        <v/>
      </c>
      <c r="H416" s="2" t="str">
        <f>VLOOKUP(C416,customers!$A$2:$G$1760,7,FALSE)</f>
        <v>United States</v>
      </c>
      <c r="I416" t="str">
        <f>VLOOKUP(D416,products!$A$2:$B$97,2,FALSE)</f>
        <v>Rob</v>
      </c>
      <c r="J416" t="str">
        <f>VLOOKUP(D416,products!$A$2:$E$97,3,FALSE)</f>
        <v>L</v>
      </c>
      <c r="K416" s="6">
        <f>VLOOKUP(D416,products!$A$2:$E$97,4,FALSE)</f>
        <v>0.2</v>
      </c>
      <c r="L416" s="7">
        <f>VLOOKUP(D416,products!$A$2:$E$97,5,FALSE)</f>
        <v>3.585</v>
      </c>
      <c r="M416" s="7">
        <f t="shared" si="18"/>
        <v>10.754999999999999</v>
      </c>
      <c r="N416" t="str">
        <f t="shared" si="19"/>
        <v>Robusta</v>
      </c>
      <c r="O416" t="str">
        <f t="shared" si="20"/>
        <v>Light</v>
      </c>
      <c r="P416" t="str">
        <f>VLOOKUP(orders[[#All],[Customer ID]],Table2[#All],9,0)</f>
        <v>Yes</v>
      </c>
    </row>
    <row r="417" spans="1:16" x14ac:dyDescent="0.35">
      <c r="A417" s="2" t="s">
        <v>2829</v>
      </c>
      <c r="B417" s="4">
        <v>43683</v>
      </c>
      <c r="C417" s="2" t="s">
        <v>2830</v>
      </c>
      <c r="D417" t="s">
        <v>6174</v>
      </c>
      <c r="E417" s="2">
        <v>3</v>
      </c>
      <c r="F417" s="2" t="str">
        <f>VLOOKUP(C417,customers!$A$2:$B$1760,2,FALSE)</f>
        <v>Gregg Hawkyens</v>
      </c>
      <c r="G417" s="2" t="str">
        <f>IF(VLOOKUP(C417,customers!$A$2:$C$1760,3,FALSE)=0,"",VLOOKUP(C417,customers!$A$2:$C$1760,3,FALSE))</f>
        <v>ghawkyensbj@census.gov</v>
      </c>
      <c r="H417" s="2" t="str">
        <f>VLOOKUP(C417,customers!$A$2:$G$1760,7,FALSE)</f>
        <v>United States</v>
      </c>
      <c r="I417" t="str">
        <f>VLOOKUP(D417,products!$A$2:$B$97,2,FALSE)</f>
        <v>Rob</v>
      </c>
      <c r="J417" t="str">
        <f>VLOOKUP(D417,products!$A$2:$E$97,3,FALSE)</f>
        <v>M</v>
      </c>
      <c r="K417" s="6">
        <f>VLOOKUP(D417,products!$A$2:$E$97,4,FALSE)</f>
        <v>0.2</v>
      </c>
      <c r="L417" s="7">
        <f>VLOOKUP(D417,products!$A$2:$E$97,5,FALSE)</f>
        <v>2.9849999999999999</v>
      </c>
      <c r="M417" s="7">
        <f t="shared" si="18"/>
        <v>8.9550000000000001</v>
      </c>
      <c r="N417" t="str">
        <f t="shared" si="19"/>
        <v>Robusta</v>
      </c>
      <c r="O417" t="str">
        <f t="shared" si="20"/>
        <v>Medium</v>
      </c>
      <c r="P417" t="str">
        <f>VLOOKUP(orders[[#All],[Customer ID]],Table2[#All],9,0)</f>
        <v>No</v>
      </c>
    </row>
    <row r="418" spans="1:16" x14ac:dyDescent="0.35">
      <c r="A418" s="2" t="s">
        <v>2834</v>
      </c>
      <c r="B418" s="4">
        <v>43901</v>
      </c>
      <c r="C418" s="2" t="s">
        <v>2835</v>
      </c>
      <c r="D418" t="s">
        <v>6180</v>
      </c>
      <c r="E418" s="2">
        <v>3</v>
      </c>
      <c r="F418" s="2" t="str">
        <f>VLOOKUP(C418,customers!$A$2:$B$1760,2,FALSE)</f>
        <v>Reggis Pracy</v>
      </c>
      <c r="G418" s="2" t="str">
        <f>IF(VLOOKUP(C418,customers!$A$2:$C$1760,3,FALSE)=0,"",VLOOKUP(C418,customers!$A$2:$C$1760,3,FALSE))</f>
        <v/>
      </c>
      <c r="H418" s="2" t="str">
        <f>VLOOKUP(C418,customers!$A$2:$G$1760,7,FALSE)</f>
        <v>United States</v>
      </c>
      <c r="I418" t="str">
        <f>VLOOKUP(D418,products!$A$2:$B$97,2,FALSE)</f>
        <v>Ara</v>
      </c>
      <c r="J418" t="str">
        <f>VLOOKUP(D418,products!$A$2:$E$97,3,FALSE)</f>
        <v>L</v>
      </c>
      <c r="K418" s="6">
        <f>VLOOKUP(D418,products!$A$2:$E$97,4,FALSE)</f>
        <v>0.5</v>
      </c>
      <c r="L418" s="7">
        <f>VLOOKUP(D418,products!$A$2:$E$97,5,FALSE)</f>
        <v>7.77</v>
      </c>
      <c r="M418" s="7">
        <f t="shared" si="18"/>
        <v>23.31</v>
      </c>
      <c r="N418" t="str">
        <f t="shared" si="19"/>
        <v>Arabica</v>
      </c>
      <c r="O418" t="str">
        <f t="shared" si="20"/>
        <v>Light</v>
      </c>
      <c r="P418" t="str">
        <f>VLOOKUP(orders[[#All],[Customer ID]],Table2[#All],9,0)</f>
        <v>Yes</v>
      </c>
    </row>
    <row r="419" spans="1:16" x14ac:dyDescent="0.35">
      <c r="A419" s="2" t="s">
        <v>2839</v>
      </c>
      <c r="B419" s="4">
        <v>44457</v>
      </c>
      <c r="C419" s="2" t="s">
        <v>2840</v>
      </c>
      <c r="D419" t="s">
        <v>6182</v>
      </c>
      <c r="E419" s="2">
        <v>1</v>
      </c>
      <c r="F419" s="2" t="str">
        <f>VLOOKUP(C419,customers!$A$2:$B$1760,2,FALSE)</f>
        <v>Paula Denis</v>
      </c>
      <c r="G419" s="2" t="str">
        <f>IF(VLOOKUP(C419,customers!$A$2:$C$1760,3,FALSE)=0,"",VLOOKUP(C419,customers!$A$2:$C$1760,3,FALSE))</f>
        <v/>
      </c>
      <c r="H419" s="2" t="str">
        <f>VLOOKUP(C419,customers!$A$2:$G$1760,7,FALSE)</f>
        <v>United States</v>
      </c>
      <c r="I419" t="str">
        <f>VLOOKUP(D419,products!$A$2:$B$97,2,FALSE)</f>
        <v>Ara</v>
      </c>
      <c r="J419" t="str">
        <f>VLOOKUP(D419,products!$A$2:$E$97,3,FALSE)</f>
        <v>L</v>
      </c>
      <c r="K419" s="6">
        <f>VLOOKUP(D419,products!$A$2:$E$97,4,FALSE)</f>
        <v>2.5</v>
      </c>
      <c r="L419" s="7">
        <f>VLOOKUP(D419,products!$A$2:$E$97,5,FALSE)</f>
        <v>29.785</v>
      </c>
      <c r="M419" s="7">
        <f t="shared" si="18"/>
        <v>29.785</v>
      </c>
      <c r="N419" t="str">
        <f t="shared" si="19"/>
        <v>Arabica</v>
      </c>
      <c r="O419" t="str">
        <f t="shared" si="20"/>
        <v>Light</v>
      </c>
      <c r="P419" t="str">
        <f>VLOOKUP(orders[[#All],[Customer ID]],Table2[#All],9,0)</f>
        <v>Yes</v>
      </c>
    </row>
    <row r="420" spans="1:16" x14ac:dyDescent="0.35">
      <c r="A420" s="2" t="s">
        <v>2844</v>
      </c>
      <c r="B420" s="4">
        <v>44142</v>
      </c>
      <c r="C420" s="2" t="s">
        <v>2845</v>
      </c>
      <c r="D420" t="s">
        <v>6182</v>
      </c>
      <c r="E420" s="2">
        <v>5</v>
      </c>
      <c r="F420" s="2" t="str">
        <f>VLOOKUP(C420,customers!$A$2:$B$1760,2,FALSE)</f>
        <v>Broderick McGilvra</v>
      </c>
      <c r="G420" s="2" t="str">
        <f>IF(VLOOKUP(C420,customers!$A$2:$C$1760,3,FALSE)=0,"",VLOOKUP(C420,customers!$A$2:$C$1760,3,FALSE))</f>
        <v>bmcgilvrabm@so-net.ne.jp</v>
      </c>
      <c r="H420" s="2" t="str">
        <f>VLOOKUP(C420,customers!$A$2:$G$1760,7,FALSE)</f>
        <v>United States</v>
      </c>
      <c r="I420" t="str">
        <f>VLOOKUP(D420,products!$A$2:$B$97,2,FALSE)</f>
        <v>Ara</v>
      </c>
      <c r="J420" t="str">
        <f>VLOOKUP(D420,products!$A$2:$E$97,3,FALSE)</f>
        <v>L</v>
      </c>
      <c r="K420" s="6">
        <f>VLOOKUP(D420,products!$A$2:$E$97,4,FALSE)</f>
        <v>2.5</v>
      </c>
      <c r="L420" s="7">
        <f>VLOOKUP(D420,products!$A$2:$E$97,5,FALSE)</f>
        <v>29.785</v>
      </c>
      <c r="M420" s="7">
        <f t="shared" si="18"/>
        <v>148.92500000000001</v>
      </c>
      <c r="N420" t="str">
        <f t="shared" si="19"/>
        <v>Arabica</v>
      </c>
      <c r="O420" t="str">
        <f t="shared" si="20"/>
        <v>Light</v>
      </c>
      <c r="P420" t="str">
        <f>VLOOKUP(orders[[#All],[Customer ID]],Table2[#All],9,0)</f>
        <v>Yes</v>
      </c>
    </row>
    <row r="421" spans="1:16" x14ac:dyDescent="0.35">
      <c r="A421" s="2" t="s">
        <v>2849</v>
      </c>
      <c r="B421" s="4">
        <v>44739</v>
      </c>
      <c r="C421" s="2" t="s">
        <v>2850</v>
      </c>
      <c r="D421" t="s">
        <v>6160</v>
      </c>
      <c r="E421" s="2">
        <v>1</v>
      </c>
      <c r="F421" s="2" t="str">
        <f>VLOOKUP(C421,customers!$A$2:$B$1760,2,FALSE)</f>
        <v>Annabella Danzey</v>
      </c>
      <c r="G421" s="2" t="str">
        <f>IF(VLOOKUP(C421,customers!$A$2:$C$1760,3,FALSE)=0,"",VLOOKUP(C421,customers!$A$2:$C$1760,3,FALSE))</f>
        <v>adanzeybn@github.com</v>
      </c>
      <c r="H421" s="2" t="str">
        <f>VLOOKUP(C421,customers!$A$2:$G$1760,7,FALSE)</f>
        <v>United States</v>
      </c>
      <c r="I421" t="str">
        <f>VLOOKUP(D421,products!$A$2:$B$97,2,FALSE)</f>
        <v>Lib</v>
      </c>
      <c r="J421" t="str">
        <f>VLOOKUP(D421,products!$A$2:$E$97,3,FALSE)</f>
        <v>M</v>
      </c>
      <c r="K421" s="6">
        <f>VLOOKUP(D421,products!$A$2:$E$97,4,FALSE)</f>
        <v>0.5</v>
      </c>
      <c r="L421" s="7">
        <f>VLOOKUP(D421,products!$A$2:$E$97,5,FALSE)</f>
        <v>8.73</v>
      </c>
      <c r="M421" s="7">
        <f t="shared" si="18"/>
        <v>8.73</v>
      </c>
      <c r="N421" t="str">
        <f t="shared" si="19"/>
        <v>Liberica</v>
      </c>
      <c r="O421" t="str">
        <f t="shared" si="20"/>
        <v>Medium</v>
      </c>
      <c r="P421" t="str">
        <f>VLOOKUP(orders[[#All],[Customer ID]],Table2[#All],9,0)</f>
        <v>Yes</v>
      </c>
    </row>
    <row r="422" spans="1:16" x14ac:dyDescent="0.35">
      <c r="A422" s="2" t="s">
        <v>2855</v>
      </c>
      <c r="B422" s="4">
        <v>43866</v>
      </c>
      <c r="C422" s="2" t="s">
        <v>2586</v>
      </c>
      <c r="D422" t="s">
        <v>6169</v>
      </c>
      <c r="E422" s="2">
        <v>4</v>
      </c>
      <c r="F422" s="2" t="str">
        <f>VLOOKUP(C422,customers!$A$2:$B$1760,2,FALSE)</f>
        <v>Terri Farra</v>
      </c>
      <c r="G422" s="2" t="str">
        <f>IF(VLOOKUP(C422,customers!$A$2:$C$1760,3,FALSE)=0,"",VLOOKUP(C422,customers!$A$2:$C$1760,3,FALSE))</f>
        <v>tfarraac@behance.net</v>
      </c>
      <c r="H422" s="2" t="str">
        <f>VLOOKUP(C422,customers!$A$2:$G$1760,7,FALSE)</f>
        <v>United States</v>
      </c>
      <c r="I422" t="str">
        <f>VLOOKUP(D422,products!$A$2:$B$97,2,FALSE)</f>
        <v>Lib</v>
      </c>
      <c r="J422" t="str">
        <f>VLOOKUP(D422,products!$A$2:$E$97,3,FALSE)</f>
        <v>D</v>
      </c>
      <c r="K422" s="6">
        <f>VLOOKUP(D422,products!$A$2:$E$97,4,FALSE)</f>
        <v>0.5</v>
      </c>
      <c r="L422" s="7">
        <f>VLOOKUP(D422,products!$A$2:$E$97,5,FALSE)</f>
        <v>7.77</v>
      </c>
      <c r="M422" s="7">
        <f t="shared" si="18"/>
        <v>31.08</v>
      </c>
      <c r="N422" t="str">
        <f t="shared" si="19"/>
        <v>Liberica</v>
      </c>
      <c r="O422" t="str">
        <f t="shared" si="20"/>
        <v>Dark</v>
      </c>
      <c r="P422" t="str">
        <f>VLOOKUP(orders[[#All],[Customer ID]],Table2[#All],9,0)</f>
        <v>No</v>
      </c>
    </row>
    <row r="423" spans="1:16" x14ac:dyDescent="0.35">
      <c r="A423" s="2" t="s">
        <v>2855</v>
      </c>
      <c r="B423" s="4">
        <v>43866</v>
      </c>
      <c r="C423" s="2" t="s">
        <v>2586</v>
      </c>
      <c r="D423" t="s">
        <v>6168</v>
      </c>
      <c r="E423" s="2">
        <v>6</v>
      </c>
      <c r="F423" s="2" t="str">
        <f>VLOOKUP(C423,customers!$A$2:$B$1760,2,FALSE)</f>
        <v>Terri Farra</v>
      </c>
      <c r="G423" s="2" t="str">
        <f>IF(VLOOKUP(C423,customers!$A$2:$C$1760,3,FALSE)=0,"",VLOOKUP(C423,customers!$A$2:$C$1760,3,FALSE))</f>
        <v>tfarraac@behance.net</v>
      </c>
      <c r="H423" s="2" t="str">
        <f>VLOOKUP(C423,customers!$A$2:$G$1760,7,FALSE)</f>
        <v>United States</v>
      </c>
      <c r="I423" t="str">
        <f>VLOOKUP(D423,products!$A$2:$B$97,2,FALSE)</f>
        <v>Ara</v>
      </c>
      <c r="J423" t="str">
        <f>VLOOKUP(D423,products!$A$2:$E$97,3,FALSE)</f>
        <v>D</v>
      </c>
      <c r="K423" s="6">
        <f>VLOOKUP(D423,products!$A$2:$E$97,4,FALSE)</f>
        <v>2.5</v>
      </c>
      <c r="L423" s="7">
        <f>VLOOKUP(D423,products!$A$2:$E$97,5,FALSE)</f>
        <v>22.885000000000002</v>
      </c>
      <c r="M423" s="7">
        <f t="shared" si="18"/>
        <v>137.31</v>
      </c>
      <c r="N423" t="str">
        <f t="shared" si="19"/>
        <v>Arabica</v>
      </c>
      <c r="O423" t="str">
        <f t="shared" si="20"/>
        <v>Dark</v>
      </c>
      <c r="P423" t="str">
        <f>VLOOKUP(orders[[#All],[Customer ID]],Table2[#All],9,0)</f>
        <v>No</v>
      </c>
    </row>
    <row r="424" spans="1:16" x14ac:dyDescent="0.35">
      <c r="A424" s="2" t="s">
        <v>2866</v>
      </c>
      <c r="B424" s="4">
        <v>43868</v>
      </c>
      <c r="C424" s="2" t="s">
        <v>2867</v>
      </c>
      <c r="D424" t="s">
        <v>6158</v>
      </c>
      <c r="E424" s="2">
        <v>5</v>
      </c>
      <c r="F424" s="2" t="str">
        <f>VLOOKUP(C424,customers!$A$2:$B$1760,2,FALSE)</f>
        <v>Nevins Glowacz</v>
      </c>
      <c r="G424" s="2" t="str">
        <f>IF(VLOOKUP(C424,customers!$A$2:$C$1760,3,FALSE)=0,"",VLOOKUP(C424,customers!$A$2:$C$1760,3,FALSE))</f>
        <v/>
      </c>
      <c r="H424" s="2" t="str">
        <f>VLOOKUP(C424,customers!$A$2:$G$1760,7,FALSE)</f>
        <v>United States</v>
      </c>
      <c r="I424" t="str">
        <f>VLOOKUP(D424,products!$A$2:$B$97,2,FALSE)</f>
        <v>Ara</v>
      </c>
      <c r="J424" t="str">
        <f>VLOOKUP(D424,products!$A$2:$E$97,3,FALSE)</f>
        <v>D</v>
      </c>
      <c r="K424" s="6">
        <f>VLOOKUP(D424,products!$A$2:$E$97,4,FALSE)</f>
        <v>0.5</v>
      </c>
      <c r="L424" s="7">
        <f>VLOOKUP(D424,products!$A$2:$E$97,5,FALSE)</f>
        <v>5.97</v>
      </c>
      <c r="M424" s="7">
        <f t="shared" si="18"/>
        <v>29.849999999999998</v>
      </c>
      <c r="N424" t="str">
        <f t="shared" si="19"/>
        <v>Arabica</v>
      </c>
      <c r="O424" t="str">
        <f t="shared" si="20"/>
        <v>Dark</v>
      </c>
      <c r="P424" t="str">
        <f>VLOOKUP(orders[[#All],[Customer ID]],Table2[#All],9,0)</f>
        <v>No</v>
      </c>
    </row>
    <row r="425" spans="1:16" x14ac:dyDescent="0.35">
      <c r="A425" s="2" t="s">
        <v>2871</v>
      </c>
      <c r="B425" s="4">
        <v>44183</v>
      </c>
      <c r="C425" s="2" t="s">
        <v>2872</v>
      </c>
      <c r="D425" t="s">
        <v>6146</v>
      </c>
      <c r="E425" s="2">
        <v>3</v>
      </c>
      <c r="F425" s="2" t="str">
        <f>VLOOKUP(C425,customers!$A$2:$B$1760,2,FALSE)</f>
        <v>Adelice Isabell</v>
      </c>
      <c r="G425" s="2" t="str">
        <f>IF(VLOOKUP(C425,customers!$A$2:$C$1760,3,FALSE)=0,"",VLOOKUP(C425,customers!$A$2:$C$1760,3,FALSE))</f>
        <v/>
      </c>
      <c r="H425" s="2" t="str">
        <f>VLOOKUP(C425,customers!$A$2:$G$1760,7,FALSE)</f>
        <v>United States</v>
      </c>
      <c r="I425" t="str">
        <f>VLOOKUP(D425,products!$A$2:$B$97,2,FALSE)</f>
        <v>Rob</v>
      </c>
      <c r="J425" t="str">
        <f>VLOOKUP(D425,products!$A$2:$E$97,3,FALSE)</f>
        <v>M</v>
      </c>
      <c r="K425" s="6">
        <f>VLOOKUP(D425,products!$A$2:$E$97,4,FALSE)</f>
        <v>0.5</v>
      </c>
      <c r="L425" s="7">
        <f>VLOOKUP(D425,products!$A$2:$E$97,5,FALSE)</f>
        <v>5.97</v>
      </c>
      <c r="M425" s="7">
        <f t="shared" si="18"/>
        <v>17.91</v>
      </c>
      <c r="N425" t="str">
        <f t="shared" si="19"/>
        <v>Robusta</v>
      </c>
      <c r="O425" t="str">
        <f t="shared" si="20"/>
        <v>Medium</v>
      </c>
      <c r="P425" t="str">
        <f>VLOOKUP(orders[[#All],[Customer ID]],Table2[#All],9,0)</f>
        <v>No</v>
      </c>
    </row>
    <row r="426" spans="1:16" x14ac:dyDescent="0.35">
      <c r="A426" s="2" t="s">
        <v>2876</v>
      </c>
      <c r="B426" s="4">
        <v>44431</v>
      </c>
      <c r="C426" s="2" t="s">
        <v>2877</v>
      </c>
      <c r="D426" t="s">
        <v>6176</v>
      </c>
      <c r="E426" s="2">
        <v>3</v>
      </c>
      <c r="F426" s="2" t="str">
        <f>VLOOKUP(C426,customers!$A$2:$B$1760,2,FALSE)</f>
        <v>Yulma Dombrell</v>
      </c>
      <c r="G426" s="2" t="str">
        <f>IF(VLOOKUP(C426,customers!$A$2:$C$1760,3,FALSE)=0,"",VLOOKUP(C426,customers!$A$2:$C$1760,3,FALSE))</f>
        <v>ydombrellbs@dedecms.com</v>
      </c>
      <c r="H426" s="2" t="str">
        <f>VLOOKUP(C426,customers!$A$2:$G$1760,7,FALSE)</f>
        <v>United States</v>
      </c>
      <c r="I426" t="str">
        <f>VLOOKUP(D426,products!$A$2:$B$97,2,FALSE)</f>
        <v>Exc</v>
      </c>
      <c r="J426" t="str">
        <f>VLOOKUP(D426,products!$A$2:$E$97,3,FALSE)</f>
        <v>L</v>
      </c>
      <c r="K426" s="6">
        <f>VLOOKUP(D426,products!$A$2:$E$97,4,FALSE)</f>
        <v>0.5</v>
      </c>
      <c r="L426" s="7">
        <f>VLOOKUP(D426,products!$A$2:$E$97,5,FALSE)</f>
        <v>8.91</v>
      </c>
      <c r="M426" s="7">
        <f t="shared" si="18"/>
        <v>26.73</v>
      </c>
      <c r="N426" t="str">
        <f t="shared" si="19"/>
        <v>Excelsa</v>
      </c>
      <c r="O426" t="str">
        <f t="shared" si="20"/>
        <v>Light</v>
      </c>
      <c r="P426" t="str">
        <f>VLOOKUP(orders[[#All],[Customer ID]],Table2[#All],9,0)</f>
        <v>Yes</v>
      </c>
    </row>
    <row r="427" spans="1:16" x14ac:dyDescent="0.35">
      <c r="A427" s="2" t="s">
        <v>2882</v>
      </c>
      <c r="B427" s="4">
        <v>44428</v>
      </c>
      <c r="C427" s="2" t="s">
        <v>2883</v>
      </c>
      <c r="D427" t="s">
        <v>6177</v>
      </c>
      <c r="E427" s="2">
        <v>2</v>
      </c>
      <c r="F427" s="2" t="str">
        <f>VLOOKUP(C427,customers!$A$2:$B$1760,2,FALSE)</f>
        <v>Alric Darth</v>
      </c>
      <c r="G427" s="2" t="str">
        <f>IF(VLOOKUP(C427,customers!$A$2:$C$1760,3,FALSE)=0,"",VLOOKUP(C427,customers!$A$2:$C$1760,3,FALSE))</f>
        <v>adarthbt@t.co</v>
      </c>
      <c r="H427" s="2" t="str">
        <f>VLOOKUP(C427,customers!$A$2:$G$1760,7,FALSE)</f>
        <v>United States</v>
      </c>
      <c r="I427" t="str">
        <f>VLOOKUP(D427,products!$A$2:$B$97,2,FALSE)</f>
        <v>Rob</v>
      </c>
      <c r="J427" t="str">
        <f>VLOOKUP(D427,products!$A$2:$E$97,3,FALSE)</f>
        <v>D</v>
      </c>
      <c r="K427" s="6">
        <f>VLOOKUP(D427,products!$A$2:$E$97,4,FALSE)</f>
        <v>1</v>
      </c>
      <c r="L427" s="7">
        <f>VLOOKUP(D427,products!$A$2:$E$97,5,FALSE)</f>
        <v>8.9499999999999993</v>
      </c>
      <c r="M427" s="7">
        <f t="shared" si="18"/>
        <v>17.899999999999999</v>
      </c>
      <c r="N427" t="str">
        <f t="shared" si="19"/>
        <v>Robusta</v>
      </c>
      <c r="O427" t="str">
        <f t="shared" si="20"/>
        <v>Dark</v>
      </c>
      <c r="P427" t="str">
        <f>VLOOKUP(orders[[#All],[Customer ID]],Table2[#All],9,0)</f>
        <v>No</v>
      </c>
    </row>
    <row r="428" spans="1:16" x14ac:dyDescent="0.35">
      <c r="A428" s="2" t="s">
        <v>2888</v>
      </c>
      <c r="B428" s="4">
        <v>43556</v>
      </c>
      <c r="C428" s="2" t="s">
        <v>2889</v>
      </c>
      <c r="D428" t="s">
        <v>6178</v>
      </c>
      <c r="E428" s="2">
        <v>4</v>
      </c>
      <c r="F428" s="2" t="str">
        <f>VLOOKUP(C428,customers!$A$2:$B$1760,2,FALSE)</f>
        <v>Manuel Darrigoe</v>
      </c>
      <c r="G428" s="2" t="str">
        <f>IF(VLOOKUP(C428,customers!$A$2:$C$1760,3,FALSE)=0,"",VLOOKUP(C428,customers!$A$2:$C$1760,3,FALSE))</f>
        <v>mdarrigoebu@hud.gov</v>
      </c>
      <c r="H428" s="2" t="str">
        <f>VLOOKUP(C428,customers!$A$2:$G$1760,7,FALSE)</f>
        <v>Ireland</v>
      </c>
      <c r="I428" t="str">
        <f>VLOOKUP(D428,products!$A$2:$B$97,2,FALSE)</f>
        <v>Rob</v>
      </c>
      <c r="J428" t="str">
        <f>VLOOKUP(D428,products!$A$2:$E$97,3,FALSE)</f>
        <v>L</v>
      </c>
      <c r="K428" s="6">
        <f>VLOOKUP(D428,products!$A$2:$E$97,4,FALSE)</f>
        <v>0.2</v>
      </c>
      <c r="L428" s="7">
        <f>VLOOKUP(D428,products!$A$2:$E$97,5,FALSE)</f>
        <v>3.585</v>
      </c>
      <c r="M428" s="7">
        <f t="shared" si="18"/>
        <v>14.34</v>
      </c>
      <c r="N428" t="str">
        <f t="shared" si="19"/>
        <v>Robusta</v>
      </c>
      <c r="O428" t="str">
        <f t="shared" si="20"/>
        <v>Light</v>
      </c>
      <c r="P428" t="str">
        <f>VLOOKUP(orders[[#All],[Customer ID]],Table2[#All],9,0)</f>
        <v>Yes</v>
      </c>
    </row>
    <row r="429" spans="1:16" x14ac:dyDescent="0.35">
      <c r="A429" s="2" t="s">
        <v>2894</v>
      </c>
      <c r="B429" s="4">
        <v>44224</v>
      </c>
      <c r="C429" s="2" t="s">
        <v>2895</v>
      </c>
      <c r="D429" t="s">
        <v>6175</v>
      </c>
      <c r="E429" s="2">
        <v>3</v>
      </c>
      <c r="F429" s="2" t="str">
        <f>VLOOKUP(C429,customers!$A$2:$B$1760,2,FALSE)</f>
        <v>Kynthia Berick</v>
      </c>
      <c r="G429" s="2" t="str">
        <f>IF(VLOOKUP(C429,customers!$A$2:$C$1760,3,FALSE)=0,"",VLOOKUP(C429,customers!$A$2:$C$1760,3,FALSE))</f>
        <v/>
      </c>
      <c r="H429" s="2" t="str">
        <f>VLOOKUP(C429,customers!$A$2:$G$1760,7,FALSE)</f>
        <v>United States</v>
      </c>
      <c r="I429" t="str">
        <f>VLOOKUP(D429,products!$A$2:$B$97,2,FALSE)</f>
        <v>Ara</v>
      </c>
      <c r="J429" t="str">
        <f>VLOOKUP(D429,products!$A$2:$E$97,3,FALSE)</f>
        <v>M</v>
      </c>
      <c r="K429" s="6">
        <f>VLOOKUP(D429,products!$A$2:$E$97,4,FALSE)</f>
        <v>2.5</v>
      </c>
      <c r="L429" s="7">
        <f>VLOOKUP(D429,products!$A$2:$E$97,5,FALSE)</f>
        <v>25.875</v>
      </c>
      <c r="M429" s="7">
        <f t="shared" si="18"/>
        <v>77.625</v>
      </c>
      <c r="N429" t="str">
        <f t="shared" si="19"/>
        <v>Arabica</v>
      </c>
      <c r="O429" t="str">
        <f t="shared" si="20"/>
        <v>Medium</v>
      </c>
      <c r="P429" t="str">
        <f>VLOOKUP(orders[[#All],[Customer ID]],Table2[#All],9,0)</f>
        <v>Yes</v>
      </c>
    </row>
    <row r="430" spans="1:16" x14ac:dyDescent="0.35">
      <c r="A430" s="2" t="s">
        <v>2899</v>
      </c>
      <c r="B430" s="4">
        <v>43759</v>
      </c>
      <c r="C430" s="2" t="s">
        <v>2900</v>
      </c>
      <c r="D430" t="s">
        <v>6179</v>
      </c>
      <c r="E430" s="2">
        <v>5</v>
      </c>
      <c r="F430" s="2" t="str">
        <f>VLOOKUP(C430,customers!$A$2:$B$1760,2,FALSE)</f>
        <v>Minetta Ackrill</v>
      </c>
      <c r="G430" s="2" t="str">
        <f>IF(VLOOKUP(C430,customers!$A$2:$C$1760,3,FALSE)=0,"",VLOOKUP(C430,customers!$A$2:$C$1760,3,FALSE))</f>
        <v>mackrillbw@bandcamp.com</v>
      </c>
      <c r="H430" s="2" t="str">
        <f>VLOOKUP(C430,customers!$A$2:$G$1760,7,FALSE)</f>
        <v>United States</v>
      </c>
      <c r="I430" t="str">
        <f>VLOOKUP(D430,products!$A$2:$B$97,2,FALSE)</f>
        <v>Rob</v>
      </c>
      <c r="J430" t="str">
        <f>VLOOKUP(D430,products!$A$2:$E$97,3,FALSE)</f>
        <v>L</v>
      </c>
      <c r="K430" s="6">
        <f>VLOOKUP(D430,products!$A$2:$E$97,4,FALSE)</f>
        <v>1</v>
      </c>
      <c r="L430" s="7">
        <f>VLOOKUP(D430,products!$A$2:$E$97,5,FALSE)</f>
        <v>11.95</v>
      </c>
      <c r="M430" s="7">
        <f t="shared" si="18"/>
        <v>59.75</v>
      </c>
      <c r="N430" t="str">
        <f t="shared" si="19"/>
        <v>Robusta</v>
      </c>
      <c r="O430" t="str">
        <f t="shared" si="20"/>
        <v>Light</v>
      </c>
      <c r="P430" t="str">
        <f>VLOOKUP(orders[[#All],[Customer ID]],Table2[#All],9,0)</f>
        <v>No</v>
      </c>
    </row>
    <row r="431" spans="1:16" x14ac:dyDescent="0.35">
      <c r="A431" s="2" t="s">
        <v>2905</v>
      </c>
      <c r="B431" s="4">
        <v>44367</v>
      </c>
      <c r="C431" s="2" t="s">
        <v>2586</v>
      </c>
      <c r="D431" t="s">
        <v>6140</v>
      </c>
      <c r="E431" s="2">
        <v>6</v>
      </c>
      <c r="F431" s="2" t="str">
        <f>VLOOKUP(C431,customers!$A$2:$B$1760,2,FALSE)</f>
        <v>Terri Farra</v>
      </c>
      <c r="G431" s="2" t="str">
        <f>IF(VLOOKUP(C431,customers!$A$2:$C$1760,3,FALSE)=0,"",VLOOKUP(C431,customers!$A$2:$C$1760,3,FALSE))</f>
        <v>tfarraac@behance.net</v>
      </c>
      <c r="H431" s="2" t="str">
        <f>VLOOKUP(C431,customers!$A$2:$G$1760,7,FALSE)</f>
        <v>United States</v>
      </c>
      <c r="I431" t="str">
        <f>VLOOKUP(D431,products!$A$2:$B$97,2,FALSE)</f>
        <v>Ara</v>
      </c>
      <c r="J431" t="str">
        <f>VLOOKUP(D431,products!$A$2:$E$97,3,FALSE)</f>
        <v>L</v>
      </c>
      <c r="K431" s="6">
        <f>VLOOKUP(D431,products!$A$2:$E$97,4,FALSE)</f>
        <v>1</v>
      </c>
      <c r="L431" s="7">
        <f>VLOOKUP(D431,products!$A$2:$E$97,5,FALSE)</f>
        <v>12.95</v>
      </c>
      <c r="M431" s="7">
        <f t="shared" si="18"/>
        <v>77.699999999999989</v>
      </c>
      <c r="N431" t="str">
        <f t="shared" si="19"/>
        <v>Arabica</v>
      </c>
      <c r="O431" t="str">
        <f t="shared" si="20"/>
        <v>Light</v>
      </c>
      <c r="P431" t="str">
        <f>VLOOKUP(orders[[#All],[Customer ID]],Table2[#All],9,0)</f>
        <v>No</v>
      </c>
    </row>
    <row r="432" spans="1:16" x14ac:dyDescent="0.35">
      <c r="A432" s="2" t="s">
        <v>2911</v>
      </c>
      <c r="B432" s="4">
        <v>44504</v>
      </c>
      <c r="C432" s="2" t="s">
        <v>2912</v>
      </c>
      <c r="D432" t="s">
        <v>6163</v>
      </c>
      <c r="E432" s="2">
        <v>2</v>
      </c>
      <c r="F432" s="2" t="str">
        <f>VLOOKUP(C432,customers!$A$2:$B$1760,2,FALSE)</f>
        <v>Melosa Kippen</v>
      </c>
      <c r="G432" s="2" t="str">
        <f>IF(VLOOKUP(C432,customers!$A$2:$C$1760,3,FALSE)=0,"",VLOOKUP(C432,customers!$A$2:$C$1760,3,FALSE))</f>
        <v>mkippenby@dion.ne.jp</v>
      </c>
      <c r="H432" s="2" t="str">
        <f>VLOOKUP(C432,customers!$A$2:$G$1760,7,FALSE)</f>
        <v>United States</v>
      </c>
      <c r="I432" t="str">
        <f>VLOOKUP(D432,products!$A$2:$B$97,2,FALSE)</f>
        <v>Rob</v>
      </c>
      <c r="J432" t="str">
        <f>VLOOKUP(D432,products!$A$2:$E$97,3,FALSE)</f>
        <v>D</v>
      </c>
      <c r="K432" s="6">
        <f>VLOOKUP(D432,products!$A$2:$E$97,4,FALSE)</f>
        <v>0.2</v>
      </c>
      <c r="L432" s="7">
        <f>VLOOKUP(D432,products!$A$2:$E$97,5,FALSE)</f>
        <v>2.6850000000000001</v>
      </c>
      <c r="M432" s="7">
        <f t="shared" si="18"/>
        <v>5.37</v>
      </c>
      <c r="N432" t="str">
        <f t="shared" si="19"/>
        <v>Robusta</v>
      </c>
      <c r="O432" t="str">
        <f t="shared" si="20"/>
        <v>Dark</v>
      </c>
      <c r="P432" t="str">
        <f>VLOOKUP(orders[[#All],[Customer ID]],Table2[#All],9,0)</f>
        <v>Yes</v>
      </c>
    </row>
    <row r="433" spans="1:16" x14ac:dyDescent="0.35">
      <c r="A433" s="2" t="s">
        <v>2917</v>
      </c>
      <c r="B433" s="4">
        <v>44291</v>
      </c>
      <c r="C433" s="2" t="s">
        <v>2918</v>
      </c>
      <c r="D433" t="s">
        <v>6185</v>
      </c>
      <c r="E433" s="2">
        <v>3</v>
      </c>
      <c r="F433" s="2" t="str">
        <f>VLOOKUP(C433,customers!$A$2:$B$1760,2,FALSE)</f>
        <v>Witty Ranson</v>
      </c>
      <c r="G433" s="2" t="str">
        <f>IF(VLOOKUP(C433,customers!$A$2:$C$1760,3,FALSE)=0,"",VLOOKUP(C433,customers!$A$2:$C$1760,3,FALSE))</f>
        <v>wransonbz@ted.com</v>
      </c>
      <c r="H433" s="2" t="str">
        <f>VLOOKUP(C433,customers!$A$2:$G$1760,7,FALSE)</f>
        <v>Ireland</v>
      </c>
      <c r="I433" t="str">
        <f>VLOOKUP(D433,products!$A$2:$B$97,2,FALSE)</f>
        <v>Exc</v>
      </c>
      <c r="J433" t="str">
        <f>VLOOKUP(D433,products!$A$2:$E$97,3,FALSE)</f>
        <v>D</v>
      </c>
      <c r="K433" s="6">
        <f>VLOOKUP(D433,products!$A$2:$E$97,4,FALSE)</f>
        <v>2.5</v>
      </c>
      <c r="L433" s="7">
        <f>VLOOKUP(D433,products!$A$2:$E$97,5,FALSE)</f>
        <v>27.945</v>
      </c>
      <c r="M433" s="7">
        <f t="shared" si="18"/>
        <v>83.835000000000008</v>
      </c>
      <c r="N433" t="str">
        <f t="shared" si="19"/>
        <v>Excelsa</v>
      </c>
      <c r="O433" t="str">
        <f t="shared" si="20"/>
        <v>Dark</v>
      </c>
      <c r="P433" t="str">
        <f>VLOOKUP(orders[[#All],[Customer ID]],Table2[#All],9,0)</f>
        <v>Yes</v>
      </c>
    </row>
    <row r="434" spans="1:16" x14ac:dyDescent="0.35">
      <c r="A434" s="2" t="s">
        <v>2923</v>
      </c>
      <c r="B434" s="4">
        <v>43808</v>
      </c>
      <c r="C434" s="2" t="s">
        <v>2924</v>
      </c>
      <c r="D434" t="s">
        <v>6155</v>
      </c>
      <c r="E434" s="2">
        <v>2</v>
      </c>
      <c r="F434" s="2" t="str">
        <f>VLOOKUP(C434,customers!$A$2:$B$1760,2,FALSE)</f>
        <v>Rod Gowdie</v>
      </c>
      <c r="G434" s="2" t="str">
        <f>IF(VLOOKUP(C434,customers!$A$2:$C$1760,3,FALSE)=0,"",VLOOKUP(C434,customers!$A$2:$C$1760,3,FALSE))</f>
        <v/>
      </c>
      <c r="H434" s="2" t="str">
        <f>VLOOKUP(C434,customers!$A$2:$G$1760,7,FALSE)</f>
        <v>United States</v>
      </c>
      <c r="I434" t="str">
        <f>VLOOKUP(D434,products!$A$2:$B$97,2,FALSE)</f>
        <v>Ara</v>
      </c>
      <c r="J434" t="str">
        <f>VLOOKUP(D434,products!$A$2:$E$97,3,FALSE)</f>
        <v>M</v>
      </c>
      <c r="K434" s="6">
        <f>VLOOKUP(D434,products!$A$2:$E$97,4,FALSE)</f>
        <v>1</v>
      </c>
      <c r="L434" s="7">
        <f>VLOOKUP(D434,products!$A$2:$E$97,5,FALSE)</f>
        <v>11.25</v>
      </c>
      <c r="M434" s="7">
        <f t="shared" si="18"/>
        <v>22.5</v>
      </c>
      <c r="N434" t="str">
        <f t="shared" si="19"/>
        <v>Arabica</v>
      </c>
      <c r="O434" t="str">
        <f t="shared" si="20"/>
        <v>Medium</v>
      </c>
      <c r="P434" t="str">
        <f>VLOOKUP(orders[[#All],[Customer ID]],Table2[#All],9,0)</f>
        <v>No</v>
      </c>
    </row>
    <row r="435" spans="1:16" x14ac:dyDescent="0.35">
      <c r="A435" s="2" t="s">
        <v>2928</v>
      </c>
      <c r="B435" s="4">
        <v>44563</v>
      </c>
      <c r="C435" s="2" t="s">
        <v>2929</v>
      </c>
      <c r="D435" t="s">
        <v>6181</v>
      </c>
      <c r="E435" s="2">
        <v>6</v>
      </c>
      <c r="F435" s="2" t="str">
        <f>VLOOKUP(C435,customers!$A$2:$B$1760,2,FALSE)</f>
        <v>Lemuel Rignold</v>
      </c>
      <c r="G435" s="2" t="str">
        <f>IF(VLOOKUP(C435,customers!$A$2:$C$1760,3,FALSE)=0,"",VLOOKUP(C435,customers!$A$2:$C$1760,3,FALSE))</f>
        <v>lrignoldc1@miibeian.gov.cn</v>
      </c>
      <c r="H435" s="2" t="str">
        <f>VLOOKUP(C435,customers!$A$2:$G$1760,7,FALSE)</f>
        <v>United States</v>
      </c>
      <c r="I435" t="str">
        <f>VLOOKUP(D435,products!$A$2:$B$97,2,FALSE)</f>
        <v>Lib</v>
      </c>
      <c r="J435" t="str">
        <f>VLOOKUP(D435,products!$A$2:$E$97,3,FALSE)</f>
        <v>M</v>
      </c>
      <c r="K435" s="6">
        <f>VLOOKUP(D435,products!$A$2:$E$97,4,FALSE)</f>
        <v>2.5</v>
      </c>
      <c r="L435" s="7">
        <f>VLOOKUP(D435,products!$A$2:$E$97,5,FALSE)</f>
        <v>33.465000000000003</v>
      </c>
      <c r="M435" s="7">
        <f t="shared" si="18"/>
        <v>200.79000000000002</v>
      </c>
      <c r="N435" t="str">
        <f t="shared" si="19"/>
        <v>Liberica</v>
      </c>
      <c r="O435" t="str">
        <f t="shared" si="20"/>
        <v>Medium</v>
      </c>
      <c r="P435" t="str">
        <f>VLOOKUP(orders[[#All],[Customer ID]],Table2[#All],9,0)</f>
        <v>Yes</v>
      </c>
    </row>
    <row r="436" spans="1:16" x14ac:dyDescent="0.35">
      <c r="A436" s="2" t="s">
        <v>2934</v>
      </c>
      <c r="B436" s="4">
        <v>43807</v>
      </c>
      <c r="C436" s="2" t="s">
        <v>2935</v>
      </c>
      <c r="D436" t="s">
        <v>6155</v>
      </c>
      <c r="E436" s="2">
        <v>6</v>
      </c>
      <c r="F436" s="2" t="str">
        <f>VLOOKUP(C436,customers!$A$2:$B$1760,2,FALSE)</f>
        <v>Nevsa Fields</v>
      </c>
      <c r="G436" s="2" t="str">
        <f>IF(VLOOKUP(C436,customers!$A$2:$C$1760,3,FALSE)=0,"",VLOOKUP(C436,customers!$A$2:$C$1760,3,FALSE))</f>
        <v/>
      </c>
      <c r="H436" s="2" t="str">
        <f>VLOOKUP(C436,customers!$A$2:$G$1760,7,FALSE)</f>
        <v>United States</v>
      </c>
      <c r="I436" t="str">
        <f>VLOOKUP(D436,products!$A$2:$B$97,2,FALSE)</f>
        <v>Ara</v>
      </c>
      <c r="J436" t="str">
        <f>VLOOKUP(D436,products!$A$2:$E$97,3,FALSE)</f>
        <v>M</v>
      </c>
      <c r="K436" s="6">
        <f>VLOOKUP(D436,products!$A$2:$E$97,4,FALSE)</f>
        <v>1</v>
      </c>
      <c r="L436" s="7">
        <f>VLOOKUP(D436,products!$A$2:$E$97,5,FALSE)</f>
        <v>11.25</v>
      </c>
      <c r="M436" s="7">
        <f t="shared" si="18"/>
        <v>67.5</v>
      </c>
      <c r="N436" t="str">
        <f t="shared" si="19"/>
        <v>Arabica</v>
      </c>
      <c r="O436" t="str">
        <f t="shared" si="20"/>
        <v>Medium</v>
      </c>
      <c r="P436" t="str">
        <f>VLOOKUP(orders[[#All],[Customer ID]],Table2[#All],9,0)</f>
        <v>No</v>
      </c>
    </row>
    <row r="437" spans="1:16" x14ac:dyDescent="0.35">
      <c r="A437" s="2" t="s">
        <v>2939</v>
      </c>
      <c r="B437" s="4">
        <v>44528</v>
      </c>
      <c r="C437" s="2" t="s">
        <v>2940</v>
      </c>
      <c r="D437" t="s">
        <v>6139</v>
      </c>
      <c r="E437" s="2">
        <v>1</v>
      </c>
      <c r="F437" s="2" t="str">
        <f>VLOOKUP(C437,customers!$A$2:$B$1760,2,FALSE)</f>
        <v>Chance Rowthorn</v>
      </c>
      <c r="G437" s="2" t="str">
        <f>IF(VLOOKUP(C437,customers!$A$2:$C$1760,3,FALSE)=0,"",VLOOKUP(C437,customers!$A$2:$C$1760,3,FALSE))</f>
        <v>crowthornc3@msn.com</v>
      </c>
      <c r="H437" s="2" t="str">
        <f>VLOOKUP(C437,customers!$A$2:$G$1760,7,FALSE)</f>
        <v>United States</v>
      </c>
      <c r="I437" t="str">
        <f>VLOOKUP(D437,products!$A$2:$B$97,2,FALSE)</f>
        <v>Exc</v>
      </c>
      <c r="J437" t="str">
        <f>VLOOKUP(D437,products!$A$2:$E$97,3,FALSE)</f>
        <v>M</v>
      </c>
      <c r="K437" s="6">
        <f>VLOOKUP(D437,products!$A$2:$E$97,4,FALSE)</f>
        <v>0.5</v>
      </c>
      <c r="L437" s="7">
        <f>VLOOKUP(D437,products!$A$2:$E$97,5,FALSE)</f>
        <v>8.25</v>
      </c>
      <c r="M437" s="7">
        <f t="shared" si="18"/>
        <v>8.25</v>
      </c>
      <c r="N437" t="str">
        <f t="shared" si="19"/>
        <v>Excelsa</v>
      </c>
      <c r="O437" t="str">
        <f t="shared" si="20"/>
        <v>Medium</v>
      </c>
      <c r="P437" t="str">
        <f>VLOOKUP(orders[[#All],[Customer ID]],Table2[#All],9,0)</f>
        <v>No</v>
      </c>
    </row>
    <row r="438" spans="1:16" x14ac:dyDescent="0.35">
      <c r="A438" s="2" t="s">
        <v>2945</v>
      </c>
      <c r="B438" s="4">
        <v>44631</v>
      </c>
      <c r="C438" s="2" t="s">
        <v>2946</v>
      </c>
      <c r="D438" t="s">
        <v>6145</v>
      </c>
      <c r="E438" s="2">
        <v>2</v>
      </c>
      <c r="F438" s="2" t="str">
        <f>VLOOKUP(C438,customers!$A$2:$B$1760,2,FALSE)</f>
        <v>Orly Ryland</v>
      </c>
      <c r="G438" s="2" t="str">
        <f>IF(VLOOKUP(C438,customers!$A$2:$C$1760,3,FALSE)=0,"",VLOOKUP(C438,customers!$A$2:$C$1760,3,FALSE))</f>
        <v>orylandc4@deviantart.com</v>
      </c>
      <c r="H438" s="2" t="str">
        <f>VLOOKUP(C438,customers!$A$2:$G$1760,7,FALSE)</f>
        <v>United States</v>
      </c>
      <c r="I438" t="str">
        <f>VLOOKUP(D438,products!$A$2:$B$97,2,FALSE)</f>
        <v>Lib</v>
      </c>
      <c r="J438" t="str">
        <f>VLOOKUP(D438,products!$A$2:$E$97,3,FALSE)</f>
        <v>L</v>
      </c>
      <c r="K438" s="6">
        <f>VLOOKUP(D438,products!$A$2:$E$97,4,FALSE)</f>
        <v>0.2</v>
      </c>
      <c r="L438" s="7">
        <f>VLOOKUP(D438,products!$A$2:$E$97,5,FALSE)</f>
        <v>4.7549999999999999</v>
      </c>
      <c r="M438" s="7">
        <f t="shared" si="18"/>
        <v>9.51</v>
      </c>
      <c r="N438" t="str">
        <f t="shared" si="19"/>
        <v>Liberica</v>
      </c>
      <c r="O438" t="str">
        <f t="shared" si="20"/>
        <v>Light</v>
      </c>
      <c r="P438" t="str">
        <f>VLOOKUP(orders[[#All],[Customer ID]],Table2[#All],9,0)</f>
        <v>Yes</v>
      </c>
    </row>
    <row r="439" spans="1:16" x14ac:dyDescent="0.35">
      <c r="A439" s="2" t="s">
        <v>2951</v>
      </c>
      <c r="B439" s="4">
        <v>44213</v>
      </c>
      <c r="C439" s="2" t="s">
        <v>2952</v>
      </c>
      <c r="D439" t="s">
        <v>6165</v>
      </c>
      <c r="E439" s="2">
        <v>1</v>
      </c>
      <c r="F439" s="2" t="str">
        <f>VLOOKUP(C439,customers!$A$2:$B$1760,2,FALSE)</f>
        <v>Willabella Abramski</v>
      </c>
      <c r="G439" s="2" t="str">
        <f>IF(VLOOKUP(C439,customers!$A$2:$C$1760,3,FALSE)=0,"",VLOOKUP(C439,customers!$A$2:$C$1760,3,FALSE))</f>
        <v/>
      </c>
      <c r="H439" s="2" t="str">
        <f>VLOOKUP(C439,customers!$A$2:$G$1760,7,FALSE)</f>
        <v>United States</v>
      </c>
      <c r="I439" t="str">
        <f>VLOOKUP(D439,products!$A$2:$B$97,2,FALSE)</f>
        <v>Lib</v>
      </c>
      <c r="J439" t="str">
        <f>VLOOKUP(D439,products!$A$2:$E$97,3,FALSE)</f>
        <v>D</v>
      </c>
      <c r="K439" s="6">
        <f>VLOOKUP(D439,products!$A$2:$E$97,4,FALSE)</f>
        <v>2.5</v>
      </c>
      <c r="L439" s="7">
        <f>VLOOKUP(D439,products!$A$2:$E$97,5,FALSE)</f>
        <v>29.785</v>
      </c>
      <c r="M439" s="7">
        <f t="shared" si="18"/>
        <v>29.785</v>
      </c>
      <c r="N439" t="str">
        <f t="shared" si="19"/>
        <v>Liberica</v>
      </c>
      <c r="O439" t="str">
        <f t="shared" si="20"/>
        <v>Dark</v>
      </c>
      <c r="P439" t="str">
        <f>VLOOKUP(orders[[#All],[Customer ID]],Table2[#All],9,0)</f>
        <v>No</v>
      </c>
    </row>
    <row r="440" spans="1:16" x14ac:dyDescent="0.35">
      <c r="A440" s="2" t="s">
        <v>2956</v>
      </c>
      <c r="B440" s="4">
        <v>43483</v>
      </c>
      <c r="C440" s="2" t="s">
        <v>3042</v>
      </c>
      <c r="D440" t="s">
        <v>6169</v>
      </c>
      <c r="E440" s="2">
        <v>2</v>
      </c>
      <c r="F440" s="2" t="str">
        <f>VLOOKUP(C440,customers!$A$2:$B$1760,2,FALSE)</f>
        <v>Morgen Seson</v>
      </c>
      <c r="G440" s="2" t="str">
        <f>IF(VLOOKUP(C440,customers!$A$2:$C$1760,3,FALSE)=0,"",VLOOKUP(C440,customers!$A$2:$C$1760,3,FALSE))</f>
        <v>msesonck@census.gov</v>
      </c>
      <c r="H440" s="2" t="str">
        <f>VLOOKUP(C440,customers!$A$2:$G$1760,7,FALSE)</f>
        <v>United States</v>
      </c>
      <c r="I440" t="str">
        <f>VLOOKUP(D440,products!$A$2:$B$97,2,FALSE)</f>
        <v>Lib</v>
      </c>
      <c r="J440" t="str">
        <f>VLOOKUP(D440,products!$A$2:$E$97,3,FALSE)</f>
        <v>D</v>
      </c>
      <c r="K440" s="6">
        <f>VLOOKUP(D440,products!$A$2:$E$97,4,FALSE)</f>
        <v>0.5</v>
      </c>
      <c r="L440" s="7">
        <f>VLOOKUP(D440,products!$A$2:$E$97,5,FALSE)</f>
        <v>7.77</v>
      </c>
      <c r="M440" s="7">
        <f t="shared" si="18"/>
        <v>15.54</v>
      </c>
      <c r="N440" t="str">
        <f t="shared" si="19"/>
        <v>Liberica</v>
      </c>
      <c r="O440" t="str">
        <f t="shared" si="20"/>
        <v>Dark</v>
      </c>
      <c r="P440" t="str">
        <f>VLOOKUP(orders[[#All],[Customer ID]],Table2[#All],9,0)</f>
        <v>No</v>
      </c>
    </row>
    <row r="441" spans="1:16" x14ac:dyDescent="0.35">
      <c r="A441" s="2" t="s">
        <v>2962</v>
      </c>
      <c r="B441" s="4">
        <v>43562</v>
      </c>
      <c r="C441" s="2" t="s">
        <v>2963</v>
      </c>
      <c r="D441" t="s">
        <v>6176</v>
      </c>
      <c r="E441" s="2">
        <v>4</v>
      </c>
      <c r="F441" s="2" t="str">
        <f>VLOOKUP(C441,customers!$A$2:$B$1760,2,FALSE)</f>
        <v>Chickie Ragless</v>
      </c>
      <c r="G441" s="2" t="str">
        <f>IF(VLOOKUP(C441,customers!$A$2:$C$1760,3,FALSE)=0,"",VLOOKUP(C441,customers!$A$2:$C$1760,3,FALSE))</f>
        <v>craglessc7@webmd.com</v>
      </c>
      <c r="H441" s="2" t="str">
        <f>VLOOKUP(C441,customers!$A$2:$G$1760,7,FALSE)</f>
        <v>Ireland</v>
      </c>
      <c r="I441" t="str">
        <f>VLOOKUP(D441,products!$A$2:$B$97,2,FALSE)</f>
        <v>Exc</v>
      </c>
      <c r="J441" t="str">
        <f>VLOOKUP(D441,products!$A$2:$E$97,3,FALSE)</f>
        <v>L</v>
      </c>
      <c r="K441" s="6">
        <f>VLOOKUP(D441,products!$A$2:$E$97,4,FALSE)</f>
        <v>0.5</v>
      </c>
      <c r="L441" s="7">
        <f>VLOOKUP(D441,products!$A$2:$E$97,5,FALSE)</f>
        <v>8.91</v>
      </c>
      <c r="M441" s="7">
        <f t="shared" si="18"/>
        <v>35.64</v>
      </c>
      <c r="N441" t="str">
        <f t="shared" si="19"/>
        <v>Excelsa</v>
      </c>
      <c r="O441" t="str">
        <f t="shared" si="20"/>
        <v>Light</v>
      </c>
      <c r="P441" t="str">
        <f>VLOOKUP(orders[[#All],[Customer ID]],Table2[#All],9,0)</f>
        <v>No</v>
      </c>
    </row>
    <row r="442" spans="1:16" x14ac:dyDescent="0.35">
      <c r="A442" s="2" t="s">
        <v>2968</v>
      </c>
      <c r="B442" s="4">
        <v>44230</v>
      </c>
      <c r="C442" s="2" t="s">
        <v>2969</v>
      </c>
      <c r="D442" t="s">
        <v>6175</v>
      </c>
      <c r="E442" s="2">
        <v>4</v>
      </c>
      <c r="F442" s="2" t="str">
        <f>VLOOKUP(C442,customers!$A$2:$B$1760,2,FALSE)</f>
        <v>Freda Hollows</v>
      </c>
      <c r="G442" s="2" t="str">
        <f>IF(VLOOKUP(C442,customers!$A$2:$C$1760,3,FALSE)=0,"",VLOOKUP(C442,customers!$A$2:$C$1760,3,FALSE))</f>
        <v>fhollowsc8@blogtalkradio.com</v>
      </c>
      <c r="H442" s="2" t="str">
        <f>VLOOKUP(C442,customers!$A$2:$G$1760,7,FALSE)</f>
        <v>United States</v>
      </c>
      <c r="I442" t="str">
        <f>VLOOKUP(D442,products!$A$2:$B$97,2,FALSE)</f>
        <v>Ara</v>
      </c>
      <c r="J442" t="str">
        <f>VLOOKUP(D442,products!$A$2:$E$97,3,FALSE)</f>
        <v>M</v>
      </c>
      <c r="K442" s="6">
        <f>VLOOKUP(D442,products!$A$2:$E$97,4,FALSE)</f>
        <v>2.5</v>
      </c>
      <c r="L442" s="7">
        <f>VLOOKUP(D442,products!$A$2:$E$97,5,FALSE)</f>
        <v>25.875</v>
      </c>
      <c r="M442" s="7">
        <f t="shared" si="18"/>
        <v>103.5</v>
      </c>
      <c r="N442" t="str">
        <f t="shared" si="19"/>
        <v>Arabica</v>
      </c>
      <c r="O442" t="str">
        <f t="shared" si="20"/>
        <v>Medium</v>
      </c>
      <c r="P442" t="str">
        <f>VLOOKUP(orders[[#All],[Customer ID]],Table2[#All],9,0)</f>
        <v>Yes</v>
      </c>
    </row>
    <row r="443" spans="1:16" x14ac:dyDescent="0.35">
      <c r="A443" s="2" t="s">
        <v>2974</v>
      </c>
      <c r="B443" s="4">
        <v>43573</v>
      </c>
      <c r="C443" s="2" t="s">
        <v>2975</v>
      </c>
      <c r="D443" t="s">
        <v>6183</v>
      </c>
      <c r="E443" s="2">
        <v>3</v>
      </c>
      <c r="F443" s="2" t="str">
        <f>VLOOKUP(C443,customers!$A$2:$B$1760,2,FALSE)</f>
        <v>Livy Lathleiff</v>
      </c>
      <c r="G443" s="2" t="str">
        <f>IF(VLOOKUP(C443,customers!$A$2:$C$1760,3,FALSE)=0,"",VLOOKUP(C443,customers!$A$2:$C$1760,3,FALSE))</f>
        <v>llathleiffc9@nationalgeographic.com</v>
      </c>
      <c r="H443" s="2" t="str">
        <f>VLOOKUP(C443,customers!$A$2:$G$1760,7,FALSE)</f>
        <v>Ireland</v>
      </c>
      <c r="I443" t="str">
        <f>VLOOKUP(D443,products!$A$2:$B$97,2,FALSE)</f>
        <v>Exc</v>
      </c>
      <c r="J443" t="str">
        <f>VLOOKUP(D443,products!$A$2:$E$97,3,FALSE)</f>
        <v>D</v>
      </c>
      <c r="K443" s="6">
        <f>VLOOKUP(D443,products!$A$2:$E$97,4,FALSE)</f>
        <v>1</v>
      </c>
      <c r="L443" s="7">
        <f>VLOOKUP(D443,products!$A$2:$E$97,5,FALSE)</f>
        <v>12.15</v>
      </c>
      <c r="M443" s="7">
        <f t="shared" si="18"/>
        <v>36.450000000000003</v>
      </c>
      <c r="N443" t="str">
        <f t="shared" si="19"/>
        <v>Excelsa</v>
      </c>
      <c r="O443" t="str">
        <f t="shared" si="20"/>
        <v>Dark</v>
      </c>
      <c r="P443" t="str">
        <f>VLOOKUP(orders[[#All],[Customer ID]],Table2[#All],9,0)</f>
        <v>Yes</v>
      </c>
    </row>
    <row r="444" spans="1:16" x14ac:dyDescent="0.35">
      <c r="A444" s="2" t="s">
        <v>2980</v>
      </c>
      <c r="B444" s="4">
        <v>44384</v>
      </c>
      <c r="C444" s="2" t="s">
        <v>2981</v>
      </c>
      <c r="D444" t="s">
        <v>6173</v>
      </c>
      <c r="E444" s="2">
        <v>5</v>
      </c>
      <c r="F444" s="2" t="str">
        <f>VLOOKUP(C444,customers!$A$2:$B$1760,2,FALSE)</f>
        <v>Koralle Heads</v>
      </c>
      <c r="G444" s="2" t="str">
        <f>IF(VLOOKUP(C444,customers!$A$2:$C$1760,3,FALSE)=0,"",VLOOKUP(C444,customers!$A$2:$C$1760,3,FALSE))</f>
        <v>kheadsca@jalbum.net</v>
      </c>
      <c r="H444" s="2" t="str">
        <f>VLOOKUP(C444,customers!$A$2:$G$1760,7,FALSE)</f>
        <v>United States</v>
      </c>
      <c r="I444" t="str">
        <f>VLOOKUP(D444,products!$A$2:$B$97,2,FALSE)</f>
        <v>Rob</v>
      </c>
      <c r="J444" t="str">
        <f>VLOOKUP(D444,products!$A$2:$E$97,3,FALSE)</f>
        <v>L</v>
      </c>
      <c r="K444" s="6">
        <f>VLOOKUP(D444,products!$A$2:$E$97,4,FALSE)</f>
        <v>0.5</v>
      </c>
      <c r="L444" s="7">
        <f>VLOOKUP(D444,products!$A$2:$E$97,5,FALSE)</f>
        <v>7.17</v>
      </c>
      <c r="M444" s="7">
        <f t="shared" si="18"/>
        <v>35.85</v>
      </c>
      <c r="N444" t="str">
        <f t="shared" si="19"/>
        <v>Robusta</v>
      </c>
      <c r="O444" t="str">
        <f t="shared" si="20"/>
        <v>Light</v>
      </c>
      <c r="P444" t="str">
        <f>VLOOKUP(orders[[#All],[Customer ID]],Table2[#All],9,0)</f>
        <v>No</v>
      </c>
    </row>
    <row r="445" spans="1:16" x14ac:dyDescent="0.35">
      <c r="A445" s="2" t="s">
        <v>2986</v>
      </c>
      <c r="B445" s="4">
        <v>44250</v>
      </c>
      <c r="C445" s="2" t="s">
        <v>2987</v>
      </c>
      <c r="D445" t="s">
        <v>6184</v>
      </c>
      <c r="E445" s="2">
        <v>5</v>
      </c>
      <c r="F445" s="2" t="str">
        <f>VLOOKUP(C445,customers!$A$2:$B$1760,2,FALSE)</f>
        <v>Theo Bowne</v>
      </c>
      <c r="G445" s="2" t="str">
        <f>IF(VLOOKUP(C445,customers!$A$2:$C$1760,3,FALSE)=0,"",VLOOKUP(C445,customers!$A$2:$C$1760,3,FALSE))</f>
        <v>tbownecb@unicef.org</v>
      </c>
      <c r="H445" s="2" t="str">
        <f>VLOOKUP(C445,customers!$A$2:$G$1760,7,FALSE)</f>
        <v>Ireland</v>
      </c>
      <c r="I445" t="str">
        <f>VLOOKUP(D445,products!$A$2:$B$97,2,FALSE)</f>
        <v>Exc</v>
      </c>
      <c r="J445" t="str">
        <f>VLOOKUP(D445,products!$A$2:$E$97,3,FALSE)</f>
        <v>L</v>
      </c>
      <c r="K445" s="6">
        <f>VLOOKUP(D445,products!$A$2:$E$97,4,FALSE)</f>
        <v>0.2</v>
      </c>
      <c r="L445" s="7">
        <f>VLOOKUP(D445,products!$A$2:$E$97,5,FALSE)</f>
        <v>4.4550000000000001</v>
      </c>
      <c r="M445" s="7">
        <f t="shared" si="18"/>
        <v>22.274999999999999</v>
      </c>
      <c r="N445" t="str">
        <f t="shared" si="19"/>
        <v>Excelsa</v>
      </c>
      <c r="O445" t="str">
        <f t="shared" si="20"/>
        <v>Light</v>
      </c>
      <c r="P445" t="str">
        <f>VLOOKUP(orders[[#All],[Customer ID]],Table2[#All],9,0)</f>
        <v>Yes</v>
      </c>
    </row>
    <row r="446" spans="1:16" x14ac:dyDescent="0.35">
      <c r="A446" s="2" t="s">
        <v>2992</v>
      </c>
      <c r="B446" s="4">
        <v>44418</v>
      </c>
      <c r="C446" s="2" t="s">
        <v>2993</v>
      </c>
      <c r="D446" t="s">
        <v>6156</v>
      </c>
      <c r="E446" s="2">
        <v>6</v>
      </c>
      <c r="F446" s="2" t="str">
        <f>VLOOKUP(C446,customers!$A$2:$B$1760,2,FALSE)</f>
        <v>Rasia Jacquemard</v>
      </c>
      <c r="G446" s="2" t="str">
        <f>IF(VLOOKUP(C446,customers!$A$2:$C$1760,3,FALSE)=0,"",VLOOKUP(C446,customers!$A$2:$C$1760,3,FALSE))</f>
        <v>rjacquemardcc@acquirethisname.com</v>
      </c>
      <c r="H446" s="2" t="str">
        <f>VLOOKUP(C446,customers!$A$2:$G$1760,7,FALSE)</f>
        <v>Ireland</v>
      </c>
      <c r="I446" t="str">
        <f>VLOOKUP(D446,products!$A$2:$B$97,2,FALSE)</f>
        <v>Exc</v>
      </c>
      <c r="J446" t="str">
        <f>VLOOKUP(D446,products!$A$2:$E$97,3,FALSE)</f>
        <v>M</v>
      </c>
      <c r="K446" s="6">
        <f>VLOOKUP(D446,products!$A$2:$E$97,4,FALSE)</f>
        <v>0.2</v>
      </c>
      <c r="L446" s="7">
        <f>VLOOKUP(D446,products!$A$2:$E$97,5,FALSE)</f>
        <v>4.125</v>
      </c>
      <c r="M446" s="7">
        <f t="shared" si="18"/>
        <v>24.75</v>
      </c>
      <c r="N446" t="str">
        <f t="shared" si="19"/>
        <v>Excelsa</v>
      </c>
      <c r="O446" t="str">
        <f t="shared" si="20"/>
        <v>Medium</v>
      </c>
      <c r="P446" t="str">
        <f>VLOOKUP(orders[[#All],[Customer ID]],Table2[#All],9,0)</f>
        <v>No</v>
      </c>
    </row>
    <row r="447" spans="1:16" x14ac:dyDescent="0.35">
      <c r="A447" s="2" t="s">
        <v>2999</v>
      </c>
      <c r="B447" s="4">
        <v>43784</v>
      </c>
      <c r="C447" s="2" t="s">
        <v>3000</v>
      </c>
      <c r="D447" t="s">
        <v>6181</v>
      </c>
      <c r="E447" s="2">
        <v>2</v>
      </c>
      <c r="F447" s="2" t="str">
        <f>VLOOKUP(C447,customers!$A$2:$B$1760,2,FALSE)</f>
        <v>Kizzie Warman</v>
      </c>
      <c r="G447" s="2" t="str">
        <f>IF(VLOOKUP(C447,customers!$A$2:$C$1760,3,FALSE)=0,"",VLOOKUP(C447,customers!$A$2:$C$1760,3,FALSE))</f>
        <v>kwarmancd@printfriendly.com</v>
      </c>
      <c r="H447" s="2" t="str">
        <f>VLOOKUP(C447,customers!$A$2:$G$1760,7,FALSE)</f>
        <v>Ireland</v>
      </c>
      <c r="I447" t="str">
        <f>VLOOKUP(D447,products!$A$2:$B$97,2,FALSE)</f>
        <v>Lib</v>
      </c>
      <c r="J447" t="str">
        <f>VLOOKUP(D447,products!$A$2:$E$97,3,FALSE)</f>
        <v>M</v>
      </c>
      <c r="K447" s="6">
        <f>VLOOKUP(D447,products!$A$2:$E$97,4,FALSE)</f>
        <v>2.5</v>
      </c>
      <c r="L447" s="7">
        <f>VLOOKUP(D447,products!$A$2:$E$97,5,FALSE)</f>
        <v>33.465000000000003</v>
      </c>
      <c r="M447" s="7">
        <f t="shared" si="18"/>
        <v>66.930000000000007</v>
      </c>
      <c r="N447" t="str">
        <f t="shared" si="19"/>
        <v>Liberica</v>
      </c>
      <c r="O447" t="str">
        <f t="shared" si="20"/>
        <v>Medium</v>
      </c>
      <c r="P447" t="str">
        <f>VLOOKUP(orders[[#All],[Customer ID]],Table2[#All],9,0)</f>
        <v>Yes</v>
      </c>
    </row>
    <row r="448" spans="1:16" x14ac:dyDescent="0.35">
      <c r="A448" s="2" t="s">
        <v>3004</v>
      </c>
      <c r="B448" s="4">
        <v>43816</v>
      </c>
      <c r="C448" s="2" t="s">
        <v>3005</v>
      </c>
      <c r="D448" t="s">
        <v>6160</v>
      </c>
      <c r="E448" s="2">
        <v>1</v>
      </c>
      <c r="F448" s="2" t="str">
        <f>VLOOKUP(C448,customers!$A$2:$B$1760,2,FALSE)</f>
        <v>Wain Cholomin</v>
      </c>
      <c r="G448" s="2" t="str">
        <f>IF(VLOOKUP(C448,customers!$A$2:$C$1760,3,FALSE)=0,"",VLOOKUP(C448,customers!$A$2:$C$1760,3,FALSE))</f>
        <v>wcholomince@about.com</v>
      </c>
      <c r="H448" s="2" t="str">
        <f>VLOOKUP(C448,customers!$A$2:$G$1760,7,FALSE)</f>
        <v>United Kingdom</v>
      </c>
      <c r="I448" t="str">
        <f>VLOOKUP(D448,products!$A$2:$B$97,2,FALSE)</f>
        <v>Lib</v>
      </c>
      <c r="J448" t="str">
        <f>VLOOKUP(D448,products!$A$2:$E$97,3,FALSE)</f>
        <v>M</v>
      </c>
      <c r="K448" s="6">
        <f>VLOOKUP(D448,products!$A$2:$E$97,4,FALSE)</f>
        <v>0.5</v>
      </c>
      <c r="L448" s="7">
        <f>VLOOKUP(D448,products!$A$2:$E$97,5,FALSE)</f>
        <v>8.73</v>
      </c>
      <c r="M448" s="7">
        <f t="shared" si="18"/>
        <v>8.73</v>
      </c>
      <c r="N448" t="str">
        <f t="shared" si="19"/>
        <v>Liberica</v>
      </c>
      <c r="O448" t="str">
        <f t="shared" si="20"/>
        <v>Medium</v>
      </c>
      <c r="P448" t="str">
        <f>VLOOKUP(orders[[#All],[Customer ID]],Table2[#All],9,0)</f>
        <v>Yes</v>
      </c>
    </row>
    <row r="449" spans="1:16" x14ac:dyDescent="0.35">
      <c r="A449" s="2" t="s">
        <v>3010</v>
      </c>
      <c r="B449" s="4">
        <v>43908</v>
      </c>
      <c r="C449" s="2" t="s">
        <v>3011</v>
      </c>
      <c r="D449" t="s">
        <v>6146</v>
      </c>
      <c r="E449" s="2">
        <v>3</v>
      </c>
      <c r="F449" s="2" t="str">
        <f>VLOOKUP(C449,customers!$A$2:$B$1760,2,FALSE)</f>
        <v>Arleen Braidman</v>
      </c>
      <c r="G449" s="2" t="str">
        <f>IF(VLOOKUP(C449,customers!$A$2:$C$1760,3,FALSE)=0,"",VLOOKUP(C449,customers!$A$2:$C$1760,3,FALSE))</f>
        <v>abraidmancf@census.gov</v>
      </c>
      <c r="H449" s="2" t="str">
        <f>VLOOKUP(C449,customers!$A$2:$G$1760,7,FALSE)</f>
        <v>United States</v>
      </c>
      <c r="I449" t="str">
        <f>VLOOKUP(D449,products!$A$2:$B$97,2,FALSE)</f>
        <v>Rob</v>
      </c>
      <c r="J449" t="str">
        <f>VLOOKUP(D449,products!$A$2:$E$97,3,FALSE)</f>
        <v>M</v>
      </c>
      <c r="K449" s="6">
        <f>VLOOKUP(D449,products!$A$2:$E$97,4,FALSE)</f>
        <v>0.5</v>
      </c>
      <c r="L449" s="7">
        <f>VLOOKUP(D449,products!$A$2:$E$97,5,FALSE)</f>
        <v>5.97</v>
      </c>
      <c r="M449" s="7">
        <f t="shared" si="18"/>
        <v>17.91</v>
      </c>
      <c r="N449" t="str">
        <f t="shared" si="19"/>
        <v>Robusta</v>
      </c>
      <c r="O449" t="str">
        <f t="shared" si="20"/>
        <v>Medium</v>
      </c>
      <c r="P449" t="str">
        <f>VLOOKUP(orders[[#All],[Customer ID]],Table2[#All],9,0)</f>
        <v>No</v>
      </c>
    </row>
    <row r="450" spans="1:16" x14ac:dyDescent="0.35">
      <c r="A450" s="2" t="s">
        <v>3015</v>
      </c>
      <c r="B450" s="4">
        <v>44718</v>
      </c>
      <c r="C450" s="2" t="s">
        <v>3016</v>
      </c>
      <c r="D450" t="s">
        <v>6173</v>
      </c>
      <c r="E450" s="2">
        <v>1</v>
      </c>
      <c r="F450" s="2" t="str">
        <f>VLOOKUP(C450,customers!$A$2:$B$1760,2,FALSE)</f>
        <v>Pru Durban</v>
      </c>
      <c r="G450" s="2" t="str">
        <f>IF(VLOOKUP(C450,customers!$A$2:$C$1760,3,FALSE)=0,"",VLOOKUP(C450,customers!$A$2:$C$1760,3,FALSE))</f>
        <v>pdurbancg@symantec.com</v>
      </c>
      <c r="H450" s="2" t="str">
        <f>VLOOKUP(C450,customers!$A$2:$G$1760,7,FALSE)</f>
        <v>Ireland</v>
      </c>
      <c r="I450" t="str">
        <f>VLOOKUP(D450,products!$A$2:$B$97,2,FALSE)</f>
        <v>Rob</v>
      </c>
      <c r="J450" t="str">
        <f>VLOOKUP(D450,products!$A$2:$E$97,3,FALSE)</f>
        <v>L</v>
      </c>
      <c r="K450" s="6">
        <f>VLOOKUP(D450,products!$A$2:$E$97,4,FALSE)</f>
        <v>0.5</v>
      </c>
      <c r="L450" s="7">
        <f>VLOOKUP(D450,products!$A$2:$E$97,5,FALSE)</f>
        <v>7.17</v>
      </c>
      <c r="M450" s="7">
        <f t="shared" ref="M450:M513" si="21">E450*L450</f>
        <v>7.17</v>
      </c>
      <c r="N450" t="str">
        <f t="shared" ref="N450:N513" si="22">IF(I450="Rob","Robusta",IF(I450="Exc","Excelsa",IF(I450="Ara","Arabica",IF(I450="Lib","Liberica",""))))</f>
        <v>Robusta</v>
      </c>
      <c r="O450" t="str">
        <f t="shared" ref="O450:O513" si="23">IF(J450="M","Medium",IF(J450="L","Light",IF(J450="D","Dark","")))</f>
        <v>Light</v>
      </c>
      <c r="P450" t="str">
        <f>VLOOKUP(orders[[#All],[Customer ID]],Table2[#All],9,0)</f>
        <v>No</v>
      </c>
    </row>
    <row r="451" spans="1:16" x14ac:dyDescent="0.35">
      <c r="A451" s="2" t="s">
        <v>3021</v>
      </c>
      <c r="B451" s="4">
        <v>44336</v>
      </c>
      <c r="C451" s="2" t="s">
        <v>3022</v>
      </c>
      <c r="D451" t="s">
        <v>6163</v>
      </c>
      <c r="E451" s="2">
        <v>2</v>
      </c>
      <c r="F451" s="2" t="str">
        <f>VLOOKUP(C451,customers!$A$2:$B$1760,2,FALSE)</f>
        <v>Antone Harrold</v>
      </c>
      <c r="G451" s="2" t="str">
        <f>IF(VLOOKUP(C451,customers!$A$2:$C$1760,3,FALSE)=0,"",VLOOKUP(C451,customers!$A$2:$C$1760,3,FALSE))</f>
        <v>aharroldch@miibeian.gov.cn</v>
      </c>
      <c r="H451" s="2" t="str">
        <f>VLOOKUP(C451,customers!$A$2:$G$1760,7,FALSE)</f>
        <v>United States</v>
      </c>
      <c r="I451" t="str">
        <f>VLOOKUP(D451,products!$A$2:$B$97,2,FALSE)</f>
        <v>Rob</v>
      </c>
      <c r="J451" t="str">
        <f>VLOOKUP(D451,products!$A$2:$E$97,3,FALSE)</f>
        <v>D</v>
      </c>
      <c r="K451" s="6">
        <f>VLOOKUP(D451,products!$A$2:$E$97,4,FALSE)</f>
        <v>0.2</v>
      </c>
      <c r="L451" s="7">
        <f>VLOOKUP(D451,products!$A$2:$E$97,5,FALSE)</f>
        <v>2.6850000000000001</v>
      </c>
      <c r="M451" s="7">
        <f t="shared" si="21"/>
        <v>5.37</v>
      </c>
      <c r="N451" t="str">
        <f t="shared" si="22"/>
        <v>Robusta</v>
      </c>
      <c r="O451" t="str">
        <f t="shared" si="23"/>
        <v>Dark</v>
      </c>
      <c r="P451" t="str">
        <f>VLOOKUP(orders[[#All],[Customer ID]],Table2[#All],9,0)</f>
        <v>No</v>
      </c>
    </row>
    <row r="452" spans="1:16" x14ac:dyDescent="0.35">
      <c r="A452" s="2" t="s">
        <v>3027</v>
      </c>
      <c r="B452" s="4">
        <v>44207</v>
      </c>
      <c r="C452" s="2" t="s">
        <v>3028</v>
      </c>
      <c r="D452" t="s">
        <v>6145</v>
      </c>
      <c r="E452" s="2">
        <v>5</v>
      </c>
      <c r="F452" s="2" t="str">
        <f>VLOOKUP(C452,customers!$A$2:$B$1760,2,FALSE)</f>
        <v>Sim Pamphilon</v>
      </c>
      <c r="G452" s="2" t="str">
        <f>IF(VLOOKUP(C452,customers!$A$2:$C$1760,3,FALSE)=0,"",VLOOKUP(C452,customers!$A$2:$C$1760,3,FALSE))</f>
        <v>spamphilonci@mlb.com</v>
      </c>
      <c r="H452" s="2" t="str">
        <f>VLOOKUP(C452,customers!$A$2:$G$1760,7,FALSE)</f>
        <v>Ireland</v>
      </c>
      <c r="I452" t="str">
        <f>VLOOKUP(D452,products!$A$2:$B$97,2,FALSE)</f>
        <v>Lib</v>
      </c>
      <c r="J452" t="str">
        <f>VLOOKUP(D452,products!$A$2:$E$97,3,FALSE)</f>
        <v>L</v>
      </c>
      <c r="K452" s="6">
        <f>VLOOKUP(D452,products!$A$2:$E$97,4,FALSE)</f>
        <v>0.2</v>
      </c>
      <c r="L452" s="7">
        <f>VLOOKUP(D452,products!$A$2:$E$97,5,FALSE)</f>
        <v>4.7549999999999999</v>
      </c>
      <c r="M452" s="7">
        <f t="shared" si="21"/>
        <v>23.774999999999999</v>
      </c>
      <c r="N452" t="str">
        <f t="shared" si="22"/>
        <v>Liberica</v>
      </c>
      <c r="O452" t="str">
        <f t="shared" si="23"/>
        <v>Light</v>
      </c>
      <c r="P452" t="str">
        <f>VLOOKUP(orders[[#All],[Customer ID]],Table2[#All],9,0)</f>
        <v>No</v>
      </c>
    </row>
    <row r="453" spans="1:16" x14ac:dyDescent="0.35">
      <c r="A453" s="2" t="s">
        <v>3035</v>
      </c>
      <c r="B453" s="4">
        <v>43518</v>
      </c>
      <c r="C453" s="2" t="s">
        <v>3036</v>
      </c>
      <c r="D453" t="s">
        <v>6149</v>
      </c>
      <c r="E453" s="2">
        <v>2</v>
      </c>
      <c r="F453" s="2" t="str">
        <f>VLOOKUP(C453,customers!$A$2:$B$1760,2,FALSE)</f>
        <v>Mohandis Spurden</v>
      </c>
      <c r="G453" s="2" t="str">
        <f>IF(VLOOKUP(C453,customers!$A$2:$C$1760,3,FALSE)=0,"",VLOOKUP(C453,customers!$A$2:$C$1760,3,FALSE))</f>
        <v>mspurdencj@exblog.jp</v>
      </c>
      <c r="H453" s="2" t="str">
        <f>VLOOKUP(C453,customers!$A$2:$G$1760,7,FALSE)</f>
        <v>United States</v>
      </c>
      <c r="I453" t="str">
        <f>VLOOKUP(D453,products!$A$2:$B$97,2,FALSE)</f>
        <v>Rob</v>
      </c>
      <c r="J453" t="str">
        <f>VLOOKUP(D453,products!$A$2:$E$97,3,FALSE)</f>
        <v>D</v>
      </c>
      <c r="K453" s="6">
        <f>VLOOKUP(D453,products!$A$2:$E$97,4,FALSE)</f>
        <v>2.5</v>
      </c>
      <c r="L453" s="7">
        <f>VLOOKUP(D453,products!$A$2:$E$97,5,FALSE)</f>
        <v>20.585000000000001</v>
      </c>
      <c r="M453" s="7">
        <f t="shared" si="21"/>
        <v>41.17</v>
      </c>
      <c r="N453" t="str">
        <f t="shared" si="22"/>
        <v>Robusta</v>
      </c>
      <c r="O453" t="str">
        <f t="shared" si="23"/>
        <v>Dark</v>
      </c>
      <c r="P453" t="str">
        <f>VLOOKUP(orders[[#All],[Customer ID]],Table2[#All],9,0)</f>
        <v>Yes</v>
      </c>
    </row>
    <row r="454" spans="1:16" x14ac:dyDescent="0.35">
      <c r="A454" s="2" t="s">
        <v>3041</v>
      </c>
      <c r="B454" s="4">
        <v>44524</v>
      </c>
      <c r="C454" s="2" t="s">
        <v>3042</v>
      </c>
      <c r="D454" t="s">
        <v>6167</v>
      </c>
      <c r="E454" s="2">
        <v>3</v>
      </c>
      <c r="F454" s="2" t="str">
        <f>VLOOKUP(C454,customers!$A$2:$B$1760,2,FALSE)</f>
        <v>Morgen Seson</v>
      </c>
      <c r="G454" s="2" t="str">
        <f>IF(VLOOKUP(C454,customers!$A$2:$C$1760,3,FALSE)=0,"",VLOOKUP(C454,customers!$A$2:$C$1760,3,FALSE))</f>
        <v>msesonck@census.gov</v>
      </c>
      <c r="H454" s="2" t="str">
        <f>VLOOKUP(C454,customers!$A$2:$G$1760,7,FALSE)</f>
        <v>United States</v>
      </c>
      <c r="I454" t="str">
        <f>VLOOKUP(D454,products!$A$2:$B$97,2,FALSE)</f>
        <v>Ara</v>
      </c>
      <c r="J454" t="str">
        <f>VLOOKUP(D454,products!$A$2:$E$97,3,FALSE)</f>
        <v>L</v>
      </c>
      <c r="K454" s="6">
        <f>VLOOKUP(D454,products!$A$2:$E$97,4,FALSE)</f>
        <v>0.2</v>
      </c>
      <c r="L454" s="7">
        <f>VLOOKUP(D454,products!$A$2:$E$97,5,FALSE)</f>
        <v>3.8849999999999998</v>
      </c>
      <c r="M454" s="7">
        <f t="shared" si="21"/>
        <v>11.654999999999999</v>
      </c>
      <c r="N454" t="str">
        <f t="shared" si="22"/>
        <v>Arabica</v>
      </c>
      <c r="O454" t="str">
        <f t="shared" si="23"/>
        <v>Light</v>
      </c>
      <c r="P454" t="str">
        <f>VLOOKUP(orders[[#All],[Customer ID]],Table2[#All],9,0)</f>
        <v>No</v>
      </c>
    </row>
    <row r="455" spans="1:16" x14ac:dyDescent="0.35">
      <c r="A455" s="2" t="s">
        <v>3047</v>
      </c>
      <c r="B455" s="4">
        <v>44579</v>
      </c>
      <c r="C455" s="2" t="s">
        <v>3048</v>
      </c>
      <c r="D455" t="s">
        <v>6161</v>
      </c>
      <c r="E455" s="2">
        <v>4</v>
      </c>
      <c r="F455" s="2" t="str">
        <f>VLOOKUP(C455,customers!$A$2:$B$1760,2,FALSE)</f>
        <v>Nalani Pirrone</v>
      </c>
      <c r="G455" s="2" t="str">
        <f>IF(VLOOKUP(C455,customers!$A$2:$C$1760,3,FALSE)=0,"",VLOOKUP(C455,customers!$A$2:$C$1760,3,FALSE))</f>
        <v>npirronecl@weibo.com</v>
      </c>
      <c r="H455" s="2" t="str">
        <f>VLOOKUP(C455,customers!$A$2:$G$1760,7,FALSE)</f>
        <v>United States</v>
      </c>
      <c r="I455" t="str">
        <f>VLOOKUP(D455,products!$A$2:$B$97,2,FALSE)</f>
        <v>Lib</v>
      </c>
      <c r="J455" t="str">
        <f>VLOOKUP(D455,products!$A$2:$E$97,3,FALSE)</f>
        <v>L</v>
      </c>
      <c r="K455" s="6">
        <f>VLOOKUP(D455,products!$A$2:$E$97,4,FALSE)</f>
        <v>0.5</v>
      </c>
      <c r="L455" s="7">
        <f>VLOOKUP(D455,products!$A$2:$E$97,5,FALSE)</f>
        <v>9.51</v>
      </c>
      <c r="M455" s="7">
        <f t="shared" si="21"/>
        <v>38.04</v>
      </c>
      <c r="N455" t="str">
        <f t="shared" si="22"/>
        <v>Liberica</v>
      </c>
      <c r="O455" t="str">
        <f t="shared" si="23"/>
        <v>Light</v>
      </c>
      <c r="P455" t="str">
        <f>VLOOKUP(orders[[#All],[Customer ID]],Table2[#All],9,0)</f>
        <v>No</v>
      </c>
    </row>
    <row r="456" spans="1:16" x14ac:dyDescent="0.35">
      <c r="A456" s="2" t="s">
        <v>3053</v>
      </c>
      <c r="B456" s="4">
        <v>44421</v>
      </c>
      <c r="C456" s="2" t="s">
        <v>3054</v>
      </c>
      <c r="D456" t="s">
        <v>6149</v>
      </c>
      <c r="E456" s="2">
        <v>4</v>
      </c>
      <c r="F456" s="2" t="str">
        <f>VLOOKUP(C456,customers!$A$2:$B$1760,2,FALSE)</f>
        <v>Reube Cawley</v>
      </c>
      <c r="G456" s="2" t="str">
        <f>IF(VLOOKUP(C456,customers!$A$2:$C$1760,3,FALSE)=0,"",VLOOKUP(C456,customers!$A$2:$C$1760,3,FALSE))</f>
        <v>rcawleycm@yellowbook.com</v>
      </c>
      <c r="H456" s="2" t="str">
        <f>VLOOKUP(C456,customers!$A$2:$G$1760,7,FALSE)</f>
        <v>Ireland</v>
      </c>
      <c r="I456" t="str">
        <f>VLOOKUP(D456,products!$A$2:$B$97,2,FALSE)</f>
        <v>Rob</v>
      </c>
      <c r="J456" t="str">
        <f>VLOOKUP(D456,products!$A$2:$E$97,3,FALSE)</f>
        <v>D</v>
      </c>
      <c r="K456" s="6">
        <f>VLOOKUP(D456,products!$A$2:$E$97,4,FALSE)</f>
        <v>2.5</v>
      </c>
      <c r="L456" s="7">
        <f>VLOOKUP(D456,products!$A$2:$E$97,5,FALSE)</f>
        <v>20.585000000000001</v>
      </c>
      <c r="M456" s="7">
        <f t="shared" si="21"/>
        <v>82.34</v>
      </c>
      <c r="N456" t="str">
        <f t="shared" si="22"/>
        <v>Robusta</v>
      </c>
      <c r="O456" t="str">
        <f t="shared" si="23"/>
        <v>Dark</v>
      </c>
      <c r="P456" t="str">
        <f>VLOOKUP(orders[[#All],[Customer ID]],Table2[#All],9,0)</f>
        <v>Yes</v>
      </c>
    </row>
    <row r="457" spans="1:16" x14ac:dyDescent="0.35">
      <c r="A457" s="2" t="s">
        <v>3058</v>
      </c>
      <c r="B457" s="4">
        <v>43841</v>
      </c>
      <c r="C457" s="2" t="s">
        <v>3059</v>
      </c>
      <c r="D457" t="s">
        <v>6145</v>
      </c>
      <c r="E457" s="2">
        <v>2</v>
      </c>
      <c r="F457" s="2" t="str">
        <f>VLOOKUP(C457,customers!$A$2:$B$1760,2,FALSE)</f>
        <v>Stan Barribal</v>
      </c>
      <c r="G457" s="2" t="str">
        <f>IF(VLOOKUP(C457,customers!$A$2:$C$1760,3,FALSE)=0,"",VLOOKUP(C457,customers!$A$2:$C$1760,3,FALSE))</f>
        <v>sbarribalcn@microsoft.com</v>
      </c>
      <c r="H457" s="2" t="str">
        <f>VLOOKUP(C457,customers!$A$2:$G$1760,7,FALSE)</f>
        <v>Ireland</v>
      </c>
      <c r="I457" t="str">
        <f>VLOOKUP(D457,products!$A$2:$B$97,2,FALSE)</f>
        <v>Lib</v>
      </c>
      <c r="J457" t="str">
        <f>VLOOKUP(D457,products!$A$2:$E$97,3,FALSE)</f>
        <v>L</v>
      </c>
      <c r="K457" s="6">
        <f>VLOOKUP(D457,products!$A$2:$E$97,4,FALSE)</f>
        <v>0.2</v>
      </c>
      <c r="L457" s="7">
        <f>VLOOKUP(D457,products!$A$2:$E$97,5,FALSE)</f>
        <v>4.7549999999999999</v>
      </c>
      <c r="M457" s="7">
        <f t="shared" si="21"/>
        <v>9.51</v>
      </c>
      <c r="N457" t="str">
        <f t="shared" si="22"/>
        <v>Liberica</v>
      </c>
      <c r="O457" t="str">
        <f t="shared" si="23"/>
        <v>Light</v>
      </c>
      <c r="P457" t="str">
        <f>VLOOKUP(orders[[#All],[Customer ID]],Table2[#All],9,0)</f>
        <v>Yes</v>
      </c>
    </row>
    <row r="458" spans="1:16" x14ac:dyDescent="0.35">
      <c r="A458" s="2" t="s">
        <v>3064</v>
      </c>
      <c r="B458" s="4">
        <v>44017</v>
      </c>
      <c r="C458" s="2" t="s">
        <v>3065</v>
      </c>
      <c r="D458" t="s">
        <v>6149</v>
      </c>
      <c r="E458" s="2">
        <v>2</v>
      </c>
      <c r="F458" s="2" t="str">
        <f>VLOOKUP(C458,customers!$A$2:$B$1760,2,FALSE)</f>
        <v>Agnes Adamides</v>
      </c>
      <c r="G458" s="2" t="str">
        <f>IF(VLOOKUP(C458,customers!$A$2:$C$1760,3,FALSE)=0,"",VLOOKUP(C458,customers!$A$2:$C$1760,3,FALSE))</f>
        <v>aadamidesco@bizjournals.com</v>
      </c>
      <c r="H458" s="2" t="str">
        <f>VLOOKUP(C458,customers!$A$2:$G$1760,7,FALSE)</f>
        <v>United Kingdom</v>
      </c>
      <c r="I458" t="str">
        <f>VLOOKUP(D458,products!$A$2:$B$97,2,FALSE)</f>
        <v>Rob</v>
      </c>
      <c r="J458" t="str">
        <f>VLOOKUP(D458,products!$A$2:$E$97,3,FALSE)</f>
        <v>D</v>
      </c>
      <c r="K458" s="6">
        <f>VLOOKUP(D458,products!$A$2:$E$97,4,FALSE)</f>
        <v>2.5</v>
      </c>
      <c r="L458" s="7">
        <f>VLOOKUP(D458,products!$A$2:$E$97,5,FALSE)</f>
        <v>20.585000000000001</v>
      </c>
      <c r="M458" s="7">
        <f t="shared" si="21"/>
        <v>41.17</v>
      </c>
      <c r="N458" t="str">
        <f t="shared" si="22"/>
        <v>Robusta</v>
      </c>
      <c r="O458" t="str">
        <f t="shared" si="23"/>
        <v>Dark</v>
      </c>
      <c r="P458" t="str">
        <f>VLOOKUP(orders[[#All],[Customer ID]],Table2[#All],9,0)</f>
        <v>No</v>
      </c>
    </row>
    <row r="459" spans="1:16" x14ac:dyDescent="0.35">
      <c r="A459" s="2" t="s">
        <v>3070</v>
      </c>
      <c r="B459" s="4">
        <v>43671</v>
      </c>
      <c r="C459" s="2" t="s">
        <v>3071</v>
      </c>
      <c r="D459" t="s">
        <v>6161</v>
      </c>
      <c r="E459" s="2">
        <v>5</v>
      </c>
      <c r="F459" s="2" t="str">
        <f>VLOOKUP(C459,customers!$A$2:$B$1760,2,FALSE)</f>
        <v>Carmelita Thowes</v>
      </c>
      <c r="G459" s="2" t="str">
        <f>IF(VLOOKUP(C459,customers!$A$2:$C$1760,3,FALSE)=0,"",VLOOKUP(C459,customers!$A$2:$C$1760,3,FALSE))</f>
        <v>cthowescp@craigslist.org</v>
      </c>
      <c r="H459" s="2" t="str">
        <f>VLOOKUP(C459,customers!$A$2:$G$1760,7,FALSE)</f>
        <v>United States</v>
      </c>
      <c r="I459" t="str">
        <f>VLOOKUP(D459,products!$A$2:$B$97,2,FALSE)</f>
        <v>Lib</v>
      </c>
      <c r="J459" t="str">
        <f>VLOOKUP(D459,products!$A$2:$E$97,3,FALSE)</f>
        <v>L</v>
      </c>
      <c r="K459" s="6">
        <f>VLOOKUP(D459,products!$A$2:$E$97,4,FALSE)</f>
        <v>0.5</v>
      </c>
      <c r="L459" s="7">
        <f>VLOOKUP(D459,products!$A$2:$E$97,5,FALSE)</f>
        <v>9.51</v>
      </c>
      <c r="M459" s="7">
        <f t="shared" si="21"/>
        <v>47.55</v>
      </c>
      <c r="N459" t="str">
        <f t="shared" si="22"/>
        <v>Liberica</v>
      </c>
      <c r="O459" t="str">
        <f t="shared" si="23"/>
        <v>Light</v>
      </c>
      <c r="P459" t="str">
        <f>VLOOKUP(orders[[#All],[Customer ID]],Table2[#All],9,0)</f>
        <v>No</v>
      </c>
    </row>
    <row r="460" spans="1:16" x14ac:dyDescent="0.35">
      <c r="A460" s="2" t="s">
        <v>3076</v>
      </c>
      <c r="B460" s="4">
        <v>44707</v>
      </c>
      <c r="C460" s="2" t="s">
        <v>3077</v>
      </c>
      <c r="D460" t="s">
        <v>6155</v>
      </c>
      <c r="E460" s="2">
        <v>4</v>
      </c>
      <c r="F460" s="2" t="str">
        <f>VLOOKUP(C460,customers!$A$2:$B$1760,2,FALSE)</f>
        <v>Rodolfo Willoway</v>
      </c>
      <c r="G460" s="2" t="str">
        <f>IF(VLOOKUP(C460,customers!$A$2:$C$1760,3,FALSE)=0,"",VLOOKUP(C460,customers!$A$2:$C$1760,3,FALSE))</f>
        <v>rwillowaycq@admin.ch</v>
      </c>
      <c r="H460" s="2" t="str">
        <f>VLOOKUP(C460,customers!$A$2:$G$1760,7,FALSE)</f>
        <v>United States</v>
      </c>
      <c r="I460" t="str">
        <f>VLOOKUP(D460,products!$A$2:$B$97,2,FALSE)</f>
        <v>Ara</v>
      </c>
      <c r="J460" t="str">
        <f>VLOOKUP(D460,products!$A$2:$E$97,3,FALSE)</f>
        <v>M</v>
      </c>
      <c r="K460" s="6">
        <f>VLOOKUP(D460,products!$A$2:$E$97,4,FALSE)</f>
        <v>1</v>
      </c>
      <c r="L460" s="7">
        <f>VLOOKUP(D460,products!$A$2:$E$97,5,FALSE)</f>
        <v>11.25</v>
      </c>
      <c r="M460" s="7">
        <f t="shared" si="21"/>
        <v>45</v>
      </c>
      <c r="N460" t="str">
        <f t="shared" si="22"/>
        <v>Arabica</v>
      </c>
      <c r="O460" t="str">
        <f t="shared" si="23"/>
        <v>Medium</v>
      </c>
      <c r="P460" t="str">
        <f>VLOOKUP(orders[[#All],[Customer ID]],Table2[#All],9,0)</f>
        <v>No</v>
      </c>
    </row>
    <row r="461" spans="1:16" x14ac:dyDescent="0.35">
      <c r="A461" s="2" t="s">
        <v>3082</v>
      </c>
      <c r="B461" s="4">
        <v>43840</v>
      </c>
      <c r="C461" s="2" t="s">
        <v>3083</v>
      </c>
      <c r="D461" t="s">
        <v>6145</v>
      </c>
      <c r="E461" s="2">
        <v>5</v>
      </c>
      <c r="F461" s="2" t="str">
        <f>VLOOKUP(C461,customers!$A$2:$B$1760,2,FALSE)</f>
        <v>Alvis Elwin</v>
      </c>
      <c r="G461" s="2" t="str">
        <f>IF(VLOOKUP(C461,customers!$A$2:$C$1760,3,FALSE)=0,"",VLOOKUP(C461,customers!$A$2:$C$1760,3,FALSE))</f>
        <v>aelwincr@privacy.gov.au</v>
      </c>
      <c r="H461" s="2" t="str">
        <f>VLOOKUP(C461,customers!$A$2:$G$1760,7,FALSE)</f>
        <v>United States</v>
      </c>
      <c r="I461" t="str">
        <f>VLOOKUP(D461,products!$A$2:$B$97,2,FALSE)</f>
        <v>Lib</v>
      </c>
      <c r="J461" t="str">
        <f>VLOOKUP(D461,products!$A$2:$E$97,3,FALSE)</f>
        <v>L</v>
      </c>
      <c r="K461" s="6">
        <f>VLOOKUP(D461,products!$A$2:$E$97,4,FALSE)</f>
        <v>0.2</v>
      </c>
      <c r="L461" s="7">
        <f>VLOOKUP(D461,products!$A$2:$E$97,5,FALSE)</f>
        <v>4.7549999999999999</v>
      </c>
      <c r="M461" s="7">
        <f t="shared" si="21"/>
        <v>23.774999999999999</v>
      </c>
      <c r="N461" t="str">
        <f t="shared" si="22"/>
        <v>Liberica</v>
      </c>
      <c r="O461" t="str">
        <f t="shared" si="23"/>
        <v>Light</v>
      </c>
      <c r="P461" t="str">
        <f>VLOOKUP(orders[[#All],[Customer ID]],Table2[#All],9,0)</f>
        <v>No</v>
      </c>
    </row>
    <row r="462" spans="1:16" x14ac:dyDescent="0.35">
      <c r="A462" s="2" t="s">
        <v>3088</v>
      </c>
      <c r="B462" s="4">
        <v>43602</v>
      </c>
      <c r="C462" s="2" t="s">
        <v>3089</v>
      </c>
      <c r="D462" t="s">
        <v>6172</v>
      </c>
      <c r="E462" s="2">
        <v>3</v>
      </c>
      <c r="F462" s="2" t="str">
        <f>VLOOKUP(C462,customers!$A$2:$B$1760,2,FALSE)</f>
        <v>Araldo Bilbrook</v>
      </c>
      <c r="G462" s="2" t="str">
        <f>IF(VLOOKUP(C462,customers!$A$2:$C$1760,3,FALSE)=0,"",VLOOKUP(C462,customers!$A$2:$C$1760,3,FALSE))</f>
        <v>abilbrookcs@booking.com</v>
      </c>
      <c r="H462" s="2" t="str">
        <f>VLOOKUP(C462,customers!$A$2:$G$1760,7,FALSE)</f>
        <v>Ireland</v>
      </c>
      <c r="I462" t="str">
        <f>VLOOKUP(D462,products!$A$2:$B$97,2,FALSE)</f>
        <v>Rob</v>
      </c>
      <c r="J462" t="str">
        <f>VLOOKUP(D462,products!$A$2:$E$97,3,FALSE)</f>
        <v>D</v>
      </c>
      <c r="K462" s="6">
        <f>VLOOKUP(D462,products!$A$2:$E$97,4,FALSE)</f>
        <v>0.5</v>
      </c>
      <c r="L462" s="7">
        <f>VLOOKUP(D462,products!$A$2:$E$97,5,FALSE)</f>
        <v>5.37</v>
      </c>
      <c r="M462" s="7">
        <f t="shared" si="21"/>
        <v>16.11</v>
      </c>
      <c r="N462" t="str">
        <f t="shared" si="22"/>
        <v>Robusta</v>
      </c>
      <c r="O462" t="str">
        <f t="shared" si="23"/>
        <v>Dark</v>
      </c>
      <c r="P462" t="str">
        <f>VLOOKUP(orders[[#All],[Customer ID]],Table2[#All],9,0)</f>
        <v>Yes</v>
      </c>
    </row>
    <row r="463" spans="1:16" x14ac:dyDescent="0.35">
      <c r="A463" s="2" t="s">
        <v>3094</v>
      </c>
      <c r="B463" s="4">
        <v>44036</v>
      </c>
      <c r="C463" s="2" t="s">
        <v>3095</v>
      </c>
      <c r="D463" t="s">
        <v>6163</v>
      </c>
      <c r="E463" s="2">
        <v>4</v>
      </c>
      <c r="F463" s="2" t="str">
        <f>VLOOKUP(C463,customers!$A$2:$B$1760,2,FALSE)</f>
        <v>Ransell McKall</v>
      </c>
      <c r="G463" s="2" t="str">
        <f>IF(VLOOKUP(C463,customers!$A$2:$C$1760,3,FALSE)=0,"",VLOOKUP(C463,customers!$A$2:$C$1760,3,FALSE))</f>
        <v>rmckallct@sakura.ne.jp</v>
      </c>
      <c r="H463" s="2" t="str">
        <f>VLOOKUP(C463,customers!$A$2:$G$1760,7,FALSE)</f>
        <v>United Kingdom</v>
      </c>
      <c r="I463" t="str">
        <f>VLOOKUP(D463,products!$A$2:$B$97,2,FALSE)</f>
        <v>Rob</v>
      </c>
      <c r="J463" t="str">
        <f>VLOOKUP(D463,products!$A$2:$E$97,3,FALSE)</f>
        <v>D</v>
      </c>
      <c r="K463" s="6">
        <f>VLOOKUP(D463,products!$A$2:$E$97,4,FALSE)</f>
        <v>0.2</v>
      </c>
      <c r="L463" s="7">
        <f>VLOOKUP(D463,products!$A$2:$E$97,5,FALSE)</f>
        <v>2.6850000000000001</v>
      </c>
      <c r="M463" s="7">
        <f t="shared" si="21"/>
        <v>10.74</v>
      </c>
      <c r="N463" t="str">
        <f t="shared" si="22"/>
        <v>Robusta</v>
      </c>
      <c r="O463" t="str">
        <f t="shared" si="23"/>
        <v>Dark</v>
      </c>
      <c r="P463" t="str">
        <f>VLOOKUP(orders[[#All],[Customer ID]],Table2[#All],9,0)</f>
        <v>Yes</v>
      </c>
    </row>
    <row r="464" spans="1:16" x14ac:dyDescent="0.35">
      <c r="A464" s="2" t="s">
        <v>3100</v>
      </c>
      <c r="B464" s="4">
        <v>44124</v>
      </c>
      <c r="C464" s="2" t="s">
        <v>3101</v>
      </c>
      <c r="D464" t="s">
        <v>6147</v>
      </c>
      <c r="E464" s="2">
        <v>5</v>
      </c>
      <c r="F464" s="2" t="str">
        <f>VLOOKUP(C464,customers!$A$2:$B$1760,2,FALSE)</f>
        <v>Borg Daile</v>
      </c>
      <c r="G464" s="2" t="str">
        <f>IF(VLOOKUP(C464,customers!$A$2:$C$1760,3,FALSE)=0,"",VLOOKUP(C464,customers!$A$2:$C$1760,3,FALSE))</f>
        <v>bdailecu@vistaprint.com</v>
      </c>
      <c r="H464" s="2" t="str">
        <f>VLOOKUP(C464,customers!$A$2:$G$1760,7,FALSE)</f>
        <v>United States</v>
      </c>
      <c r="I464" t="str">
        <f>VLOOKUP(D464,products!$A$2:$B$97,2,FALSE)</f>
        <v>Ara</v>
      </c>
      <c r="J464" t="str">
        <f>VLOOKUP(D464,products!$A$2:$E$97,3,FALSE)</f>
        <v>D</v>
      </c>
      <c r="K464" s="6">
        <f>VLOOKUP(D464,products!$A$2:$E$97,4,FALSE)</f>
        <v>1</v>
      </c>
      <c r="L464" s="7">
        <f>VLOOKUP(D464,products!$A$2:$E$97,5,FALSE)</f>
        <v>9.9499999999999993</v>
      </c>
      <c r="M464" s="7">
        <f t="shared" si="21"/>
        <v>49.75</v>
      </c>
      <c r="N464" t="str">
        <f t="shared" si="22"/>
        <v>Arabica</v>
      </c>
      <c r="O464" t="str">
        <f t="shared" si="23"/>
        <v>Dark</v>
      </c>
      <c r="P464" t="str">
        <f>VLOOKUP(orders[[#All],[Customer ID]],Table2[#All],9,0)</f>
        <v>Yes</v>
      </c>
    </row>
    <row r="465" spans="1:16" x14ac:dyDescent="0.35">
      <c r="A465" s="2" t="s">
        <v>3106</v>
      </c>
      <c r="B465" s="4">
        <v>43730</v>
      </c>
      <c r="C465" s="2" t="s">
        <v>3107</v>
      </c>
      <c r="D465" t="s">
        <v>6141</v>
      </c>
      <c r="E465" s="2">
        <v>2</v>
      </c>
      <c r="F465" s="2" t="str">
        <f>VLOOKUP(C465,customers!$A$2:$B$1760,2,FALSE)</f>
        <v>Adolphe Treherne</v>
      </c>
      <c r="G465" s="2" t="str">
        <f>IF(VLOOKUP(C465,customers!$A$2:$C$1760,3,FALSE)=0,"",VLOOKUP(C465,customers!$A$2:$C$1760,3,FALSE))</f>
        <v>atrehernecv@state.tx.us</v>
      </c>
      <c r="H465" s="2" t="str">
        <f>VLOOKUP(C465,customers!$A$2:$G$1760,7,FALSE)</f>
        <v>Ireland</v>
      </c>
      <c r="I465" t="str">
        <f>VLOOKUP(D465,products!$A$2:$B$97,2,FALSE)</f>
        <v>Exc</v>
      </c>
      <c r="J465" t="str">
        <f>VLOOKUP(D465,products!$A$2:$E$97,3,FALSE)</f>
        <v>M</v>
      </c>
      <c r="K465" s="6">
        <f>VLOOKUP(D465,products!$A$2:$E$97,4,FALSE)</f>
        <v>1</v>
      </c>
      <c r="L465" s="7">
        <f>VLOOKUP(D465,products!$A$2:$E$97,5,FALSE)</f>
        <v>13.75</v>
      </c>
      <c r="M465" s="7">
        <f t="shared" si="21"/>
        <v>27.5</v>
      </c>
      <c r="N465" t="str">
        <f t="shared" si="22"/>
        <v>Excelsa</v>
      </c>
      <c r="O465" t="str">
        <f t="shared" si="23"/>
        <v>Medium</v>
      </c>
      <c r="P465" t="str">
        <f>VLOOKUP(orders[[#All],[Customer ID]],Table2[#All],9,0)</f>
        <v>No</v>
      </c>
    </row>
    <row r="466" spans="1:16" x14ac:dyDescent="0.35">
      <c r="A466" s="2" t="s">
        <v>3112</v>
      </c>
      <c r="B466" s="4">
        <v>43989</v>
      </c>
      <c r="C466" s="2" t="s">
        <v>3113</v>
      </c>
      <c r="D466" t="s">
        <v>6165</v>
      </c>
      <c r="E466" s="2">
        <v>4</v>
      </c>
      <c r="F466" s="2" t="str">
        <f>VLOOKUP(C466,customers!$A$2:$B$1760,2,FALSE)</f>
        <v>Annetta Brentnall</v>
      </c>
      <c r="G466" s="2" t="str">
        <f>IF(VLOOKUP(C466,customers!$A$2:$C$1760,3,FALSE)=0,"",VLOOKUP(C466,customers!$A$2:$C$1760,3,FALSE))</f>
        <v>abrentnallcw@biglobe.ne.jp</v>
      </c>
      <c r="H466" s="2" t="str">
        <f>VLOOKUP(C466,customers!$A$2:$G$1760,7,FALSE)</f>
        <v>United Kingdom</v>
      </c>
      <c r="I466" t="str">
        <f>VLOOKUP(D466,products!$A$2:$B$97,2,FALSE)</f>
        <v>Lib</v>
      </c>
      <c r="J466" t="str">
        <f>VLOOKUP(D466,products!$A$2:$E$97,3,FALSE)</f>
        <v>D</v>
      </c>
      <c r="K466" s="6">
        <f>VLOOKUP(D466,products!$A$2:$E$97,4,FALSE)</f>
        <v>2.5</v>
      </c>
      <c r="L466" s="7">
        <f>VLOOKUP(D466,products!$A$2:$E$97,5,FALSE)</f>
        <v>29.785</v>
      </c>
      <c r="M466" s="7">
        <f t="shared" si="21"/>
        <v>119.14</v>
      </c>
      <c r="N466" t="str">
        <f t="shared" si="22"/>
        <v>Liberica</v>
      </c>
      <c r="O466" t="str">
        <f t="shared" si="23"/>
        <v>Dark</v>
      </c>
      <c r="P466" t="str">
        <f>VLOOKUP(orders[[#All],[Customer ID]],Table2[#All],9,0)</f>
        <v>No</v>
      </c>
    </row>
    <row r="467" spans="1:16" x14ac:dyDescent="0.35">
      <c r="A467" s="2" t="s">
        <v>3118</v>
      </c>
      <c r="B467" s="4">
        <v>43814</v>
      </c>
      <c r="C467" s="2" t="s">
        <v>3119</v>
      </c>
      <c r="D467" t="s">
        <v>6149</v>
      </c>
      <c r="E467" s="2">
        <v>1</v>
      </c>
      <c r="F467" s="2" t="str">
        <f>VLOOKUP(C467,customers!$A$2:$B$1760,2,FALSE)</f>
        <v>Dick Drinkall</v>
      </c>
      <c r="G467" s="2" t="str">
        <f>IF(VLOOKUP(C467,customers!$A$2:$C$1760,3,FALSE)=0,"",VLOOKUP(C467,customers!$A$2:$C$1760,3,FALSE))</f>
        <v>ddrinkallcx@psu.edu</v>
      </c>
      <c r="H467" s="2" t="str">
        <f>VLOOKUP(C467,customers!$A$2:$G$1760,7,FALSE)</f>
        <v>United States</v>
      </c>
      <c r="I467" t="str">
        <f>VLOOKUP(D467,products!$A$2:$B$97,2,FALSE)</f>
        <v>Rob</v>
      </c>
      <c r="J467" t="str">
        <f>VLOOKUP(D467,products!$A$2:$E$97,3,FALSE)</f>
        <v>D</v>
      </c>
      <c r="K467" s="6">
        <f>VLOOKUP(D467,products!$A$2:$E$97,4,FALSE)</f>
        <v>2.5</v>
      </c>
      <c r="L467" s="7">
        <f>VLOOKUP(D467,products!$A$2:$E$97,5,FALSE)</f>
        <v>20.585000000000001</v>
      </c>
      <c r="M467" s="7">
        <f t="shared" si="21"/>
        <v>20.585000000000001</v>
      </c>
      <c r="N467" t="str">
        <f t="shared" si="22"/>
        <v>Robusta</v>
      </c>
      <c r="O467" t="str">
        <f t="shared" si="23"/>
        <v>Dark</v>
      </c>
      <c r="P467" t="str">
        <f>VLOOKUP(orders[[#All],[Customer ID]],Table2[#All],9,0)</f>
        <v>Yes</v>
      </c>
    </row>
    <row r="468" spans="1:16" x14ac:dyDescent="0.35">
      <c r="A468" s="2" t="s">
        <v>3124</v>
      </c>
      <c r="B468" s="4">
        <v>44171</v>
      </c>
      <c r="C468" s="2" t="s">
        <v>3125</v>
      </c>
      <c r="D468" t="s">
        <v>6154</v>
      </c>
      <c r="E468" s="2">
        <v>3</v>
      </c>
      <c r="F468" s="2" t="str">
        <f>VLOOKUP(C468,customers!$A$2:$B$1760,2,FALSE)</f>
        <v>Dagny Kornel</v>
      </c>
      <c r="G468" s="2" t="str">
        <f>IF(VLOOKUP(C468,customers!$A$2:$C$1760,3,FALSE)=0,"",VLOOKUP(C468,customers!$A$2:$C$1760,3,FALSE))</f>
        <v>dkornelcy@cyberchimps.com</v>
      </c>
      <c r="H468" s="2" t="str">
        <f>VLOOKUP(C468,customers!$A$2:$G$1760,7,FALSE)</f>
        <v>United States</v>
      </c>
      <c r="I468" t="str">
        <f>VLOOKUP(D468,products!$A$2:$B$97,2,FALSE)</f>
        <v>Ara</v>
      </c>
      <c r="J468" t="str">
        <f>VLOOKUP(D468,products!$A$2:$E$97,3,FALSE)</f>
        <v>D</v>
      </c>
      <c r="K468" s="6">
        <f>VLOOKUP(D468,products!$A$2:$E$97,4,FALSE)</f>
        <v>0.2</v>
      </c>
      <c r="L468" s="7">
        <f>VLOOKUP(D468,products!$A$2:$E$97,5,FALSE)</f>
        <v>2.9849999999999999</v>
      </c>
      <c r="M468" s="7">
        <f t="shared" si="21"/>
        <v>8.9550000000000001</v>
      </c>
      <c r="N468" t="str">
        <f t="shared" si="22"/>
        <v>Arabica</v>
      </c>
      <c r="O468" t="str">
        <f t="shared" si="23"/>
        <v>Dark</v>
      </c>
      <c r="P468" t="str">
        <f>VLOOKUP(orders[[#All],[Customer ID]],Table2[#All],9,0)</f>
        <v>Yes</v>
      </c>
    </row>
    <row r="469" spans="1:16" x14ac:dyDescent="0.35">
      <c r="A469" s="2" t="s">
        <v>3130</v>
      </c>
      <c r="B469" s="4">
        <v>44536</v>
      </c>
      <c r="C469" s="2" t="s">
        <v>3131</v>
      </c>
      <c r="D469" t="s">
        <v>6158</v>
      </c>
      <c r="E469" s="2">
        <v>1</v>
      </c>
      <c r="F469" s="2" t="str">
        <f>VLOOKUP(C469,customers!$A$2:$B$1760,2,FALSE)</f>
        <v>Rhona Lequeux</v>
      </c>
      <c r="G469" s="2" t="str">
        <f>IF(VLOOKUP(C469,customers!$A$2:$C$1760,3,FALSE)=0,"",VLOOKUP(C469,customers!$A$2:$C$1760,3,FALSE))</f>
        <v>rlequeuxcz@newyorker.com</v>
      </c>
      <c r="H469" s="2" t="str">
        <f>VLOOKUP(C469,customers!$A$2:$G$1760,7,FALSE)</f>
        <v>United States</v>
      </c>
      <c r="I469" t="str">
        <f>VLOOKUP(D469,products!$A$2:$B$97,2,FALSE)</f>
        <v>Ara</v>
      </c>
      <c r="J469" t="str">
        <f>VLOOKUP(D469,products!$A$2:$E$97,3,FALSE)</f>
        <v>D</v>
      </c>
      <c r="K469" s="6">
        <f>VLOOKUP(D469,products!$A$2:$E$97,4,FALSE)</f>
        <v>0.5</v>
      </c>
      <c r="L469" s="7">
        <f>VLOOKUP(D469,products!$A$2:$E$97,5,FALSE)</f>
        <v>5.97</v>
      </c>
      <c r="M469" s="7">
        <f t="shared" si="21"/>
        <v>5.97</v>
      </c>
      <c r="N469" t="str">
        <f t="shared" si="22"/>
        <v>Arabica</v>
      </c>
      <c r="O469" t="str">
        <f t="shared" si="23"/>
        <v>Dark</v>
      </c>
      <c r="P469" t="str">
        <f>VLOOKUP(orders[[#All],[Customer ID]],Table2[#All],9,0)</f>
        <v>No</v>
      </c>
    </row>
    <row r="470" spans="1:16" x14ac:dyDescent="0.35">
      <c r="A470" s="2" t="s">
        <v>3136</v>
      </c>
      <c r="B470" s="4">
        <v>44023</v>
      </c>
      <c r="C470" s="2" t="s">
        <v>3137</v>
      </c>
      <c r="D470" t="s">
        <v>6141</v>
      </c>
      <c r="E470" s="2">
        <v>3</v>
      </c>
      <c r="F470" s="2" t="str">
        <f>VLOOKUP(C470,customers!$A$2:$B$1760,2,FALSE)</f>
        <v>Julius Mccaull</v>
      </c>
      <c r="G470" s="2" t="str">
        <f>IF(VLOOKUP(C470,customers!$A$2:$C$1760,3,FALSE)=0,"",VLOOKUP(C470,customers!$A$2:$C$1760,3,FALSE))</f>
        <v>jmccaulld0@parallels.com</v>
      </c>
      <c r="H470" s="2" t="str">
        <f>VLOOKUP(C470,customers!$A$2:$G$1760,7,FALSE)</f>
        <v>United States</v>
      </c>
      <c r="I470" t="str">
        <f>VLOOKUP(D470,products!$A$2:$B$97,2,FALSE)</f>
        <v>Exc</v>
      </c>
      <c r="J470" t="str">
        <f>VLOOKUP(D470,products!$A$2:$E$97,3,FALSE)</f>
        <v>M</v>
      </c>
      <c r="K470" s="6">
        <f>VLOOKUP(D470,products!$A$2:$E$97,4,FALSE)</f>
        <v>1</v>
      </c>
      <c r="L470" s="7">
        <f>VLOOKUP(D470,products!$A$2:$E$97,5,FALSE)</f>
        <v>13.75</v>
      </c>
      <c r="M470" s="7">
        <f t="shared" si="21"/>
        <v>41.25</v>
      </c>
      <c r="N470" t="str">
        <f t="shared" si="22"/>
        <v>Excelsa</v>
      </c>
      <c r="O470" t="str">
        <f t="shared" si="23"/>
        <v>Medium</v>
      </c>
      <c r="P470" t="str">
        <f>VLOOKUP(orders[[#All],[Customer ID]],Table2[#All],9,0)</f>
        <v>Yes</v>
      </c>
    </row>
    <row r="471" spans="1:16" x14ac:dyDescent="0.35">
      <c r="A471" s="2" t="s">
        <v>3141</v>
      </c>
      <c r="B471" s="4">
        <v>44375</v>
      </c>
      <c r="C471" s="2" t="s">
        <v>3194</v>
      </c>
      <c r="D471" t="s">
        <v>6184</v>
      </c>
      <c r="E471" s="2">
        <v>5</v>
      </c>
      <c r="F471" s="2" t="str">
        <f>VLOOKUP(C471,customers!$A$2:$B$1760,2,FALSE)</f>
        <v>Ailey Brash</v>
      </c>
      <c r="G471" s="2" t="str">
        <f>IF(VLOOKUP(C471,customers!$A$2:$C$1760,3,FALSE)=0,"",VLOOKUP(C471,customers!$A$2:$C$1760,3,FALSE))</f>
        <v>abrashda@plala.or.jp</v>
      </c>
      <c r="H471" s="2" t="str">
        <f>VLOOKUP(C471,customers!$A$2:$G$1760,7,FALSE)</f>
        <v>United States</v>
      </c>
      <c r="I471" t="str">
        <f>VLOOKUP(D471,products!$A$2:$B$97,2,FALSE)</f>
        <v>Exc</v>
      </c>
      <c r="J471" t="str">
        <f>VLOOKUP(D471,products!$A$2:$E$97,3,FALSE)</f>
        <v>L</v>
      </c>
      <c r="K471" s="6">
        <f>VLOOKUP(D471,products!$A$2:$E$97,4,FALSE)</f>
        <v>0.2</v>
      </c>
      <c r="L471" s="7">
        <f>VLOOKUP(D471,products!$A$2:$E$97,5,FALSE)</f>
        <v>4.4550000000000001</v>
      </c>
      <c r="M471" s="7">
        <f t="shared" si="21"/>
        <v>22.274999999999999</v>
      </c>
      <c r="N471" t="str">
        <f t="shared" si="22"/>
        <v>Excelsa</v>
      </c>
      <c r="O471" t="str">
        <f t="shared" si="23"/>
        <v>Light</v>
      </c>
      <c r="P471" t="str">
        <f>VLOOKUP(orders[[#All],[Customer ID]],Table2[#All],9,0)</f>
        <v>Yes</v>
      </c>
    </row>
    <row r="472" spans="1:16" x14ac:dyDescent="0.35">
      <c r="A472" s="2" t="s">
        <v>3147</v>
      </c>
      <c r="B472" s="4">
        <v>44656</v>
      </c>
      <c r="C472" s="2" t="s">
        <v>3148</v>
      </c>
      <c r="D472" t="s">
        <v>6157</v>
      </c>
      <c r="E472" s="2">
        <v>1</v>
      </c>
      <c r="F472" s="2" t="str">
        <f>VLOOKUP(C472,customers!$A$2:$B$1760,2,FALSE)</f>
        <v>Alberto Hutchinson</v>
      </c>
      <c r="G472" s="2" t="str">
        <f>IF(VLOOKUP(C472,customers!$A$2:$C$1760,3,FALSE)=0,"",VLOOKUP(C472,customers!$A$2:$C$1760,3,FALSE))</f>
        <v>ahutchinsond2@imgur.com</v>
      </c>
      <c r="H472" s="2" t="str">
        <f>VLOOKUP(C472,customers!$A$2:$G$1760,7,FALSE)</f>
        <v>United States</v>
      </c>
      <c r="I472" t="str">
        <f>VLOOKUP(D472,products!$A$2:$B$97,2,FALSE)</f>
        <v>Ara</v>
      </c>
      <c r="J472" t="str">
        <f>VLOOKUP(D472,products!$A$2:$E$97,3,FALSE)</f>
        <v>M</v>
      </c>
      <c r="K472" s="6">
        <f>VLOOKUP(D472,products!$A$2:$E$97,4,FALSE)</f>
        <v>0.5</v>
      </c>
      <c r="L472" s="7">
        <f>VLOOKUP(D472,products!$A$2:$E$97,5,FALSE)</f>
        <v>6.75</v>
      </c>
      <c r="M472" s="7">
        <f t="shared" si="21"/>
        <v>6.75</v>
      </c>
      <c r="N472" t="str">
        <f t="shared" si="22"/>
        <v>Arabica</v>
      </c>
      <c r="O472" t="str">
        <f t="shared" si="23"/>
        <v>Medium</v>
      </c>
      <c r="P472" t="str">
        <f>VLOOKUP(orders[[#All],[Customer ID]],Table2[#All],9,0)</f>
        <v>Yes</v>
      </c>
    </row>
    <row r="473" spans="1:16" x14ac:dyDescent="0.35">
      <c r="A473" s="2" t="s">
        <v>3153</v>
      </c>
      <c r="B473" s="4">
        <v>44644</v>
      </c>
      <c r="C473" s="2" t="s">
        <v>3154</v>
      </c>
      <c r="D473" t="s">
        <v>6181</v>
      </c>
      <c r="E473" s="2">
        <v>4</v>
      </c>
      <c r="F473" s="2" t="str">
        <f>VLOOKUP(C473,customers!$A$2:$B$1760,2,FALSE)</f>
        <v>Lamond Gheeraert</v>
      </c>
      <c r="G473" s="2" t="str">
        <f>IF(VLOOKUP(C473,customers!$A$2:$C$1760,3,FALSE)=0,"",VLOOKUP(C473,customers!$A$2:$C$1760,3,FALSE))</f>
        <v/>
      </c>
      <c r="H473" s="2" t="str">
        <f>VLOOKUP(C473,customers!$A$2:$G$1760,7,FALSE)</f>
        <v>United States</v>
      </c>
      <c r="I473" t="str">
        <f>VLOOKUP(D473,products!$A$2:$B$97,2,FALSE)</f>
        <v>Lib</v>
      </c>
      <c r="J473" t="str">
        <f>VLOOKUP(D473,products!$A$2:$E$97,3,FALSE)</f>
        <v>M</v>
      </c>
      <c r="K473" s="6">
        <f>VLOOKUP(D473,products!$A$2:$E$97,4,FALSE)</f>
        <v>2.5</v>
      </c>
      <c r="L473" s="7">
        <f>VLOOKUP(D473,products!$A$2:$E$97,5,FALSE)</f>
        <v>33.465000000000003</v>
      </c>
      <c r="M473" s="7">
        <f t="shared" si="21"/>
        <v>133.86000000000001</v>
      </c>
      <c r="N473" t="str">
        <f t="shared" si="22"/>
        <v>Liberica</v>
      </c>
      <c r="O473" t="str">
        <f t="shared" si="23"/>
        <v>Medium</v>
      </c>
      <c r="P473" t="str">
        <f>VLOOKUP(orders[[#All],[Customer ID]],Table2[#All],9,0)</f>
        <v>Yes</v>
      </c>
    </row>
    <row r="474" spans="1:16" x14ac:dyDescent="0.35">
      <c r="A474" s="2" t="s">
        <v>3158</v>
      </c>
      <c r="B474" s="4">
        <v>43869</v>
      </c>
      <c r="C474" s="2" t="s">
        <v>3159</v>
      </c>
      <c r="D474" t="s">
        <v>6154</v>
      </c>
      <c r="E474" s="2">
        <v>2</v>
      </c>
      <c r="F474" s="2" t="str">
        <f>VLOOKUP(C474,customers!$A$2:$B$1760,2,FALSE)</f>
        <v>Roxine Drivers</v>
      </c>
      <c r="G474" s="2" t="str">
        <f>IF(VLOOKUP(C474,customers!$A$2:$C$1760,3,FALSE)=0,"",VLOOKUP(C474,customers!$A$2:$C$1760,3,FALSE))</f>
        <v>rdriversd4@hexun.com</v>
      </c>
      <c r="H474" s="2" t="str">
        <f>VLOOKUP(C474,customers!$A$2:$G$1760,7,FALSE)</f>
        <v>United States</v>
      </c>
      <c r="I474" t="str">
        <f>VLOOKUP(D474,products!$A$2:$B$97,2,FALSE)</f>
        <v>Ara</v>
      </c>
      <c r="J474" t="str">
        <f>VLOOKUP(D474,products!$A$2:$E$97,3,FALSE)</f>
        <v>D</v>
      </c>
      <c r="K474" s="6">
        <f>VLOOKUP(D474,products!$A$2:$E$97,4,FALSE)</f>
        <v>0.2</v>
      </c>
      <c r="L474" s="7">
        <f>VLOOKUP(D474,products!$A$2:$E$97,5,FALSE)</f>
        <v>2.9849999999999999</v>
      </c>
      <c r="M474" s="7">
        <f t="shared" si="21"/>
        <v>5.97</v>
      </c>
      <c r="N474" t="str">
        <f t="shared" si="22"/>
        <v>Arabica</v>
      </c>
      <c r="O474" t="str">
        <f t="shared" si="23"/>
        <v>Dark</v>
      </c>
      <c r="P474" t="str">
        <f>VLOOKUP(orders[[#All],[Customer ID]],Table2[#All],9,0)</f>
        <v>No</v>
      </c>
    </row>
    <row r="475" spans="1:16" x14ac:dyDescent="0.35">
      <c r="A475" s="2" t="s">
        <v>3164</v>
      </c>
      <c r="B475" s="4">
        <v>44603</v>
      </c>
      <c r="C475" s="2" t="s">
        <v>3165</v>
      </c>
      <c r="D475" t="s">
        <v>6140</v>
      </c>
      <c r="E475" s="2">
        <v>2</v>
      </c>
      <c r="F475" s="2" t="str">
        <f>VLOOKUP(C475,customers!$A$2:$B$1760,2,FALSE)</f>
        <v>Heloise Zeal</v>
      </c>
      <c r="G475" s="2" t="str">
        <f>IF(VLOOKUP(C475,customers!$A$2:$C$1760,3,FALSE)=0,"",VLOOKUP(C475,customers!$A$2:$C$1760,3,FALSE))</f>
        <v>hzeald5@google.de</v>
      </c>
      <c r="H475" s="2" t="str">
        <f>VLOOKUP(C475,customers!$A$2:$G$1760,7,FALSE)</f>
        <v>United States</v>
      </c>
      <c r="I475" t="str">
        <f>VLOOKUP(D475,products!$A$2:$B$97,2,FALSE)</f>
        <v>Ara</v>
      </c>
      <c r="J475" t="str">
        <f>VLOOKUP(D475,products!$A$2:$E$97,3,FALSE)</f>
        <v>L</v>
      </c>
      <c r="K475" s="6">
        <f>VLOOKUP(D475,products!$A$2:$E$97,4,FALSE)</f>
        <v>1</v>
      </c>
      <c r="L475" s="7">
        <f>VLOOKUP(D475,products!$A$2:$E$97,5,FALSE)</f>
        <v>12.95</v>
      </c>
      <c r="M475" s="7">
        <f t="shared" si="21"/>
        <v>25.9</v>
      </c>
      <c r="N475" t="str">
        <f t="shared" si="22"/>
        <v>Arabica</v>
      </c>
      <c r="O475" t="str">
        <f t="shared" si="23"/>
        <v>Light</v>
      </c>
      <c r="P475" t="str">
        <f>VLOOKUP(orders[[#All],[Customer ID]],Table2[#All],9,0)</f>
        <v>No</v>
      </c>
    </row>
    <row r="476" spans="1:16" x14ac:dyDescent="0.35">
      <c r="A476" s="2" t="s">
        <v>3170</v>
      </c>
      <c r="B476" s="4">
        <v>44014</v>
      </c>
      <c r="C476" s="2" t="s">
        <v>3171</v>
      </c>
      <c r="D476" t="s">
        <v>6166</v>
      </c>
      <c r="E476" s="2">
        <v>1</v>
      </c>
      <c r="F476" s="2" t="str">
        <f>VLOOKUP(C476,customers!$A$2:$B$1760,2,FALSE)</f>
        <v>Granger Smallcombe</v>
      </c>
      <c r="G476" s="2" t="str">
        <f>IF(VLOOKUP(C476,customers!$A$2:$C$1760,3,FALSE)=0,"",VLOOKUP(C476,customers!$A$2:$C$1760,3,FALSE))</f>
        <v>gsmallcombed6@ucla.edu</v>
      </c>
      <c r="H476" s="2" t="str">
        <f>VLOOKUP(C476,customers!$A$2:$G$1760,7,FALSE)</f>
        <v>Ireland</v>
      </c>
      <c r="I476" t="str">
        <f>VLOOKUP(D476,products!$A$2:$B$97,2,FALSE)</f>
        <v>Exc</v>
      </c>
      <c r="J476" t="str">
        <f>VLOOKUP(D476,products!$A$2:$E$97,3,FALSE)</f>
        <v>M</v>
      </c>
      <c r="K476" s="6">
        <f>VLOOKUP(D476,products!$A$2:$E$97,4,FALSE)</f>
        <v>2.5</v>
      </c>
      <c r="L476" s="7">
        <f>VLOOKUP(D476,products!$A$2:$E$97,5,FALSE)</f>
        <v>31.625</v>
      </c>
      <c r="M476" s="7">
        <f t="shared" si="21"/>
        <v>31.625</v>
      </c>
      <c r="N476" t="str">
        <f t="shared" si="22"/>
        <v>Excelsa</v>
      </c>
      <c r="O476" t="str">
        <f t="shared" si="23"/>
        <v>Medium</v>
      </c>
      <c r="P476" t="str">
        <f>VLOOKUP(orders[[#All],[Customer ID]],Table2[#All],9,0)</f>
        <v>Yes</v>
      </c>
    </row>
    <row r="477" spans="1:16" x14ac:dyDescent="0.35">
      <c r="A477" s="2" t="s">
        <v>3176</v>
      </c>
      <c r="B477" s="4">
        <v>44767</v>
      </c>
      <c r="C477" s="2" t="s">
        <v>3177</v>
      </c>
      <c r="D477" t="s">
        <v>6159</v>
      </c>
      <c r="E477" s="2">
        <v>2</v>
      </c>
      <c r="F477" s="2" t="str">
        <f>VLOOKUP(C477,customers!$A$2:$B$1760,2,FALSE)</f>
        <v>Daryn Dibley</v>
      </c>
      <c r="G477" s="2" t="str">
        <f>IF(VLOOKUP(C477,customers!$A$2:$C$1760,3,FALSE)=0,"",VLOOKUP(C477,customers!$A$2:$C$1760,3,FALSE))</f>
        <v>ddibleyd7@feedburner.com</v>
      </c>
      <c r="H477" s="2" t="str">
        <f>VLOOKUP(C477,customers!$A$2:$G$1760,7,FALSE)</f>
        <v>United States</v>
      </c>
      <c r="I477" t="str">
        <f>VLOOKUP(D477,products!$A$2:$B$97,2,FALSE)</f>
        <v>Lib</v>
      </c>
      <c r="J477" t="str">
        <f>VLOOKUP(D477,products!$A$2:$E$97,3,FALSE)</f>
        <v>M</v>
      </c>
      <c r="K477" s="6">
        <f>VLOOKUP(D477,products!$A$2:$E$97,4,FALSE)</f>
        <v>0.2</v>
      </c>
      <c r="L477" s="7">
        <f>VLOOKUP(D477,products!$A$2:$E$97,5,FALSE)</f>
        <v>4.3650000000000002</v>
      </c>
      <c r="M477" s="7">
        <f t="shared" si="21"/>
        <v>8.73</v>
      </c>
      <c r="N477" t="str">
        <f t="shared" si="22"/>
        <v>Liberica</v>
      </c>
      <c r="O477" t="str">
        <f t="shared" si="23"/>
        <v>Medium</v>
      </c>
      <c r="P477" t="str">
        <f>VLOOKUP(orders[[#All],[Customer ID]],Table2[#All],9,0)</f>
        <v>No</v>
      </c>
    </row>
    <row r="478" spans="1:16" x14ac:dyDescent="0.35">
      <c r="A478" s="2" t="s">
        <v>3181</v>
      </c>
      <c r="B478" s="4">
        <v>44274</v>
      </c>
      <c r="C478" s="2" t="s">
        <v>3182</v>
      </c>
      <c r="D478" t="s">
        <v>6184</v>
      </c>
      <c r="E478" s="2">
        <v>6</v>
      </c>
      <c r="F478" s="2" t="str">
        <f>VLOOKUP(C478,customers!$A$2:$B$1760,2,FALSE)</f>
        <v>Gardy Dimitriou</v>
      </c>
      <c r="G478" s="2" t="str">
        <f>IF(VLOOKUP(C478,customers!$A$2:$C$1760,3,FALSE)=0,"",VLOOKUP(C478,customers!$A$2:$C$1760,3,FALSE))</f>
        <v>gdimitrioud8@chronoengine.com</v>
      </c>
      <c r="H478" s="2" t="str">
        <f>VLOOKUP(C478,customers!$A$2:$G$1760,7,FALSE)</f>
        <v>United States</v>
      </c>
      <c r="I478" t="str">
        <f>VLOOKUP(D478,products!$A$2:$B$97,2,FALSE)</f>
        <v>Exc</v>
      </c>
      <c r="J478" t="str">
        <f>VLOOKUP(D478,products!$A$2:$E$97,3,FALSE)</f>
        <v>L</v>
      </c>
      <c r="K478" s="6">
        <f>VLOOKUP(D478,products!$A$2:$E$97,4,FALSE)</f>
        <v>0.2</v>
      </c>
      <c r="L478" s="7">
        <f>VLOOKUP(D478,products!$A$2:$E$97,5,FALSE)</f>
        <v>4.4550000000000001</v>
      </c>
      <c r="M478" s="7">
        <f t="shared" si="21"/>
        <v>26.73</v>
      </c>
      <c r="N478" t="str">
        <f t="shared" si="22"/>
        <v>Excelsa</v>
      </c>
      <c r="O478" t="str">
        <f t="shared" si="23"/>
        <v>Light</v>
      </c>
      <c r="P478" t="str">
        <f>VLOOKUP(orders[[#All],[Customer ID]],Table2[#All],9,0)</f>
        <v>Yes</v>
      </c>
    </row>
    <row r="479" spans="1:16" x14ac:dyDescent="0.35">
      <c r="A479" s="2" t="s">
        <v>3187</v>
      </c>
      <c r="B479" s="4">
        <v>43962</v>
      </c>
      <c r="C479" s="2" t="s">
        <v>3188</v>
      </c>
      <c r="D479" t="s">
        <v>6159</v>
      </c>
      <c r="E479" s="2">
        <v>6</v>
      </c>
      <c r="F479" s="2" t="str">
        <f>VLOOKUP(C479,customers!$A$2:$B$1760,2,FALSE)</f>
        <v>Fanny Flanagan</v>
      </c>
      <c r="G479" s="2" t="str">
        <f>IF(VLOOKUP(C479,customers!$A$2:$C$1760,3,FALSE)=0,"",VLOOKUP(C479,customers!$A$2:$C$1760,3,FALSE))</f>
        <v>fflanagand9@woothemes.com</v>
      </c>
      <c r="H479" s="2" t="str">
        <f>VLOOKUP(C479,customers!$A$2:$G$1760,7,FALSE)</f>
        <v>United States</v>
      </c>
      <c r="I479" t="str">
        <f>VLOOKUP(D479,products!$A$2:$B$97,2,FALSE)</f>
        <v>Lib</v>
      </c>
      <c r="J479" t="str">
        <f>VLOOKUP(D479,products!$A$2:$E$97,3,FALSE)</f>
        <v>M</v>
      </c>
      <c r="K479" s="6">
        <f>VLOOKUP(D479,products!$A$2:$E$97,4,FALSE)</f>
        <v>0.2</v>
      </c>
      <c r="L479" s="7">
        <f>VLOOKUP(D479,products!$A$2:$E$97,5,FALSE)</f>
        <v>4.3650000000000002</v>
      </c>
      <c r="M479" s="7">
        <f t="shared" si="21"/>
        <v>26.19</v>
      </c>
      <c r="N479" t="str">
        <f t="shared" si="22"/>
        <v>Liberica</v>
      </c>
      <c r="O479" t="str">
        <f t="shared" si="23"/>
        <v>Medium</v>
      </c>
      <c r="P479" t="str">
        <f>VLOOKUP(orders[[#All],[Customer ID]],Table2[#All],9,0)</f>
        <v>No</v>
      </c>
    </row>
    <row r="480" spans="1:16" x14ac:dyDescent="0.35">
      <c r="A480" s="2" t="s">
        <v>3193</v>
      </c>
      <c r="B480" s="4">
        <v>43624</v>
      </c>
      <c r="C480" s="2" t="s">
        <v>3194</v>
      </c>
      <c r="D480" t="s">
        <v>6177</v>
      </c>
      <c r="E480" s="2">
        <v>6</v>
      </c>
      <c r="F480" s="2" t="str">
        <f>VLOOKUP(C480,customers!$A$2:$B$1760,2,FALSE)</f>
        <v>Ailey Brash</v>
      </c>
      <c r="G480" s="2" t="str">
        <f>IF(VLOOKUP(C480,customers!$A$2:$C$1760,3,FALSE)=0,"",VLOOKUP(C480,customers!$A$2:$C$1760,3,FALSE))</f>
        <v>abrashda@plala.or.jp</v>
      </c>
      <c r="H480" s="2" t="str">
        <f>VLOOKUP(C480,customers!$A$2:$G$1760,7,FALSE)</f>
        <v>United States</v>
      </c>
      <c r="I480" t="str">
        <f>VLOOKUP(D480,products!$A$2:$B$97,2,FALSE)</f>
        <v>Rob</v>
      </c>
      <c r="J480" t="str">
        <f>VLOOKUP(D480,products!$A$2:$E$97,3,FALSE)</f>
        <v>D</v>
      </c>
      <c r="K480" s="6">
        <f>VLOOKUP(D480,products!$A$2:$E$97,4,FALSE)</f>
        <v>1</v>
      </c>
      <c r="L480" s="7">
        <f>VLOOKUP(D480,products!$A$2:$E$97,5,FALSE)</f>
        <v>8.9499999999999993</v>
      </c>
      <c r="M480" s="7">
        <f t="shared" si="21"/>
        <v>53.699999999999996</v>
      </c>
      <c r="N480" t="str">
        <f t="shared" si="22"/>
        <v>Robusta</v>
      </c>
      <c r="O480" t="str">
        <f t="shared" si="23"/>
        <v>Dark</v>
      </c>
      <c r="P480" t="str">
        <f>VLOOKUP(orders[[#All],[Customer ID]],Table2[#All],9,0)</f>
        <v>Yes</v>
      </c>
    </row>
    <row r="481" spans="1:16" x14ac:dyDescent="0.35">
      <c r="A481" s="2" t="s">
        <v>3193</v>
      </c>
      <c r="B481" s="4">
        <v>43624</v>
      </c>
      <c r="C481" s="2" t="s">
        <v>3194</v>
      </c>
      <c r="D481" t="s">
        <v>6166</v>
      </c>
      <c r="E481" s="2">
        <v>4</v>
      </c>
      <c r="F481" s="2" t="str">
        <f>VLOOKUP(C481,customers!$A$2:$B$1760,2,FALSE)</f>
        <v>Ailey Brash</v>
      </c>
      <c r="G481" s="2" t="str">
        <f>IF(VLOOKUP(C481,customers!$A$2:$C$1760,3,FALSE)=0,"",VLOOKUP(C481,customers!$A$2:$C$1760,3,FALSE))</f>
        <v>abrashda@plala.or.jp</v>
      </c>
      <c r="H481" s="2" t="str">
        <f>VLOOKUP(C481,customers!$A$2:$G$1760,7,FALSE)</f>
        <v>United States</v>
      </c>
      <c r="I481" t="str">
        <f>VLOOKUP(D481,products!$A$2:$B$97,2,FALSE)</f>
        <v>Exc</v>
      </c>
      <c r="J481" t="str">
        <f>VLOOKUP(D481,products!$A$2:$E$97,3,FALSE)</f>
        <v>M</v>
      </c>
      <c r="K481" s="6">
        <f>VLOOKUP(D481,products!$A$2:$E$97,4,FALSE)</f>
        <v>2.5</v>
      </c>
      <c r="L481" s="7">
        <f>VLOOKUP(D481,products!$A$2:$E$97,5,FALSE)</f>
        <v>31.625</v>
      </c>
      <c r="M481" s="7">
        <f t="shared" si="21"/>
        <v>126.5</v>
      </c>
      <c r="N481" t="str">
        <f t="shared" si="22"/>
        <v>Excelsa</v>
      </c>
      <c r="O481" t="str">
        <f t="shared" si="23"/>
        <v>Medium</v>
      </c>
      <c r="P481" t="str">
        <f>VLOOKUP(orders[[#All],[Customer ID]],Table2[#All],9,0)</f>
        <v>Yes</v>
      </c>
    </row>
    <row r="482" spans="1:16" x14ac:dyDescent="0.35">
      <c r="A482" s="2" t="s">
        <v>3193</v>
      </c>
      <c r="B482" s="4">
        <v>43624</v>
      </c>
      <c r="C482" s="2" t="s">
        <v>3194</v>
      </c>
      <c r="D482" t="s">
        <v>6156</v>
      </c>
      <c r="E482" s="2">
        <v>1</v>
      </c>
      <c r="F482" s="2" t="str">
        <f>VLOOKUP(C482,customers!$A$2:$B$1760,2,FALSE)</f>
        <v>Ailey Brash</v>
      </c>
      <c r="G482" s="2" t="str">
        <f>IF(VLOOKUP(C482,customers!$A$2:$C$1760,3,FALSE)=0,"",VLOOKUP(C482,customers!$A$2:$C$1760,3,FALSE))</f>
        <v>abrashda@plala.or.jp</v>
      </c>
      <c r="H482" s="2" t="str">
        <f>VLOOKUP(C482,customers!$A$2:$G$1760,7,FALSE)</f>
        <v>United States</v>
      </c>
      <c r="I482" t="str">
        <f>VLOOKUP(D482,products!$A$2:$B$97,2,FALSE)</f>
        <v>Exc</v>
      </c>
      <c r="J482" t="str">
        <f>VLOOKUP(D482,products!$A$2:$E$97,3,FALSE)</f>
        <v>M</v>
      </c>
      <c r="K482" s="6">
        <f>VLOOKUP(D482,products!$A$2:$E$97,4,FALSE)</f>
        <v>0.2</v>
      </c>
      <c r="L482" s="7">
        <f>VLOOKUP(D482,products!$A$2:$E$97,5,FALSE)</f>
        <v>4.125</v>
      </c>
      <c r="M482" s="7">
        <f t="shared" si="21"/>
        <v>4.125</v>
      </c>
      <c r="N482" t="str">
        <f t="shared" si="22"/>
        <v>Excelsa</v>
      </c>
      <c r="O482" t="str">
        <f t="shared" si="23"/>
        <v>Medium</v>
      </c>
      <c r="P482" t="str">
        <f>VLOOKUP(orders[[#All],[Customer ID]],Table2[#All],9,0)</f>
        <v>Yes</v>
      </c>
    </row>
    <row r="483" spans="1:16" x14ac:dyDescent="0.35">
      <c r="A483" s="2" t="s">
        <v>3208</v>
      </c>
      <c r="B483" s="4">
        <v>43747</v>
      </c>
      <c r="C483" s="2" t="s">
        <v>3209</v>
      </c>
      <c r="D483" t="s">
        <v>6179</v>
      </c>
      <c r="E483" s="2">
        <v>2</v>
      </c>
      <c r="F483" s="2" t="str">
        <f>VLOOKUP(C483,customers!$A$2:$B$1760,2,FALSE)</f>
        <v>Nanny Izhakov</v>
      </c>
      <c r="G483" s="2" t="str">
        <f>IF(VLOOKUP(C483,customers!$A$2:$C$1760,3,FALSE)=0,"",VLOOKUP(C483,customers!$A$2:$C$1760,3,FALSE))</f>
        <v>nizhakovdd@aol.com</v>
      </c>
      <c r="H483" s="2" t="str">
        <f>VLOOKUP(C483,customers!$A$2:$G$1760,7,FALSE)</f>
        <v>United Kingdom</v>
      </c>
      <c r="I483" t="str">
        <f>VLOOKUP(D483,products!$A$2:$B$97,2,FALSE)</f>
        <v>Rob</v>
      </c>
      <c r="J483" t="str">
        <f>VLOOKUP(D483,products!$A$2:$E$97,3,FALSE)</f>
        <v>L</v>
      </c>
      <c r="K483" s="6">
        <f>VLOOKUP(D483,products!$A$2:$E$97,4,FALSE)</f>
        <v>1</v>
      </c>
      <c r="L483" s="7">
        <f>VLOOKUP(D483,products!$A$2:$E$97,5,FALSE)</f>
        <v>11.95</v>
      </c>
      <c r="M483" s="7">
        <f t="shared" si="21"/>
        <v>23.9</v>
      </c>
      <c r="N483" t="str">
        <f t="shared" si="22"/>
        <v>Robusta</v>
      </c>
      <c r="O483" t="str">
        <f t="shared" si="23"/>
        <v>Light</v>
      </c>
      <c r="P483" t="str">
        <f>VLOOKUP(orders[[#All],[Customer ID]],Table2[#All],9,0)</f>
        <v>No</v>
      </c>
    </row>
    <row r="484" spans="1:16" x14ac:dyDescent="0.35">
      <c r="A484" s="2" t="s">
        <v>3214</v>
      </c>
      <c r="B484" s="4">
        <v>44247</v>
      </c>
      <c r="C484" s="2" t="s">
        <v>3215</v>
      </c>
      <c r="D484" t="s">
        <v>6185</v>
      </c>
      <c r="E484" s="2">
        <v>5</v>
      </c>
      <c r="F484" s="2" t="str">
        <f>VLOOKUP(C484,customers!$A$2:$B$1760,2,FALSE)</f>
        <v>Stanly Keets</v>
      </c>
      <c r="G484" s="2" t="str">
        <f>IF(VLOOKUP(C484,customers!$A$2:$C$1760,3,FALSE)=0,"",VLOOKUP(C484,customers!$A$2:$C$1760,3,FALSE))</f>
        <v>skeetsde@answers.com</v>
      </c>
      <c r="H484" s="2" t="str">
        <f>VLOOKUP(C484,customers!$A$2:$G$1760,7,FALSE)</f>
        <v>United States</v>
      </c>
      <c r="I484" t="str">
        <f>VLOOKUP(D484,products!$A$2:$B$97,2,FALSE)</f>
        <v>Exc</v>
      </c>
      <c r="J484" t="str">
        <f>VLOOKUP(D484,products!$A$2:$E$97,3,FALSE)</f>
        <v>D</v>
      </c>
      <c r="K484" s="6">
        <f>VLOOKUP(D484,products!$A$2:$E$97,4,FALSE)</f>
        <v>2.5</v>
      </c>
      <c r="L484" s="7">
        <f>VLOOKUP(D484,products!$A$2:$E$97,5,FALSE)</f>
        <v>27.945</v>
      </c>
      <c r="M484" s="7">
        <f t="shared" si="21"/>
        <v>139.72499999999999</v>
      </c>
      <c r="N484" t="str">
        <f t="shared" si="22"/>
        <v>Excelsa</v>
      </c>
      <c r="O484" t="str">
        <f t="shared" si="23"/>
        <v>Dark</v>
      </c>
      <c r="P484" t="str">
        <f>VLOOKUP(orders[[#All],[Customer ID]],Table2[#All],9,0)</f>
        <v>Yes</v>
      </c>
    </row>
    <row r="485" spans="1:16" x14ac:dyDescent="0.35">
      <c r="A485" s="2" t="s">
        <v>3220</v>
      </c>
      <c r="B485" s="4">
        <v>43790</v>
      </c>
      <c r="C485" s="2" t="s">
        <v>3221</v>
      </c>
      <c r="D485" t="s">
        <v>6165</v>
      </c>
      <c r="E485" s="2">
        <v>2</v>
      </c>
      <c r="F485" s="2" t="str">
        <f>VLOOKUP(C485,customers!$A$2:$B$1760,2,FALSE)</f>
        <v>Orion Dyott</v>
      </c>
      <c r="G485" s="2" t="str">
        <f>IF(VLOOKUP(C485,customers!$A$2:$C$1760,3,FALSE)=0,"",VLOOKUP(C485,customers!$A$2:$C$1760,3,FALSE))</f>
        <v/>
      </c>
      <c r="H485" s="2" t="str">
        <f>VLOOKUP(C485,customers!$A$2:$G$1760,7,FALSE)</f>
        <v>United States</v>
      </c>
      <c r="I485" t="str">
        <f>VLOOKUP(D485,products!$A$2:$B$97,2,FALSE)</f>
        <v>Lib</v>
      </c>
      <c r="J485" t="str">
        <f>VLOOKUP(D485,products!$A$2:$E$97,3,FALSE)</f>
        <v>D</v>
      </c>
      <c r="K485" s="6">
        <f>VLOOKUP(D485,products!$A$2:$E$97,4,FALSE)</f>
        <v>2.5</v>
      </c>
      <c r="L485" s="7">
        <f>VLOOKUP(D485,products!$A$2:$E$97,5,FALSE)</f>
        <v>29.785</v>
      </c>
      <c r="M485" s="7">
        <f t="shared" si="21"/>
        <v>59.57</v>
      </c>
      <c r="N485" t="str">
        <f t="shared" si="22"/>
        <v>Liberica</v>
      </c>
      <c r="O485" t="str">
        <f t="shared" si="23"/>
        <v>Dark</v>
      </c>
      <c r="P485" t="str">
        <f>VLOOKUP(orders[[#All],[Customer ID]],Table2[#All],9,0)</f>
        <v>Yes</v>
      </c>
    </row>
    <row r="486" spans="1:16" x14ac:dyDescent="0.35">
      <c r="A486" s="2" t="s">
        <v>3225</v>
      </c>
      <c r="B486" s="4">
        <v>44479</v>
      </c>
      <c r="C486" s="2" t="s">
        <v>3226</v>
      </c>
      <c r="D486" t="s">
        <v>6161</v>
      </c>
      <c r="E486" s="2">
        <v>6</v>
      </c>
      <c r="F486" s="2" t="str">
        <f>VLOOKUP(C486,customers!$A$2:$B$1760,2,FALSE)</f>
        <v>Keefer Cake</v>
      </c>
      <c r="G486" s="2" t="str">
        <f>IF(VLOOKUP(C486,customers!$A$2:$C$1760,3,FALSE)=0,"",VLOOKUP(C486,customers!$A$2:$C$1760,3,FALSE))</f>
        <v>kcakedg@huffingtonpost.com</v>
      </c>
      <c r="H486" s="2" t="str">
        <f>VLOOKUP(C486,customers!$A$2:$G$1760,7,FALSE)</f>
        <v>United States</v>
      </c>
      <c r="I486" t="str">
        <f>VLOOKUP(D486,products!$A$2:$B$97,2,FALSE)</f>
        <v>Lib</v>
      </c>
      <c r="J486" t="str">
        <f>VLOOKUP(D486,products!$A$2:$E$97,3,FALSE)</f>
        <v>L</v>
      </c>
      <c r="K486" s="6">
        <f>VLOOKUP(D486,products!$A$2:$E$97,4,FALSE)</f>
        <v>0.5</v>
      </c>
      <c r="L486" s="7">
        <f>VLOOKUP(D486,products!$A$2:$E$97,5,FALSE)</f>
        <v>9.51</v>
      </c>
      <c r="M486" s="7">
        <f t="shared" si="21"/>
        <v>57.06</v>
      </c>
      <c r="N486" t="str">
        <f t="shared" si="22"/>
        <v>Liberica</v>
      </c>
      <c r="O486" t="str">
        <f t="shared" si="23"/>
        <v>Light</v>
      </c>
      <c r="P486" t="str">
        <f>VLOOKUP(orders[[#All],[Customer ID]],Table2[#All],9,0)</f>
        <v>No</v>
      </c>
    </row>
    <row r="487" spans="1:16" x14ac:dyDescent="0.35">
      <c r="A487" s="2" t="s">
        <v>3230</v>
      </c>
      <c r="B487" s="4">
        <v>44413</v>
      </c>
      <c r="C487" s="2" t="s">
        <v>3231</v>
      </c>
      <c r="D487" t="s">
        <v>6178</v>
      </c>
      <c r="E487" s="2">
        <v>6</v>
      </c>
      <c r="F487" s="2" t="str">
        <f>VLOOKUP(C487,customers!$A$2:$B$1760,2,FALSE)</f>
        <v>Morna Hansed</v>
      </c>
      <c r="G487" s="2" t="str">
        <f>IF(VLOOKUP(C487,customers!$A$2:$C$1760,3,FALSE)=0,"",VLOOKUP(C487,customers!$A$2:$C$1760,3,FALSE))</f>
        <v>mhanseddh@instagram.com</v>
      </c>
      <c r="H487" s="2" t="str">
        <f>VLOOKUP(C487,customers!$A$2:$G$1760,7,FALSE)</f>
        <v>Ireland</v>
      </c>
      <c r="I487" t="str">
        <f>VLOOKUP(D487,products!$A$2:$B$97,2,FALSE)</f>
        <v>Rob</v>
      </c>
      <c r="J487" t="str">
        <f>VLOOKUP(D487,products!$A$2:$E$97,3,FALSE)</f>
        <v>L</v>
      </c>
      <c r="K487" s="6">
        <f>VLOOKUP(D487,products!$A$2:$E$97,4,FALSE)</f>
        <v>0.2</v>
      </c>
      <c r="L487" s="7">
        <f>VLOOKUP(D487,products!$A$2:$E$97,5,FALSE)</f>
        <v>3.585</v>
      </c>
      <c r="M487" s="7">
        <f t="shared" si="21"/>
        <v>21.509999999999998</v>
      </c>
      <c r="N487" t="str">
        <f t="shared" si="22"/>
        <v>Robusta</v>
      </c>
      <c r="O487" t="str">
        <f t="shared" si="23"/>
        <v>Light</v>
      </c>
      <c r="P487" t="str">
        <f>VLOOKUP(orders[[#All],[Customer ID]],Table2[#All],9,0)</f>
        <v>Yes</v>
      </c>
    </row>
    <row r="488" spans="1:16" x14ac:dyDescent="0.35">
      <c r="A488" s="2" t="s">
        <v>3236</v>
      </c>
      <c r="B488" s="4">
        <v>44043</v>
      </c>
      <c r="C488" s="2" t="s">
        <v>3237</v>
      </c>
      <c r="D488" t="s">
        <v>6160</v>
      </c>
      <c r="E488" s="2">
        <v>6</v>
      </c>
      <c r="F488" s="2" t="str">
        <f>VLOOKUP(C488,customers!$A$2:$B$1760,2,FALSE)</f>
        <v>Franny Kienlein</v>
      </c>
      <c r="G488" s="2" t="str">
        <f>IF(VLOOKUP(C488,customers!$A$2:$C$1760,3,FALSE)=0,"",VLOOKUP(C488,customers!$A$2:$C$1760,3,FALSE))</f>
        <v>fkienleindi@trellian.com</v>
      </c>
      <c r="H488" s="2" t="str">
        <f>VLOOKUP(C488,customers!$A$2:$G$1760,7,FALSE)</f>
        <v>Ireland</v>
      </c>
      <c r="I488" t="str">
        <f>VLOOKUP(D488,products!$A$2:$B$97,2,FALSE)</f>
        <v>Lib</v>
      </c>
      <c r="J488" t="str">
        <f>VLOOKUP(D488,products!$A$2:$E$97,3,FALSE)</f>
        <v>M</v>
      </c>
      <c r="K488" s="6">
        <f>VLOOKUP(D488,products!$A$2:$E$97,4,FALSE)</f>
        <v>0.5</v>
      </c>
      <c r="L488" s="7">
        <f>VLOOKUP(D488,products!$A$2:$E$97,5,FALSE)</f>
        <v>8.73</v>
      </c>
      <c r="M488" s="7">
        <f t="shared" si="21"/>
        <v>52.38</v>
      </c>
      <c r="N488" t="str">
        <f t="shared" si="22"/>
        <v>Liberica</v>
      </c>
      <c r="O488" t="str">
        <f t="shared" si="23"/>
        <v>Medium</v>
      </c>
      <c r="P488" t="str">
        <f>VLOOKUP(orders[[#All],[Customer ID]],Table2[#All],9,0)</f>
        <v>Yes</v>
      </c>
    </row>
    <row r="489" spans="1:16" x14ac:dyDescent="0.35">
      <c r="A489" s="2" t="s">
        <v>3242</v>
      </c>
      <c r="B489" s="4">
        <v>44093</v>
      </c>
      <c r="C489" s="2" t="s">
        <v>3243</v>
      </c>
      <c r="D489" t="s">
        <v>6183</v>
      </c>
      <c r="E489" s="2">
        <v>6</v>
      </c>
      <c r="F489" s="2" t="str">
        <f>VLOOKUP(C489,customers!$A$2:$B$1760,2,FALSE)</f>
        <v>Klarika Egglestone</v>
      </c>
      <c r="G489" s="2" t="str">
        <f>IF(VLOOKUP(C489,customers!$A$2:$C$1760,3,FALSE)=0,"",VLOOKUP(C489,customers!$A$2:$C$1760,3,FALSE))</f>
        <v>kegglestonedj@sphinn.com</v>
      </c>
      <c r="H489" s="2" t="str">
        <f>VLOOKUP(C489,customers!$A$2:$G$1760,7,FALSE)</f>
        <v>Ireland</v>
      </c>
      <c r="I489" t="str">
        <f>VLOOKUP(D489,products!$A$2:$B$97,2,FALSE)</f>
        <v>Exc</v>
      </c>
      <c r="J489" t="str">
        <f>VLOOKUP(D489,products!$A$2:$E$97,3,FALSE)</f>
        <v>D</v>
      </c>
      <c r="K489" s="6">
        <f>VLOOKUP(D489,products!$A$2:$E$97,4,FALSE)</f>
        <v>1</v>
      </c>
      <c r="L489" s="7">
        <f>VLOOKUP(D489,products!$A$2:$E$97,5,FALSE)</f>
        <v>12.15</v>
      </c>
      <c r="M489" s="7">
        <f t="shared" si="21"/>
        <v>72.900000000000006</v>
      </c>
      <c r="N489" t="str">
        <f t="shared" si="22"/>
        <v>Excelsa</v>
      </c>
      <c r="O489" t="str">
        <f t="shared" si="23"/>
        <v>Dark</v>
      </c>
      <c r="P489" t="str">
        <f>VLOOKUP(orders[[#All],[Customer ID]],Table2[#All],9,0)</f>
        <v>No</v>
      </c>
    </row>
    <row r="490" spans="1:16" x14ac:dyDescent="0.35">
      <c r="A490" s="2" t="s">
        <v>3248</v>
      </c>
      <c r="B490" s="4">
        <v>43954</v>
      </c>
      <c r="C490" s="2" t="s">
        <v>3249</v>
      </c>
      <c r="D490" t="s">
        <v>6174</v>
      </c>
      <c r="E490" s="2">
        <v>5</v>
      </c>
      <c r="F490" s="2" t="str">
        <f>VLOOKUP(C490,customers!$A$2:$B$1760,2,FALSE)</f>
        <v>Becky Semkins</v>
      </c>
      <c r="G490" s="2" t="str">
        <f>IF(VLOOKUP(C490,customers!$A$2:$C$1760,3,FALSE)=0,"",VLOOKUP(C490,customers!$A$2:$C$1760,3,FALSE))</f>
        <v>bsemkinsdk@unc.edu</v>
      </c>
      <c r="H490" s="2" t="str">
        <f>VLOOKUP(C490,customers!$A$2:$G$1760,7,FALSE)</f>
        <v>Ireland</v>
      </c>
      <c r="I490" t="str">
        <f>VLOOKUP(D490,products!$A$2:$B$97,2,FALSE)</f>
        <v>Rob</v>
      </c>
      <c r="J490" t="str">
        <f>VLOOKUP(D490,products!$A$2:$E$97,3,FALSE)</f>
        <v>M</v>
      </c>
      <c r="K490" s="6">
        <f>VLOOKUP(D490,products!$A$2:$E$97,4,FALSE)</f>
        <v>0.2</v>
      </c>
      <c r="L490" s="7">
        <f>VLOOKUP(D490,products!$A$2:$E$97,5,FALSE)</f>
        <v>2.9849999999999999</v>
      </c>
      <c r="M490" s="7">
        <f t="shared" si="21"/>
        <v>14.924999999999999</v>
      </c>
      <c r="N490" t="str">
        <f t="shared" si="22"/>
        <v>Robusta</v>
      </c>
      <c r="O490" t="str">
        <f t="shared" si="23"/>
        <v>Medium</v>
      </c>
      <c r="P490" t="str">
        <f>VLOOKUP(orders[[#All],[Customer ID]],Table2[#All],9,0)</f>
        <v>Yes</v>
      </c>
    </row>
    <row r="491" spans="1:16" x14ac:dyDescent="0.35">
      <c r="A491" s="2" t="s">
        <v>3254</v>
      </c>
      <c r="B491" s="4">
        <v>43654</v>
      </c>
      <c r="C491" s="2" t="s">
        <v>3255</v>
      </c>
      <c r="D491" t="s">
        <v>6170</v>
      </c>
      <c r="E491" s="2">
        <v>6</v>
      </c>
      <c r="F491" s="2" t="str">
        <f>VLOOKUP(C491,customers!$A$2:$B$1760,2,FALSE)</f>
        <v>Sean Lorenzetti</v>
      </c>
      <c r="G491" s="2" t="str">
        <f>IF(VLOOKUP(C491,customers!$A$2:$C$1760,3,FALSE)=0,"",VLOOKUP(C491,customers!$A$2:$C$1760,3,FALSE))</f>
        <v>slorenzettidl@is.gd</v>
      </c>
      <c r="H491" s="2" t="str">
        <f>VLOOKUP(C491,customers!$A$2:$G$1760,7,FALSE)</f>
        <v>United States</v>
      </c>
      <c r="I491" t="str">
        <f>VLOOKUP(D491,products!$A$2:$B$97,2,FALSE)</f>
        <v>Lib</v>
      </c>
      <c r="J491" t="str">
        <f>VLOOKUP(D491,products!$A$2:$E$97,3,FALSE)</f>
        <v>L</v>
      </c>
      <c r="K491" s="6">
        <f>VLOOKUP(D491,products!$A$2:$E$97,4,FALSE)</f>
        <v>1</v>
      </c>
      <c r="L491" s="7">
        <f>VLOOKUP(D491,products!$A$2:$E$97,5,FALSE)</f>
        <v>15.85</v>
      </c>
      <c r="M491" s="7">
        <f t="shared" si="21"/>
        <v>95.1</v>
      </c>
      <c r="N491" t="str">
        <f t="shared" si="22"/>
        <v>Liberica</v>
      </c>
      <c r="O491" t="str">
        <f t="shared" si="23"/>
        <v>Light</v>
      </c>
      <c r="P491" t="str">
        <f>VLOOKUP(orders[[#All],[Customer ID]],Table2[#All],9,0)</f>
        <v>No</v>
      </c>
    </row>
    <row r="492" spans="1:16" x14ac:dyDescent="0.35">
      <c r="A492" s="2" t="s">
        <v>3260</v>
      </c>
      <c r="B492" s="4">
        <v>43764</v>
      </c>
      <c r="C492" s="2" t="s">
        <v>3261</v>
      </c>
      <c r="D492" t="s">
        <v>6169</v>
      </c>
      <c r="E492" s="2">
        <v>2</v>
      </c>
      <c r="F492" s="2" t="str">
        <f>VLOOKUP(C492,customers!$A$2:$B$1760,2,FALSE)</f>
        <v>Bob Giannazzi</v>
      </c>
      <c r="G492" s="2" t="str">
        <f>IF(VLOOKUP(C492,customers!$A$2:$C$1760,3,FALSE)=0,"",VLOOKUP(C492,customers!$A$2:$C$1760,3,FALSE))</f>
        <v>bgiannazzidm@apple.com</v>
      </c>
      <c r="H492" s="2" t="str">
        <f>VLOOKUP(C492,customers!$A$2:$G$1760,7,FALSE)</f>
        <v>United States</v>
      </c>
      <c r="I492" t="str">
        <f>VLOOKUP(D492,products!$A$2:$B$97,2,FALSE)</f>
        <v>Lib</v>
      </c>
      <c r="J492" t="str">
        <f>VLOOKUP(D492,products!$A$2:$E$97,3,FALSE)</f>
        <v>D</v>
      </c>
      <c r="K492" s="6">
        <f>VLOOKUP(D492,products!$A$2:$E$97,4,FALSE)</f>
        <v>0.5</v>
      </c>
      <c r="L492" s="7">
        <f>VLOOKUP(D492,products!$A$2:$E$97,5,FALSE)</f>
        <v>7.77</v>
      </c>
      <c r="M492" s="7">
        <f t="shared" si="21"/>
        <v>15.54</v>
      </c>
      <c r="N492" t="str">
        <f t="shared" si="22"/>
        <v>Liberica</v>
      </c>
      <c r="O492" t="str">
        <f t="shared" si="23"/>
        <v>Dark</v>
      </c>
      <c r="P492" t="str">
        <f>VLOOKUP(orders[[#All],[Customer ID]],Table2[#All],9,0)</f>
        <v>No</v>
      </c>
    </row>
    <row r="493" spans="1:16" x14ac:dyDescent="0.35">
      <c r="A493" s="2" t="s">
        <v>3266</v>
      </c>
      <c r="B493" s="4">
        <v>44101</v>
      </c>
      <c r="C493" s="2" t="s">
        <v>3267</v>
      </c>
      <c r="D493" t="s">
        <v>6150</v>
      </c>
      <c r="E493" s="2">
        <v>6</v>
      </c>
      <c r="F493" s="2" t="str">
        <f>VLOOKUP(C493,customers!$A$2:$B$1760,2,FALSE)</f>
        <v>Kendra Backshell</v>
      </c>
      <c r="G493" s="2" t="str">
        <f>IF(VLOOKUP(C493,customers!$A$2:$C$1760,3,FALSE)=0,"",VLOOKUP(C493,customers!$A$2:$C$1760,3,FALSE))</f>
        <v/>
      </c>
      <c r="H493" s="2" t="str">
        <f>VLOOKUP(C493,customers!$A$2:$G$1760,7,FALSE)</f>
        <v>United States</v>
      </c>
      <c r="I493" t="str">
        <f>VLOOKUP(D493,products!$A$2:$B$97,2,FALSE)</f>
        <v>Lib</v>
      </c>
      <c r="J493" t="str">
        <f>VLOOKUP(D493,products!$A$2:$E$97,3,FALSE)</f>
        <v>D</v>
      </c>
      <c r="K493" s="6">
        <f>VLOOKUP(D493,products!$A$2:$E$97,4,FALSE)</f>
        <v>0.2</v>
      </c>
      <c r="L493" s="7">
        <f>VLOOKUP(D493,products!$A$2:$E$97,5,FALSE)</f>
        <v>3.8849999999999998</v>
      </c>
      <c r="M493" s="7">
        <f t="shared" si="21"/>
        <v>23.31</v>
      </c>
      <c r="N493" t="str">
        <f t="shared" si="22"/>
        <v>Liberica</v>
      </c>
      <c r="O493" t="str">
        <f t="shared" si="23"/>
        <v>Dark</v>
      </c>
      <c r="P493" t="str">
        <f>VLOOKUP(orders[[#All],[Customer ID]],Table2[#All],9,0)</f>
        <v>No</v>
      </c>
    </row>
    <row r="494" spans="1:16" x14ac:dyDescent="0.35">
      <c r="A494" s="2" t="s">
        <v>3271</v>
      </c>
      <c r="B494" s="4">
        <v>44620</v>
      </c>
      <c r="C494" s="2" t="s">
        <v>3272</v>
      </c>
      <c r="D494" t="s">
        <v>6156</v>
      </c>
      <c r="E494" s="2">
        <v>1</v>
      </c>
      <c r="F494" s="2" t="str">
        <f>VLOOKUP(C494,customers!$A$2:$B$1760,2,FALSE)</f>
        <v>Uriah Lethbrig</v>
      </c>
      <c r="G494" s="2" t="str">
        <f>IF(VLOOKUP(C494,customers!$A$2:$C$1760,3,FALSE)=0,"",VLOOKUP(C494,customers!$A$2:$C$1760,3,FALSE))</f>
        <v>ulethbrigdo@hc360.com</v>
      </c>
      <c r="H494" s="2" t="str">
        <f>VLOOKUP(C494,customers!$A$2:$G$1760,7,FALSE)</f>
        <v>United States</v>
      </c>
      <c r="I494" t="str">
        <f>VLOOKUP(D494,products!$A$2:$B$97,2,FALSE)</f>
        <v>Exc</v>
      </c>
      <c r="J494" t="str">
        <f>VLOOKUP(D494,products!$A$2:$E$97,3,FALSE)</f>
        <v>M</v>
      </c>
      <c r="K494" s="6">
        <f>VLOOKUP(D494,products!$A$2:$E$97,4,FALSE)</f>
        <v>0.2</v>
      </c>
      <c r="L494" s="7">
        <f>VLOOKUP(D494,products!$A$2:$E$97,5,FALSE)</f>
        <v>4.125</v>
      </c>
      <c r="M494" s="7">
        <f t="shared" si="21"/>
        <v>4.125</v>
      </c>
      <c r="N494" t="str">
        <f t="shared" si="22"/>
        <v>Excelsa</v>
      </c>
      <c r="O494" t="str">
        <f t="shared" si="23"/>
        <v>Medium</v>
      </c>
      <c r="P494" t="str">
        <f>VLOOKUP(orders[[#All],[Customer ID]],Table2[#All],9,0)</f>
        <v>Yes</v>
      </c>
    </row>
    <row r="495" spans="1:16" x14ac:dyDescent="0.35">
      <c r="A495" s="2" t="s">
        <v>3277</v>
      </c>
      <c r="B495" s="4">
        <v>44090</v>
      </c>
      <c r="C495" s="2" t="s">
        <v>3278</v>
      </c>
      <c r="D495" t="s">
        <v>6146</v>
      </c>
      <c r="E495" s="2">
        <v>6</v>
      </c>
      <c r="F495" s="2" t="str">
        <f>VLOOKUP(C495,customers!$A$2:$B$1760,2,FALSE)</f>
        <v>Sky Farnish</v>
      </c>
      <c r="G495" s="2" t="str">
        <f>IF(VLOOKUP(C495,customers!$A$2:$C$1760,3,FALSE)=0,"",VLOOKUP(C495,customers!$A$2:$C$1760,3,FALSE))</f>
        <v>sfarnishdp@dmoz.org</v>
      </c>
      <c r="H495" s="2" t="str">
        <f>VLOOKUP(C495,customers!$A$2:$G$1760,7,FALSE)</f>
        <v>United Kingdom</v>
      </c>
      <c r="I495" t="str">
        <f>VLOOKUP(D495,products!$A$2:$B$97,2,FALSE)</f>
        <v>Rob</v>
      </c>
      <c r="J495" t="str">
        <f>VLOOKUP(D495,products!$A$2:$E$97,3,FALSE)</f>
        <v>M</v>
      </c>
      <c r="K495" s="6">
        <f>VLOOKUP(D495,products!$A$2:$E$97,4,FALSE)</f>
        <v>0.5</v>
      </c>
      <c r="L495" s="7">
        <f>VLOOKUP(D495,products!$A$2:$E$97,5,FALSE)</f>
        <v>5.97</v>
      </c>
      <c r="M495" s="7">
        <f t="shared" si="21"/>
        <v>35.82</v>
      </c>
      <c r="N495" t="str">
        <f t="shared" si="22"/>
        <v>Robusta</v>
      </c>
      <c r="O495" t="str">
        <f t="shared" si="23"/>
        <v>Medium</v>
      </c>
      <c r="P495" t="str">
        <f>VLOOKUP(orders[[#All],[Customer ID]],Table2[#All],9,0)</f>
        <v>No</v>
      </c>
    </row>
    <row r="496" spans="1:16" x14ac:dyDescent="0.35">
      <c r="A496" s="2" t="s">
        <v>3283</v>
      </c>
      <c r="B496" s="4">
        <v>44132</v>
      </c>
      <c r="C496" s="2" t="s">
        <v>3284</v>
      </c>
      <c r="D496" t="s">
        <v>6170</v>
      </c>
      <c r="E496" s="2">
        <v>2</v>
      </c>
      <c r="F496" s="2" t="str">
        <f>VLOOKUP(C496,customers!$A$2:$B$1760,2,FALSE)</f>
        <v>Felicia Jecock</v>
      </c>
      <c r="G496" s="2" t="str">
        <f>IF(VLOOKUP(C496,customers!$A$2:$C$1760,3,FALSE)=0,"",VLOOKUP(C496,customers!$A$2:$C$1760,3,FALSE))</f>
        <v>fjecockdq@unicef.org</v>
      </c>
      <c r="H496" s="2" t="str">
        <f>VLOOKUP(C496,customers!$A$2:$G$1760,7,FALSE)</f>
        <v>United States</v>
      </c>
      <c r="I496" t="str">
        <f>VLOOKUP(D496,products!$A$2:$B$97,2,FALSE)</f>
        <v>Lib</v>
      </c>
      <c r="J496" t="str">
        <f>VLOOKUP(D496,products!$A$2:$E$97,3,FALSE)</f>
        <v>L</v>
      </c>
      <c r="K496" s="6">
        <f>VLOOKUP(D496,products!$A$2:$E$97,4,FALSE)</f>
        <v>1</v>
      </c>
      <c r="L496" s="7">
        <f>VLOOKUP(D496,products!$A$2:$E$97,5,FALSE)</f>
        <v>15.85</v>
      </c>
      <c r="M496" s="7">
        <f t="shared" si="21"/>
        <v>31.7</v>
      </c>
      <c r="N496" t="str">
        <f t="shared" si="22"/>
        <v>Liberica</v>
      </c>
      <c r="O496" t="str">
        <f t="shared" si="23"/>
        <v>Light</v>
      </c>
      <c r="P496" t="str">
        <f>VLOOKUP(orders[[#All],[Customer ID]],Table2[#All],9,0)</f>
        <v>No</v>
      </c>
    </row>
    <row r="497" spans="1:16" x14ac:dyDescent="0.35">
      <c r="A497" s="2" t="s">
        <v>3289</v>
      </c>
      <c r="B497" s="4">
        <v>43710</v>
      </c>
      <c r="C497" s="2" t="s">
        <v>3290</v>
      </c>
      <c r="D497" t="s">
        <v>6170</v>
      </c>
      <c r="E497" s="2">
        <v>5</v>
      </c>
      <c r="F497" s="2" t="str">
        <f>VLOOKUP(C497,customers!$A$2:$B$1760,2,FALSE)</f>
        <v>Currey MacAllister</v>
      </c>
      <c r="G497" s="2" t="str">
        <f>IF(VLOOKUP(C497,customers!$A$2:$C$1760,3,FALSE)=0,"",VLOOKUP(C497,customers!$A$2:$C$1760,3,FALSE))</f>
        <v/>
      </c>
      <c r="H497" s="2" t="str">
        <f>VLOOKUP(C497,customers!$A$2:$G$1760,7,FALSE)</f>
        <v>United States</v>
      </c>
      <c r="I497" t="str">
        <f>VLOOKUP(D497,products!$A$2:$B$97,2,FALSE)</f>
        <v>Lib</v>
      </c>
      <c r="J497" t="str">
        <f>VLOOKUP(D497,products!$A$2:$E$97,3,FALSE)</f>
        <v>L</v>
      </c>
      <c r="K497" s="6">
        <f>VLOOKUP(D497,products!$A$2:$E$97,4,FALSE)</f>
        <v>1</v>
      </c>
      <c r="L497" s="7">
        <f>VLOOKUP(D497,products!$A$2:$E$97,5,FALSE)</f>
        <v>15.85</v>
      </c>
      <c r="M497" s="7">
        <f t="shared" si="21"/>
        <v>79.25</v>
      </c>
      <c r="N497" t="str">
        <f t="shared" si="22"/>
        <v>Liberica</v>
      </c>
      <c r="O497" t="str">
        <f t="shared" si="23"/>
        <v>Light</v>
      </c>
      <c r="P497" t="str">
        <f>VLOOKUP(orders[[#All],[Customer ID]],Table2[#All],9,0)</f>
        <v>Yes</v>
      </c>
    </row>
    <row r="498" spans="1:16" x14ac:dyDescent="0.35">
      <c r="A498" s="2" t="s">
        <v>3294</v>
      </c>
      <c r="B498" s="4">
        <v>44438</v>
      </c>
      <c r="C498" s="2" t="s">
        <v>3295</v>
      </c>
      <c r="D498" t="s">
        <v>6153</v>
      </c>
      <c r="E498" s="2">
        <v>3</v>
      </c>
      <c r="F498" s="2" t="str">
        <f>VLOOKUP(C498,customers!$A$2:$B$1760,2,FALSE)</f>
        <v>Hamlen Pallister</v>
      </c>
      <c r="G498" s="2" t="str">
        <f>IF(VLOOKUP(C498,customers!$A$2:$C$1760,3,FALSE)=0,"",VLOOKUP(C498,customers!$A$2:$C$1760,3,FALSE))</f>
        <v>hpallisterds@ning.com</v>
      </c>
      <c r="H498" s="2" t="str">
        <f>VLOOKUP(C498,customers!$A$2:$G$1760,7,FALSE)</f>
        <v>United States</v>
      </c>
      <c r="I498" t="str">
        <f>VLOOKUP(D498,products!$A$2:$B$97,2,FALSE)</f>
        <v>Exc</v>
      </c>
      <c r="J498" t="str">
        <f>VLOOKUP(D498,products!$A$2:$E$97,3,FALSE)</f>
        <v>D</v>
      </c>
      <c r="K498" s="6">
        <f>VLOOKUP(D498,products!$A$2:$E$97,4,FALSE)</f>
        <v>0.2</v>
      </c>
      <c r="L498" s="7">
        <f>VLOOKUP(D498,products!$A$2:$E$97,5,FALSE)</f>
        <v>3.645</v>
      </c>
      <c r="M498" s="7">
        <f t="shared" si="21"/>
        <v>10.935</v>
      </c>
      <c r="N498" t="str">
        <f t="shared" si="22"/>
        <v>Excelsa</v>
      </c>
      <c r="O498" t="str">
        <f t="shared" si="23"/>
        <v>Dark</v>
      </c>
      <c r="P498" t="str">
        <f>VLOOKUP(orders[[#All],[Customer ID]],Table2[#All],9,0)</f>
        <v>No</v>
      </c>
    </row>
    <row r="499" spans="1:16" x14ac:dyDescent="0.35">
      <c r="A499" s="2" t="s">
        <v>3300</v>
      </c>
      <c r="B499" s="4">
        <v>44351</v>
      </c>
      <c r="C499" s="2" t="s">
        <v>3301</v>
      </c>
      <c r="D499" t="s">
        <v>6147</v>
      </c>
      <c r="E499" s="2">
        <v>4</v>
      </c>
      <c r="F499" s="2" t="str">
        <f>VLOOKUP(C499,customers!$A$2:$B$1760,2,FALSE)</f>
        <v>Chantal Mersh</v>
      </c>
      <c r="G499" s="2" t="str">
        <f>IF(VLOOKUP(C499,customers!$A$2:$C$1760,3,FALSE)=0,"",VLOOKUP(C499,customers!$A$2:$C$1760,3,FALSE))</f>
        <v>cmershdt@drupal.org</v>
      </c>
      <c r="H499" s="2" t="str">
        <f>VLOOKUP(C499,customers!$A$2:$G$1760,7,FALSE)</f>
        <v>Ireland</v>
      </c>
      <c r="I499" t="str">
        <f>VLOOKUP(D499,products!$A$2:$B$97,2,FALSE)</f>
        <v>Ara</v>
      </c>
      <c r="J499" t="str">
        <f>VLOOKUP(D499,products!$A$2:$E$97,3,FALSE)</f>
        <v>D</v>
      </c>
      <c r="K499" s="6">
        <f>VLOOKUP(D499,products!$A$2:$E$97,4,FALSE)</f>
        <v>1</v>
      </c>
      <c r="L499" s="7">
        <f>VLOOKUP(D499,products!$A$2:$E$97,5,FALSE)</f>
        <v>9.9499999999999993</v>
      </c>
      <c r="M499" s="7">
        <f t="shared" si="21"/>
        <v>39.799999999999997</v>
      </c>
      <c r="N499" t="str">
        <f t="shared" si="22"/>
        <v>Arabica</v>
      </c>
      <c r="O499" t="str">
        <f t="shared" si="23"/>
        <v>Dark</v>
      </c>
      <c r="P499" t="str">
        <f>VLOOKUP(orders[[#All],[Customer ID]],Table2[#All],9,0)</f>
        <v>No</v>
      </c>
    </row>
    <row r="500" spans="1:16" x14ac:dyDescent="0.35">
      <c r="A500" s="2" t="s">
        <v>3307</v>
      </c>
      <c r="B500" s="4">
        <v>44159</v>
      </c>
      <c r="C500" s="2" t="s">
        <v>3368</v>
      </c>
      <c r="D500" t="s">
        <v>6138</v>
      </c>
      <c r="E500" s="2">
        <v>5</v>
      </c>
      <c r="F500" s="2" t="str">
        <f>VLOOKUP(C500,customers!$A$2:$B$1760,2,FALSE)</f>
        <v>Marja Urion</v>
      </c>
      <c r="G500" s="2" t="str">
        <f>IF(VLOOKUP(C500,customers!$A$2:$C$1760,3,FALSE)=0,"",VLOOKUP(C500,customers!$A$2:$C$1760,3,FALSE))</f>
        <v>murione5@alexa.com</v>
      </c>
      <c r="H500" s="2" t="str">
        <f>VLOOKUP(C500,customers!$A$2:$G$1760,7,FALSE)</f>
        <v>Ireland</v>
      </c>
      <c r="I500" t="str">
        <f>VLOOKUP(D500,products!$A$2:$B$97,2,FALSE)</f>
        <v>Rob</v>
      </c>
      <c r="J500" t="str">
        <f>VLOOKUP(D500,products!$A$2:$E$97,3,FALSE)</f>
        <v>M</v>
      </c>
      <c r="K500" s="6">
        <f>VLOOKUP(D500,products!$A$2:$E$97,4,FALSE)</f>
        <v>1</v>
      </c>
      <c r="L500" s="7">
        <f>VLOOKUP(D500,products!$A$2:$E$97,5,FALSE)</f>
        <v>9.9499999999999993</v>
      </c>
      <c r="M500" s="7">
        <f t="shared" si="21"/>
        <v>49.75</v>
      </c>
      <c r="N500" t="str">
        <f t="shared" si="22"/>
        <v>Robusta</v>
      </c>
      <c r="O500" t="str">
        <f t="shared" si="23"/>
        <v>Medium</v>
      </c>
      <c r="P500" t="str">
        <f>VLOOKUP(orders[[#All],[Customer ID]],Table2[#All],9,0)</f>
        <v>Yes</v>
      </c>
    </row>
    <row r="501" spans="1:16" x14ac:dyDescent="0.35">
      <c r="A501" s="2" t="s">
        <v>3313</v>
      </c>
      <c r="B501" s="4">
        <v>44003</v>
      </c>
      <c r="C501" s="2" t="s">
        <v>3314</v>
      </c>
      <c r="D501" t="s">
        <v>6163</v>
      </c>
      <c r="E501" s="2">
        <v>3</v>
      </c>
      <c r="F501" s="2" t="str">
        <f>VLOOKUP(C501,customers!$A$2:$B$1760,2,FALSE)</f>
        <v>Malynda Purbrick</v>
      </c>
      <c r="G501" s="2" t="str">
        <f>IF(VLOOKUP(C501,customers!$A$2:$C$1760,3,FALSE)=0,"",VLOOKUP(C501,customers!$A$2:$C$1760,3,FALSE))</f>
        <v/>
      </c>
      <c r="H501" s="2" t="str">
        <f>VLOOKUP(C501,customers!$A$2:$G$1760,7,FALSE)</f>
        <v>Ireland</v>
      </c>
      <c r="I501" t="str">
        <f>VLOOKUP(D501,products!$A$2:$B$97,2,FALSE)</f>
        <v>Rob</v>
      </c>
      <c r="J501" t="str">
        <f>VLOOKUP(D501,products!$A$2:$E$97,3,FALSE)</f>
        <v>D</v>
      </c>
      <c r="K501" s="6">
        <f>VLOOKUP(D501,products!$A$2:$E$97,4,FALSE)</f>
        <v>0.2</v>
      </c>
      <c r="L501" s="7">
        <f>VLOOKUP(D501,products!$A$2:$E$97,5,FALSE)</f>
        <v>2.6850000000000001</v>
      </c>
      <c r="M501" s="7">
        <f t="shared" si="21"/>
        <v>8.0549999999999997</v>
      </c>
      <c r="N501" t="str">
        <f t="shared" si="22"/>
        <v>Robusta</v>
      </c>
      <c r="O501" t="str">
        <f t="shared" si="23"/>
        <v>Dark</v>
      </c>
      <c r="P501" t="str">
        <f>VLOOKUP(orders[[#All],[Customer ID]],Table2[#All],9,0)</f>
        <v>Yes</v>
      </c>
    </row>
    <row r="502" spans="1:16" x14ac:dyDescent="0.35">
      <c r="A502" s="2" t="s">
        <v>3318</v>
      </c>
      <c r="B502" s="4">
        <v>44025</v>
      </c>
      <c r="C502" s="2" t="s">
        <v>3319</v>
      </c>
      <c r="D502" t="s">
        <v>6179</v>
      </c>
      <c r="E502" s="2">
        <v>4</v>
      </c>
      <c r="F502" s="2" t="str">
        <f>VLOOKUP(C502,customers!$A$2:$B$1760,2,FALSE)</f>
        <v>Alf Housaman</v>
      </c>
      <c r="G502" s="2" t="str">
        <f>IF(VLOOKUP(C502,customers!$A$2:$C$1760,3,FALSE)=0,"",VLOOKUP(C502,customers!$A$2:$C$1760,3,FALSE))</f>
        <v/>
      </c>
      <c r="H502" s="2" t="str">
        <f>VLOOKUP(C502,customers!$A$2:$G$1760,7,FALSE)</f>
        <v>United States</v>
      </c>
      <c r="I502" t="str">
        <f>VLOOKUP(D502,products!$A$2:$B$97,2,FALSE)</f>
        <v>Rob</v>
      </c>
      <c r="J502" t="str">
        <f>VLOOKUP(D502,products!$A$2:$E$97,3,FALSE)</f>
        <v>L</v>
      </c>
      <c r="K502" s="6">
        <f>VLOOKUP(D502,products!$A$2:$E$97,4,FALSE)</f>
        <v>1</v>
      </c>
      <c r="L502" s="7">
        <f>VLOOKUP(D502,products!$A$2:$E$97,5,FALSE)</f>
        <v>11.95</v>
      </c>
      <c r="M502" s="7">
        <f t="shared" si="21"/>
        <v>47.8</v>
      </c>
      <c r="N502" t="str">
        <f t="shared" si="22"/>
        <v>Robusta</v>
      </c>
      <c r="O502" t="str">
        <f t="shared" si="23"/>
        <v>Light</v>
      </c>
      <c r="P502" t="str">
        <f>VLOOKUP(orders[[#All],[Customer ID]],Table2[#All],9,0)</f>
        <v>No</v>
      </c>
    </row>
    <row r="503" spans="1:16" x14ac:dyDescent="0.35">
      <c r="A503" s="2" t="s">
        <v>3323</v>
      </c>
      <c r="B503" s="4">
        <v>43467</v>
      </c>
      <c r="C503" s="2" t="s">
        <v>3324</v>
      </c>
      <c r="D503" t="s">
        <v>6174</v>
      </c>
      <c r="E503" s="2">
        <v>4</v>
      </c>
      <c r="F503" s="2" t="str">
        <f>VLOOKUP(C503,customers!$A$2:$B$1760,2,FALSE)</f>
        <v>Gladi Ducker</v>
      </c>
      <c r="G503" s="2" t="str">
        <f>IF(VLOOKUP(C503,customers!$A$2:$C$1760,3,FALSE)=0,"",VLOOKUP(C503,customers!$A$2:$C$1760,3,FALSE))</f>
        <v>gduckerdx@patch.com</v>
      </c>
      <c r="H503" s="2" t="str">
        <f>VLOOKUP(C503,customers!$A$2:$G$1760,7,FALSE)</f>
        <v>United Kingdom</v>
      </c>
      <c r="I503" t="str">
        <f>VLOOKUP(D503,products!$A$2:$B$97,2,FALSE)</f>
        <v>Rob</v>
      </c>
      <c r="J503" t="str">
        <f>VLOOKUP(D503,products!$A$2:$E$97,3,FALSE)</f>
        <v>M</v>
      </c>
      <c r="K503" s="6">
        <f>VLOOKUP(D503,products!$A$2:$E$97,4,FALSE)</f>
        <v>0.2</v>
      </c>
      <c r="L503" s="7">
        <f>VLOOKUP(D503,products!$A$2:$E$97,5,FALSE)</f>
        <v>2.9849999999999999</v>
      </c>
      <c r="M503" s="7">
        <f t="shared" si="21"/>
        <v>11.94</v>
      </c>
      <c r="N503" t="str">
        <f t="shared" si="22"/>
        <v>Robusta</v>
      </c>
      <c r="O503" t="str">
        <f t="shared" si="23"/>
        <v>Medium</v>
      </c>
      <c r="P503" t="str">
        <f>VLOOKUP(orders[[#All],[Customer ID]],Table2[#All],9,0)</f>
        <v>No</v>
      </c>
    </row>
    <row r="504" spans="1:16" x14ac:dyDescent="0.35">
      <c r="A504" s="2" t="s">
        <v>3323</v>
      </c>
      <c r="B504" s="4">
        <v>43467</v>
      </c>
      <c r="C504" s="2" t="s">
        <v>3324</v>
      </c>
      <c r="D504" t="s">
        <v>6156</v>
      </c>
      <c r="E504" s="2">
        <v>4</v>
      </c>
      <c r="F504" s="2" t="str">
        <f>VLOOKUP(C504,customers!$A$2:$B$1760,2,FALSE)</f>
        <v>Gladi Ducker</v>
      </c>
      <c r="G504" s="2" t="str">
        <f>IF(VLOOKUP(C504,customers!$A$2:$C$1760,3,FALSE)=0,"",VLOOKUP(C504,customers!$A$2:$C$1760,3,FALSE))</f>
        <v>gduckerdx@patch.com</v>
      </c>
      <c r="H504" s="2" t="str">
        <f>VLOOKUP(C504,customers!$A$2:$G$1760,7,FALSE)</f>
        <v>United Kingdom</v>
      </c>
      <c r="I504" t="str">
        <f>VLOOKUP(D504,products!$A$2:$B$97,2,FALSE)</f>
        <v>Exc</v>
      </c>
      <c r="J504" t="str">
        <f>VLOOKUP(D504,products!$A$2:$E$97,3,FALSE)</f>
        <v>M</v>
      </c>
      <c r="K504" s="6">
        <f>VLOOKUP(D504,products!$A$2:$E$97,4,FALSE)</f>
        <v>0.2</v>
      </c>
      <c r="L504" s="7">
        <f>VLOOKUP(D504,products!$A$2:$E$97,5,FALSE)</f>
        <v>4.125</v>
      </c>
      <c r="M504" s="7">
        <f t="shared" si="21"/>
        <v>16.5</v>
      </c>
      <c r="N504" t="str">
        <f t="shared" si="22"/>
        <v>Excelsa</v>
      </c>
      <c r="O504" t="str">
        <f t="shared" si="23"/>
        <v>Medium</v>
      </c>
      <c r="P504" t="str">
        <f>VLOOKUP(orders[[#All],[Customer ID]],Table2[#All],9,0)</f>
        <v>No</v>
      </c>
    </row>
    <row r="505" spans="1:16" x14ac:dyDescent="0.35">
      <c r="A505" s="2" t="s">
        <v>3323</v>
      </c>
      <c r="B505" s="4">
        <v>43467</v>
      </c>
      <c r="C505" s="2" t="s">
        <v>3324</v>
      </c>
      <c r="D505" t="s">
        <v>6143</v>
      </c>
      <c r="E505" s="2">
        <v>4</v>
      </c>
      <c r="F505" s="2" t="str">
        <f>VLOOKUP(C505,customers!$A$2:$B$1760,2,FALSE)</f>
        <v>Gladi Ducker</v>
      </c>
      <c r="G505" s="2" t="str">
        <f>IF(VLOOKUP(C505,customers!$A$2:$C$1760,3,FALSE)=0,"",VLOOKUP(C505,customers!$A$2:$C$1760,3,FALSE))</f>
        <v>gduckerdx@patch.com</v>
      </c>
      <c r="H505" s="2" t="str">
        <f>VLOOKUP(C505,customers!$A$2:$G$1760,7,FALSE)</f>
        <v>United Kingdom</v>
      </c>
      <c r="I505" t="str">
        <f>VLOOKUP(D505,products!$A$2:$B$97,2,FALSE)</f>
        <v>Lib</v>
      </c>
      <c r="J505" t="str">
        <f>VLOOKUP(D505,products!$A$2:$E$97,3,FALSE)</f>
        <v>D</v>
      </c>
      <c r="K505" s="6">
        <f>VLOOKUP(D505,products!$A$2:$E$97,4,FALSE)</f>
        <v>1</v>
      </c>
      <c r="L505" s="7">
        <f>VLOOKUP(D505,products!$A$2:$E$97,5,FALSE)</f>
        <v>12.95</v>
      </c>
      <c r="M505" s="7">
        <f t="shared" si="21"/>
        <v>51.8</v>
      </c>
      <c r="N505" t="str">
        <f t="shared" si="22"/>
        <v>Liberica</v>
      </c>
      <c r="O505" t="str">
        <f t="shared" si="23"/>
        <v>Dark</v>
      </c>
      <c r="P505" t="str">
        <f>VLOOKUP(orders[[#All],[Customer ID]],Table2[#All],9,0)</f>
        <v>No</v>
      </c>
    </row>
    <row r="506" spans="1:16" x14ac:dyDescent="0.35">
      <c r="A506" s="2" t="s">
        <v>3323</v>
      </c>
      <c r="B506" s="4">
        <v>43467</v>
      </c>
      <c r="C506" s="2" t="s">
        <v>3324</v>
      </c>
      <c r="D506" t="s">
        <v>6145</v>
      </c>
      <c r="E506" s="2">
        <v>3</v>
      </c>
      <c r="F506" s="2" t="str">
        <f>VLOOKUP(C506,customers!$A$2:$B$1760,2,FALSE)</f>
        <v>Gladi Ducker</v>
      </c>
      <c r="G506" s="2" t="str">
        <f>IF(VLOOKUP(C506,customers!$A$2:$C$1760,3,FALSE)=0,"",VLOOKUP(C506,customers!$A$2:$C$1760,3,FALSE))</f>
        <v>gduckerdx@patch.com</v>
      </c>
      <c r="H506" s="2" t="str">
        <f>VLOOKUP(C506,customers!$A$2:$G$1760,7,FALSE)</f>
        <v>United Kingdom</v>
      </c>
      <c r="I506" t="str">
        <f>VLOOKUP(D506,products!$A$2:$B$97,2,FALSE)</f>
        <v>Lib</v>
      </c>
      <c r="J506" t="str">
        <f>VLOOKUP(D506,products!$A$2:$E$97,3,FALSE)</f>
        <v>L</v>
      </c>
      <c r="K506" s="6">
        <f>VLOOKUP(D506,products!$A$2:$E$97,4,FALSE)</f>
        <v>0.2</v>
      </c>
      <c r="L506" s="7">
        <f>VLOOKUP(D506,products!$A$2:$E$97,5,FALSE)</f>
        <v>4.7549999999999999</v>
      </c>
      <c r="M506" s="7">
        <f t="shared" si="21"/>
        <v>14.265000000000001</v>
      </c>
      <c r="N506" t="str">
        <f t="shared" si="22"/>
        <v>Liberica</v>
      </c>
      <c r="O506" t="str">
        <f t="shared" si="23"/>
        <v>Light</v>
      </c>
      <c r="P506" t="str">
        <f>VLOOKUP(orders[[#All],[Customer ID]],Table2[#All],9,0)</f>
        <v>No</v>
      </c>
    </row>
    <row r="507" spans="1:16" x14ac:dyDescent="0.35">
      <c r="A507" s="2" t="s">
        <v>3343</v>
      </c>
      <c r="B507" s="4">
        <v>44609</v>
      </c>
      <c r="C507" s="2" t="s">
        <v>3344</v>
      </c>
      <c r="D507" t="s">
        <v>6159</v>
      </c>
      <c r="E507" s="2">
        <v>6</v>
      </c>
      <c r="F507" s="2" t="str">
        <f>VLOOKUP(C507,customers!$A$2:$B$1760,2,FALSE)</f>
        <v>Wain Stearley</v>
      </c>
      <c r="G507" s="2" t="str">
        <f>IF(VLOOKUP(C507,customers!$A$2:$C$1760,3,FALSE)=0,"",VLOOKUP(C507,customers!$A$2:$C$1760,3,FALSE))</f>
        <v>wstearleye1@census.gov</v>
      </c>
      <c r="H507" s="2" t="str">
        <f>VLOOKUP(C507,customers!$A$2:$G$1760,7,FALSE)</f>
        <v>United States</v>
      </c>
      <c r="I507" t="str">
        <f>VLOOKUP(D507,products!$A$2:$B$97,2,FALSE)</f>
        <v>Lib</v>
      </c>
      <c r="J507" t="str">
        <f>VLOOKUP(D507,products!$A$2:$E$97,3,FALSE)</f>
        <v>M</v>
      </c>
      <c r="K507" s="6">
        <f>VLOOKUP(D507,products!$A$2:$E$97,4,FALSE)</f>
        <v>0.2</v>
      </c>
      <c r="L507" s="7">
        <f>VLOOKUP(D507,products!$A$2:$E$97,5,FALSE)</f>
        <v>4.3650000000000002</v>
      </c>
      <c r="M507" s="7">
        <f t="shared" si="21"/>
        <v>26.19</v>
      </c>
      <c r="N507" t="str">
        <f t="shared" si="22"/>
        <v>Liberica</v>
      </c>
      <c r="O507" t="str">
        <f t="shared" si="23"/>
        <v>Medium</v>
      </c>
      <c r="P507" t="str">
        <f>VLOOKUP(orders[[#All],[Customer ID]],Table2[#All],9,0)</f>
        <v>No</v>
      </c>
    </row>
    <row r="508" spans="1:16" x14ac:dyDescent="0.35">
      <c r="A508" s="2" t="s">
        <v>3349</v>
      </c>
      <c r="B508" s="4">
        <v>44184</v>
      </c>
      <c r="C508" s="2" t="s">
        <v>3350</v>
      </c>
      <c r="D508" t="s">
        <v>6140</v>
      </c>
      <c r="E508" s="2">
        <v>2</v>
      </c>
      <c r="F508" s="2" t="str">
        <f>VLOOKUP(C508,customers!$A$2:$B$1760,2,FALSE)</f>
        <v>Diane-marie Wincer</v>
      </c>
      <c r="G508" s="2" t="str">
        <f>IF(VLOOKUP(C508,customers!$A$2:$C$1760,3,FALSE)=0,"",VLOOKUP(C508,customers!$A$2:$C$1760,3,FALSE))</f>
        <v>dwincere2@marriott.com</v>
      </c>
      <c r="H508" s="2" t="str">
        <f>VLOOKUP(C508,customers!$A$2:$G$1760,7,FALSE)</f>
        <v>United States</v>
      </c>
      <c r="I508" t="str">
        <f>VLOOKUP(D508,products!$A$2:$B$97,2,FALSE)</f>
        <v>Ara</v>
      </c>
      <c r="J508" t="str">
        <f>VLOOKUP(D508,products!$A$2:$E$97,3,FALSE)</f>
        <v>L</v>
      </c>
      <c r="K508" s="6">
        <f>VLOOKUP(D508,products!$A$2:$E$97,4,FALSE)</f>
        <v>1</v>
      </c>
      <c r="L508" s="7">
        <f>VLOOKUP(D508,products!$A$2:$E$97,5,FALSE)</f>
        <v>12.95</v>
      </c>
      <c r="M508" s="7">
        <f t="shared" si="21"/>
        <v>25.9</v>
      </c>
      <c r="N508" t="str">
        <f t="shared" si="22"/>
        <v>Arabica</v>
      </c>
      <c r="O508" t="str">
        <f t="shared" si="23"/>
        <v>Light</v>
      </c>
      <c r="P508" t="str">
        <f>VLOOKUP(orders[[#All],[Customer ID]],Table2[#All],9,0)</f>
        <v>Yes</v>
      </c>
    </row>
    <row r="509" spans="1:16" x14ac:dyDescent="0.35">
      <c r="A509" s="2" t="s">
        <v>3355</v>
      </c>
      <c r="B509" s="4">
        <v>43516</v>
      </c>
      <c r="C509" s="2" t="s">
        <v>3356</v>
      </c>
      <c r="D509" t="s">
        <v>6182</v>
      </c>
      <c r="E509" s="2">
        <v>3</v>
      </c>
      <c r="F509" s="2" t="str">
        <f>VLOOKUP(C509,customers!$A$2:$B$1760,2,FALSE)</f>
        <v>Perry Lyfield</v>
      </c>
      <c r="G509" s="2" t="str">
        <f>IF(VLOOKUP(C509,customers!$A$2:$C$1760,3,FALSE)=0,"",VLOOKUP(C509,customers!$A$2:$C$1760,3,FALSE))</f>
        <v>plyfielde3@baidu.com</v>
      </c>
      <c r="H509" s="2" t="str">
        <f>VLOOKUP(C509,customers!$A$2:$G$1760,7,FALSE)</f>
        <v>United States</v>
      </c>
      <c r="I509" t="str">
        <f>VLOOKUP(D509,products!$A$2:$B$97,2,FALSE)</f>
        <v>Ara</v>
      </c>
      <c r="J509" t="str">
        <f>VLOOKUP(D509,products!$A$2:$E$97,3,FALSE)</f>
        <v>L</v>
      </c>
      <c r="K509" s="6">
        <f>VLOOKUP(D509,products!$A$2:$E$97,4,FALSE)</f>
        <v>2.5</v>
      </c>
      <c r="L509" s="7">
        <f>VLOOKUP(D509,products!$A$2:$E$97,5,FALSE)</f>
        <v>29.785</v>
      </c>
      <c r="M509" s="7">
        <f t="shared" si="21"/>
        <v>89.355000000000004</v>
      </c>
      <c r="N509" t="str">
        <f t="shared" si="22"/>
        <v>Arabica</v>
      </c>
      <c r="O509" t="str">
        <f t="shared" si="23"/>
        <v>Light</v>
      </c>
      <c r="P509" t="str">
        <f>VLOOKUP(orders[[#All],[Customer ID]],Table2[#All],9,0)</f>
        <v>Yes</v>
      </c>
    </row>
    <row r="510" spans="1:16" x14ac:dyDescent="0.35">
      <c r="A510" s="2" t="s">
        <v>3361</v>
      </c>
      <c r="B510" s="4">
        <v>44210</v>
      </c>
      <c r="C510" s="2" t="s">
        <v>3362</v>
      </c>
      <c r="D510" t="s">
        <v>6169</v>
      </c>
      <c r="E510" s="2">
        <v>6</v>
      </c>
      <c r="F510" s="2" t="str">
        <f>VLOOKUP(C510,customers!$A$2:$B$1760,2,FALSE)</f>
        <v>Heall Perris</v>
      </c>
      <c r="G510" s="2" t="str">
        <f>IF(VLOOKUP(C510,customers!$A$2:$C$1760,3,FALSE)=0,"",VLOOKUP(C510,customers!$A$2:$C$1760,3,FALSE))</f>
        <v>hperrise4@studiopress.com</v>
      </c>
      <c r="H510" s="2" t="str">
        <f>VLOOKUP(C510,customers!$A$2:$G$1760,7,FALSE)</f>
        <v>Ireland</v>
      </c>
      <c r="I510" t="str">
        <f>VLOOKUP(D510,products!$A$2:$B$97,2,FALSE)</f>
        <v>Lib</v>
      </c>
      <c r="J510" t="str">
        <f>VLOOKUP(D510,products!$A$2:$E$97,3,FALSE)</f>
        <v>D</v>
      </c>
      <c r="K510" s="6">
        <f>VLOOKUP(D510,products!$A$2:$E$97,4,FALSE)</f>
        <v>0.5</v>
      </c>
      <c r="L510" s="7">
        <f>VLOOKUP(D510,products!$A$2:$E$97,5,FALSE)</f>
        <v>7.77</v>
      </c>
      <c r="M510" s="7">
        <f t="shared" si="21"/>
        <v>46.62</v>
      </c>
      <c r="N510" t="str">
        <f t="shared" si="22"/>
        <v>Liberica</v>
      </c>
      <c r="O510" t="str">
        <f t="shared" si="23"/>
        <v>Dark</v>
      </c>
      <c r="P510" t="str">
        <f>VLOOKUP(orders[[#All],[Customer ID]],Table2[#All],9,0)</f>
        <v>No</v>
      </c>
    </row>
    <row r="511" spans="1:16" x14ac:dyDescent="0.35">
      <c r="A511" s="2" t="s">
        <v>3367</v>
      </c>
      <c r="B511" s="4">
        <v>43785</v>
      </c>
      <c r="C511" s="2" t="s">
        <v>3368</v>
      </c>
      <c r="D511" t="s">
        <v>6147</v>
      </c>
      <c r="E511" s="2">
        <v>3</v>
      </c>
      <c r="F511" s="2" t="str">
        <f>VLOOKUP(C511,customers!$A$2:$B$1760,2,FALSE)</f>
        <v>Marja Urion</v>
      </c>
      <c r="G511" s="2" t="str">
        <f>IF(VLOOKUP(C511,customers!$A$2:$C$1760,3,FALSE)=0,"",VLOOKUP(C511,customers!$A$2:$C$1760,3,FALSE))</f>
        <v>murione5@alexa.com</v>
      </c>
      <c r="H511" s="2" t="str">
        <f>VLOOKUP(C511,customers!$A$2:$G$1760,7,FALSE)</f>
        <v>Ireland</v>
      </c>
      <c r="I511" t="str">
        <f>VLOOKUP(D511,products!$A$2:$B$97,2,FALSE)</f>
        <v>Ara</v>
      </c>
      <c r="J511" t="str">
        <f>VLOOKUP(D511,products!$A$2:$E$97,3,FALSE)</f>
        <v>D</v>
      </c>
      <c r="K511" s="6">
        <f>VLOOKUP(D511,products!$A$2:$E$97,4,FALSE)</f>
        <v>1</v>
      </c>
      <c r="L511" s="7">
        <f>VLOOKUP(D511,products!$A$2:$E$97,5,FALSE)</f>
        <v>9.9499999999999993</v>
      </c>
      <c r="M511" s="7">
        <f t="shared" si="21"/>
        <v>29.849999999999998</v>
      </c>
      <c r="N511" t="str">
        <f t="shared" si="22"/>
        <v>Arabica</v>
      </c>
      <c r="O511" t="str">
        <f t="shared" si="23"/>
        <v>Dark</v>
      </c>
      <c r="P511" t="str">
        <f>VLOOKUP(orders[[#All],[Customer ID]],Table2[#All],9,0)</f>
        <v>Yes</v>
      </c>
    </row>
    <row r="512" spans="1:16" x14ac:dyDescent="0.35">
      <c r="A512" s="2" t="s">
        <v>3373</v>
      </c>
      <c r="B512" s="4">
        <v>43803</v>
      </c>
      <c r="C512" s="2" t="s">
        <v>3374</v>
      </c>
      <c r="D512" t="s">
        <v>6178</v>
      </c>
      <c r="E512" s="2">
        <v>3</v>
      </c>
      <c r="F512" s="2" t="str">
        <f>VLOOKUP(C512,customers!$A$2:$B$1760,2,FALSE)</f>
        <v>Camellia Kid</v>
      </c>
      <c r="G512" s="2" t="str">
        <f>IF(VLOOKUP(C512,customers!$A$2:$C$1760,3,FALSE)=0,"",VLOOKUP(C512,customers!$A$2:$C$1760,3,FALSE))</f>
        <v>ckide6@narod.ru</v>
      </c>
      <c r="H512" s="2" t="str">
        <f>VLOOKUP(C512,customers!$A$2:$G$1760,7,FALSE)</f>
        <v>Ireland</v>
      </c>
      <c r="I512" t="str">
        <f>VLOOKUP(D512,products!$A$2:$B$97,2,FALSE)</f>
        <v>Rob</v>
      </c>
      <c r="J512" t="str">
        <f>VLOOKUP(D512,products!$A$2:$E$97,3,FALSE)</f>
        <v>L</v>
      </c>
      <c r="K512" s="6">
        <f>VLOOKUP(D512,products!$A$2:$E$97,4,FALSE)</f>
        <v>0.2</v>
      </c>
      <c r="L512" s="7">
        <f>VLOOKUP(D512,products!$A$2:$E$97,5,FALSE)</f>
        <v>3.585</v>
      </c>
      <c r="M512" s="7">
        <f t="shared" si="21"/>
        <v>10.754999999999999</v>
      </c>
      <c r="N512" t="str">
        <f t="shared" si="22"/>
        <v>Robusta</v>
      </c>
      <c r="O512" t="str">
        <f t="shared" si="23"/>
        <v>Light</v>
      </c>
      <c r="P512" t="str">
        <f>VLOOKUP(orders[[#All],[Customer ID]],Table2[#All],9,0)</f>
        <v>Yes</v>
      </c>
    </row>
    <row r="513" spans="1:16" x14ac:dyDescent="0.35">
      <c r="A513" s="2" t="s">
        <v>3379</v>
      </c>
      <c r="B513" s="4">
        <v>44043</v>
      </c>
      <c r="C513" s="2" t="s">
        <v>3380</v>
      </c>
      <c r="D513" t="s">
        <v>6152</v>
      </c>
      <c r="E513" s="2">
        <v>4</v>
      </c>
      <c r="F513" s="2" t="str">
        <f>VLOOKUP(C513,customers!$A$2:$B$1760,2,FALSE)</f>
        <v>Carolann Beine</v>
      </c>
      <c r="G513" s="2" t="str">
        <f>IF(VLOOKUP(C513,customers!$A$2:$C$1760,3,FALSE)=0,"",VLOOKUP(C513,customers!$A$2:$C$1760,3,FALSE))</f>
        <v>cbeinee7@xinhuanet.com</v>
      </c>
      <c r="H513" s="2" t="str">
        <f>VLOOKUP(C513,customers!$A$2:$G$1760,7,FALSE)</f>
        <v>United States</v>
      </c>
      <c r="I513" t="str">
        <f>VLOOKUP(D513,products!$A$2:$B$97,2,FALSE)</f>
        <v>Ara</v>
      </c>
      <c r="J513" t="str">
        <f>VLOOKUP(D513,products!$A$2:$E$97,3,FALSE)</f>
        <v>M</v>
      </c>
      <c r="K513" s="6">
        <f>VLOOKUP(D513,products!$A$2:$E$97,4,FALSE)</f>
        <v>0.2</v>
      </c>
      <c r="L513" s="7">
        <f>VLOOKUP(D513,products!$A$2:$E$97,5,FALSE)</f>
        <v>3.375</v>
      </c>
      <c r="M513" s="7">
        <f t="shared" si="21"/>
        <v>13.5</v>
      </c>
      <c r="N513" t="str">
        <f t="shared" si="22"/>
        <v>Arabica</v>
      </c>
      <c r="O513" t="str">
        <f t="shared" si="23"/>
        <v>Medium</v>
      </c>
      <c r="P513" t="str">
        <f>VLOOKUP(orders[[#All],[Customer ID]],Table2[#All],9,0)</f>
        <v>Yes</v>
      </c>
    </row>
    <row r="514" spans="1:16" x14ac:dyDescent="0.35">
      <c r="A514" s="2" t="s">
        <v>3385</v>
      </c>
      <c r="B514" s="4">
        <v>43535</v>
      </c>
      <c r="C514" s="2" t="s">
        <v>3386</v>
      </c>
      <c r="D514" t="s">
        <v>6170</v>
      </c>
      <c r="E514" s="2">
        <v>3</v>
      </c>
      <c r="F514" s="2" t="str">
        <f>VLOOKUP(C514,customers!$A$2:$B$1760,2,FALSE)</f>
        <v>Celia Bakeup</v>
      </c>
      <c r="G514" s="2" t="str">
        <f>IF(VLOOKUP(C514,customers!$A$2:$C$1760,3,FALSE)=0,"",VLOOKUP(C514,customers!$A$2:$C$1760,3,FALSE))</f>
        <v>cbakeupe8@globo.com</v>
      </c>
      <c r="H514" s="2" t="str">
        <f>VLOOKUP(C514,customers!$A$2:$G$1760,7,FALSE)</f>
        <v>United States</v>
      </c>
      <c r="I514" t="str">
        <f>VLOOKUP(D514,products!$A$2:$B$97,2,FALSE)</f>
        <v>Lib</v>
      </c>
      <c r="J514" t="str">
        <f>VLOOKUP(D514,products!$A$2:$E$97,3,FALSE)</f>
        <v>L</v>
      </c>
      <c r="K514" s="6">
        <f>VLOOKUP(D514,products!$A$2:$E$97,4,FALSE)</f>
        <v>1</v>
      </c>
      <c r="L514" s="7">
        <f>VLOOKUP(D514,products!$A$2:$E$97,5,FALSE)</f>
        <v>15.85</v>
      </c>
      <c r="M514" s="7">
        <f t="shared" ref="M514:M577" si="24">E514*L514</f>
        <v>47.55</v>
      </c>
      <c r="N514" t="str">
        <f t="shared" ref="N514:N577" si="25">IF(I514="Rob","Robusta",IF(I514="Exc","Excelsa",IF(I514="Ara","Arabica",IF(I514="Lib","Liberica",""))))</f>
        <v>Liberica</v>
      </c>
      <c r="O514" t="str">
        <f t="shared" ref="O514:O577" si="26">IF(J514="M","Medium",IF(J514="L","Light",IF(J514="D","Dark","")))</f>
        <v>Light</v>
      </c>
      <c r="P514" t="str">
        <f>VLOOKUP(orders[[#All],[Customer ID]],Table2[#All],9,0)</f>
        <v>No</v>
      </c>
    </row>
    <row r="515" spans="1:16" x14ac:dyDescent="0.35">
      <c r="A515" s="2" t="s">
        <v>3391</v>
      </c>
      <c r="B515" s="4">
        <v>44691</v>
      </c>
      <c r="C515" s="2" t="s">
        <v>3392</v>
      </c>
      <c r="D515" t="s">
        <v>6170</v>
      </c>
      <c r="E515" s="2">
        <v>5</v>
      </c>
      <c r="F515" s="2" t="str">
        <f>VLOOKUP(C515,customers!$A$2:$B$1760,2,FALSE)</f>
        <v>Nataniel Helkin</v>
      </c>
      <c r="G515" s="2" t="str">
        <f>IF(VLOOKUP(C515,customers!$A$2:$C$1760,3,FALSE)=0,"",VLOOKUP(C515,customers!$A$2:$C$1760,3,FALSE))</f>
        <v>nhelkine9@example.com</v>
      </c>
      <c r="H515" s="2" t="str">
        <f>VLOOKUP(C515,customers!$A$2:$G$1760,7,FALSE)</f>
        <v>United States</v>
      </c>
      <c r="I515" t="str">
        <f>VLOOKUP(D515,products!$A$2:$B$97,2,FALSE)</f>
        <v>Lib</v>
      </c>
      <c r="J515" t="str">
        <f>VLOOKUP(D515,products!$A$2:$E$97,3,FALSE)</f>
        <v>L</v>
      </c>
      <c r="K515" s="6">
        <f>VLOOKUP(D515,products!$A$2:$E$97,4,FALSE)</f>
        <v>1</v>
      </c>
      <c r="L515" s="7">
        <f>VLOOKUP(D515,products!$A$2:$E$97,5,FALSE)</f>
        <v>15.85</v>
      </c>
      <c r="M515" s="7">
        <f t="shared" si="24"/>
        <v>79.25</v>
      </c>
      <c r="N515" t="str">
        <f t="shared" si="25"/>
        <v>Liberica</v>
      </c>
      <c r="O515" t="str">
        <f t="shared" si="26"/>
        <v>Light</v>
      </c>
      <c r="P515" t="str">
        <f>VLOOKUP(orders[[#All],[Customer ID]],Table2[#All],9,0)</f>
        <v>No</v>
      </c>
    </row>
    <row r="516" spans="1:16" x14ac:dyDescent="0.35">
      <c r="A516" s="2" t="s">
        <v>3396</v>
      </c>
      <c r="B516" s="4">
        <v>44555</v>
      </c>
      <c r="C516" s="2" t="s">
        <v>3397</v>
      </c>
      <c r="D516" t="s">
        <v>6159</v>
      </c>
      <c r="E516" s="2">
        <v>6</v>
      </c>
      <c r="F516" s="2" t="str">
        <f>VLOOKUP(C516,customers!$A$2:$B$1760,2,FALSE)</f>
        <v>Pippo Witherington</v>
      </c>
      <c r="G516" s="2" t="str">
        <f>IF(VLOOKUP(C516,customers!$A$2:$C$1760,3,FALSE)=0,"",VLOOKUP(C516,customers!$A$2:$C$1760,3,FALSE))</f>
        <v>pwitheringtonea@networkadvertising.org</v>
      </c>
      <c r="H516" s="2" t="str">
        <f>VLOOKUP(C516,customers!$A$2:$G$1760,7,FALSE)</f>
        <v>United States</v>
      </c>
      <c r="I516" t="str">
        <f>VLOOKUP(D516,products!$A$2:$B$97,2,FALSE)</f>
        <v>Lib</v>
      </c>
      <c r="J516" t="str">
        <f>VLOOKUP(D516,products!$A$2:$E$97,3,FALSE)</f>
        <v>M</v>
      </c>
      <c r="K516" s="6">
        <f>VLOOKUP(D516,products!$A$2:$E$97,4,FALSE)</f>
        <v>0.2</v>
      </c>
      <c r="L516" s="7">
        <f>VLOOKUP(D516,products!$A$2:$E$97,5,FALSE)</f>
        <v>4.3650000000000002</v>
      </c>
      <c r="M516" s="7">
        <f t="shared" si="24"/>
        <v>26.19</v>
      </c>
      <c r="N516" t="str">
        <f t="shared" si="25"/>
        <v>Liberica</v>
      </c>
      <c r="O516" t="str">
        <f t="shared" si="26"/>
        <v>Medium</v>
      </c>
      <c r="P516" t="str">
        <f>VLOOKUP(orders[[#All],[Customer ID]],Table2[#All],9,0)</f>
        <v>Yes</v>
      </c>
    </row>
    <row r="517" spans="1:16" x14ac:dyDescent="0.35">
      <c r="A517" s="2" t="s">
        <v>3402</v>
      </c>
      <c r="B517" s="4">
        <v>44673</v>
      </c>
      <c r="C517" s="2" t="s">
        <v>3403</v>
      </c>
      <c r="D517" t="s">
        <v>6173</v>
      </c>
      <c r="E517" s="2">
        <v>3</v>
      </c>
      <c r="F517" s="2" t="str">
        <f>VLOOKUP(C517,customers!$A$2:$B$1760,2,FALSE)</f>
        <v>Tildie Tilzey</v>
      </c>
      <c r="G517" s="2" t="str">
        <f>IF(VLOOKUP(C517,customers!$A$2:$C$1760,3,FALSE)=0,"",VLOOKUP(C517,customers!$A$2:$C$1760,3,FALSE))</f>
        <v>ttilzeyeb@hostgator.com</v>
      </c>
      <c r="H517" s="2" t="str">
        <f>VLOOKUP(C517,customers!$A$2:$G$1760,7,FALSE)</f>
        <v>United States</v>
      </c>
      <c r="I517" t="str">
        <f>VLOOKUP(D517,products!$A$2:$B$97,2,FALSE)</f>
        <v>Rob</v>
      </c>
      <c r="J517" t="str">
        <f>VLOOKUP(D517,products!$A$2:$E$97,3,FALSE)</f>
        <v>L</v>
      </c>
      <c r="K517" s="6">
        <f>VLOOKUP(D517,products!$A$2:$E$97,4,FALSE)</f>
        <v>0.5</v>
      </c>
      <c r="L517" s="7">
        <f>VLOOKUP(D517,products!$A$2:$E$97,5,FALSE)</f>
        <v>7.17</v>
      </c>
      <c r="M517" s="7">
        <f t="shared" si="24"/>
        <v>21.509999999999998</v>
      </c>
      <c r="N517" t="str">
        <f t="shared" si="25"/>
        <v>Robusta</v>
      </c>
      <c r="O517" t="str">
        <f t="shared" si="26"/>
        <v>Light</v>
      </c>
      <c r="P517" t="str">
        <f>VLOOKUP(orders[[#All],[Customer ID]],Table2[#All],9,0)</f>
        <v>No</v>
      </c>
    </row>
    <row r="518" spans="1:16" x14ac:dyDescent="0.35">
      <c r="A518" s="2" t="s">
        <v>3408</v>
      </c>
      <c r="B518" s="4">
        <v>44723</v>
      </c>
      <c r="C518" s="2" t="s">
        <v>3409</v>
      </c>
      <c r="D518" t="s">
        <v>6149</v>
      </c>
      <c r="E518" s="2">
        <v>5</v>
      </c>
      <c r="F518" s="2" t="str">
        <f>VLOOKUP(C518,customers!$A$2:$B$1760,2,FALSE)</f>
        <v>Cindra Burling</v>
      </c>
      <c r="G518" s="2" t="str">
        <f>IF(VLOOKUP(C518,customers!$A$2:$C$1760,3,FALSE)=0,"",VLOOKUP(C518,customers!$A$2:$C$1760,3,FALSE))</f>
        <v/>
      </c>
      <c r="H518" s="2" t="str">
        <f>VLOOKUP(C518,customers!$A$2:$G$1760,7,FALSE)</f>
        <v>United States</v>
      </c>
      <c r="I518" t="str">
        <f>VLOOKUP(D518,products!$A$2:$B$97,2,FALSE)</f>
        <v>Rob</v>
      </c>
      <c r="J518" t="str">
        <f>VLOOKUP(D518,products!$A$2:$E$97,3,FALSE)</f>
        <v>D</v>
      </c>
      <c r="K518" s="6">
        <f>VLOOKUP(D518,products!$A$2:$E$97,4,FALSE)</f>
        <v>2.5</v>
      </c>
      <c r="L518" s="7">
        <f>VLOOKUP(D518,products!$A$2:$E$97,5,FALSE)</f>
        <v>20.585000000000001</v>
      </c>
      <c r="M518" s="7">
        <f t="shared" si="24"/>
        <v>102.92500000000001</v>
      </c>
      <c r="N518" t="str">
        <f t="shared" si="25"/>
        <v>Robusta</v>
      </c>
      <c r="O518" t="str">
        <f t="shared" si="26"/>
        <v>Dark</v>
      </c>
      <c r="P518" t="str">
        <f>VLOOKUP(orders[[#All],[Customer ID]],Table2[#All],9,0)</f>
        <v>Yes</v>
      </c>
    </row>
    <row r="519" spans="1:16" x14ac:dyDescent="0.35">
      <c r="A519" s="2" t="s">
        <v>3413</v>
      </c>
      <c r="B519" s="4">
        <v>44678</v>
      </c>
      <c r="C519" s="2" t="s">
        <v>3414</v>
      </c>
      <c r="D519" t="s">
        <v>6150</v>
      </c>
      <c r="E519" s="2">
        <v>2</v>
      </c>
      <c r="F519" s="2" t="str">
        <f>VLOOKUP(C519,customers!$A$2:$B$1760,2,FALSE)</f>
        <v>Channa Belamy</v>
      </c>
      <c r="G519" s="2" t="str">
        <f>IF(VLOOKUP(C519,customers!$A$2:$C$1760,3,FALSE)=0,"",VLOOKUP(C519,customers!$A$2:$C$1760,3,FALSE))</f>
        <v/>
      </c>
      <c r="H519" s="2" t="str">
        <f>VLOOKUP(C519,customers!$A$2:$G$1760,7,FALSE)</f>
        <v>United States</v>
      </c>
      <c r="I519" t="str">
        <f>VLOOKUP(D519,products!$A$2:$B$97,2,FALSE)</f>
        <v>Lib</v>
      </c>
      <c r="J519" t="str">
        <f>VLOOKUP(D519,products!$A$2:$E$97,3,FALSE)</f>
        <v>D</v>
      </c>
      <c r="K519" s="6">
        <f>VLOOKUP(D519,products!$A$2:$E$97,4,FALSE)</f>
        <v>0.2</v>
      </c>
      <c r="L519" s="7">
        <f>VLOOKUP(D519,products!$A$2:$E$97,5,FALSE)</f>
        <v>3.8849999999999998</v>
      </c>
      <c r="M519" s="7">
        <f t="shared" si="24"/>
        <v>7.77</v>
      </c>
      <c r="N519" t="str">
        <f t="shared" si="25"/>
        <v>Liberica</v>
      </c>
      <c r="O519" t="str">
        <f t="shared" si="26"/>
        <v>Dark</v>
      </c>
      <c r="P519" t="str">
        <f>VLOOKUP(orders[[#All],[Customer ID]],Table2[#All],9,0)</f>
        <v>No</v>
      </c>
    </row>
    <row r="520" spans="1:16" x14ac:dyDescent="0.35">
      <c r="A520" s="2" t="s">
        <v>3418</v>
      </c>
      <c r="B520" s="4">
        <v>44194</v>
      </c>
      <c r="C520" s="2" t="s">
        <v>3419</v>
      </c>
      <c r="D520" t="s">
        <v>6185</v>
      </c>
      <c r="E520" s="2">
        <v>5</v>
      </c>
      <c r="F520" s="2" t="str">
        <f>VLOOKUP(C520,customers!$A$2:$B$1760,2,FALSE)</f>
        <v>Karl Imorts</v>
      </c>
      <c r="G520" s="2" t="str">
        <f>IF(VLOOKUP(C520,customers!$A$2:$C$1760,3,FALSE)=0,"",VLOOKUP(C520,customers!$A$2:$C$1760,3,FALSE))</f>
        <v>kimortsee@alexa.com</v>
      </c>
      <c r="H520" s="2" t="str">
        <f>VLOOKUP(C520,customers!$A$2:$G$1760,7,FALSE)</f>
        <v>United States</v>
      </c>
      <c r="I520" t="str">
        <f>VLOOKUP(D520,products!$A$2:$B$97,2,FALSE)</f>
        <v>Exc</v>
      </c>
      <c r="J520" t="str">
        <f>VLOOKUP(D520,products!$A$2:$E$97,3,FALSE)</f>
        <v>D</v>
      </c>
      <c r="K520" s="6">
        <f>VLOOKUP(D520,products!$A$2:$E$97,4,FALSE)</f>
        <v>2.5</v>
      </c>
      <c r="L520" s="7">
        <f>VLOOKUP(D520,products!$A$2:$E$97,5,FALSE)</f>
        <v>27.945</v>
      </c>
      <c r="M520" s="7">
        <f t="shared" si="24"/>
        <v>139.72499999999999</v>
      </c>
      <c r="N520" t="str">
        <f t="shared" si="25"/>
        <v>Excelsa</v>
      </c>
      <c r="O520" t="str">
        <f t="shared" si="26"/>
        <v>Dark</v>
      </c>
      <c r="P520" t="str">
        <f>VLOOKUP(orders[[#All],[Customer ID]],Table2[#All],9,0)</f>
        <v>No</v>
      </c>
    </row>
    <row r="521" spans="1:16" x14ac:dyDescent="0.35">
      <c r="A521" s="2" t="s">
        <v>3424</v>
      </c>
      <c r="B521" s="4">
        <v>44026</v>
      </c>
      <c r="C521" s="2" t="s">
        <v>3368</v>
      </c>
      <c r="D521" t="s">
        <v>6158</v>
      </c>
      <c r="E521" s="2">
        <v>2</v>
      </c>
      <c r="F521" s="2" t="str">
        <f>VLOOKUP(C521,customers!$A$2:$B$1760,2,FALSE)</f>
        <v>Marja Urion</v>
      </c>
      <c r="G521" s="2" t="str">
        <f>IF(VLOOKUP(C521,customers!$A$2:$C$1760,3,FALSE)=0,"",VLOOKUP(C521,customers!$A$2:$C$1760,3,FALSE))</f>
        <v>murione5@alexa.com</v>
      </c>
      <c r="H521" s="2" t="str">
        <f>VLOOKUP(C521,customers!$A$2:$G$1760,7,FALSE)</f>
        <v>Ireland</v>
      </c>
      <c r="I521" t="str">
        <f>VLOOKUP(D521,products!$A$2:$B$97,2,FALSE)</f>
        <v>Ara</v>
      </c>
      <c r="J521" t="str">
        <f>VLOOKUP(D521,products!$A$2:$E$97,3,FALSE)</f>
        <v>D</v>
      </c>
      <c r="K521" s="6">
        <f>VLOOKUP(D521,products!$A$2:$E$97,4,FALSE)</f>
        <v>0.5</v>
      </c>
      <c r="L521" s="7">
        <f>VLOOKUP(D521,products!$A$2:$E$97,5,FALSE)</f>
        <v>5.97</v>
      </c>
      <c r="M521" s="7">
        <f t="shared" si="24"/>
        <v>11.94</v>
      </c>
      <c r="N521" t="str">
        <f t="shared" si="25"/>
        <v>Arabica</v>
      </c>
      <c r="O521" t="str">
        <f t="shared" si="26"/>
        <v>Dark</v>
      </c>
      <c r="P521" t="str">
        <f>VLOOKUP(orders[[#All],[Customer ID]],Table2[#All],9,0)</f>
        <v>Yes</v>
      </c>
    </row>
    <row r="522" spans="1:16" x14ac:dyDescent="0.35">
      <c r="A522" s="2" t="s">
        <v>3430</v>
      </c>
      <c r="B522" s="4">
        <v>44446</v>
      </c>
      <c r="C522" s="2" t="s">
        <v>3431</v>
      </c>
      <c r="D522" t="s">
        <v>6150</v>
      </c>
      <c r="E522" s="2">
        <v>1</v>
      </c>
      <c r="F522" s="2" t="str">
        <f>VLOOKUP(C522,customers!$A$2:$B$1760,2,FALSE)</f>
        <v>Mag Armistead</v>
      </c>
      <c r="G522" s="2" t="str">
        <f>IF(VLOOKUP(C522,customers!$A$2:$C$1760,3,FALSE)=0,"",VLOOKUP(C522,customers!$A$2:$C$1760,3,FALSE))</f>
        <v>marmisteadeg@blogtalkradio.com</v>
      </c>
      <c r="H522" s="2" t="str">
        <f>VLOOKUP(C522,customers!$A$2:$G$1760,7,FALSE)</f>
        <v>United States</v>
      </c>
      <c r="I522" t="str">
        <f>VLOOKUP(D522,products!$A$2:$B$97,2,FALSE)</f>
        <v>Lib</v>
      </c>
      <c r="J522" t="str">
        <f>VLOOKUP(D522,products!$A$2:$E$97,3,FALSE)</f>
        <v>D</v>
      </c>
      <c r="K522" s="6">
        <f>VLOOKUP(D522,products!$A$2:$E$97,4,FALSE)</f>
        <v>0.2</v>
      </c>
      <c r="L522" s="7">
        <f>VLOOKUP(D522,products!$A$2:$E$97,5,FALSE)</f>
        <v>3.8849999999999998</v>
      </c>
      <c r="M522" s="7">
        <f t="shared" si="24"/>
        <v>3.8849999999999998</v>
      </c>
      <c r="N522" t="str">
        <f t="shared" si="25"/>
        <v>Liberica</v>
      </c>
      <c r="O522" t="str">
        <f t="shared" si="26"/>
        <v>Dark</v>
      </c>
      <c r="P522" t="str">
        <f>VLOOKUP(orders[[#All],[Customer ID]],Table2[#All],9,0)</f>
        <v>No</v>
      </c>
    </row>
    <row r="523" spans="1:16" x14ac:dyDescent="0.35">
      <c r="A523" s="2" t="s">
        <v>3430</v>
      </c>
      <c r="B523" s="4">
        <v>44446</v>
      </c>
      <c r="C523" s="2" t="s">
        <v>3431</v>
      </c>
      <c r="D523" t="s">
        <v>6138</v>
      </c>
      <c r="E523" s="2">
        <v>4</v>
      </c>
      <c r="F523" s="2" t="str">
        <f>VLOOKUP(C523,customers!$A$2:$B$1760,2,FALSE)</f>
        <v>Mag Armistead</v>
      </c>
      <c r="G523" s="2" t="str">
        <f>IF(VLOOKUP(C523,customers!$A$2:$C$1760,3,FALSE)=0,"",VLOOKUP(C523,customers!$A$2:$C$1760,3,FALSE))</f>
        <v>marmisteadeg@blogtalkradio.com</v>
      </c>
      <c r="H523" s="2" t="str">
        <f>VLOOKUP(C523,customers!$A$2:$G$1760,7,FALSE)</f>
        <v>United States</v>
      </c>
      <c r="I523" t="str">
        <f>VLOOKUP(D523,products!$A$2:$B$97,2,FALSE)</f>
        <v>Rob</v>
      </c>
      <c r="J523" t="str">
        <f>VLOOKUP(D523,products!$A$2:$E$97,3,FALSE)</f>
        <v>M</v>
      </c>
      <c r="K523" s="6">
        <f>VLOOKUP(D523,products!$A$2:$E$97,4,FALSE)</f>
        <v>1</v>
      </c>
      <c r="L523" s="7">
        <f>VLOOKUP(D523,products!$A$2:$E$97,5,FALSE)</f>
        <v>9.9499999999999993</v>
      </c>
      <c r="M523" s="7">
        <f t="shared" si="24"/>
        <v>39.799999999999997</v>
      </c>
      <c r="N523" t="str">
        <f t="shared" si="25"/>
        <v>Robusta</v>
      </c>
      <c r="O523" t="str">
        <f t="shared" si="26"/>
        <v>Medium</v>
      </c>
      <c r="P523" t="str">
        <f>VLOOKUP(orders[[#All],[Customer ID]],Table2[#All],9,0)</f>
        <v>No</v>
      </c>
    </row>
    <row r="524" spans="1:16" x14ac:dyDescent="0.35">
      <c r="A524" s="2" t="s">
        <v>3441</v>
      </c>
      <c r="B524" s="4">
        <v>43625</v>
      </c>
      <c r="C524" s="2" t="s">
        <v>3442</v>
      </c>
      <c r="D524" t="s">
        <v>6146</v>
      </c>
      <c r="E524" s="2">
        <v>5</v>
      </c>
      <c r="F524" s="2" t="str">
        <f>VLOOKUP(C524,customers!$A$2:$B$1760,2,FALSE)</f>
        <v>Vasili Upstone</v>
      </c>
      <c r="G524" s="2" t="str">
        <f>IF(VLOOKUP(C524,customers!$A$2:$C$1760,3,FALSE)=0,"",VLOOKUP(C524,customers!$A$2:$C$1760,3,FALSE))</f>
        <v>vupstoneei@google.pl</v>
      </c>
      <c r="H524" s="2" t="str">
        <f>VLOOKUP(C524,customers!$A$2:$G$1760,7,FALSE)</f>
        <v>United States</v>
      </c>
      <c r="I524" t="str">
        <f>VLOOKUP(D524,products!$A$2:$B$97,2,FALSE)</f>
        <v>Rob</v>
      </c>
      <c r="J524" t="str">
        <f>VLOOKUP(D524,products!$A$2:$E$97,3,FALSE)</f>
        <v>M</v>
      </c>
      <c r="K524" s="6">
        <f>VLOOKUP(D524,products!$A$2:$E$97,4,FALSE)</f>
        <v>0.5</v>
      </c>
      <c r="L524" s="7">
        <f>VLOOKUP(D524,products!$A$2:$E$97,5,FALSE)</f>
        <v>5.97</v>
      </c>
      <c r="M524" s="7">
        <f t="shared" si="24"/>
        <v>29.849999999999998</v>
      </c>
      <c r="N524" t="str">
        <f t="shared" si="25"/>
        <v>Robusta</v>
      </c>
      <c r="O524" t="str">
        <f t="shared" si="26"/>
        <v>Medium</v>
      </c>
      <c r="P524" t="str">
        <f>VLOOKUP(orders[[#All],[Customer ID]],Table2[#All],9,0)</f>
        <v>No</v>
      </c>
    </row>
    <row r="525" spans="1:16" x14ac:dyDescent="0.35">
      <c r="A525" s="2" t="s">
        <v>3447</v>
      </c>
      <c r="B525" s="4">
        <v>44129</v>
      </c>
      <c r="C525" s="2" t="s">
        <v>3448</v>
      </c>
      <c r="D525" t="s">
        <v>6165</v>
      </c>
      <c r="E525" s="2">
        <v>1</v>
      </c>
      <c r="F525" s="2" t="str">
        <f>VLOOKUP(C525,customers!$A$2:$B$1760,2,FALSE)</f>
        <v>Berty Beelby</v>
      </c>
      <c r="G525" s="2" t="str">
        <f>IF(VLOOKUP(C525,customers!$A$2:$C$1760,3,FALSE)=0,"",VLOOKUP(C525,customers!$A$2:$C$1760,3,FALSE))</f>
        <v>bbeelbyej@rediff.com</v>
      </c>
      <c r="H525" s="2" t="str">
        <f>VLOOKUP(C525,customers!$A$2:$G$1760,7,FALSE)</f>
        <v>Ireland</v>
      </c>
      <c r="I525" t="str">
        <f>VLOOKUP(D525,products!$A$2:$B$97,2,FALSE)</f>
        <v>Lib</v>
      </c>
      <c r="J525" t="str">
        <f>VLOOKUP(D525,products!$A$2:$E$97,3,FALSE)</f>
        <v>D</v>
      </c>
      <c r="K525" s="6">
        <f>VLOOKUP(D525,products!$A$2:$E$97,4,FALSE)</f>
        <v>2.5</v>
      </c>
      <c r="L525" s="7">
        <f>VLOOKUP(D525,products!$A$2:$E$97,5,FALSE)</f>
        <v>29.785</v>
      </c>
      <c r="M525" s="7">
        <f t="shared" si="24"/>
        <v>29.785</v>
      </c>
      <c r="N525" t="str">
        <f t="shared" si="25"/>
        <v>Liberica</v>
      </c>
      <c r="O525" t="str">
        <f t="shared" si="26"/>
        <v>Dark</v>
      </c>
      <c r="P525" t="str">
        <f>VLOOKUP(orders[[#All],[Customer ID]],Table2[#All],9,0)</f>
        <v>No</v>
      </c>
    </row>
    <row r="526" spans="1:16" x14ac:dyDescent="0.35">
      <c r="A526" s="2" t="s">
        <v>3453</v>
      </c>
      <c r="B526" s="4">
        <v>44255</v>
      </c>
      <c r="C526" s="2" t="s">
        <v>3454</v>
      </c>
      <c r="D526" t="s">
        <v>6164</v>
      </c>
      <c r="E526" s="2">
        <v>2</v>
      </c>
      <c r="F526" s="2" t="str">
        <f>VLOOKUP(C526,customers!$A$2:$B$1760,2,FALSE)</f>
        <v>Erny Stenyng</v>
      </c>
      <c r="G526" s="2" t="str">
        <f>IF(VLOOKUP(C526,customers!$A$2:$C$1760,3,FALSE)=0,"",VLOOKUP(C526,customers!$A$2:$C$1760,3,FALSE))</f>
        <v/>
      </c>
      <c r="H526" s="2" t="str">
        <f>VLOOKUP(C526,customers!$A$2:$G$1760,7,FALSE)</f>
        <v>United States</v>
      </c>
      <c r="I526" t="str">
        <f>VLOOKUP(D526,products!$A$2:$B$97,2,FALSE)</f>
        <v>Lib</v>
      </c>
      <c r="J526" t="str">
        <f>VLOOKUP(D526,products!$A$2:$E$97,3,FALSE)</f>
        <v>L</v>
      </c>
      <c r="K526" s="6">
        <f>VLOOKUP(D526,products!$A$2:$E$97,4,FALSE)</f>
        <v>2.5</v>
      </c>
      <c r="L526" s="7">
        <f>VLOOKUP(D526,products!$A$2:$E$97,5,FALSE)</f>
        <v>36.454999999999998</v>
      </c>
      <c r="M526" s="7">
        <f t="shared" si="24"/>
        <v>72.91</v>
      </c>
      <c r="N526" t="str">
        <f t="shared" si="25"/>
        <v>Liberica</v>
      </c>
      <c r="O526" t="str">
        <f t="shared" si="26"/>
        <v>Light</v>
      </c>
      <c r="P526" t="str">
        <f>VLOOKUP(orders[[#All],[Customer ID]],Table2[#All],9,0)</f>
        <v>No</v>
      </c>
    </row>
    <row r="527" spans="1:16" x14ac:dyDescent="0.35">
      <c r="A527" s="2" t="s">
        <v>3458</v>
      </c>
      <c r="B527" s="4">
        <v>44038</v>
      </c>
      <c r="C527" s="2" t="s">
        <v>3459</v>
      </c>
      <c r="D527" t="s">
        <v>6163</v>
      </c>
      <c r="E527" s="2">
        <v>5</v>
      </c>
      <c r="F527" s="2" t="str">
        <f>VLOOKUP(C527,customers!$A$2:$B$1760,2,FALSE)</f>
        <v>Edin Yantsurev</v>
      </c>
      <c r="G527" s="2" t="str">
        <f>IF(VLOOKUP(C527,customers!$A$2:$C$1760,3,FALSE)=0,"",VLOOKUP(C527,customers!$A$2:$C$1760,3,FALSE))</f>
        <v/>
      </c>
      <c r="H527" s="2" t="str">
        <f>VLOOKUP(C527,customers!$A$2:$G$1760,7,FALSE)</f>
        <v>United States</v>
      </c>
      <c r="I527" t="str">
        <f>VLOOKUP(D527,products!$A$2:$B$97,2,FALSE)</f>
        <v>Rob</v>
      </c>
      <c r="J527" t="str">
        <f>VLOOKUP(D527,products!$A$2:$E$97,3,FALSE)</f>
        <v>D</v>
      </c>
      <c r="K527" s="6">
        <f>VLOOKUP(D527,products!$A$2:$E$97,4,FALSE)</f>
        <v>0.2</v>
      </c>
      <c r="L527" s="7">
        <f>VLOOKUP(D527,products!$A$2:$E$97,5,FALSE)</f>
        <v>2.6850000000000001</v>
      </c>
      <c r="M527" s="7">
        <f t="shared" si="24"/>
        <v>13.425000000000001</v>
      </c>
      <c r="N527" t="str">
        <f t="shared" si="25"/>
        <v>Robusta</v>
      </c>
      <c r="O527" t="str">
        <f t="shared" si="26"/>
        <v>Dark</v>
      </c>
      <c r="P527" t="str">
        <f>VLOOKUP(orders[[#All],[Customer ID]],Table2[#All],9,0)</f>
        <v>Yes</v>
      </c>
    </row>
    <row r="528" spans="1:16" x14ac:dyDescent="0.35">
      <c r="A528" s="2" t="s">
        <v>3463</v>
      </c>
      <c r="B528" s="4">
        <v>44717</v>
      </c>
      <c r="C528" s="2" t="s">
        <v>3464</v>
      </c>
      <c r="D528" t="s">
        <v>6166</v>
      </c>
      <c r="E528" s="2">
        <v>4</v>
      </c>
      <c r="F528" s="2" t="str">
        <f>VLOOKUP(C528,customers!$A$2:$B$1760,2,FALSE)</f>
        <v>Webb Speechly</v>
      </c>
      <c r="G528" s="2" t="str">
        <f>IF(VLOOKUP(C528,customers!$A$2:$C$1760,3,FALSE)=0,"",VLOOKUP(C528,customers!$A$2:$C$1760,3,FALSE))</f>
        <v>wspeechlyem@amazon.com</v>
      </c>
      <c r="H528" s="2" t="str">
        <f>VLOOKUP(C528,customers!$A$2:$G$1760,7,FALSE)</f>
        <v>United States</v>
      </c>
      <c r="I528" t="str">
        <f>VLOOKUP(D528,products!$A$2:$B$97,2,FALSE)</f>
        <v>Exc</v>
      </c>
      <c r="J528" t="str">
        <f>VLOOKUP(D528,products!$A$2:$E$97,3,FALSE)</f>
        <v>M</v>
      </c>
      <c r="K528" s="6">
        <f>VLOOKUP(D528,products!$A$2:$E$97,4,FALSE)</f>
        <v>2.5</v>
      </c>
      <c r="L528" s="7">
        <f>VLOOKUP(D528,products!$A$2:$E$97,5,FALSE)</f>
        <v>31.625</v>
      </c>
      <c r="M528" s="7">
        <f t="shared" si="24"/>
        <v>126.5</v>
      </c>
      <c r="N528" t="str">
        <f t="shared" si="25"/>
        <v>Excelsa</v>
      </c>
      <c r="O528" t="str">
        <f t="shared" si="26"/>
        <v>Medium</v>
      </c>
      <c r="P528" t="str">
        <f>VLOOKUP(orders[[#All],[Customer ID]],Table2[#All],9,0)</f>
        <v>Yes</v>
      </c>
    </row>
    <row r="529" spans="1:16" x14ac:dyDescent="0.35">
      <c r="A529" s="2" t="s">
        <v>3469</v>
      </c>
      <c r="B529" s="4">
        <v>43517</v>
      </c>
      <c r="C529" s="2" t="s">
        <v>3470</v>
      </c>
      <c r="D529" t="s">
        <v>6139</v>
      </c>
      <c r="E529" s="2">
        <v>5</v>
      </c>
      <c r="F529" s="2" t="str">
        <f>VLOOKUP(C529,customers!$A$2:$B$1760,2,FALSE)</f>
        <v>Irvine Phillpot</v>
      </c>
      <c r="G529" s="2" t="str">
        <f>IF(VLOOKUP(C529,customers!$A$2:$C$1760,3,FALSE)=0,"",VLOOKUP(C529,customers!$A$2:$C$1760,3,FALSE))</f>
        <v>iphillpoten@buzzfeed.com</v>
      </c>
      <c r="H529" s="2" t="str">
        <f>VLOOKUP(C529,customers!$A$2:$G$1760,7,FALSE)</f>
        <v>United Kingdom</v>
      </c>
      <c r="I529" t="str">
        <f>VLOOKUP(D529,products!$A$2:$B$97,2,FALSE)</f>
        <v>Exc</v>
      </c>
      <c r="J529" t="str">
        <f>VLOOKUP(D529,products!$A$2:$E$97,3,FALSE)</f>
        <v>M</v>
      </c>
      <c r="K529" s="6">
        <f>VLOOKUP(D529,products!$A$2:$E$97,4,FALSE)</f>
        <v>0.5</v>
      </c>
      <c r="L529" s="7">
        <f>VLOOKUP(D529,products!$A$2:$E$97,5,FALSE)</f>
        <v>8.25</v>
      </c>
      <c r="M529" s="7">
        <f t="shared" si="24"/>
        <v>41.25</v>
      </c>
      <c r="N529" t="str">
        <f t="shared" si="25"/>
        <v>Excelsa</v>
      </c>
      <c r="O529" t="str">
        <f t="shared" si="26"/>
        <v>Medium</v>
      </c>
      <c r="P529" t="str">
        <f>VLOOKUP(orders[[#All],[Customer ID]],Table2[#All],9,0)</f>
        <v>No</v>
      </c>
    </row>
    <row r="530" spans="1:16" x14ac:dyDescent="0.35">
      <c r="A530" s="2" t="s">
        <v>3475</v>
      </c>
      <c r="B530" s="4">
        <v>43926</v>
      </c>
      <c r="C530" s="2" t="s">
        <v>3476</v>
      </c>
      <c r="D530" t="s">
        <v>6176</v>
      </c>
      <c r="E530" s="2">
        <v>6</v>
      </c>
      <c r="F530" s="2" t="str">
        <f>VLOOKUP(C530,customers!$A$2:$B$1760,2,FALSE)</f>
        <v>Lem Pennacci</v>
      </c>
      <c r="G530" s="2" t="str">
        <f>IF(VLOOKUP(C530,customers!$A$2:$C$1760,3,FALSE)=0,"",VLOOKUP(C530,customers!$A$2:$C$1760,3,FALSE))</f>
        <v>lpennaccieo@statcounter.com</v>
      </c>
      <c r="H530" s="2" t="str">
        <f>VLOOKUP(C530,customers!$A$2:$G$1760,7,FALSE)</f>
        <v>United States</v>
      </c>
      <c r="I530" t="str">
        <f>VLOOKUP(D530,products!$A$2:$B$97,2,FALSE)</f>
        <v>Exc</v>
      </c>
      <c r="J530" t="str">
        <f>VLOOKUP(D530,products!$A$2:$E$97,3,FALSE)</f>
        <v>L</v>
      </c>
      <c r="K530" s="6">
        <f>VLOOKUP(D530,products!$A$2:$E$97,4,FALSE)</f>
        <v>0.5</v>
      </c>
      <c r="L530" s="7">
        <f>VLOOKUP(D530,products!$A$2:$E$97,5,FALSE)</f>
        <v>8.91</v>
      </c>
      <c r="M530" s="7">
        <f t="shared" si="24"/>
        <v>53.46</v>
      </c>
      <c r="N530" t="str">
        <f t="shared" si="25"/>
        <v>Excelsa</v>
      </c>
      <c r="O530" t="str">
        <f t="shared" si="26"/>
        <v>Light</v>
      </c>
      <c r="P530" t="str">
        <f>VLOOKUP(orders[[#All],[Customer ID]],Table2[#All],9,0)</f>
        <v>No</v>
      </c>
    </row>
    <row r="531" spans="1:16" x14ac:dyDescent="0.35">
      <c r="A531" s="2" t="s">
        <v>3481</v>
      </c>
      <c r="B531" s="4">
        <v>43475</v>
      </c>
      <c r="C531" s="2" t="s">
        <v>3482</v>
      </c>
      <c r="D531" t="s">
        <v>6138</v>
      </c>
      <c r="E531" s="2">
        <v>6</v>
      </c>
      <c r="F531" s="2" t="str">
        <f>VLOOKUP(C531,customers!$A$2:$B$1760,2,FALSE)</f>
        <v>Starr Arpin</v>
      </c>
      <c r="G531" s="2" t="str">
        <f>IF(VLOOKUP(C531,customers!$A$2:$C$1760,3,FALSE)=0,"",VLOOKUP(C531,customers!$A$2:$C$1760,3,FALSE))</f>
        <v>sarpinep@moonfruit.com</v>
      </c>
      <c r="H531" s="2" t="str">
        <f>VLOOKUP(C531,customers!$A$2:$G$1760,7,FALSE)</f>
        <v>United States</v>
      </c>
      <c r="I531" t="str">
        <f>VLOOKUP(D531,products!$A$2:$B$97,2,FALSE)</f>
        <v>Rob</v>
      </c>
      <c r="J531" t="str">
        <f>VLOOKUP(D531,products!$A$2:$E$97,3,FALSE)</f>
        <v>M</v>
      </c>
      <c r="K531" s="6">
        <f>VLOOKUP(D531,products!$A$2:$E$97,4,FALSE)</f>
        <v>1</v>
      </c>
      <c r="L531" s="7">
        <f>VLOOKUP(D531,products!$A$2:$E$97,5,FALSE)</f>
        <v>9.9499999999999993</v>
      </c>
      <c r="M531" s="7">
        <f t="shared" si="24"/>
        <v>59.699999999999996</v>
      </c>
      <c r="N531" t="str">
        <f t="shared" si="25"/>
        <v>Robusta</v>
      </c>
      <c r="O531" t="str">
        <f t="shared" si="26"/>
        <v>Medium</v>
      </c>
      <c r="P531" t="str">
        <f>VLOOKUP(orders[[#All],[Customer ID]],Table2[#All],9,0)</f>
        <v>No</v>
      </c>
    </row>
    <row r="532" spans="1:16" x14ac:dyDescent="0.35">
      <c r="A532" s="2" t="s">
        <v>3487</v>
      </c>
      <c r="B532" s="4">
        <v>44663</v>
      </c>
      <c r="C532" s="2" t="s">
        <v>3488</v>
      </c>
      <c r="D532" t="s">
        <v>6138</v>
      </c>
      <c r="E532" s="2">
        <v>6</v>
      </c>
      <c r="F532" s="2" t="str">
        <f>VLOOKUP(C532,customers!$A$2:$B$1760,2,FALSE)</f>
        <v>Donny Fries</v>
      </c>
      <c r="G532" s="2" t="str">
        <f>IF(VLOOKUP(C532,customers!$A$2:$C$1760,3,FALSE)=0,"",VLOOKUP(C532,customers!$A$2:$C$1760,3,FALSE))</f>
        <v>dfrieseq@cargocollective.com</v>
      </c>
      <c r="H532" s="2" t="str">
        <f>VLOOKUP(C532,customers!$A$2:$G$1760,7,FALSE)</f>
        <v>United States</v>
      </c>
      <c r="I532" t="str">
        <f>VLOOKUP(D532,products!$A$2:$B$97,2,FALSE)</f>
        <v>Rob</v>
      </c>
      <c r="J532" t="str">
        <f>VLOOKUP(D532,products!$A$2:$E$97,3,FALSE)</f>
        <v>M</v>
      </c>
      <c r="K532" s="6">
        <f>VLOOKUP(D532,products!$A$2:$E$97,4,FALSE)</f>
        <v>1</v>
      </c>
      <c r="L532" s="7">
        <f>VLOOKUP(D532,products!$A$2:$E$97,5,FALSE)</f>
        <v>9.9499999999999993</v>
      </c>
      <c r="M532" s="7">
        <f t="shared" si="24"/>
        <v>59.699999999999996</v>
      </c>
      <c r="N532" t="str">
        <f t="shared" si="25"/>
        <v>Robusta</v>
      </c>
      <c r="O532" t="str">
        <f t="shared" si="26"/>
        <v>Medium</v>
      </c>
      <c r="P532" t="str">
        <f>VLOOKUP(orders[[#All],[Customer ID]],Table2[#All],9,0)</f>
        <v>No</v>
      </c>
    </row>
    <row r="533" spans="1:16" x14ac:dyDescent="0.35">
      <c r="A533" s="2" t="s">
        <v>3493</v>
      </c>
      <c r="B533" s="4">
        <v>44591</v>
      </c>
      <c r="C533" s="2" t="s">
        <v>3494</v>
      </c>
      <c r="D533" t="s">
        <v>6177</v>
      </c>
      <c r="E533" s="2">
        <v>5</v>
      </c>
      <c r="F533" s="2" t="str">
        <f>VLOOKUP(C533,customers!$A$2:$B$1760,2,FALSE)</f>
        <v>Rana Sharer</v>
      </c>
      <c r="G533" s="2" t="str">
        <f>IF(VLOOKUP(C533,customers!$A$2:$C$1760,3,FALSE)=0,"",VLOOKUP(C533,customers!$A$2:$C$1760,3,FALSE))</f>
        <v>rsharerer@flavors.me</v>
      </c>
      <c r="H533" s="2" t="str">
        <f>VLOOKUP(C533,customers!$A$2:$G$1760,7,FALSE)</f>
        <v>United States</v>
      </c>
      <c r="I533" t="str">
        <f>VLOOKUP(D533,products!$A$2:$B$97,2,FALSE)</f>
        <v>Rob</v>
      </c>
      <c r="J533" t="str">
        <f>VLOOKUP(D533,products!$A$2:$E$97,3,FALSE)</f>
        <v>D</v>
      </c>
      <c r="K533" s="6">
        <f>VLOOKUP(D533,products!$A$2:$E$97,4,FALSE)</f>
        <v>1</v>
      </c>
      <c r="L533" s="7">
        <f>VLOOKUP(D533,products!$A$2:$E$97,5,FALSE)</f>
        <v>8.9499999999999993</v>
      </c>
      <c r="M533" s="7">
        <f t="shared" si="24"/>
        <v>44.75</v>
      </c>
      <c r="N533" t="str">
        <f t="shared" si="25"/>
        <v>Robusta</v>
      </c>
      <c r="O533" t="str">
        <f t="shared" si="26"/>
        <v>Dark</v>
      </c>
      <c r="P533" t="str">
        <f>VLOOKUP(orders[[#All],[Customer ID]],Table2[#All],9,0)</f>
        <v>No</v>
      </c>
    </row>
    <row r="534" spans="1:16" x14ac:dyDescent="0.35">
      <c r="A534" s="2" t="s">
        <v>3499</v>
      </c>
      <c r="B534" s="4">
        <v>44330</v>
      </c>
      <c r="C534" s="2" t="s">
        <v>3500</v>
      </c>
      <c r="D534" t="s">
        <v>6139</v>
      </c>
      <c r="E534" s="2">
        <v>2</v>
      </c>
      <c r="F534" s="2" t="str">
        <f>VLOOKUP(C534,customers!$A$2:$B$1760,2,FALSE)</f>
        <v>Nannie Naseby</v>
      </c>
      <c r="G534" s="2" t="str">
        <f>IF(VLOOKUP(C534,customers!$A$2:$C$1760,3,FALSE)=0,"",VLOOKUP(C534,customers!$A$2:$C$1760,3,FALSE))</f>
        <v>nnasebyes@umich.edu</v>
      </c>
      <c r="H534" s="2" t="str">
        <f>VLOOKUP(C534,customers!$A$2:$G$1760,7,FALSE)</f>
        <v>United States</v>
      </c>
      <c r="I534" t="str">
        <f>VLOOKUP(D534,products!$A$2:$B$97,2,FALSE)</f>
        <v>Exc</v>
      </c>
      <c r="J534" t="str">
        <f>VLOOKUP(D534,products!$A$2:$E$97,3,FALSE)</f>
        <v>M</v>
      </c>
      <c r="K534" s="6">
        <f>VLOOKUP(D534,products!$A$2:$E$97,4,FALSE)</f>
        <v>0.5</v>
      </c>
      <c r="L534" s="7">
        <f>VLOOKUP(D534,products!$A$2:$E$97,5,FALSE)</f>
        <v>8.25</v>
      </c>
      <c r="M534" s="7">
        <f t="shared" si="24"/>
        <v>16.5</v>
      </c>
      <c r="N534" t="str">
        <f t="shared" si="25"/>
        <v>Excelsa</v>
      </c>
      <c r="O534" t="str">
        <f t="shared" si="26"/>
        <v>Medium</v>
      </c>
      <c r="P534" t="str">
        <f>VLOOKUP(orders[[#All],[Customer ID]],Table2[#All],9,0)</f>
        <v>Yes</v>
      </c>
    </row>
    <row r="535" spans="1:16" x14ac:dyDescent="0.35">
      <c r="A535" s="2" t="s">
        <v>3505</v>
      </c>
      <c r="B535" s="4">
        <v>44724</v>
      </c>
      <c r="C535" s="2" t="s">
        <v>3506</v>
      </c>
      <c r="D535" t="s">
        <v>6172</v>
      </c>
      <c r="E535" s="2">
        <v>4</v>
      </c>
      <c r="F535" s="2" t="str">
        <f>VLOOKUP(C535,customers!$A$2:$B$1760,2,FALSE)</f>
        <v>Rea Offell</v>
      </c>
      <c r="G535" s="2" t="str">
        <f>IF(VLOOKUP(C535,customers!$A$2:$C$1760,3,FALSE)=0,"",VLOOKUP(C535,customers!$A$2:$C$1760,3,FALSE))</f>
        <v/>
      </c>
      <c r="H535" s="2" t="str">
        <f>VLOOKUP(C535,customers!$A$2:$G$1760,7,FALSE)</f>
        <v>United States</v>
      </c>
      <c r="I535" t="str">
        <f>VLOOKUP(D535,products!$A$2:$B$97,2,FALSE)</f>
        <v>Rob</v>
      </c>
      <c r="J535" t="str">
        <f>VLOOKUP(D535,products!$A$2:$E$97,3,FALSE)</f>
        <v>D</v>
      </c>
      <c r="K535" s="6">
        <f>VLOOKUP(D535,products!$A$2:$E$97,4,FALSE)</f>
        <v>0.5</v>
      </c>
      <c r="L535" s="7">
        <f>VLOOKUP(D535,products!$A$2:$E$97,5,FALSE)</f>
        <v>5.37</v>
      </c>
      <c r="M535" s="7">
        <f t="shared" si="24"/>
        <v>21.48</v>
      </c>
      <c r="N535" t="str">
        <f t="shared" si="25"/>
        <v>Robusta</v>
      </c>
      <c r="O535" t="str">
        <f t="shared" si="26"/>
        <v>Dark</v>
      </c>
      <c r="P535" t="str">
        <f>VLOOKUP(orders[[#All],[Customer ID]],Table2[#All],9,0)</f>
        <v>No</v>
      </c>
    </row>
    <row r="536" spans="1:16" x14ac:dyDescent="0.35">
      <c r="A536" s="2" t="s">
        <v>3510</v>
      </c>
      <c r="B536" s="4">
        <v>44563</v>
      </c>
      <c r="C536" s="2" t="s">
        <v>3511</v>
      </c>
      <c r="D536" t="s">
        <v>6151</v>
      </c>
      <c r="E536" s="2">
        <v>2</v>
      </c>
      <c r="F536" s="2" t="str">
        <f>VLOOKUP(C536,customers!$A$2:$B$1760,2,FALSE)</f>
        <v>Kris O'Cullen</v>
      </c>
      <c r="G536" s="2" t="str">
        <f>IF(VLOOKUP(C536,customers!$A$2:$C$1760,3,FALSE)=0,"",VLOOKUP(C536,customers!$A$2:$C$1760,3,FALSE))</f>
        <v>koculleneu@ca.gov</v>
      </c>
      <c r="H536" s="2" t="str">
        <f>VLOOKUP(C536,customers!$A$2:$G$1760,7,FALSE)</f>
        <v>Ireland</v>
      </c>
      <c r="I536" t="str">
        <f>VLOOKUP(D536,products!$A$2:$B$97,2,FALSE)</f>
        <v>Rob</v>
      </c>
      <c r="J536" t="str">
        <f>VLOOKUP(D536,products!$A$2:$E$97,3,FALSE)</f>
        <v>M</v>
      </c>
      <c r="K536" s="6">
        <f>VLOOKUP(D536,products!$A$2:$E$97,4,FALSE)</f>
        <v>2.5</v>
      </c>
      <c r="L536" s="7">
        <f>VLOOKUP(D536,products!$A$2:$E$97,5,FALSE)</f>
        <v>22.885000000000002</v>
      </c>
      <c r="M536" s="7">
        <f t="shared" si="24"/>
        <v>45.77</v>
      </c>
      <c r="N536" t="str">
        <f t="shared" si="25"/>
        <v>Robusta</v>
      </c>
      <c r="O536" t="str">
        <f t="shared" si="26"/>
        <v>Medium</v>
      </c>
      <c r="P536" t="str">
        <f>VLOOKUP(orders[[#All],[Customer ID]],Table2[#All],9,0)</f>
        <v>Yes</v>
      </c>
    </row>
    <row r="537" spans="1:16" x14ac:dyDescent="0.35">
      <c r="A537" s="2" t="s">
        <v>3516</v>
      </c>
      <c r="B537" s="4">
        <v>44585</v>
      </c>
      <c r="C537" s="2" t="s">
        <v>3517</v>
      </c>
      <c r="D537" t="s">
        <v>6145</v>
      </c>
      <c r="E537" s="2">
        <v>2</v>
      </c>
      <c r="F537" s="2" t="str">
        <f>VLOOKUP(C537,customers!$A$2:$B$1760,2,FALSE)</f>
        <v>Timoteo Glisane</v>
      </c>
      <c r="G537" s="2" t="str">
        <f>IF(VLOOKUP(C537,customers!$A$2:$C$1760,3,FALSE)=0,"",VLOOKUP(C537,customers!$A$2:$C$1760,3,FALSE))</f>
        <v/>
      </c>
      <c r="H537" s="2" t="str">
        <f>VLOOKUP(C537,customers!$A$2:$G$1760,7,FALSE)</f>
        <v>Ireland</v>
      </c>
      <c r="I537" t="str">
        <f>VLOOKUP(D537,products!$A$2:$B$97,2,FALSE)</f>
        <v>Lib</v>
      </c>
      <c r="J537" t="str">
        <f>VLOOKUP(D537,products!$A$2:$E$97,3,FALSE)</f>
        <v>L</v>
      </c>
      <c r="K537" s="6">
        <f>VLOOKUP(D537,products!$A$2:$E$97,4,FALSE)</f>
        <v>0.2</v>
      </c>
      <c r="L537" s="7">
        <f>VLOOKUP(D537,products!$A$2:$E$97,5,FALSE)</f>
        <v>4.7549999999999999</v>
      </c>
      <c r="M537" s="7">
        <f t="shared" si="24"/>
        <v>9.51</v>
      </c>
      <c r="N537" t="str">
        <f t="shared" si="25"/>
        <v>Liberica</v>
      </c>
      <c r="O537" t="str">
        <f t="shared" si="26"/>
        <v>Light</v>
      </c>
      <c r="P537" t="str">
        <f>VLOOKUP(orders[[#All],[Customer ID]],Table2[#All],9,0)</f>
        <v>No</v>
      </c>
    </row>
    <row r="538" spans="1:16" x14ac:dyDescent="0.35">
      <c r="A538" s="2" t="s">
        <v>3521</v>
      </c>
      <c r="B538" s="4">
        <v>43544</v>
      </c>
      <c r="C538" s="2" t="s">
        <v>3368</v>
      </c>
      <c r="D538" t="s">
        <v>6163</v>
      </c>
      <c r="E538" s="2">
        <v>3</v>
      </c>
      <c r="F538" s="2" t="str">
        <f>VLOOKUP(C538,customers!$A$2:$B$1760,2,FALSE)</f>
        <v>Marja Urion</v>
      </c>
      <c r="G538" s="2" t="str">
        <f>IF(VLOOKUP(C538,customers!$A$2:$C$1760,3,FALSE)=0,"",VLOOKUP(C538,customers!$A$2:$C$1760,3,FALSE))</f>
        <v>murione5@alexa.com</v>
      </c>
      <c r="H538" s="2" t="str">
        <f>VLOOKUP(C538,customers!$A$2:$G$1760,7,FALSE)</f>
        <v>Ireland</v>
      </c>
      <c r="I538" t="str">
        <f>VLOOKUP(D538,products!$A$2:$B$97,2,FALSE)</f>
        <v>Rob</v>
      </c>
      <c r="J538" t="str">
        <f>VLOOKUP(D538,products!$A$2:$E$97,3,FALSE)</f>
        <v>D</v>
      </c>
      <c r="K538" s="6">
        <f>VLOOKUP(D538,products!$A$2:$E$97,4,FALSE)</f>
        <v>0.2</v>
      </c>
      <c r="L538" s="7">
        <f>VLOOKUP(D538,products!$A$2:$E$97,5,FALSE)</f>
        <v>2.6850000000000001</v>
      </c>
      <c r="M538" s="7">
        <f t="shared" si="24"/>
        <v>8.0549999999999997</v>
      </c>
      <c r="N538" t="str">
        <f t="shared" si="25"/>
        <v>Robusta</v>
      </c>
      <c r="O538" t="str">
        <f t="shared" si="26"/>
        <v>Dark</v>
      </c>
      <c r="P538" t="str">
        <f>VLOOKUP(orders[[#All],[Customer ID]],Table2[#All],9,0)</f>
        <v>Yes</v>
      </c>
    </row>
    <row r="539" spans="1:16" x14ac:dyDescent="0.35">
      <c r="A539" s="2" t="s">
        <v>3527</v>
      </c>
      <c r="B539" s="4">
        <v>44156</v>
      </c>
      <c r="C539" s="2" t="s">
        <v>3528</v>
      </c>
      <c r="D539" t="s">
        <v>6185</v>
      </c>
      <c r="E539" s="2">
        <v>4</v>
      </c>
      <c r="F539" s="2" t="str">
        <f>VLOOKUP(C539,customers!$A$2:$B$1760,2,FALSE)</f>
        <v>Hildegarde Brangan</v>
      </c>
      <c r="G539" s="2" t="str">
        <f>IF(VLOOKUP(C539,customers!$A$2:$C$1760,3,FALSE)=0,"",VLOOKUP(C539,customers!$A$2:$C$1760,3,FALSE))</f>
        <v>hbranganex@woothemes.com</v>
      </c>
      <c r="H539" s="2" t="str">
        <f>VLOOKUP(C539,customers!$A$2:$G$1760,7,FALSE)</f>
        <v>United States</v>
      </c>
      <c r="I539" t="str">
        <f>VLOOKUP(D539,products!$A$2:$B$97,2,FALSE)</f>
        <v>Exc</v>
      </c>
      <c r="J539" t="str">
        <f>VLOOKUP(D539,products!$A$2:$E$97,3,FALSE)</f>
        <v>D</v>
      </c>
      <c r="K539" s="6">
        <f>VLOOKUP(D539,products!$A$2:$E$97,4,FALSE)</f>
        <v>2.5</v>
      </c>
      <c r="L539" s="7">
        <f>VLOOKUP(D539,products!$A$2:$E$97,5,FALSE)</f>
        <v>27.945</v>
      </c>
      <c r="M539" s="7">
        <f t="shared" si="24"/>
        <v>111.78</v>
      </c>
      <c r="N539" t="str">
        <f t="shared" si="25"/>
        <v>Excelsa</v>
      </c>
      <c r="O539" t="str">
        <f t="shared" si="26"/>
        <v>Dark</v>
      </c>
      <c r="P539" t="str">
        <f>VLOOKUP(orders[[#All],[Customer ID]],Table2[#All],9,0)</f>
        <v>Yes</v>
      </c>
    </row>
    <row r="540" spans="1:16" x14ac:dyDescent="0.35">
      <c r="A540" s="2" t="s">
        <v>3532</v>
      </c>
      <c r="B540" s="4">
        <v>44482</v>
      </c>
      <c r="C540" s="2" t="s">
        <v>3533</v>
      </c>
      <c r="D540" t="s">
        <v>6163</v>
      </c>
      <c r="E540" s="2">
        <v>4</v>
      </c>
      <c r="F540" s="2" t="str">
        <f>VLOOKUP(C540,customers!$A$2:$B$1760,2,FALSE)</f>
        <v>Amii Gallyon</v>
      </c>
      <c r="G540" s="2" t="str">
        <f>IF(VLOOKUP(C540,customers!$A$2:$C$1760,3,FALSE)=0,"",VLOOKUP(C540,customers!$A$2:$C$1760,3,FALSE))</f>
        <v>agallyoney@engadget.com</v>
      </c>
      <c r="H540" s="2" t="str">
        <f>VLOOKUP(C540,customers!$A$2:$G$1760,7,FALSE)</f>
        <v>United States</v>
      </c>
      <c r="I540" t="str">
        <f>VLOOKUP(D540,products!$A$2:$B$97,2,FALSE)</f>
        <v>Rob</v>
      </c>
      <c r="J540" t="str">
        <f>VLOOKUP(D540,products!$A$2:$E$97,3,FALSE)</f>
        <v>D</v>
      </c>
      <c r="K540" s="6">
        <f>VLOOKUP(D540,products!$A$2:$E$97,4,FALSE)</f>
        <v>0.2</v>
      </c>
      <c r="L540" s="7">
        <f>VLOOKUP(D540,products!$A$2:$E$97,5,FALSE)</f>
        <v>2.6850000000000001</v>
      </c>
      <c r="M540" s="7">
        <f t="shared" si="24"/>
        <v>10.74</v>
      </c>
      <c r="N540" t="str">
        <f t="shared" si="25"/>
        <v>Robusta</v>
      </c>
      <c r="O540" t="str">
        <f t="shared" si="26"/>
        <v>Dark</v>
      </c>
      <c r="P540" t="str">
        <f>VLOOKUP(orders[[#All],[Customer ID]],Table2[#All],9,0)</f>
        <v>Yes</v>
      </c>
    </row>
    <row r="541" spans="1:16" x14ac:dyDescent="0.35">
      <c r="A541" s="2" t="s">
        <v>3537</v>
      </c>
      <c r="B541" s="4">
        <v>44488</v>
      </c>
      <c r="C541" s="2" t="s">
        <v>3538</v>
      </c>
      <c r="D541" t="s">
        <v>6172</v>
      </c>
      <c r="E541" s="2">
        <v>5</v>
      </c>
      <c r="F541" s="2" t="str">
        <f>VLOOKUP(C541,customers!$A$2:$B$1760,2,FALSE)</f>
        <v>Birgit Domange</v>
      </c>
      <c r="G541" s="2" t="str">
        <f>IF(VLOOKUP(C541,customers!$A$2:$C$1760,3,FALSE)=0,"",VLOOKUP(C541,customers!$A$2:$C$1760,3,FALSE))</f>
        <v>bdomangeez@yahoo.co.jp</v>
      </c>
      <c r="H541" s="2" t="str">
        <f>VLOOKUP(C541,customers!$A$2:$G$1760,7,FALSE)</f>
        <v>United States</v>
      </c>
      <c r="I541" t="str">
        <f>VLOOKUP(D541,products!$A$2:$B$97,2,FALSE)</f>
        <v>Rob</v>
      </c>
      <c r="J541" t="str">
        <f>VLOOKUP(D541,products!$A$2:$E$97,3,FALSE)</f>
        <v>D</v>
      </c>
      <c r="K541" s="6">
        <f>VLOOKUP(D541,products!$A$2:$E$97,4,FALSE)</f>
        <v>0.5</v>
      </c>
      <c r="L541" s="7">
        <f>VLOOKUP(D541,products!$A$2:$E$97,5,FALSE)</f>
        <v>5.37</v>
      </c>
      <c r="M541" s="7">
        <f t="shared" si="24"/>
        <v>26.85</v>
      </c>
      <c r="N541" t="str">
        <f t="shared" si="25"/>
        <v>Robusta</v>
      </c>
      <c r="O541" t="str">
        <f t="shared" si="26"/>
        <v>Dark</v>
      </c>
      <c r="P541" t="str">
        <f>VLOOKUP(orders[[#All],[Customer ID]],Table2[#All],9,0)</f>
        <v>No</v>
      </c>
    </row>
    <row r="542" spans="1:16" x14ac:dyDescent="0.35">
      <c r="A542" s="2" t="s">
        <v>3542</v>
      </c>
      <c r="B542" s="4">
        <v>43584</v>
      </c>
      <c r="C542" s="2" t="s">
        <v>3543</v>
      </c>
      <c r="D542" t="s">
        <v>6170</v>
      </c>
      <c r="E542" s="2">
        <v>4</v>
      </c>
      <c r="F542" s="2" t="str">
        <f>VLOOKUP(C542,customers!$A$2:$B$1760,2,FALSE)</f>
        <v>Killian Osler</v>
      </c>
      <c r="G542" s="2" t="str">
        <f>IF(VLOOKUP(C542,customers!$A$2:$C$1760,3,FALSE)=0,"",VLOOKUP(C542,customers!$A$2:$C$1760,3,FALSE))</f>
        <v>koslerf0@gmpg.org</v>
      </c>
      <c r="H542" s="2" t="str">
        <f>VLOOKUP(C542,customers!$A$2:$G$1760,7,FALSE)</f>
        <v>United States</v>
      </c>
      <c r="I542" t="str">
        <f>VLOOKUP(D542,products!$A$2:$B$97,2,FALSE)</f>
        <v>Lib</v>
      </c>
      <c r="J542" t="str">
        <f>VLOOKUP(D542,products!$A$2:$E$97,3,FALSE)</f>
        <v>L</v>
      </c>
      <c r="K542" s="6">
        <f>VLOOKUP(D542,products!$A$2:$E$97,4,FALSE)</f>
        <v>1</v>
      </c>
      <c r="L542" s="7">
        <f>VLOOKUP(D542,products!$A$2:$E$97,5,FALSE)</f>
        <v>15.85</v>
      </c>
      <c r="M542" s="7">
        <f t="shared" si="24"/>
        <v>63.4</v>
      </c>
      <c r="N542" t="str">
        <f t="shared" si="25"/>
        <v>Liberica</v>
      </c>
      <c r="O542" t="str">
        <f t="shared" si="26"/>
        <v>Light</v>
      </c>
      <c r="P542" t="str">
        <f>VLOOKUP(orders[[#All],[Customer ID]],Table2[#All],9,0)</f>
        <v>Yes</v>
      </c>
    </row>
    <row r="543" spans="1:16" x14ac:dyDescent="0.35">
      <c r="A543" s="2" t="s">
        <v>3548</v>
      </c>
      <c r="B543" s="4">
        <v>43750</v>
      </c>
      <c r="C543" s="2" t="s">
        <v>3549</v>
      </c>
      <c r="D543" t="s">
        <v>6168</v>
      </c>
      <c r="E543" s="2">
        <v>1</v>
      </c>
      <c r="F543" s="2" t="str">
        <f>VLOOKUP(C543,customers!$A$2:$B$1760,2,FALSE)</f>
        <v>Lora Dukes</v>
      </c>
      <c r="G543" s="2" t="str">
        <f>IF(VLOOKUP(C543,customers!$A$2:$C$1760,3,FALSE)=0,"",VLOOKUP(C543,customers!$A$2:$C$1760,3,FALSE))</f>
        <v/>
      </c>
      <c r="H543" s="2" t="str">
        <f>VLOOKUP(C543,customers!$A$2:$G$1760,7,FALSE)</f>
        <v>Ireland</v>
      </c>
      <c r="I543" t="str">
        <f>VLOOKUP(D543,products!$A$2:$B$97,2,FALSE)</f>
        <v>Ara</v>
      </c>
      <c r="J543" t="str">
        <f>VLOOKUP(D543,products!$A$2:$E$97,3,FALSE)</f>
        <v>D</v>
      </c>
      <c r="K543" s="6">
        <f>VLOOKUP(D543,products!$A$2:$E$97,4,FALSE)</f>
        <v>2.5</v>
      </c>
      <c r="L543" s="7">
        <f>VLOOKUP(D543,products!$A$2:$E$97,5,FALSE)</f>
        <v>22.885000000000002</v>
      </c>
      <c r="M543" s="7">
        <f t="shared" si="24"/>
        <v>22.885000000000002</v>
      </c>
      <c r="N543" t="str">
        <f t="shared" si="25"/>
        <v>Arabica</v>
      </c>
      <c r="O543" t="str">
        <f t="shared" si="26"/>
        <v>Dark</v>
      </c>
      <c r="P543" t="str">
        <f>VLOOKUP(orders[[#All],[Customer ID]],Table2[#All],9,0)</f>
        <v>Yes</v>
      </c>
    </row>
    <row r="544" spans="1:16" x14ac:dyDescent="0.35">
      <c r="A544" s="2" t="s">
        <v>3553</v>
      </c>
      <c r="B544" s="4">
        <v>44335</v>
      </c>
      <c r="C544" s="2" t="s">
        <v>3554</v>
      </c>
      <c r="D544" t="s">
        <v>6175</v>
      </c>
      <c r="E544" s="2">
        <v>4</v>
      </c>
      <c r="F544" s="2" t="str">
        <f>VLOOKUP(C544,customers!$A$2:$B$1760,2,FALSE)</f>
        <v>Zack Pellett</v>
      </c>
      <c r="G544" s="2" t="str">
        <f>IF(VLOOKUP(C544,customers!$A$2:$C$1760,3,FALSE)=0,"",VLOOKUP(C544,customers!$A$2:$C$1760,3,FALSE))</f>
        <v>zpellettf2@dailymotion.com</v>
      </c>
      <c r="H544" s="2" t="str">
        <f>VLOOKUP(C544,customers!$A$2:$G$1760,7,FALSE)</f>
        <v>United States</v>
      </c>
      <c r="I544" t="str">
        <f>VLOOKUP(D544,products!$A$2:$B$97,2,FALSE)</f>
        <v>Ara</v>
      </c>
      <c r="J544" t="str">
        <f>VLOOKUP(D544,products!$A$2:$E$97,3,FALSE)</f>
        <v>M</v>
      </c>
      <c r="K544" s="6">
        <f>VLOOKUP(D544,products!$A$2:$E$97,4,FALSE)</f>
        <v>2.5</v>
      </c>
      <c r="L544" s="7">
        <f>VLOOKUP(D544,products!$A$2:$E$97,5,FALSE)</f>
        <v>25.875</v>
      </c>
      <c r="M544" s="7">
        <f t="shared" si="24"/>
        <v>103.5</v>
      </c>
      <c r="N544" t="str">
        <f t="shared" si="25"/>
        <v>Arabica</v>
      </c>
      <c r="O544" t="str">
        <f t="shared" si="26"/>
        <v>Medium</v>
      </c>
      <c r="P544" t="str">
        <f>VLOOKUP(orders[[#All],[Customer ID]],Table2[#All],9,0)</f>
        <v>No</v>
      </c>
    </row>
    <row r="545" spans="1:16" x14ac:dyDescent="0.35">
      <c r="A545" s="2" t="s">
        <v>3559</v>
      </c>
      <c r="B545" s="4">
        <v>44380</v>
      </c>
      <c r="C545" s="2" t="s">
        <v>3560</v>
      </c>
      <c r="D545" t="s">
        <v>6142</v>
      </c>
      <c r="E545" s="2">
        <v>2</v>
      </c>
      <c r="F545" s="2" t="str">
        <f>VLOOKUP(C545,customers!$A$2:$B$1760,2,FALSE)</f>
        <v>Ilaire Sprakes</v>
      </c>
      <c r="G545" s="2" t="str">
        <f>IF(VLOOKUP(C545,customers!$A$2:$C$1760,3,FALSE)=0,"",VLOOKUP(C545,customers!$A$2:$C$1760,3,FALSE))</f>
        <v>isprakesf3@spiegel.de</v>
      </c>
      <c r="H545" s="2" t="str">
        <f>VLOOKUP(C545,customers!$A$2:$G$1760,7,FALSE)</f>
        <v>United States</v>
      </c>
      <c r="I545" t="str">
        <f>VLOOKUP(D545,products!$A$2:$B$97,2,FALSE)</f>
        <v>Rob</v>
      </c>
      <c r="J545" t="str">
        <f>VLOOKUP(D545,products!$A$2:$E$97,3,FALSE)</f>
        <v>L</v>
      </c>
      <c r="K545" s="6">
        <f>VLOOKUP(D545,products!$A$2:$E$97,4,FALSE)</f>
        <v>2.5</v>
      </c>
      <c r="L545" s="7">
        <f>VLOOKUP(D545,products!$A$2:$E$97,5,FALSE)</f>
        <v>27.484999999999999</v>
      </c>
      <c r="M545" s="7">
        <f t="shared" si="24"/>
        <v>54.97</v>
      </c>
      <c r="N545" t="str">
        <f t="shared" si="25"/>
        <v>Robusta</v>
      </c>
      <c r="O545" t="str">
        <f t="shared" si="26"/>
        <v>Light</v>
      </c>
      <c r="P545" t="str">
        <f>VLOOKUP(orders[[#All],[Customer ID]],Table2[#All],9,0)</f>
        <v>No</v>
      </c>
    </row>
    <row r="546" spans="1:16" x14ac:dyDescent="0.35">
      <c r="A546" s="2" t="s">
        <v>3565</v>
      </c>
      <c r="B546" s="4">
        <v>43869</v>
      </c>
      <c r="C546" s="2" t="s">
        <v>3566</v>
      </c>
      <c r="D546" t="s">
        <v>6180</v>
      </c>
      <c r="E546" s="2">
        <v>2</v>
      </c>
      <c r="F546" s="2" t="str">
        <f>VLOOKUP(C546,customers!$A$2:$B$1760,2,FALSE)</f>
        <v>Heda Fromant</v>
      </c>
      <c r="G546" s="2" t="str">
        <f>IF(VLOOKUP(C546,customers!$A$2:$C$1760,3,FALSE)=0,"",VLOOKUP(C546,customers!$A$2:$C$1760,3,FALSE))</f>
        <v>hfromantf4@ucsd.edu</v>
      </c>
      <c r="H546" s="2" t="str">
        <f>VLOOKUP(C546,customers!$A$2:$G$1760,7,FALSE)</f>
        <v>United States</v>
      </c>
      <c r="I546" t="str">
        <f>VLOOKUP(D546,products!$A$2:$B$97,2,FALSE)</f>
        <v>Ara</v>
      </c>
      <c r="J546" t="str">
        <f>VLOOKUP(D546,products!$A$2:$E$97,3,FALSE)</f>
        <v>L</v>
      </c>
      <c r="K546" s="6">
        <f>VLOOKUP(D546,products!$A$2:$E$97,4,FALSE)</f>
        <v>0.5</v>
      </c>
      <c r="L546" s="7">
        <f>VLOOKUP(D546,products!$A$2:$E$97,5,FALSE)</f>
        <v>7.77</v>
      </c>
      <c r="M546" s="7">
        <f t="shared" si="24"/>
        <v>15.54</v>
      </c>
      <c r="N546" t="str">
        <f t="shared" si="25"/>
        <v>Arabica</v>
      </c>
      <c r="O546" t="str">
        <f t="shared" si="26"/>
        <v>Light</v>
      </c>
      <c r="P546" t="str">
        <f>VLOOKUP(orders[[#All],[Customer ID]],Table2[#All],9,0)</f>
        <v>No</v>
      </c>
    </row>
    <row r="547" spans="1:16" x14ac:dyDescent="0.35">
      <c r="A547" s="2" t="s">
        <v>3571</v>
      </c>
      <c r="B547" s="4">
        <v>44120</v>
      </c>
      <c r="C547" s="2" t="s">
        <v>3572</v>
      </c>
      <c r="D547" t="s">
        <v>6150</v>
      </c>
      <c r="E547" s="2">
        <v>4</v>
      </c>
      <c r="F547" s="2" t="str">
        <f>VLOOKUP(C547,customers!$A$2:$B$1760,2,FALSE)</f>
        <v>Rufus Flear</v>
      </c>
      <c r="G547" s="2" t="str">
        <f>IF(VLOOKUP(C547,customers!$A$2:$C$1760,3,FALSE)=0,"",VLOOKUP(C547,customers!$A$2:$C$1760,3,FALSE))</f>
        <v>rflearf5@artisteer.com</v>
      </c>
      <c r="H547" s="2" t="str">
        <f>VLOOKUP(C547,customers!$A$2:$G$1760,7,FALSE)</f>
        <v>United Kingdom</v>
      </c>
      <c r="I547" t="str">
        <f>VLOOKUP(D547,products!$A$2:$B$97,2,FALSE)</f>
        <v>Lib</v>
      </c>
      <c r="J547" t="str">
        <f>VLOOKUP(D547,products!$A$2:$E$97,3,FALSE)</f>
        <v>D</v>
      </c>
      <c r="K547" s="6">
        <f>VLOOKUP(D547,products!$A$2:$E$97,4,FALSE)</f>
        <v>0.2</v>
      </c>
      <c r="L547" s="7">
        <f>VLOOKUP(D547,products!$A$2:$E$97,5,FALSE)</f>
        <v>3.8849999999999998</v>
      </c>
      <c r="M547" s="7">
        <f t="shared" si="24"/>
        <v>15.54</v>
      </c>
      <c r="N547" t="str">
        <f t="shared" si="25"/>
        <v>Liberica</v>
      </c>
      <c r="O547" t="str">
        <f t="shared" si="26"/>
        <v>Dark</v>
      </c>
      <c r="P547" t="str">
        <f>VLOOKUP(orders[[#All],[Customer ID]],Table2[#All],9,0)</f>
        <v>No</v>
      </c>
    </row>
    <row r="548" spans="1:16" x14ac:dyDescent="0.35">
      <c r="A548" s="2" t="s">
        <v>3577</v>
      </c>
      <c r="B548" s="4">
        <v>44127</v>
      </c>
      <c r="C548" s="2" t="s">
        <v>3578</v>
      </c>
      <c r="D548" t="s">
        <v>6185</v>
      </c>
      <c r="E548" s="2">
        <v>3</v>
      </c>
      <c r="F548" s="2" t="str">
        <f>VLOOKUP(C548,customers!$A$2:$B$1760,2,FALSE)</f>
        <v>Dom Milella</v>
      </c>
      <c r="G548" s="2" t="str">
        <f>IF(VLOOKUP(C548,customers!$A$2:$C$1760,3,FALSE)=0,"",VLOOKUP(C548,customers!$A$2:$C$1760,3,FALSE))</f>
        <v/>
      </c>
      <c r="H548" s="2" t="str">
        <f>VLOOKUP(C548,customers!$A$2:$G$1760,7,FALSE)</f>
        <v>Ireland</v>
      </c>
      <c r="I548" t="str">
        <f>VLOOKUP(D548,products!$A$2:$B$97,2,FALSE)</f>
        <v>Exc</v>
      </c>
      <c r="J548" t="str">
        <f>VLOOKUP(D548,products!$A$2:$E$97,3,FALSE)</f>
        <v>D</v>
      </c>
      <c r="K548" s="6">
        <f>VLOOKUP(D548,products!$A$2:$E$97,4,FALSE)</f>
        <v>2.5</v>
      </c>
      <c r="L548" s="7">
        <f>VLOOKUP(D548,products!$A$2:$E$97,5,FALSE)</f>
        <v>27.945</v>
      </c>
      <c r="M548" s="7">
        <f t="shared" si="24"/>
        <v>83.835000000000008</v>
      </c>
      <c r="N548" t="str">
        <f t="shared" si="25"/>
        <v>Excelsa</v>
      </c>
      <c r="O548" t="str">
        <f t="shared" si="26"/>
        <v>Dark</v>
      </c>
      <c r="P548" t="str">
        <f>VLOOKUP(orders[[#All],[Customer ID]],Table2[#All],9,0)</f>
        <v>No</v>
      </c>
    </row>
    <row r="549" spans="1:16" x14ac:dyDescent="0.35">
      <c r="A549" s="2" t="s">
        <v>3582</v>
      </c>
      <c r="B549" s="4">
        <v>44265</v>
      </c>
      <c r="C549" s="2" t="s">
        <v>3594</v>
      </c>
      <c r="D549" t="s">
        <v>6178</v>
      </c>
      <c r="E549" s="2">
        <v>3</v>
      </c>
      <c r="F549" s="2" t="str">
        <f>VLOOKUP(C549,customers!$A$2:$B$1760,2,FALSE)</f>
        <v>Wilek Lightollers</v>
      </c>
      <c r="G549" s="2" t="str">
        <f>IF(VLOOKUP(C549,customers!$A$2:$C$1760,3,FALSE)=0,"",VLOOKUP(C549,customers!$A$2:$C$1760,3,FALSE))</f>
        <v>wlightollersf9@baidu.com</v>
      </c>
      <c r="H549" s="2" t="str">
        <f>VLOOKUP(C549,customers!$A$2:$G$1760,7,FALSE)</f>
        <v>United States</v>
      </c>
      <c r="I549" t="str">
        <f>VLOOKUP(D549,products!$A$2:$B$97,2,FALSE)</f>
        <v>Rob</v>
      </c>
      <c r="J549" t="str">
        <f>VLOOKUP(D549,products!$A$2:$E$97,3,FALSE)</f>
        <v>L</v>
      </c>
      <c r="K549" s="6">
        <f>VLOOKUP(D549,products!$A$2:$E$97,4,FALSE)</f>
        <v>0.2</v>
      </c>
      <c r="L549" s="7">
        <f>VLOOKUP(D549,products!$A$2:$E$97,5,FALSE)</f>
        <v>3.585</v>
      </c>
      <c r="M549" s="7">
        <f t="shared" si="24"/>
        <v>10.754999999999999</v>
      </c>
      <c r="N549" t="str">
        <f t="shared" si="25"/>
        <v>Robusta</v>
      </c>
      <c r="O549" t="str">
        <f t="shared" si="26"/>
        <v>Light</v>
      </c>
      <c r="P549" t="str">
        <f>VLOOKUP(orders[[#All],[Customer ID]],Table2[#All],9,0)</f>
        <v>Yes</v>
      </c>
    </row>
    <row r="550" spans="1:16" x14ac:dyDescent="0.35">
      <c r="A550" s="2" t="s">
        <v>3587</v>
      </c>
      <c r="B550" s="4">
        <v>44384</v>
      </c>
      <c r="C550" s="2" t="s">
        <v>3588</v>
      </c>
      <c r="D550" t="s">
        <v>6184</v>
      </c>
      <c r="E550" s="2">
        <v>3</v>
      </c>
      <c r="F550" s="2" t="str">
        <f>VLOOKUP(C550,customers!$A$2:$B$1760,2,FALSE)</f>
        <v>Bette-ann Munden</v>
      </c>
      <c r="G550" s="2" t="str">
        <f>IF(VLOOKUP(C550,customers!$A$2:$C$1760,3,FALSE)=0,"",VLOOKUP(C550,customers!$A$2:$C$1760,3,FALSE))</f>
        <v>bmundenf8@elpais.com</v>
      </c>
      <c r="H550" s="2" t="str">
        <f>VLOOKUP(C550,customers!$A$2:$G$1760,7,FALSE)</f>
        <v>United States</v>
      </c>
      <c r="I550" t="str">
        <f>VLOOKUP(D550,products!$A$2:$B$97,2,FALSE)</f>
        <v>Exc</v>
      </c>
      <c r="J550" t="str">
        <f>VLOOKUP(D550,products!$A$2:$E$97,3,FALSE)</f>
        <v>L</v>
      </c>
      <c r="K550" s="6">
        <f>VLOOKUP(D550,products!$A$2:$E$97,4,FALSE)</f>
        <v>0.2</v>
      </c>
      <c r="L550" s="7">
        <f>VLOOKUP(D550,products!$A$2:$E$97,5,FALSE)</f>
        <v>4.4550000000000001</v>
      </c>
      <c r="M550" s="7">
        <f t="shared" si="24"/>
        <v>13.365</v>
      </c>
      <c r="N550" t="str">
        <f t="shared" si="25"/>
        <v>Excelsa</v>
      </c>
      <c r="O550" t="str">
        <f t="shared" si="26"/>
        <v>Light</v>
      </c>
      <c r="P550" t="str">
        <f>VLOOKUP(orders[[#All],[Customer ID]],Table2[#All],9,0)</f>
        <v>Yes</v>
      </c>
    </row>
    <row r="551" spans="1:16" x14ac:dyDescent="0.35">
      <c r="A551" s="2" t="s">
        <v>3593</v>
      </c>
      <c r="B551" s="4">
        <v>44232</v>
      </c>
      <c r="C551" s="2" t="s">
        <v>3594</v>
      </c>
      <c r="D551" t="s">
        <v>6184</v>
      </c>
      <c r="E551" s="2">
        <v>4</v>
      </c>
      <c r="F551" s="2" t="str">
        <f>VLOOKUP(C551,customers!$A$2:$B$1760,2,FALSE)</f>
        <v>Wilek Lightollers</v>
      </c>
      <c r="G551" s="2" t="str">
        <f>IF(VLOOKUP(C551,customers!$A$2:$C$1760,3,FALSE)=0,"",VLOOKUP(C551,customers!$A$2:$C$1760,3,FALSE))</f>
        <v>wlightollersf9@baidu.com</v>
      </c>
      <c r="H551" s="2" t="str">
        <f>VLOOKUP(C551,customers!$A$2:$G$1760,7,FALSE)</f>
        <v>United States</v>
      </c>
      <c r="I551" t="str">
        <f>VLOOKUP(D551,products!$A$2:$B$97,2,FALSE)</f>
        <v>Exc</v>
      </c>
      <c r="J551" t="str">
        <f>VLOOKUP(D551,products!$A$2:$E$97,3,FALSE)</f>
        <v>L</v>
      </c>
      <c r="K551" s="6">
        <f>VLOOKUP(D551,products!$A$2:$E$97,4,FALSE)</f>
        <v>0.2</v>
      </c>
      <c r="L551" s="7">
        <f>VLOOKUP(D551,products!$A$2:$E$97,5,FALSE)</f>
        <v>4.4550000000000001</v>
      </c>
      <c r="M551" s="7">
        <f t="shared" si="24"/>
        <v>17.82</v>
      </c>
      <c r="N551" t="str">
        <f t="shared" si="25"/>
        <v>Excelsa</v>
      </c>
      <c r="O551" t="str">
        <f t="shared" si="26"/>
        <v>Light</v>
      </c>
      <c r="P551" t="str">
        <f>VLOOKUP(orders[[#All],[Customer ID]],Table2[#All],9,0)</f>
        <v>Yes</v>
      </c>
    </row>
    <row r="552" spans="1:16" x14ac:dyDescent="0.35">
      <c r="A552" s="2" t="s">
        <v>3599</v>
      </c>
      <c r="B552" s="4">
        <v>44176</v>
      </c>
      <c r="C552" s="2" t="s">
        <v>3600</v>
      </c>
      <c r="D552" t="s">
        <v>6150</v>
      </c>
      <c r="E552" s="2">
        <v>6</v>
      </c>
      <c r="F552" s="2" t="str">
        <f>VLOOKUP(C552,customers!$A$2:$B$1760,2,FALSE)</f>
        <v>Nick Brakespear</v>
      </c>
      <c r="G552" s="2" t="str">
        <f>IF(VLOOKUP(C552,customers!$A$2:$C$1760,3,FALSE)=0,"",VLOOKUP(C552,customers!$A$2:$C$1760,3,FALSE))</f>
        <v>nbrakespearfa@rediff.com</v>
      </c>
      <c r="H552" s="2" t="str">
        <f>VLOOKUP(C552,customers!$A$2:$G$1760,7,FALSE)</f>
        <v>United States</v>
      </c>
      <c r="I552" t="str">
        <f>VLOOKUP(D552,products!$A$2:$B$97,2,FALSE)</f>
        <v>Lib</v>
      </c>
      <c r="J552" t="str">
        <f>VLOOKUP(D552,products!$A$2:$E$97,3,FALSE)</f>
        <v>D</v>
      </c>
      <c r="K552" s="6">
        <f>VLOOKUP(D552,products!$A$2:$E$97,4,FALSE)</f>
        <v>0.2</v>
      </c>
      <c r="L552" s="7">
        <f>VLOOKUP(D552,products!$A$2:$E$97,5,FALSE)</f>
        <v>3.8849999999999998</v>
      </c>
      <c r="M552" s="7">
        <f t="shared" si="24"/>
        <v>23.31</v>
      </c>
      <c r="N552" t="str">
        <f t="shared" si="25"/>
        <v>Liberica</v>
      </c>
      <c r="O552" t="str">
        <f t="shared" si="26"/>
        <v>Dark</v>
      </c>
      <c r="P552" t="str">
        <f>VLOOKUP(orders[[#All],[Customer ID]],Table2[#All],9,0)</f>
        <v>Yes</v>
      </c>
    </row>
    <row r="553" spans="1:16" x14ac:dyDescent="0.35">
      <c r="A553" s="2" t="s">
        <v>3605</v>
      </c>
      <c r="B553" s="4">
        <v>44694</v>
      </c>
      <c r="C553" s="2" t="s">
        <v>3606</v>
      </c>
      <c r="D553" t="s">
        <v>6153</v>
      </c>
      <c r="E553" s="2">
        <v>2</v>
      </c>
      <c r="F553" s="2" t="str">
        <f>VLOOKUP(C553,customers!$A$2:$B$1760,2,FALSE)</f>
        <v>Malynda Glawsop</v>
      </c>
      <c r="G553" s="2" t="str">
        <f>IF(VLOOKUP(C553,customers!$A$2:$C$1760,3,FALSE)=0,"",VLOOKUP(C553,customers!$A$2:$C$1760,3,FALSE))</f>
        <v>mglawsopfb@reverbnation.com</v>
      </c>
      <c r="H553" s="2" t="str">
        <f>VLOOKUP(C553,customers!$A$2:$G$1760,7,FALSE)</f>
        <v>United States</v>
      </c>
      <c r="I553" t="str">
        <f>VLOOKUP(D553,products!$A$2:$B$97,2,FALSE)</f>
        <v>Exc</v>
      </c>
      <c r="J553" t="str">
        <f>VLOOKUP(D553,products!$A$2:$E$97,3,FALSE)</f>
        <v>D</v>
      </c>
      <c r="K553" s="6">
        <f>VLOOKUP(D553,products!$A$2:$E$97,4,FALSE)</f>
        <v>0.2</v>
      </c>
      <c r="L553" s="7">
        <f>VLOOKUP(D553,products!$A$2:$E$97,5,FALSE)</f>
        <v>3.645</v>
      </c>
      <c r="M553" s="7">
        <f t="shared" si="24"/>
        <v>7.29</v>
      </c>
      <c r="N553" t="str">
        <f t="shared" si="25"/>
        <v>Excelsa</v>
      </c>
      <c r="O553" t="str">
        <f t="shared" si="26"/>
        <v>Dark</v>
      </c>
      <c r="P553" t="str">
        <f>VLOOKUP(orders[[#All],[Customer ID]],Table2[#All],9,0)</f>
        <v>No</v>
      </c>
    </row>
    <row r="554" spans="1:16" x14ac:dyDescent="0.35">
      <c r="A554" s="2" t="s">
        <v>3611</v>
      </c>
      <c r="B554" s="4">
        <v>43761</v>
      </c>
      <c r="C554" s="2" t="s">
        <v>3612</v>
      </c>
      <c r="D554" t="s">
        <v>6184</v>
      </c>
      <c r="E554" s="2">
        <v>4</v>
      </c>
      <c r="F554" s="2" t="str">
        <f>VLOOKUP(C554,customers!$A$2:$B$1760,2,FALSE)</f>
        <v>Granville Alberts</v>
      </c>
      <c r="G554" s="2" t="str">
        <f>IF(VLOOKUP(C554,customers!$A$2:$C$1760,3,FALSE)=0,"",VLOOKUP(C554,customers!$A$2:$C$1760,3,FALSE))</f>
        <v>galbertsfc@etsy.com</v>
      </c>
      <c r="H554" s="2" t="str">
        <f>VLOOKUP(C554,customers!$A$2:$G$1760,7,FALSE)</f>
        <v>United Kingdom</v>
      </c>
      <c r="I554" t="str">
        <f>VLOOKUP(D554,products!$A$2:$B$97,2,FALSE)</f>
        <v>Exc</v>
      </c>
      <c r="J554" t="str">
        <f>VLOOKUP(D554,products!$A$2:$E$97,3,FALSE)</f>
        <v>L</v>
      </c>
      <c r="K554" s="6">
        <f>VLOOKUP(D554,products!$A$2:$E$97,4,FALSE)</f>
        <v>0.2</v>
      </c>
      <c r="L554" s="7">
        <f>VLOOKUP(D554,products!$A$2:$E$97,5,FALSE)</f>
        <v>4.4550000000000001</v>
      </c>
      <c r="M554" s="7">
        <f t="shared" si="24"/>
        <v>17.82</v>
      </c>
      <c r="N554" t="str">
        <f t="shared" si="25"/>
        <v>Excelsa</v>
      </c>
      <c r="O554" t="str">
        <f t="shared" si="26"/>
        <v>Light</v>
      </c>
      <c r="P554" t="str">
        <f>VLOOKUP(orders[[#All],[Customer ID]],Table2[#All],9,0)</f>
        <v>Yes</v>
      </c>
    </row>
    <row r="555" spans="1:16" x14ac:dyDescent="0.35">
      <c r="A555" s="2" t="s">
        <v>3617</v>
      </c>
      <c r="B555" s="4">
        <v>44085</v>
      </c>
      <c r="C555" s="2" t="s">
        <v>3618</v>
      </c>
      <c r="D555" t="s">
        <v>6141</v>
      </c>
      <c r="E555" s="2">
        <v>5</v>
      </c>
      <c r="F555" s="2" t="str">
        <f>VLOOKUP(C555,customers!$A$2:$B$1760,2,FALSE)</f>
        <v>Vasily Polglase</v>
      </c>
      <c r="G555" s="2" t="str">
        <f>IF(VLOOKUP(C555,customers!$A$2:$C$1760,3,FALSE)=0,"",VLOOKUP(C555,customers!$A$2:$C$1760,3,FALSE))</f>
        <v>vpolglasefd@about.me</v>
      </c>
      <c r="H555" s="2" t="str">
        <f>VLOOKUP(C555,customers!$A$2:$G$1760,7,FALSE)</f>
        <v>United States</v>
      </c>
      <c r="I555" t="str">
        <f>VLOOKUP(D555,products!$A$2:$B$97,2,FALSE)</f>
        <v>Exc</v>
      </c>
      <c r="J555" t="str">
        <f>VLOOKUP(D555,products!$A$2:$E$97,3,FALSE)</f>
        <v>M</v>
      </c>
      <c r="K555" s="6">
        <f>VLOOKUP(D555,products!$A$2:$E$97,4,FALSE)</f>
        <v>1</v>
      </c>
      <c r="L555" s="7">
        <f>VLOOKUP(D555,products!$A$2:$E$97,5,FALSE)</f>
        <v>13.75</v>
      </c>
      <c r="M555" s="7">
        <f t="shared" si="24"/>
        <v>68.75</v>
      </c>
      <c r="N555" t="str">
        <f t="shared" si="25"/>
        <v>Excelsa</v>
      </c>
      <c r="O555" t="str">
        <f t="shared" si="26"/>
        <v>Medium</v>
      </c>
      <c r="P555" t="str">
        <f>VLOOKUP(orders[[#All],[Customer ID]],Table2[#All],9,0)</f>
        <v>No</v>
      </c>
    </row>
    <row r="556" spans="1:16" x14ac:dyDescent="0.35">
      <c r="A556" s="2" t="s">
        <v>3622</v>
      </c>
      <c r="B556" s="4">
        <v>43737</v>
      </c>
      <c r="C556" s="2" t="s">
        <v>3623</v>
      </c>
      <c r="D556" t="s">
        <v>6142</v>
      </c>
      <c r="E556" s="2">
        <v>2</v>
      </c>
      <c r="F556" s="2" t="str">
        <f>VLOOKUP(C556,customers!$A$2:$B$1760,2,FALSE)</f>
        <v>Madelaine Sharples</v>
      </c>
      <c r="G556" s="2" t="str">
        <f>IF(VLOOKUP(C556,customers!$A$2:$C$1760,3,FALSE)=0,"",VLOOKUP(C556,customers!$A$2:$C$1760,3,FALSE))</f>
        <v/>
      </c>
      <c r="H556" s="2" t="str">
        <f>VLOOKUP(C556,customers!$A$2:$G$1760,7,FALSE)</f>
        <v>United Kingdom</v>
      </c>
      <c r="I556" t="str">
        <f>VLOOKUP(D556,products!$A$2:$B$97,2,FALSE)</f>
        <v>Rob</v>
      </c>
      <c r="J556" t="str">
        <f>VLOOKUP(D556,products!$A$2:$E$97,3,FALSE)</f>
        <v>L</v>
      </c>
      <c r="K556" s="6">
        <f>VLOOKUP(D556,products!$A$2:$E$97,4,FALSE)</f>
        <v>2.5</v>
      </c>
      <c r="L556" s="7">
        <f>VLOOKUP(D556,products!$A$2:$E$97,5,FALSE)</f>
        <v>27.484999999999999</v>
      </c>
      <c r="M556" s="7">
        <f t="shared" si="24"/>
        <v>54.97</v>
      </c>
      <c r="N556" t="str">
        <f t="shared" si="25"/>
        <v>Robusta</v>
      </c>
      <c r="O556" t="str">
        <f t="shared" si="26"/>
        <v>Light</v>
      </c>
      <c r="P556" t="str">
        <f>VLOOKUP(orders[[#All],[Customer ID]],Table2[#All],9,0)</f>
        <v>Yes</v>
      </c>
    </row>
    <row r="557" spans="1:16" x14ac:dyDescent="0.35">
      <c r="A557" s="2" t="s">
        <v>3627</v>
      </c>
      <c r="B557" s="4">
        <v>44258</v>
      </c>
      <c r="C557" s="2" t="s">
        <v>3628</v>
      </c>
      <c r="D557" t="s">
        <v>6141</v>
      </c>
      <c r="E557" s="2">
        <v>6</v>
      </c>
      <c r="F557" s="2" t="str">
        <f>VLOOKUP(C557,customers!$A$2:$B$1760,2,FALSE)</f>
        <v>Sigfrid Busch</v>
      </c>
      <c r="G557" s="2" t="str">
        <f>IF(VLOOKUP(C557,customers!$A$2:$C$1760,3,FALSE)=0,"",VLOOKUP(C557,customers!$A$2:$C$1760,3,FALSE))</f>
        <v>sbuschff@so-net.ne.jp</v>
      </c>
      <c r="H557" s="2" t="str">
        <f>VLOOKUP(C557,customers!$A$2:$G$1760,7,FALSE)</f>
        <v>Ireland</v>
      </c>
      <c r="I557" t="str">
        <f>VLOOKUP(D557,products!$A$2:$B$97,2,FALSE)</f>
        <v>Exc</v>
      </c>
      <c r="J557" t="str">
        <f>VLOOKUP(D557,products!$A$2:$E$97,3,FALSE)</f>
        <v>M</v>
      </c>
      <c r="K557" s="6">
        <f>VLOOKUP(D557,products!$A$2:$E$97,4,FALSE)</f>
        <v>1</v>
      </c>
      <c r="L557" s="7">
        <f>VLOOKUP(D557,products!$A$2:$E$97,5,FALSE)</f>
        <v>13.75</v>
      </c>
      <c r="M557" s="7">
        <f t="shared" si="24"/>
        <v>82.5</v>
      </c>
      <c r="N557" t="str">
        <f t="shared" si="25"/>
        <v>Excelsa</v>
      </c>
      <c r="O557" t="str">
        <f t="shared" si="26"/>
        <v>Medium</v>
      </c>
      <c r="P557" t="str">
        <f>VLOOKUP(orders[[#All],[Customer ID]],Table2[#All],9,0)</f>
        <v>No</v>
      </c>
    </row>
    <row r="558" spans="1:16" x14ac:dyDescent="0.35">
      <c r="A558" s="2" t="s">
        <v>3633</v>
      </c>
      <c r="B558" s="4">
        <v>44523</v>
      </c>
      <c r="C558" s="2" t="s">
        <v>3634</v>
      </c>
      <c r="D558" t="s">
        <v>6159</v>
      </c>
      <c r="E558" s="2">
        <v>2</v>
      </c>
      <c r="F558" s="2" t="str">
        <f>VLOOKUP(C558,customers!$A$2:$B$1760,2,FALSE)</f>
        <v>Cissiee Raisbeck</v>
      </c>
      <c r="G558" s="2" t="str">
        <f>IF(VLOOKUP(C558,customers!$A$2:$C$1760,3,FALSE)=0,"",VLOOKUP(C558,customers!$A$2:$C$1760,3,FALSE))</f>
        <v>craisbeckfg@webnode.com</v>
      </c>
      <c r="H558" s="2" t="str">
        <f>VLOOKUP(C558,customers!$A$2:$G$1760,7,FALSE)</f>
        <v>United States</v>
      </c>
      <c r="I558" t="str">
        <f>VLOOKUP(D558,products!$A$2:$B$97,2,FALSE)</f>
        <v>Lib</v>
      </c>
      <c r="J558" t="str">
        <f>VLOOKUP(D558,products!$A$2:$E$97,3,FALSE)</f>
        <v>M</v>
      </c>
      <c r="K558" s="6">
        <f>VLOOKUP(D558,products!$A$2:$E$97,4,FALSE)</f>
        <v>0.2</v>
      </c>
      <c r="L558" s="7">
        <f>VLOOKUP(D558,products!$A$2:$E$97,5,FALSE)</f>
        <v>4.3650000000000002</v>
      </c>
      <c r="M558" s="7">
        <f t="shared" si="24"/>
        <v>8.73</v>
      </c>
      <c r="N558" t="str">
        <f t="shared" si="25"/>
        <v>Liberica</v>
      </c>
      <c r="O558" t="str">
        <f t="shared" si="26"/>
        <v>Medium</v>
      </c>
      <c r="P558" t="str">
        <f>VLOOKUP(orders[[#All],[Customer ID]],Table2[#All],9,0)</f>
        <v>Yes</v>
      </c>
    </row>
    <row r="559" spans="1:16" x14ac:dyDescent="0.35">
      <c r="A559" s="2" t="s">
        <v>3638</v>
      </c>
      <c r="B559" s="4">
        <v>44506</v>
      </c>
      <c r="C559" s="2" t="s">
        <v>3368</v>
      </c>
      <c r="D559" t="s">
        <v>6171</v>
      </c>
      <c r="E559" s="2">
        <v>4</v>
      </c>
      <c r="F559" s="2" t="str">
        <f>VLOOKUP(C559,customers!$A$2:$B$1760,2,FALSE)</f>
        <v>Marja Urion</v>
      </c>
      <c r="G559" s="2" t="str">
        <f>IF(VLOOKUP(C559,customers!$A$2:$C$1760,3,FALSE)=0,"",VLOOKUP(C559,customers!$A$2:$C$1760,3,FALSE))</f>
        <v>murione5@alexa.com</v>
      </c>
      <c r="H559" s="2" t="str">
        <f>VLOOKUP(C559,customers!$A$2:$G$1760,7,FALSE)</f>
        <v>Ireland</v>
      </c>
      <c r="I559" t="str">
        <f>VLOOKUP(D559,products!$A$2:$B$97,2,FALSE)</f>
        <v>Exc</v>
      </c>
      <c r="J559" t="str">
        <f>VLOOKUP(D559,products!$A$2:$E$97,3,FALSE)</f>
        <v>L</v>
      </c>
      <c r="K559" s="6">
        <f>VLOOKUP(D559,products!$A$2:$E$97,4,FALSE)</f>
        <v>1</v>
      </c>
      <c r="L559" s="7">
        <f>VLOOKUP(D559,products!$A$2:$E$97,5,FALSE)</f>
        <v>14.85</v>
      </c>
      <c r="M559" s="7">
        <f t="shared" si="24"/>
        <v>59.4</v>
      </c>
      <c r="N559" t="str">
        <f t="shared" si="25"/>
        <v>Excelsa</v>
      </c>
      <c r="O559" t="str">
        <f t="shared" si="26"/>
        <v>Light</v>
      </c>
      <c r="P559" t="str">
        <f>VLOOKUP(orders[[#All],[Customer ID]],Table2[#All],9,0)</f>
        <v>Yes</v>
      </c>
    </row>
    <row r="560" spans="1:16" x14ac:dyDescent="0.35">
      <c r="A560" s="2" t="s">
        <v>3643</v>
      </c>
      <c r="B560" s="4">
        <v>44225</v>
      </c>
      <c r="C560" s="2" t="s">
        <v>3644</v>
      </c>
      <c r="D560" t="s">
        <v>6150</v>
      </c>
      <c r="E560" s="2">
        <v>4</v>
      </c>
      <c r="F560" s="2" t="str">
        <f>VLOOKUP(C560,customers!$A$2:$B$1760,2,FALSE)</f>
        <v>Kenton Wetherick</v>
      </c>
      <c r="G560" s="2" t="str">
        <f>IF(VLOOKUP(C560,customers!$A$2:$C$1760,3,FALSE)=0,"",VLOOKUP(C560,customers!$A$2:$C$1760,3,FALSE))</f>
        <v/>
      </c>
      <c r="H560" s="2" t="str">
        <f>VLOOKUP(C560,customers!$A$2:$G$1760,7,FALSE)</f>
        <v>United States</v>
      </c>
      <c r="I560" t="str">
        <f>VLOOKUP(D560,products!$A$2:$B$97,2,FALSE)</f>
        <v>Lib</v>
      </c>
      <c r="J560" t="str">
        <f>VLOOKUP(D560,products!$A$2:$E$97,3,FALSE)</f>
        <v>D</v>
      </c>
      <c r="K560" s="6">
        <f>VLOOKUP(D560,products!$A$2:$E$97,4,FALSE)</f>
        <v>0.2</v>
      </c>
      <c r="L560" s="7">
        <f>VLOOKUP(D560,products!$A$2:$E$97,5,FALSE)</f>
        <v>3.8849999999999998</v>
      </c>
      <c r="M560" s="7">
        <f t="shared" si="24"/>
        <v>15.54</v>
      </c>
      <c r="N560" t="str">
        <f t="shared" si="25"/>
        <v>Liberica</v>
      </c>
      <c r="O560" t="str">
        <f t="shared" si="26"/>
        <v>Dark</v>
      </c>
      <c r="P560" t="str">
        <f>VLOOKUP(orders[[#All],[Customer ID]],Table2[#All],9,0)</f>
        <v>Yes</v>
      </c>
    </row>
    <row r="561" spans="1:16" x14ac:dyDescent="0.35">
      <c r="A561" s="2" t="s">
        <v>3648</v>
      </c>
      <c r="B561" s="4">
        <v>44667</v>
      </c>
      <c r="C561" s="2" t="s">
        <v>3649</v>
      </c>
      <c r="D561" t="s">
        <v>6140</v>
      </c>
      <c r="E561" s="2">
        <v>3</v>
      </c>
      <c r="F561" s="2" t="str">
        <f>VLOOKUP(C561,customers!$A$2:$B$1760,2,FALSE)</f>
        <v>Reamonn Aynold</v>
      </c>
      <c r="G561" s="2" t="str">
        <f>IF(VLOOKUP(C561,customers!$A$2:$C$1760,3,FALSE)=0,"",VLOOKUP(C561,customers!$A$2:$C$1760,3,FALSE))</f>
        <v>raynoldfj@ustream.tv</v>
      </c>
      <c r="H561" s="2" t="str">
        <f>VLOOKUP(C561,customers!$A$2:$G$1760,7,FALSE)</f>
        <v>United States</v>
      </c>
      <c r="I561" t="str">
        <f>VLOOKUP(D561,products!$A$2:$B$97,2,FALSE)</f>
        <v>Ara</v>
      </c>
      <c r="J561" t="str">
        <f>VLOOKUP(D561,products!$A$2:$E$97,3,FALSE)</f>
        <v>L</v>
      </c>
      <c r="K561" s="6">
        <f>VLOOKUP(D561,products!$A$2:$E$97,4,FALSE)</f>
        <v>1</v>
      </c>
      <c r="L561" s="7">
        <f>VLOOKUP(D561,products!$A$2:$E$97,5,FALSE)</f>
        <v>12.95</v>
      </c>
      <c r="M561" s="7">
        <f t="shared" si="24"/>
        <v>38.849999999999994</v>
      </c>
      <c r="N561" t="str">
        <f t="shared" si="25"/>
        <v>Arabica</v>
      </c>
      <c r="O561" t="str">
        <f t="shared" si="26"/>
        <v>Light</v>
      </c>
      <c r="P561" t="str">
        <f>VLOOKUP(orders[[#All],[Customer ID]],Table2[#All],9,0)</f>
        <v>Yes</v>
      </c>
    </row>
    <row r="562" spans="1:16" x14ac:dyDescent="0.35">
      <c r="A562" s="2" t="s">
        <v>3654</v>
      </c>
      <c r="B562" s="4">
        <v>44401</v>
      </c>
      <c r="C562" s="2" t="s">
        <v>3655</v>
      </c>
      <c r="D562" t="s">
        <v>6166</v>
      </c>
      <c r="E562" s="2">
        <v>6</v>
      </c>
      <c r="F562" s="2" t="str">
        <f>VLOOKUP(C562,customers!$A$2:$B$1760,2,FALSE)</f>
        <v>Hatty Dovydenas</v>
      </c>
      <c r="G562" s="2" t="str">
        <f>IF(VLOOKUP(C562,customers!$A$2:$C$1760,3,FALSE)=0,"",VLOOKUP(C562,customers!$A$2:$C$1760,3,FALSE))</f>
        <v/>
      </c>
      <c r="H562" s="2" t="str">
        <f>VLOOKUP(C562,customers!$A$2:$G$1760,7,FALSE)</f>
        <v>United States</v>
      </c>
      <c r="I562" t="str">
        <f>VLOOKUP(D562,products!$A$2:$B$97,2,FALSE)</f>
        <v>Exc</v>
      </c>
      <c r="J562" t="str">
        <f>VLOOKUP(D562,products!$A$2:$E$97,3,FALSE)</f>
        <v>M</v>
      </c>
      <c r="K562" s="6">
        <f>VLOOKUP(D562,products!$A$2:$E$97,4,FALSE)</f>
        <v>2.5</v>
      </c>
      <c r="L562" s="7">
        <f>VLOOKUP(D562,products!$A$2:$E$97,5,FALSE)</f>
        <v>31.625</v>
      </c>
      <c r="M562" s="7">
        <f t="shared" si="24"/>
        <v>189.75</v>
      </c>
      <c r="N562" t="str">
        <f t="shared" si="25"/>
        <v>Excelsa</v>
      </c>
      <c r="O562" t="str">
        <f t="shared" si="26"/>
        <v>Medium</v>
      </c>
      <c r="P562" t="str">
        <f>VLOOKUP(orders[[#All],[Customer ID]],Table2[#All],9,0)</f>
        <v>Yes</v>
      </c>
    </row>
    <row r="563" spans="1:16" x14ac:dyDescent="0.35">
      <c r="A563" s="2" t="s">
        <v>3659</v>
      </c>
      <c r="B563" s="4">
        <v>43688</v>
      </c>
      <c r="C563" s="2" t="s">
        <v>3660</v>
      </c>
      <c r="D563" t="s">
        <v>6154</v>
      </c>
      <c r="E563" s="2">
        <v>6</v>
      </c>
      <c r="F563" s="2" t="str">
        <f>VLOOKUP(C563,customers!$A$2:$B$1760,2,FALSE)</f>
        <v>Nathaniel Bloxland</v>
      </c>
      <c r="G563" s="2" t="str">
        <f>IF(VLOOKUP(C563,customers!$A$2:$C$1760,3,FALSE)=0,"",VLOOKUP(C563,customers!$A$2:$C$1760,3,FALSE))</f>
        <v/>
      </c>
      <c r="H563" s="2" t="str">
        <f>VLOOKUP(C563,customers!$A$2:$G$1760,7,FALSE)</f>
        <v>Ireland</v>
      </c>
      <c r="I563" t="str">
        <f>VLOOKUP(D563,products!$A$2:$B$97,2,FALSE)</f>
        <v>Ara</v>
      </c>
      <c r="J563" t="str">
        <f>VLOOKUP(D563,products!$A$2:$E$97,3,FALSE)</f>
        <v>D</v>
      </c>
      <c r="K563" s="6">
        <f>VLOOKUP(D563,products!$A$2:$E$97,4,FALSE)</f>
        <v>0.2</v>
      </c>
      <c r="L563" s="7">
        <f>VLOOKUP(D563,products!$A$2:$E$97,5,FALSE)</f>
        <v>2.9849999999999999</v>
      </c>
      <c r="M563" s="7">
        <f t="shared" si="24"/>
        <v>17.91</v>
      </c>
      <c r="N563" t="str">
        <f t="shared" si="25"/>
        <v>Arabica</v>
      </c>
      <c r="O563" t="str">
        <f t="shared" si="26"/>
        <v>Dark</v>
      </c>
      <c r="P563" t="str">
        <f>VLOOKUP(orders[[#All],[Customer ID]],Table2[#All],9,0)</f>
        <v>Yes</v>
      </c>
    </row>
    <row r="564" spans="1:16" x14ac:dyDescent="0.35">
      <c r="A564" s="2" t="s">
        <v>3665</v>
      </c>
      <c r="B564" s="4">
        <v>43669</v>
      </c>
      <c r="C564" s="2" t="s">
        <v>3666</v>
      </c>
      <c r="D564" t="s">
        <v>6145</v>
      </c>
      <c r="E564" s="2">
        <v>6</v>
      </c>
      <c r="F564" s="2" t="str">
        <f>VLOOKUP(C564,customers!$A$2:$B$1760,2,FALSE)</f>
        <v>Brendan Grece</v>
      </c>
      <c r="G564" s="2" t="str">
        <f>IF(VLOOKUP(C564,customers!$A$2:$C$1760,3,FALSE)=0,"",VLOOKUP(C564,customers!$A$2:$C$1760,3,FALSE))</f>
        <v>bgrecefm@naver.com</v>
      </c>
      <c r="H564" s="2" t="str">
        <f>VLOOKUP(C564,customers!$A$2:$G$1760,7,FALSE)</f>
        <v>United Kingdom</v>
      </c>
      <c r="I564" t="str">
        <f>VLOOKUP(D564,products!$A$2:$B$97,2,FALSE)</f>
        <v>Lib</v>
      </c>
      <c r="J564" t="str">
        <f>VLOOKUP(D564,products!$A$2:$E$97,3,FALSE)</f>
        <v>L</v>
      </c>
      <c r="K564" s="6">
        <f>VLOOKUP(D564,products!$A$2:$E$97,4,FALSE)</f>
        <v>0.2</v>
      </c>
      <c r="L564" s="7">
        <f>VLOOKUP(D564,products!$A$2:$E$97,5,FALSE)</f>
        <v>4.7549999999999999</v>
      </c>
      <c r="M564" s="7">
        <f t="shared" si="24"/>
        <v>28.53</v>
      </c>
      <c r="N564" t="str">
        <f t="shared" si="25"/>
        <v>Liberica</v>
      </c>
      <c r="O564" t="str">
        <f t="shared" si="26"/>
        <v>Light</v>
      </c>
      <c r="P564" t="str">
        <f>VLOOKUP(orders[[#All],[Customer ID]],Table2[#All],9,0)</f>
        <v>No</v>
      </c>
    </row>
    <row r="565" spans="1:16" x14ac:dyDescent="0.35">
      <c r="A565" s="2" t="s">
        <v>3671</v>
      </c>
      <c r="B565" s="4">
        <v>43991</v>
      </c>
      <c r="C565" s="2" t="s">
        <v>3752</v>
      </c>
      <c r="D565" t="s">
        <v>6141</v>
      </c>
      <c r="E565" s="2">
        <v>6</v>
      </c>
      <c r="F565" s="2" t="str">
        <f>VLOOKUP(C565,customers!$A$2:$B$1760,2,FALSE)</f>
        <v>Don Flintiff</v>
      </c>
      <c r="G565" s="2" t="str">
        <f>IF(VLOOKUP(C565,customers!$A$2:$C$1760,3,FALSE)=0,"",VLOOKUP(C565,customers!$A$2:$C$1760,3,FALSE))</f>
        <v>dflintiffg1@e-recht24.de</v>
      </c>
      <c r="H565" s="2" t="str">
        <f>VLOOKUP(C565,customers!$A$2:$G$1760,7,FALSE)</f>
        <v>United Kingdom</v>
      </c>
      <c r="I565" t="str">
        <f>VLOOKUP(D565,products!$A$2:$B$97,2,FALSE)</f>
        <v>Exc</v>
      </c>
      <c r="J565" t="str">
        <f>VLOOKUP(D565,products!$A$2:$E$97,3,FALSE)</f>
        <v>M</v>
      </c>
      <c r="K565" s="6">
        <f>VLOOKUP(D565,products!$A$2:$E$97,4,FALSE)</f>
        <v>1</v>
      </c>
      <c r="L565" s="7">
        <f>VLOOKUP(D565,products!$A$2:$E$97,5,FALSE)</f>
        <v>13.75</v>
      </c>
      <c r="M565" s="7">
        <f t="shared" si="24"/>
        <v>82.5</v>
      </c>
      <c r="N565" t="str">
        <f t="shared" si="25"/>
        <v>Excelsa</v>
      </c>
      <c r="O565" t="str">
        <f t="shared" si="26"/>
        <v>Medium</v>
      </c>
      <c r="P565" t="str">
        <f>VLOOKUP(orders[[#All],[Customer ID]],Table2[#All],9,0)</f>
        <v>No</v>
      </c>
    </row>
    <row r="566" spans="1:16" x14ac:dyDescent="0.35">
      <c r="A566" s="2" t="s">
        <v>3677</v>
      </c>
      <c r="B566" s="4">
        <v>43883</v>
      </c>
      <c r="C566" s="2" t="s">
        <v>3678</v>
      </c>
      <c r="D566" t="s">
        <v>6173</v>
      </c>
      <c r="E566" s="2">
        <v>2</v>
      </c>
      <c r="F566" s="2" t="str">
        <f>VLOOKUP(C566,customers!$A$2:$B$1760,2,FALSE)</f>
        <v>Abbe Thys</v>
      </c>
      <c r="G566" s="2" t="str">
        <f>IF(VLOOKUP(C566,customers!$A$2:$C$1760,3,FALSE)=0,"",VLOOKUP(C566,customers!$A$2:$C$1760,3,FALSE))</f>
        <v>athysfo@cdc.gov</v>
      </c>
      <c r="H566" s="2" t="str">
        <f>VLOOKUP(C566,customers!$A$2:$G$1760,7,FALSE)</f>
        <v>United States</v>
      </c>
      <c r="I566" t="str">
        <f>VLOOKUP(D566,products!$A$2:$B$97,2,FALSE)</f>
        <v>Rob</v>
      </c>
      <c r="J566" t="str">
        <f>VLOOKUP(D566,products!$A$2:$E$97,3,FALSE)</f>
        <v>L</v>
      </c>
      <c r="K566" s="6">
        <f>VLOOKUP(D566,products!$A$2:$E$97,4,FALSE)</f>
        <v>0.5</v>
      </c>
      <c r="L566" s="7">
        <f>VLOOKUP(D566,products!$A$2:$E$97,5,FALSE)</f>
        <v>7.17</v>
      </c>
      <c r="M566" s="7">
        <f t="shared" si="24"/>
        <v>14.34</v>
      </c>
      <c r="N566" t="str">
        <f t="shared" si="25"/>
        <v>Robusta</v>
      </c>
      <c r="O566" t="str">
        <f t="shared" si="26"/>
        <v>Light</v>
      </c>
      <c r="P566" t="str">
        <f>VLOOKUP(orders[[#All],[Customer ID]],Table2[#All],9,0)</f>
        <v>No</v>
      </c>
    </row>
    <row r="567" spans="1:16" x14ac:dyDescent="0.35">
      <c r="A567" s="2" t="s">
        <v>3683</v>
      </c>
      <c r="B567" s="4">
        <v>44031</v>
      </c>
      <c r="C567" s="2" t="s">
        <v>3684</v>
      </c>
      <c r="D567" t="s">
        <v>6149</v>
      </c>
      <c r="E567" s="2">
        <v>4</v>
      </c>
      <c r="F567" s="2" t="str">
        <f>VLOOKUP(C567,customers!$A$2:$B$1760,2,FALSE)</f>
        <v>Jackquelin Chugg</v>
      </c>
      <c r="G567" s="2" t="str">
        <f>IF(VLOOKUP(C567,customers!$A$2:$C$1760,3,FALSE)=0,"",VLOOKUP(C567,customers!$A$2:$C$1760,3,FALSE))</f>
        <v>jchuggfp@about.me</v>
      </c>
      <c r="H567" s="2" t="str">
        <f>VLOOKUP(C567,customers!$A$2:$G$1760,7,FALSE)</f>
        <v>United States</v>
      </c>
      <c r="I567" t="str">
        <f>VLOOKUP(D567,products!$A$2:$B$97,2,FALSE)</f>
        <v>Rob</v>
      </c>
      <c r="J567" t="str">
        <f>VLOOKUP(D567,products!$A$2:$E$97,3,FALSE)</f>
        <v>D</v>
      </c>
      <c r="K567" s="6">
        <f>VLOOKUP(D567,products!$A$2:$E$97,4,FALSE)</f>
        <v>2.5</v>
      </c>
      <c r="L567" s="7">
        <f>VLOOKUP(D567,products!$A$2:$E$97,5,FALSE)</f>
        <v>20.585000000000001</v>
      </c>
      <c r="M567" s="7">
        <f t="shared" si="24"/>
        <v>82.34</v>
      </c>
      <c r="N567" t="str">
        <f t="shared" si="25"/>
        <v>Robusta</v>
      </c>
      <c r="O567" t="str">
        <f t="shared" si="26"/>
        <v>Dark</v>
      </c>
      <c r="P567" t="str">
        <f>VLOOKUP(orders[[#All],[Customer ID]],Table2[#All],9,0)</f>
        <v>No</v>
      </c>
    </row>
    <row r="568" spans="1:16" x14ac:dyDescent="0.35">
      <c r="A568" s="2" t="s">
        <v>3689</v>
      </c>
      <c r="B568" s="4">
        <v>44459</v>
      </c>
      <c r="C568" s="2" t="s">
        <v>3690</v>
      </c>
      <c r="D568" t="s">
        <v>6152</v>
      </c>
      <c r="E568" s="2">
        <v>6</v>
      </c>
      <c r="F568" s="2" t="str">
        <f>VLOOKUP(C568,customers!$A$2:$B$1760,2,FALSE)</f>
        <v>Audra Kelston</v>
      </c>
      <c r="G568" s="2" t="str">
        <f>IF(VLOOKUP(C568,customers!$A$2:$C$1760,3,FALSE)=0,"",VLOOKUP(C568,customers!$A$2:$C$1760,3,FALSE))</f>
        <v>akelstonfq@sakura.ne.jp</v>
      </c>
      <c r="H568" s="2" t="str">
        <f>VLOOKUP(C568,customers!$A$2:$G$1760,7,FALSE)</f>
        <v>United States</v>
      </c>
      <c r="I568" t="str">
        <f>VLOOKUP(D568,products!$A$2:$B$97,2,FALSE)</f>
        <v>Ara</v>
      </c>
      <c r="J568" t="str">
        <f>VLOOKUP(D568,products!$A$2:$E$97,3,FALSE)</f>
        <v>M</v>
      </c>
      <c r="K568" s="6">
        <f>VLOOKUP(D568,products!$A$2:$E$97,4,FALSE)</f>
        <v>0.2</v>
      </c>
      <c r="L568" s="7">
        <f>VLOOKUP(D568,products!$A$2:$E$97,5,FALSE)</f>
        <v>3.375</v>
      </c>
      <c r="M568" s="7">
        <f t="shared" si="24"/>
        <v>20.25</v>
      </c>
      <c r="N568" t="str">
        <f t="shared" si="25"/>
        <v>Arabica</v>
      </c>
      <c r="O568" t="str">
        <f t="shared" si="26"/>
        <v>Medium</v>
      </c>
      <c r="P568" t="str">
        <f>VLOOKUP(orders[[#All],[Customer ID]],Table2[#All],9,0)</f>
        <v>Yes</v>
      </c>
    </row>
    <row r="569" spans="1:16" x14ac:dyDescent="0.35">
      <c r="A569" s="2" t="s">
        <v>3695</v>
      </c>
      <c r="B569" s="4">
        <v>44318</v>
      </c>
      <c r="C569" s="2" t="s">
        <v>3696</v>
      </c>
      <c r="D569" t="s">
        <v>6142</v>
      </c>
      <c r="E569" s="2">
        <v>6</v>
      </c>
      <c r="F569" s="2" t="str">
        <f>VLOOKUP(C569,customers!$A$2:$B$1760,2,FALSE)</f>
        <v>Elvina Angel</v>
      </c>
      <c r="G569" s="2" t="str">
        <f>IF(VLOOKUP(C569,customers!$A$2:$C$1760,3,FALSE)=0,"",VLOOKUP(C569,customers!$A$2:$C$1760,3,FALSE))</f>
        <v/>
      </c>
      <c r="H569" s="2" t="str">
        <f>VLOOKUP(C569,customers!$A$2:$G$1760,7,FALSE)</f>
        <v>Ireland</v>
      </c>
      <c r="I569" t="str">
        <f>VLOOKUP(D569,products!$A$2:$B$97,2,FALSE)</f>
        <v>Rob</v>
      </c>
      <c r="J569" t="str">
        <f>VLOOKUP(D569,products!$A$2:$E$97,3,FALSE)</f>
        <v>L</v>
      </c>
      <c r="K569" s="6">
        <f>VLOOKUP(D569,products!$A$2:$E$97,4,FALSE)</f>
        <v>2.5</v>
      </c>
      <c r="L569" s="7">
        <f>VLOOKUP(D569,products!$A$2:$E$97,5,FALSE)</f>
        <v>27.484999999999999</v>
      </c>
      <c r="M569" s="7">
        <f t="shared" si="24"/>
        <v>164.91</v>
      </c>
      <c r="N569" t="str">
        <f t="shared" si="25"/>
        <v>Robusta</v>
      </c>
      <c r="O569" t="str">
        <f t="shared" si="26"/>
        <v>Light</v>
      </c>
      <c r="P569" t="str">
        <f>VLOOKUP(orders[[#All],[Customer ID]],Table2[#All],9,0)</f>
        <v>No</v>
      </c>
    </row>
    <row r="570" spans="1:16" x14ac:dyDescent="0.35">
      <c r="A570" s="2" t="s">
        <v>3700</v>
      </c>
      <c r="B570" s="4">
        <v>44526</v>
      </c>
      <c r="C570" s="2" t="s">
        <v>3701</v>
      </c>
      <c r="D570" t="s">
        <v>6145</v>
      </c>
      <c r="E570" s="2">
        <v>4</v>
      </c>
      <c r="F570" s="2" t="str">
        <f>VLOOKUP(C570,customers!$A$2:$B$1760,2,FALSE)</f>
        <v>Claiborne Mottram</v>
      </c>
      <c r="G570" s="2" t="str">
        <f>IF(VLOOKUP(C570,customers!$A$2:$C$1760,3,FALSE)=0,"",VLOOKUP(C570,customers!$A$2:$C$1760,3,FALSE))</f>
        <v>cmottramfs@harvard.edu</v>
      </c>
      <c r="H570" s="2" t="str">
        <f>VLOOKUP(C570,customers!$A$2:$G$1760,7,FALSE)</f>
        <v>United States</v>
      </c>
      <c r="I570" t="str">
        <f>VLOOKUP(D570,products!$A$2:$B$97,2,FALSE)</f>
        <v>Lib</v>
      </c>
      <c r="J570" t="str">
        <f>VLOOKUP(D570,products!$A$2:$E$97,3,FALSE)</f>
        <v>L</v>
      </c>
      <c r="K570" s="6">
        <f>VLOOKUP(D570,products!$A$2:$E$97,4,FALSE)</f>
        <v>0.2</v>
      </c>
      <c r="L570" s="7">
        <f>VLOOKUP(D570,products!$A$2:$E$97,5,FALSE)</f>
        <v>4.7549999999999999</v>
      </c>
      <c r="M570" s="7">
        <f t="shared" si="24"/>
        <v>19.02</v>
      </c>
      <c r="N570" t="str">
        <f t="shared" si="25"/>
        <v>Liberica</v>
      </c>
      <c r="O570" t="str">
        <f t="shared" si="26"/>
        <v>Light</v>
      </c>
      <c r="P570" t="str">
        <f>VLOOKUP(orders[[#All],[Customer ID]],Table2[#All],9,0)</f>
        <v>Yes</v>
      </c>
    </row>
    <row r="571" spans="1:16" x14ac:dyDescent="0.35">
      <c r="A571" s="2" t="s">
        <v>3706</v>
      </c>
      <c r="B571" s="4">
        <v>43879</v>
      </c>
      <c r="C571" s="2" t="s">
        <v>3752</v>
      </c>
      <c r="D571" t="s">
        <v>6168</v>
      </c>
      <c r="E571" s="2">
        <v>6</v>
      </c>
      <c r="F571" s="2" t="str">
        <f>VLOOKUP(C571,customers!$A$2:$B$1760,2,FALSE)</f>
        <v>Don Flintiff</v>
      </c>
      <c r="G571" s="2" t="str">
        <f>IF(VLOOKUP(C571,customers!$A$2:$C$1760,3,FALSE)=0,"",VLOOKUP(C571,customers!$A$2:$C$1760,3,FALSE))</f>
        <v>dflintiffg1@e-recht24.de</v>
      </c>
      <c r="H571" s="2" t="str">
        <f>VLOOKUP(C571,customers!$A$2:$G$1760,7,FALSE)</f>
        <v>United Kingdom</v>
      </c>
      <c r="I571" t="str">
        <f>VLOOKUP(D571,products!$A$2:$B$97,2,FALSE)</f>
        <v>Ara</v>
      </c>
      <c r="J571" t="str">
        <f>VLOOKUP(D571,products!$A$2:$E$97,3,FALSE)</f>
        <v>D</v>
      </c>
      <c r="K571" s="6">
        <f>VLOOKUP(D571,products!$A$2:$E$97,4,FALSE)</f>
        <v>2.5</v>
      </c>
      <c r="L571" s="7">
        <f>VLOOKUP(D571,products!$A$2:$E$97,5,FALSE)</f>
        <v>22.885000000000002</v>
      </c>
      <c r="M571" s="7">
        <f t="shared" si="24"/>
        <v>137.31</v>
      </c>
      <c r="N571" t="str">
        <f t="shared" si="25"/>
        <v>Arabica</v>
      </c>
      <c r="O571" t="str">
        <f t="shared" si="26"/>
        <v>Dark</v>
      </c>
      <c r="P571" t="str">
        <f>VLOOKUP(orders[[#All],[Customer ID]],Table2[#All],9,0)</f>
        <v>No</v>
      </c>
    </row>
    <row r="572" spans="1:16" x14ac:dyDescent="0.35">
      <c r="A572" s="2" t="s">
        <v>3712</v>
      </c>
      <c r="B572" s="4">
        <v>43928</v>
      </c>
      <c r="C572" s="2" t="s">
        <v>3713</v>
      </c>
      <c r="D572" t="s">
        <v>6157</v>
      </c>
      <c r="E572" s="2">
        <v>4</v>
      </c>
      <c r="F572" s="2" t="str">
        <f>VLOOKUP(C572,customers!$A$2:$B$1760,2,FALSE)</f>
        <v>Donalt Sangwin</v>
      </c>
      <c r="G572" s="2" t="str">
        <f>IF(VLOOKUP(C572,customers!$A$2:$C$1760,3,FALSE)=0,"",VLOOKUP(C572,customers!$A$2:$C$1760,3,FALSE))</f>
        <v>dsangwinfu@weebly.com</v>
      </c>
      <c r="H572" s="2" t="str">
        <f>VLOOKUP(C572,customers!$A$2:$G$1760,7,FALSE)</f>
        <v>United States</v>
      </c>
      <c r="I572" t="str">
        <f>VLOOKUP(D572,products!$A$2:$B$97,2,FALSE)</f>
        <v>Ara</v>
      </c>
      <c r="J572" t="str">
        <f>VLOOKUP(D572,products!$A$2:$E$97,3,FALSE)</f>
        <v>M</v>
      </c>
      <c r="K572" s="6">
        <f>VLOOKUP(D572,products!$A$2:$E$97,4,FALSE)</f>
        <v>0.5</v>
      </c>
      <c r="L572" s="7">
        <f>VLOOKUP(D572,products!$A$2:$E$97,5,FALSE)</f>
        <v>6.75</v>
      </c>
      <c r="M572" s="7">
        <f t="shared" si="24"/>
        <v>27</v>
      </c>
      <c r="N572" t="str">
        <f t="shared" si="25"/>
        <v>Arabica</v>
      </c>
      <c r="O572" t="str">
        <f t="shared" si="26"/>
        <v>Medium</v>
      </c>
      <c r="P572" t="str">
        <f>VLOOKUP(orders[[#All],[Customer ID]],Table2[#All],9,0)</f>
        <v>No</v>
      </c>
    </row>
    <row r="573" spans="1:16" x14ac:dyDescent="0.35">
      <c r="A573" s="2" t="s">
        <v>3718</v>
      </c>
      <c r="B573" s="4">
        <v>44592</v>
      </c>
      <c r="C573" s="2" t="s">
        <v>3719</v>
      </c>
      <c r="D573" t="s">
        <v>6176</v>
      </c>
      <c r="E573" s="2">
        <v>4</v>
      </c>
      <c r="F573" s="2" t="str">
        <f>VLOOKUP(C573,customers!$A$2:$B$1760,2,FALSE)</f>
        <v>Elizabet Aizikowitz</v>
      </c>
      <c r="G573" s="2" t="str">
        <f>IF(VLOOKUP(C573,customers!$A$2:$C$1760,3,FALSE)=0,"",VLOOKUP(C573,customers!$A$2:$C$1760,3,FALSE))</f>
        <v>eaizikowitzfv@virginia.edu</v>
      </c>
      <c r="H573" s="2" t="str">
        <f>VLOOKUP(C573,customers!$A$2:$G$1760,7,FALSE)</f>
        <v>United Kingdom</v>
      </c>
      <c r="I573" t="str">
        <f>VLOOKUP(D573,products!$A$2:$B$97,2,FALSE)</f>
        <v>Exc</v>
      </c>
      <c r="J573" t="str">
        <f>VLOOKUP(D573,products!$A$2:$E$97,3,FALSE)</f>
        <v>L</v>
      </c>
      <c r="K573" s="6">
        <f>VLOOKUP(D573,products!$A$2:$E$97,4,FALSE)</f>
        <v>0.5</v>
      </c>
      <c r="L573" s="7">
        <f>VLOOKUP(D573,products!$A$2:$E$97,5,FALSE)</f>
        <v>8.91</v>
      </c>
      <c r="M573" s="7">
        <f t="shared" si="24"/>
        <v>35.64</v>
      </c>
      <c r="N573" t="str">
        <f t="shared" si="25"/>
        <v>Excelsa</v>
      </c>
      <c r="O573" t="str">
        <f t="shared" si="26"/>
        <v>Light</v>
      </c>
      <c r="P573" t="str">
        <f>VLOOKUP(orders[[#All],[Customer ID]],Table2[#All],9,0)</f>
        <v>No</v>
      </c>
    </row>
    <row r="574" spans="1:16" x14ac:dyDescent="0.35">
      <c r="A574" s="2" t="s">
        <v>3724</v>
      </c>
      <c r="B574" s="4">
        <v>43515</v>
      </c>
      <c r="C574" s="2" t="s">
        <v>3725</v>
      </c>
      <c r="D574" t="s">
        <v>6154</v>
      </c>
      <c r="E574" s="2">
        <v>2</v>
      </c>
      <c r="F574" s="2" t="str">
        <f>VLOOKUP(C574,customers!$A$2:$B$1760,2,FALSE)</f>
        <v>Herbie Peppard</v>
      </c>
      <c r="G574" s="2" t="str">
        <f>IF(VLOOKUP(C574,customers!$A$2:$C$1760,3,FALSE)=0,"",VLOOKUP(C574,customers!$A$2:$C$1760,3,FALSE))</f>
        <v/>
      </c>
      <c r="H574" s="2" t="str">
        <f>VLOOKUP(C574,customers!$A$2:$G$1760,7,FALSE)</f>
        <v>United States</v>
      </c>
      <c r="I574" t="str">
        <f>VLOOKUP(D574,products!$A$2:$B$97,2,FALSE)</f>
        <v>Ara</v>
      </c>
      <c r="J574" t="str">
        <f>VLOOKUP(D574,products!$A$2:$E$97,3,FALSE)</f>
        <v>D</v>
      </c>
      <c r="K574" s="6">
        <f>VLOOKUP(D574,products!$A$2:$E$97,4,FALSE)</f>
        <v>0.2</v>
      </c>
      <c r="L574" s="7">
        <f>VLOOKUP(D574,products!$A$2:$E$97,5,FALSE)</f>
        <v>2.9849999999999999</v>
      </c>
      <c r="M574" s="7">
        <f t="shared" si="24"/>
        <v>5.97</v>
      </c>
      <c r="N574" t="str">
        <f t="shared" si="25"/>
        <v>Arabica</v>
      </c>
      <c r="O574" t="str">
        <f t="shared" si="26"/>
        <v>Dark</v>
      </c>
      <c r="P574" t="str">
        <f>VLOOKUP(orders[[#All],[Customer ID]],Table2[#All],9,0)</f>
        <v>Yes</v>
      </c>
    </row>
    <row r="575" spans="1:16" x14ac:dyDescent="0.35">
      <c r="A575" s="2" t="s">
        <v>3728</v>
      </c>
      <c r="B575" s="4">
        <v>43781</v>
      </c>
      <c r="C575" s="2" t="s">
        <v>3729</v>
      </c>
      <c r="D575" t="s">
        <v>6155</v>
      </c>
      <c r="E575" s="2">
        <v>6</v>
      </c>
      <c r="F575" s="2" t="str">
        <f>VLOOKUP(C575,customers!$A$2:$B$1760,2,FALSE)</f>
        <v>Cornie Venour</v>
      </c>
      <c r="G575" s="2" t="str">
        <f>IF(VLOOKUP(C575,customers!$A$2:$C$1760,3,FALSE)=0,"",VLOOKUP(C575,customers!$A$2:$C$1760,3,FALSE))</f>
        <v>cvenourfx@ask.com</v>
      </c>
      <c r="H575" s="2" t="str">
        <f>VLOOKUP(C575,customers!$A$2:$G$1760,7,FALSE)</f>
        <v>United States</v>
      </c>
      <c r="I575" t="str">
        <f>VLOOKUP(D575,products!$A$2:$B$97,2,FALSE)</f>
        <v>Ara</v>
      </c>
      <c r="J575" t="str">
        <f>VLOOKUP(D575,products!$A$2:$E$97,3,FALSE)</f>
        <v>M</v>
      </c>
      <c r="K575" s="6">
        <f>VLOOKUP(D575,products!$A$2:$E$97,4,FALSE)</f>
        <v>1</v>
      </c>
      <c r="L575" s="7">
        <f>VLOOKUP(D575,products!$A$2:$E$97,5,FALSE)</f>
        <v>11.25</v>
      </c>
      <c r="M575" s="7">
        <f t="shared" si="24"/>
        <v>67.5</v>
      </c>
      <c r="N575" t="str">
        <f t="shared" si="25"/>
        <v>Arabica</v>
      </c>
      <c r="O575" t="str">
        <f t="shared" si="26"/>
        <v>Medium</v>
      </c>
      <c r="P575" t="str">
        <f>VLOOKUP(orders[[#All],[Customer ID]],Table2[#All],9,0)</f>
        <v>No</v>
      </c>
    </row>
    <row r="576" spans="1:16" x14ac:dyDescent="0.35">
      <c r="A576" s="2" t="s">
        <v>3734</v>
      </c>
      <c r="B576" s="4">
        <v>44697</v>
      </c>
      <c r="C576" s="2" t="s">
        <v>3735</v>
      </c>
      <c r="D576" t="s">
        <v>6178</v>
      </c>
      <c r="E576" s="2">
        <v>6</v>
      </c>
      <c r="F576" s="2" t="str">
        <f>VLOOKUP(C576,customers!$A$2:$B$1760,2,FALSE)</f>
        <v>Maggy Harby</v>
      </c>
      <c r="G576" s="2" t="str">
        <f>IF(VLOOKUP(C576,customers!$A$2:$C$1760,3,FALSE)=0,"",VLOOKUP(C576,customers!$A$2:$C$1760,3,FALSE))</f>
        <v>mharbyfy@163.com</v>
      </c>
      <c r="H576" s="2" t="str">
        <f>VLOOKUP(C576,customers!$A$2:$G$1760,7,FALSE)</f>
        <v>United States</v>
      </c>
      <c r="I576" t="str">
        <f>VLOOKUP(D576,products!$A$2:$B$97,2,FALSE)</f>
        <v>Rob</v>
      </c>
      <c r="J576" t="str">
        <f>VLOOKUP(D576,products!$A$2:$E$97,3,FALSE)</f>
        <v>L</v>
      </c>
      <c r="K576" s="6">
        <f>VLOOKUP(D576,products!$A$2:$E$97,4,FALSE)</f>
        <v>0.2</v>
      </c>
      <c r="L576" s="7">
        <f>VLOOKUP(D576,products!$A$2:$E$97,5,FALSE)</f>
        <v>3.585</v>
      </c>
      <c r="M576" s="7">
        <f t="shared" si="24"/>
        <v>21.509999999999998</v>
      </c>
      <c r="N576" t="str">
        <f t="shared" si="25"/>
        <v>Robusta</v>
      </c>
      <c r="O576" t="str">
        <f t="shared" si="26"/>
        <v>Light</v>
      </c>
      <c r="P576" t="str">
        <f>VLOOKUP(orders[[#All],[Customer ID]],Table2[#All],9,0)</f>
        <v>Yes</v>
      </c>
    </row>
    <row r="577" spans="1:16" x14ac:dyDescent="0.35">
      <c r="A577" s="2" t="s">
        <v>3739</v>
      </c>
      <c r="B577" s="4">
        <v>44239</v>
      </c>
      <c r="C577" s="2" t="s">
        <v>3740</v>
      </c>
      <c r="D577" t="s">
        <v>6181</v>
      </c>
      <c r="E577" s="2">
        <v>2</v>
      </c>
      <c r="F577" s="2" t="str">
        <f>VLOOKUP(C577,customers!$A$2:$B$1760,2,FALSE)</f>
        <v>Reggie Thickpenny</v>
      </c>
      <c r="G577" s="2" t="str">
        <f>IF(VLOOKUP(C577,customers!$A$2:$C$1760,3,FALSE)=0,"",VLOOKUP(C577,customers!$A$2:$C$1760,3,FALSE))</f>
        <v>rthickpennyfz@cafepress.com</v>
      </c>
      <c r="H577" s="2" t="str">
        <f>VLOOKUP(C577,customers!$A$2:$G$1760,7,FALSE)</f>
        <v>United States</v>
      </c>
      <c r="I577" t="str">
        <f>VLOOKUP(D577,products!$A$2:$B$97,2,FALSE)</f>
        <v>Lib</v>
      </c>
      <c r="J577" t="str">
        <f>VLOOKUP(D577,products!$A$2:$E$97,3,FALSE)</f>
        <v>M</v>
      </c>
      <c r="K577" s="6">
        <f>VLOOKUP(D577,products!$A$2:$E$97,4,FALSE)</f>
        <v>2.5</v>
      </c>
      <c r="L577" s="7">
        <f>VLOOKUP(D577,products!$A$2:$E$97,5,FALSE)</f>
        <v>33.465000000000003</v>
      </c>
      <c r="M577" s="7">
        <f t="shared" si="24"/>
        <v>66.930000000000007</v>
      </c>
      <c r="N577" t="str">
        <f t="shared" si="25"/>
        <v>Liberica</v>
      </c>
      <c r="O577" t="str">
        <f t="shared" si="26"/>
        <v>Medium</v>
      </c>
      <c r="P577" t="str">
        <f>VLOOKUP(orders[[#All],[Customer ID]],Table2[#All],9,0)</f>
        <v>No</v>
      </c>
    </row>
    <row r="578" spans="1:16" x14ac:dyDescent="0.35">
      <c r="A578" s="2" t="s">
        <v>3745</v>
      </c>
      <c r="B578" s="4">
        <v>44290</v>
      </c>
      <c r="C578" s="2" t="s">
        <v>3746</v>
      </c>
      <c r="D578" t="s">
        <v>6154</v>
      </c>
      <c r="E578" s="2">
        <v>6</v>
      </c>
      <c r="F578" s="2" t="str">
        <f>VLOOKUP(C578,customers!$A$2:$B$1760,2,FALSE)</f>
        <v>Phyllys Ormerod</v>
      </c>
      <c r="G578" s="2" t="str">
        <f>IF(VLOOKUP(C578,customers!$A$2:$C$1760,3,FALSE)=0,"",VLOOKUP(C578,customers!$A$2:$C$1760,3,FALSE))</f>
        <v>pormerodg0@redcross.org</v>
      </c>
      <c r="H578" s="2" t="str">
        <f>VLOOKUP(C578,customers!$A$2:$G$1760,7,FALSE)</f>
        <v>United States</v>
      </c>
      <c r="I578" t="str">
        <f>VLOOKUP(D578,products!$A$2:$B$97,2,FALSE)</f>
        <v>Ara</v>
      </c>
      <c r="J578" t="str">
        <f>VLOOKUP(D578,products!$A$2:$E$97,3,FALSE)</f>
        <v>D</v>
      </c>
      <c r="K578" s="6">
        <f>VLOOKUP(D578,products!$A$2:$E$97,4,FALSE)</f>
        <v>0.2</v>
      </c>
      <c r="L578" s="7">
        <f>VLOOKUP(D578,products!$A$2:$E$97,5,FALSE)</f>
        <v>2.9849999999999999</v>
      </c>
      <c r="M578" s="7">
        <f t="shared" ref="M578:M641" si="27">E578*L578</f>
        <v>17.91</v>
      </c>
      <c r="N578" t="str">
        <f t="shared" ref="N578:N641" si="28">IF(I578="Rob","Robusta",IF(I578="Exc","Excelsa",IF(I578="Ara","Arabica",IF(I578="Lib","Liberica",""))))</f>
        <v>Arabica</v>
      </c>
      <c r="O578" t="str">
        <f t="shared" ref="O578:O641" si="29">IF(J578="M","Medium",IF(J578="L","Light",IF(J578="D","Dark","")))</f>
        <v>Dark</v>
      </c>
      <c r="P578" t="str">
        <f>VLOOKUP(orders[[#All],[Customer ID]],Table2[#All],9,0)</f>
        <v>No</v>
      </c>
    </row>
    <row r="579" spans="1:16" x14ac:dyDescent="0.35">
      <c r="A579" s="2" t="s">
        <v>3751</v>
      </c>
      <c r="B579" s="4">
        <v>44410</v>
      </c>
      <c r="C579" s="2" t="s">
        <v>3752</v>
      </c>
      <c r="D579" t="s">
        <v>6162</v>
      </c>
      <c r="E579" s="2">
        <v>4</v>
      </c>
      <c r="F579" s="2" t="str">
        <f>VLOOKUP(C579,customers!$A$2:$B$1760,2,FALSE)</f>
        <v>Don Flintiff</v>
      </c>
      <c r="G579" s="2" t="str">
        <f>IF(VLOOKUP(C579,customers!$A$2:$C$1760,3,FALSE)=0,"",VLOOKUP(C579,customers!$A$2:$C$1760,3,FALSE))</f>
        <v>dflintiffg1@e-recht24.de</v>
      </c>
      <c r="H579" s="2" t="str">
        <f>VLOOKUP(C579,customers!$A$2:$G$1760,7,FALSE)</f>
        <v>United Kingdom</v>
      </c>
      <c r="I579" t="str">
        <f>VLOOKUP(D579,products!$A$2:$B$97,2,FALSE)</f>
        <v>Lib</v>
      </c>
      <c r="J579" t="str">
        <f>VLOOKUP(D579,products!$A$2:$E$97,3,FALSE)</f>
        <v>M</v>
      </c>
      <c r="K579" s="6">
        <f>VLOOKUP(D579,products!$A$2:$E$97,4,FALSE)</f>
        <v>1</v>
      </c>
      <c r="L579" s="7">
        <f>VLOOKUP(D579,products!$A$2:$E$97,5,FALSE)</f>
        <v>14.55</v>
      </c>
      <c r="M579" s="7">
        <f t="shared" si="27"/>
        <v>58.2</v>
      </c>
      <c r="N579" t="str">
        <f t="shared" si="28"/>
        <v>Liberica</v>
      </c>
      <c r="O579" t="str">
        <f t="shared" si="29"/>
        <v>Medium</v>
      </c>
      <c r="P579" t="str">
        <f>VLOOKUP(orders[[#All],[Customer ID]],Table2[#All],9,0)</f>
        <v>No</v>
      </c>
    </row>
    <row r="580" spans="1:16" x14ac:dyDescent="0.35">
      <c r="A580" s="2" t="s">
        <v>3756</v>
      </c>
      <c r="B580" s="4">
        <v>44720</v>
      </c>
      <c r="C580" s="2" t="s">
        <v>3757</v>
      </c>
      <c r="D580" t="s">
        <v>6184</v>
      </c>
      <c r="E580" s="2">
        <v>3</v>
      </c>
      <c r="F580" s="2" t="str">
        <f>VLOOKUP(C580,customers!$A$2:$B$1760,2,FALSE)</f>
        <v>Tymon Zanetti</v>
      </c>
      <c r="G580" s="2" t="str">
        <f>IF(VLOOKUP(C580,customers!$A$2:$C$1760,3,FALSE)=0,"",VLOOKUP(C580,customers!$A$2:$C$1760,3,FALSE))</f>
        <v>tzanettig2@gravatar.com</v>
      </c>
      <c r="H580" s="2" t="str">
        <f>VLOOKUP(C580,customers!$A$2:$G$1760,7,FALSE)</f>
        <v>Ireland</v>
      </c>
      <c r="I580" t="str">
        <f>VLOOKUP(D580,products!$A$2:$B$97,2,FALSE)</f>
        <v>Exc</v>
      </c>
      <c r="J580" t="str">
        <f>VLOOKUP(D580,products!$A$2:$E$97,3,FALSE)</f>
        <v>L</v>
      </c>
      <c r="K580" s="6">
        <f>VLOOKUP(D580,products!$A$2:$E$97,4,FALSE)</f>
        <v>0.2</v>
      </c>
      <c r="L580" s="7">
        <f>VLOOKUP(D580,products!$A$2:$E$97,5,FALSE)</f>
        <v>4.4550000000000001</v>
      </c>
      <c r="M580" s="7">
        <f t="shared" si="27"/>
        <v>13.365</v>
      </c>
      <c r="N580" t="str">
        <f t="shared" si="28"/>
        <v>Excelsa</v>
      </c>
      <c r="O580" t="str">
        <f t="shared" si="29"/>
        <v>Light</v>
      </c>
      <c r="P580" t="str">
        <f>VLOOKUP(orders[[#All],[Customer ID]],Table2[#All],9,0)</f>
        <v>No</v>
      </c>
    </row>
    <row r="581" spans="1:16" x14ac:dyDescent="0.35">
      <c r="A581" s="2" t="s">
        <v>3756</v>
      </c>
      <c r="B581" s="4">
        <v>44720</v>
      </c>
      <c r="C581" s="2" t="s">
        <v>3757</v>
      </c>
      <c r="D581" t="s">
        <v>6157</v>
      </c>
      <c r="E581" s="2">
        <v>5</v>
      </c>
      <c r="F581" s="2" t="str">
        <f>VLOOKUP(C581,customers!$A$2:$B$1760,2,FALSE)</f>
        <v>Tymon Zanetti</v>
      </c>
      <c r="G581" s="2" t="str">
        <f>IF(VLOOKUP(C581,customers!$A$2:$C$1760,3,FALSE)=0,"",VLOOKUP(C581,customers!$A$2:$C$1760,3,FALSE))</f>
        <v>tzanettig2@gravatar.com</v>
      </c>
      <c r="H581" s="2" t="str">
        <f>VLOOKUP(C581,customers!$A$2:$G$1760,7,FALSE)</f>
        <v>Ireland</v>
      </c>
      <c r="I581" t="str">
        <f>VLOOKUP(D581,products!$A$2:$B$97,2,FALSE)</f>
        <v>Ara</v>
      </c>
      <c r="J581" t="str">
        <f>VLOOKUP(D581,products!$A$2:$E$97,3,FALSE)</f>
        <v>M</v>
      </c>
      <c r="K581" s="6">
        <f>VLOOKUP(D581,products!$A$2:$E$97,4,FALSE)</f>
        <v>0.5</v>
      </c>
      <c r="L581" s="7">
        <f>VLOOKUP(D581,products!$A$2:$E$97,5,FALSE)</f>
        <v>6.75</v>
      </c>
      <c r="M581" s="7">
        <f t="shared" si="27"/>
        <v>33.75</v>
      </c>
      <c r="N581" t="str">
        <f t="shared" si="28"/>
        <v>Arabica</v>
      </c>
      <c r="O581" t="str">
        <f t="shared" si="29"/>
        <v>Medium</v>
      </c>
      <c r="P581" t="str">
        <f>VLOOKUP(orders[[#All],[Customer ID]],Table2[#All],9,0)</f>
        <v>No</v>
      </c>
    </row>
    <row r="582" spans="1:16" x14ac:dyDescent="0.35">
      <c r="A582" s="2" t="s">
        <v>3767</v>
      </c>
      <c r="B582" s="4">
        <v>43965</v>
      </c>
      <c r="C582" s="2" t="s">
        <v>3768</v>
      </c>
      <c r="D582" t="s">
        <v>6171</v>
      </c>
      <c r="E582" s="2">
        <v>3</v>
      </c>
      <c r="F582" s="2" t="str">
        <f>VLOOKUP(C582,customers!$A$2:$B$1760,2,FALSE)</f>
        <v>Reinaldos Kirtley</v>
      </c>
      <c r="G582" s="2" t="str">
        <f>IF(VLOOKUP(C582,customers!$A$2:$C$1760,3,FALSE)=0,"",VLOOKUP(C582,customers!$A$2:$C$1760,3,FALSE))</f>
        <v>rkirtleyg4@hatena.ne.jp</v>
      </c>
      <c r="H582" s="2" t="str">
        <f>VLOOKUP(C582,customers!$A$2:$G$1760,7,FALSE)</f>
        <v>United States</v>
      </c>
      <c r="I582" t="str">
        <f>VLOOKUP(D582,products!$A$2:$B$97,2,FALSE)</f>
        <v>Exc</v>
      </c>
      <c r="J582" t="str">
        <f>VLOOKUP(D582,products!$A$2:$E$97,3,FALSE)</f>
        <v>L</v>
      </c>
      <c r="K582" s="6">
        <f>VLOOKUP(D582,products!$A$2:$E$97,4,FALSE)</f>
        <v>1</v>
      </c>
      <c r="L582" s="7">
        <f>VLOOKUP(D582,products!$A$2:$E$97,5,FALSE)</f>
        <v>14.85</v>
      </c>
      <c r="M582" s="7">
        <f t="shared" si="27"/>
        <v>44.55</v>
      </c>
      <c r="N582" t="str">
        <f t="shared" si="28"/>
        <v>Excelsa</v>
      </c>
      <c r="O582" t="str">
        <f t="shared" si="29"/>
        <v>Light</v>
      </c>
      <c r="P582" t="str">
        <f>VLOOKUP(orders[[#All],[Customer ID]],Table2[#All],9,0)</f>
        <v>Yes</v>
      </c>
    </row>
    <row r="583" spans="1:16" x14ac:dyDescent="0.35">
      <c r="A583" s="2" t="s">
        <v>3773</v>
      </c>
      <c r="B583" s="4">
        <v>44190</v>
      </c>
      <c r="C583" s="2" t="s">
        <v>3774</v>
      </c>
      <c r="D583" t="s">
        <v>6176</v>
      </c>
      <c r="E583" s="2">
        <v>5</v>
      </c>
      <c r="F583" s="2" t="str">
        <f>VLOOKUP(C583,customers!$A$2:$B$1760,2,FALSE)</f>
        <v>Carney Clemencet</v>
      </c>
      <c r="G583" s="2" t="str">
        <f>IF(VLOOKUP(C583,customers!$A$2:$C$1760,3,FALSE)=0,"",VLOOKUP(C583,customers!$A$2:$C$1760,3,FALSE))</f>
        <v>cclemencetg5@weather.com</v>
      </c>
      <c r="H583" s="2" t="str">
        <f>VLOOKUP(C583,customers!$A$2:$G$1760,7,FALSE)</f>
        <v>United Kingdom</v>
      </c>
      <c r="I583" t="str">
        <f>VLOOKUP(D583,products!$A$2:$B$97,2,FALSE)</f>
        <v>Exc</v>
      </c>
      <c r="J583" t="str">
        <f>VLOOKUP(D583,products!$A$2:$E$97,3,FALSE)</f>
        <v>L</v>
      </c>
      <c r="K583" s="6">
        <f>VLOOKUP(D583,products!$A$2:$E$97,4,FALSE)</f>
        <v>0.5</v>
      </c>
      <c r="L583" s="7">
        <f>VLOOKUP(D583,products!$A$2:$E$97,5,FALSE)</f>
        <v>8.91</v>
      </c>
      <c r="M583" s="7">
        <f t="shared" si="27"/>
        <v>44.55</v>
      </c>
      <c r="N583" t="str">
        <f t="shared" si="28"/>
        <v>Excelsa</v>
      </c>
      <c r="O583" t="str">
        <f t="shared" si="29"/>
        <v>Light</v>
      </c>
      <c r="P583" t="str">
        <f>VLOOKUP(orders[[#All],[Customer ID]],Table2[#All],9,0)</f>
        <v>Yes</v>
      </c>
    </row>
    <row r="584" spans="1:16" x14ac:dyDescent="0.35">
      <c r="A584" s="2" t="s">
        <v>3778</v>
      </c>
      <c r="B584" s="4">
        <v>44382</v>
      </c>
      <c r="C584" s="2" t="s">
        <v>3779</v>
      </c>
      <c r="D584" t="s">
        <v>6183</v>
      </c>
      <c r="E584" s="2">
        <v>5</v>
      </c>
      <c r="F584" s="2" t="str">
        <f>VLOOKUP(C584,customers!$A$2:$B$1760,2,FALSE)</f>
        <v>Russell Donet</v>
      </c>
      <c r="G584" s="2" t="str">
        <f>IF(VLOOKUP(C584,customers!$A$2:$C$1760,3,FALSE)=0,"",VLOOKUP(C584,customers!$A$2:$C$1760,3,FALSE))</f>
        <v>rdonetg6@oakley.com</v>
      </c>
      <c r="H584" s="2" t="str">
        <f>VLOOKUP(C584,customers!$A$2:$G$1760,7,FALSE)</f>
        <v>United States</v>
      </c>
      <c r="I584" t="str">
        <f>VLOOKUP(D584,products!$A$2:$B$97,2,FALSE)</f>
        <v>Exc</v>
      </c>
      <c r="J584" t="str">
        <f>VLOOKUP(D584,products!$A$2:$E$97,3,FALSE)</f>
        <v>D</v>
      </c>
      <c r="K584" s="6">
        <f>VLOOKUP(D584,products!$A$2:$E$97,4,FALSE)</f>
        <v>1</v>
      </c>
      <c r="L584" s="7">
        <f>VLOOKUP(D584,products!$A$2:$E$97,5,FALSE)</f>
        <v>12.15</v>
      </c>
      <c r="M584" s="7">
        <f t="shared" si="27"/>
        <v>60.75</v>
      </c>
      <c r="N584" t="str">
        <f t="shared" si="28"/>
        <v>Excelsa</v>
      </c>
      <c r="O584" t="str">
        <f t="shared" si="29"/>
        <v>Dark</v>
      </c>
      <c r="P584" t="str">
        <f>VLOOKUP(orders[[#All],[Customer ID]],Table2[#All],9,0)</f>
        <v>No</v>
      </c>
    </row>
    <row r="585" spans="1:16" x14ac:dyDescent="0.35">
      <c r="A585" s="2" t="s">
        <v>3784</v>
      </c>
      <c r="B585" s="4">
        <v>43538</v>
      </c>
      <c r="C585" s="2" t="s">
        <v>3785</v>
      </c>
      <c r="D585" t="s">
        <v>6178</v>
      </c>
      <c r="E585" s="2">
        <v>1</v>
      </c>
      <c r="F585" s="2" t="str">
        <f>VLOOKUP(C585,customers!$A$2:$B$1760,2,FALSE)</f>
        <v>Sidney Gawen</v>
      </c>
      <c r="G585" s="2" t="str">
        <f>IF(VLOOKUP(C585,customers!$A$2:$C$1760,3,FALSE)=0,"",VLOOKUP(C585,customers!$A$2:$C$1760,3,FALSE))</f>
        <v>sgaweng7@creativecommons.org</v>
      </c>
      <c r="H585" s="2" t="str">
        <f>VLOOKUP(C585,customers!$A$2:$G$1760,7,FALSE)</f>
        <v>United States</v>
      </c>
      <c r="I585" t="str">
        <f>VLOOKUP(D585,products!$A$2:$B$97,2,FALSE)</f>
        <v>Rob</v>
      </c>
      <c r="J585" t="str">
        <f>VLOOKUP(D585,products!$A$2:$E$97,3,FALSE)</f>
        <v>L</v>
      </c>
      <c r="K585" s="6">
        <f>VLOOKUP(D585,products!$A$2:$E$97,4,FALSE)</f>
        <v>0.2</v>
      </c>
      <c r="L585" s="7">
        <f>VLOOKUP(D585,products!$A$2:$E$97,5,FALSE)</f>
        <v>3.585</v>
      </c>
      <c r="M585" s="7">
        <f t="shared" si="27"/>
        <v>3.585</v>
      </c>
      <c r="N585" t="str">
        <f t="shared" si="28"/>
        <v>Robusta</v>
      </c>
      <c r="O585" t="str">
        <f t="shared" si="29"/>
        <v>Light</v>
      </c>
      <c r="P585" t="str">
        <f>VLOOKUP(orders[[#All],[Customer ID]],Table2[#All],9,0)</f>
        <v>Yes</v>
      </c>
    </row>
    <row r="586" spans="1:16" x14ac:dyDescent="0.35">
      <c r="A586" s="2" t="s">
        <v>3790</v>
      </c>
      <c r="B586" s="4">
        <v>44262</v>
      </c>
      <c r="C586" s="2" t="s">
        <v>3791</v>
      </c>
      <c r="D586" t="s">
        <v>6178</v>
      </c>
      <c r="E586" s="2">
        <v>6</v>
      </c>
      <c r="F586" s="2" t="str">
        <f>VLOOKUP(C586,customers!$A$2:$B$1760,2,FALSE)</f>
        <v>Rickey Readie</v>
      </c>
      <c r="G586" s="2" t="str">
        <f>IF(VLOOKUP(C586,customers!$A$2:$C$1760,3,FALSE)=0,"",VLOOKUP(C586,customers!$A$2:$C$1760,3,FALSE))</f>
        <v>rreadieg8@guardian.co.uk</v>
      </c>
      <c r="H586" s="2" t="str">
        <f>VLOOKUP(C586,customers!$A$2:$G$1760,7,FALSE)</f>
        <v>United States</v>
      </c>
      <c r="I586" t="str">
        <f>VLOOKUP(D586,products!$A$2:$B$97,2,FALSE)</f>
        <v>Rob</v>
      </c>
      <c r="J586" t="str">
        <f>VLOOKUP(D586,products!$A$2:$E$97,3,FALSE)</f>
        <v>L</v>
      </c>
      <c r="K586" s="6">
        <f>VLOOKUP(D586,products!$A$2:$E$97,4,FALSE)</f>
        <v>0.2</v>
      </c>
      <c r="L586" s="7">
        <f>VLOOKUP(D586,products!$A$2:$E$97,5,FALSE)</f>
        <v>3.585</v>
      </c>
      <c r="M586" s="7">
        <f t="shared" si="27"/>
        <v>21.509999999999998</v>
      </c>
      <c r="N586" t="str">
        <f t="shared" si="28"/>
        <v>Robusta</v>
      </c>
      <c r="O586" t="str">
        <f t="shared" si="29"/>
        <v>Light</v>
      </c>
      <c r="P586" t="str">
        <f>VLOOKUP(orders[[#All],[Customer ID]],Table2[#All],9,0)</f>
        <v>No</v>
      </c>
    </row>
    <row r="587" spans="1:16" x14ac:dyDescent="0.35">
      <c r="A587" s="2" t="s">
        <v>3796</v>
      </c>
      <c r="B587" s="4">
        <v>44505</v>
      </c>
      <c r="C587" s="2" t="s">
        <v>3840</v>
      </c>
      <c r="D587" t="s">
        <v>6139</v>
      </c>
      <c r="E587" s="2">
        <v>2</v>
      </c>
      <c r="F587" s="2" t="str">
        <f>VLOOKUP(C587,customers!$A$2:$B$1760,2,FALSE)</f>
        <v>Cody Verissimo</v>
      </c>
      <c r="G587" s="2" t="str">
        <f>IF(VLOOKUP(C587,customers!$A$2:$C$1760,3,FALSE)=0,"",VLOOKUP(C587,customers!$A$2:$C$1760,3,FALSE))</f>
        <v>cverissimogh@theglobeandmail.com</v>
      </c>
      <c r="H587" s="2" t="str">
        <f>VLOOKUP(C587,customers!$A$2:$G$1760,7,FALSE)</f>
        <v>United Kingdom</v>
      </c>
      <c r="I587" t="str">
        <f>VLOOKUP(D587,products!$A$2:$B$97,2,FALSE)</f>
        <v>Exc</v>
      </c>
      <c r="J587" t="str">
        <f>VLOOKUP(D587,products!$A$2:$E$97,3,FALSE)</f>
        <v>M</v>
      </c>
      <c r="K587" s="6">
        <f>VLOOKUP(D587,products!$A$2:$E$97,4,FALSE)</f>
        <v>0.5</v>
      </c>
      <c r="L587" s="7">
        <f>VLOOKUP(D587,products!$A$2:$E$97,5,FALSE)</f>
        <v>8.25</v>
      </c>
      <c r="M587" s="7">
        <f t="shared" si="27"/>
        <v>16.5</v>
      </c>
      <c r="N587" t="str">
        <f t="shared" si="28"/>
        <v>Excelsa</v>
      </c>
      <c r="O587" t="str">
        <f t="shared" si="29"/>
        <v>Medium</v>
      </c>
      <c r="P587" t="str">
        <f>VLOOKUP(orders[[#All],[Customer ID]],Table2[#All],9,0)</f>
        <v>Yes</v>
      </c>
    </row>
    <row r="588" spans="1:16" x14ac:dyDescent="0.35">
      <c r="A588" s="2" t="s">
        <v>3802</v>
      </c>
      <c r="B588" s="4">
        <v>43867</v>
      </c>
      <c r="C588" s="2" t="s">
        <v>3803</v>
      </c>
      <c r="D588" t="s">
        <v>6142</v>
      </c>
      <c r="E588" s="2">
        <v>3</v>
      </c>
      <c r="F588" s="2" t="str">
        <f>VLOOKUP(C588,customers!$A$2:$B$1760,2,FALSE)</f>
        <v>Zilvia Claisse</v>
      </c>
      <c r="G588" s="2" t="str">
        <f>IF(VLOOKUP(C588,customers!$A$2:$C$1760,3,FALSE)=0,"",VLOOKUP(C588,customers!$A$2:$C$1760,3,FALSE))</f>
        <v/>
      </c>
      <c r="H588" s="2" t="str">
        <f>VLOOKUP(C588,customers!$A$2:$G$1760,7,FALSE)</f>
        <v>United States</v>
      </c>
      <c r="I588" t="str">
        <f>VLOOKUP(D588,products!$A$2:$B$97,2,FALSE)</f>
        <v>Rob</v>
      </c>
      <c r="J588" t="str">
        <f>VLOOKUP(D588,products!$A$2:$E$97,3,FALSE)</f>
        <v>L</v>
      </c>
      <c r="K588" s="6">
        <f>VLOOKUP(D588,products!$A$2:$E$97,4,FALSE)</f>
        <v>2.5</v>
      </c>
      <c r="L588" s="7">
        <f>VLOOKUP(D588,products!$A$2:$E$97,5,FALSE)</f>
        <v>27.484999999999999</v>
      </c>
      <c r="M588" s="7">
        <f t="shared" si="27"/>
        <v>82.454999999999998</v>
      </c>
      <c r="N588" t="str">
        <f t="shared" si="28"/>
        <v>Robusta</v>
      </c>
      <c r="O588" t="str">
        <f t="shared" si="29"/>
        <v>Light</v>
      </c>
      <c r="P588" t="str">
        <f>VLOOKUP(orders[[#All],[Customer ID]],Table2[#All],9,0)</f>
        <v>No</v>
      </c>
    </row>
    <row r="589" spans="1:16" x14ac:dyDescent="0.35">
      <c r="A589" s="2" t="s">
        <v>3807</v>
      </c>
      <c r="B589" s="4">
        <v>44267</v>
      </c>
      <c r="C589" s="2" t="s">
        <v>3808</v>
      </c>
      <c r="D589" t="s">
        <v>6169</v>
      </c>
      <c r="E589" s="2">
        <v>1</v>
      </c>
      <c r="F589" s="2" t="str">
        <f>VLOOKUP(C589,customers!$A$2:$B$1760,2,FALSE)</f>
        <v>Bar O' Mahony</v>
      </c>
      <c r="G589" s="2" t="str">
        <f>IF(VLOOKUP(C589,customers!$A$2:$C$1760,3,FALSE)=0,"",VLOOKUP(C589,customers!$A$2:$C$1760,3,FALSE))</f>
        <v>bogb@elpais.com</v>
      </c>
      <c r="H589" s="2" t="str">
        <f>VLOOKUP(C589,customers!$A$2:$G$1760,7,FALSE)</f>
        <v>United States</v>
      </c>
      <c r="I589" t="str">
        <f>VLOOKUP(D589,products!$A$2:$B$97,2,FALSE)</f>
        <v>Lib</v>
      </c>
      <c r="J589" t="str">
        <f>VLOOKUP(D589,products!$A$2:$E$97,3,FALSE)</f>
        <v>D</v>
      </c>
      <c r="K589" s="6">
        <f>VLOOKUP(D589,products!$A$2:$E$97,4,FALSE)</f>
        <v>0.5</v>
      </c>
      <c r="L589" s="7">
        <f>VLOOKUP(D589,products!$A$2:$E$97,5,FALSE)</f>
        <v>7.77</v>
      </c>
      <c r="M589" s="7">
        <f t="shared" si="27"/>
        <v>7.77</v>
      </c>
      <c r="N589" t="str">
        <f t="shared" si="28"/>
        <v>Liberica</v>
      </c>
      <c r="O589" t="str">
        <f t="shared" si="29"/>
        <v>Dark</v>
      </c>
      <c r="P589" t="str">
        <f>VLOOKUP(orders[[#All],[Customer ID]],Table2[#All],9,0)</f>
        <v>Yes</v>
      </c>
    </row>
    <row r="590" spans="1:16" x14ac:dyDescent="0.35">
      <c r="A590" s="2" t="s">
        <v>3812</v>
      </c>
      <c r="B590" s="4">
        <v>44046</v>
      </c>
      <c r="C590" s="2" t="s">
        <v>3813</v>
      </c>
      <c r="D590" t="s">
        <v>6146</v>
      </c>
      <c r="E590" s="2">
        <v>2</v>
      </c>
      <c r="F590" s="2" t="str">
        <f>VLOOKUP(C590,customers!$A$2:$B$1760,2,FALSE)</f>
        <v>Valenka Stansbury</v>
      </c>
      <c r="G590" s="2" t="str">
        <f>IF(VLOOKUP(C590,customers!$A$2:$C$1760,3,FALSE)=0,"",VLOOKUP(C590,customers!$A$2:$C$1760,3,FALSE))</f>
        <v>vstansburygc@unblog.fr</v>
      </c>
      <c r="H590" s="2" t="str">
        <f>VLOOKUP(C590,customers!$A$2:$G$1760,7,FALSE)</f>
        <v>United States</v>
      </c>
      <c r="I590" t="str">
        <f>VLOOKUP(D590,products!$A$2:$B$97,2,FALSE)</f>
        <v>Rob</v>
      </c>
      <c r="J590" t="str">
        <f>VLOOKUP(D590,products!$A$2:$E$97,3,FALSE)</f>
        <v>M</v>
      </c>
      <c r="K590" s="6">
        <f>VLOOKUP(D590,products!$A$2:$E$97,4,FALSE)</f>
        <v>0.5</v>
      </c>
      <c r="L590" s="7">
        <f>VLOOKUP(D590,products!$A$2:$E$97,5,FALSE)</f>
        <v>5.97</v>
      </c>
      <c r="M590" s="7">
        <f t="shared" si="27"/>
        <v>11.94</v>
      </c>
      <c r="N590" t="str">
        <f t="shared" si="28"/>
        <v>Robusta</v>
      </c>
      <c r="O590" t="str">
        <f t="shared" si="29"/>
        <v>Medium</v>
      </c>
      <c r="P590" t="str">
        <f>VLOOKUP(orders[[#All],[Customer ID]],Table2[#All],9,0)</f>
        <v>Yes</v>
      </c>
    </row>
    <row r="591" spans="1:16" x14ac:dyDescent="0.35">
      <c r="A591" s="2" t="s">
        <v>3818</v>
      </c>
      <c r="B591" s="4">
        <v>43671</v>
      </c>
      <c r="C591" s="2" t="s">
        <v>3819</v>
      </c>
      <c r="D591" t="s">
        <v>6148</v>
      </c>
      <c r="E591" s="2">
        <v>6</v>
      </c>
      <c r="F591" s="2" t="str">
        <f>VLOOKUP(C591,customers!$A$2:$B$1760,2,FALSE)</f>
        <v>Daniel Heinonen</v>
      </c>
      <c r="G591" s="2" t="str">
        <f>IF(VLOOKUP(C591,customers!$A$2:$C$1760,3,FALSE)=0,"",VLOOKUP(C591,customers!$A$2:$C$1760,3,FALSE))</f>
        <v>dheinonengd@printfriendly.com</v>
      </c>
      <c r="H591" s="2" t="str">
        <f>VLOOKUP(C591,customers!$A$2:$G$1760,7,FALSE)</f>
        <v>United States</v>
      </c>
      <c r="I591" t="str">
        <f>VLOOKUP(D591,products!$A$2:$B$97,2,FALSE)</f>
        <v>Exc</v>
      </c>
      <c r="J591" t="str">
        <f>VLOOKUP(D591,products!$A$2:$E$97,3,FALSE)</f>
        <v>L</v>
      </c>
      <c r="K591" s="6">
        <f>VLOOKUP(D591,products!$A$2:$E$97,4,FALSE)</f>
        <v>2.5</v>
      </c>
      <c r="L591" s="7">
        <f>VLOOKUP(D591,products!$A$2:$E$97,5,FALSE)</f>
        <v>34.155000000000001</v>
      </c>
      <c r="M591" s="7">
        <f t="shared" si="27"/>
        <v>204.93</v>
      </c>
      <c r="N591" t="str">
        <f t="shared" si="28"/>
        <v>Excelsa</v>
      </c>
      <c r="O591" t="str">
        <f t="shared" si="29"/>
        <v>Light</v>
      </c>
      <c r="P591" t="str">
        <f>VLOOKUP(orders[[#All],[Customer ID]],Table2[#All],9,0)</f>
        <v>No</v>
      </c>
    </row>
    <row r="592" spans="1:16" x14ac:dyDescent="0.35">
      <c r="A592" s="2" t="s">
        <v>3823</v>
      </c>
      <c r="B592" s="4">
        <v>43950</v>
      </c>
      <c r="C592" s="2" t="s">
        <v>3824</v>
      </c>
      <c r="D592" t="s">
        <v>6166</v>
      </c>
      <c r="E592" s="2">
        <v>2</v>
      </c>
      <c r="F592" s="2" t="str">
        <f>VLOOKUP(C592,customers!$A$2:$B$1760,2,FALSE)</f>
        <v>Jewelle Shenton</v>
      </c>
      <c r="G592" s="2" t="str">
        <f>IF(VLOOKUP(C592,customers!$A$2:$C$1760,3,FALSE)=0,"",VLOOKUP(C592,customers!$A$2:$C$1760,3,FALSE))</f>
        <v>jshentonge@google.com.hk</v>
      </c>
      <c r="H592" s="2" t="str">
        <f>VLOOKUP(C592,customers!$A$2:$G$1760,7,FALSE)</f>
        <v>United States</v>
      </c>
      <c r="I592" t="str">
        <f>VLOOKUP(D592,products!$A$2:$B$97,2,FALSE)</f>
        <v>Exc</v>
      </c>
      <c r="J592" t="str">
        <f>VLOOKUP(D592,products!$A$2:$E$97,3,FALSE)</f>
        <v>M</v>
      </c>
      <c r="K592" s="6">
        <f>VLOOKUP(D592,products!$A$2:$E$97,4,FALSE)</f>
        <v>2.5</v>
      </c>
      <c r="L592" s="7">
        <f>VLOOKUP(D592,products!$A$2:$E$97,5,FALSE)</f>
        <v>31.625</v>
      </c>
      <c r="M592" s="7">
        <f t="shared" si="27"/>
        <v>63.25</v>
      </c>
      <c r="N592" t="str">
        <f t="shared" si="28"/>
        <v>Excelsa</v>
      </c>
      <c r="O592" t="str">
        <f t="shared" si="29"/>
        <v>Medium</v>
      </c>
      <c r="P592" t="str">
        <f>VLOOKUP(orders[[#All],[Customer ID]],Table2[#All],9,0)</f>
        <v>Yes</v>
      </c>
    </row>
    <row r="593" spans="1:16" x14ac:dyDescent="0.35">
      <c r="A593" s="2" t="s">
        <v>3829</v>
      </c>
      <c r="B593" s="4">
        <v>43587</v>
      </c>
      <c r="C593" s="2" t="s">
        <v>3830</v>
      </c>
      <c r="D593" t="s">
        <v>6163</v>
      </c>
      <c r="E593" s="2">
        <v>3</v>
      </c>
      <c r="F593" s="2" t="str">
        <f>VLOOKUP(C593,customers!$A$2:$B$1760,2,FALSE)</f>
        <v>Jennifer Wilkisson</v>
      </c>
      <c r="G593" s="2" t="str">
        <f>IF(VLOOKUP(C593,customers!$A$2:$C$1760,3,FALSE)=0,"",VLOOKUP(C593,customers!$A$2:$C$1760,3,FALSE))</f>
        <v>jwilkissongf@nba.com</v>
      </c>
      <c r="H593" s="2" t="str">
        <f>VLOOKUP(C593,customers!$A$2:$G$1760,7,FALSE)</f>
        <v>United States</v>
      </c>
      <c r="I593" t="str">
        <f>VLOOKUP(D593,products!$A$2:$B$97,2,FALSE)</f>
        <v>Rob</v>
      </c>
      <c r="J593" t="str">
        <f>VLOOKUP(D593,products!$A$2:$E$97,3,FALSE)</f>
        <v>D</v>
      </c>
      <c r="K593" s="6">
        <f>VLOOKUP(D593,products!$A$2:$E$97,4,FALSE)</f>
        <v>0.2</v>
      </c>
      <c r="L593" s="7">
        <f>VLOOKUP(D593,products!$A$2:$E$97,5,FALSE)</f>
        <v>2.6850000000000001</v>
      </c>
      <c r="M593" s="7">
        <f t="shared" si="27"/>
        <v>8.0549999999999997</v>
      </c>
      <c r="N593" t="str">
        <f t="shared" si="28"/>
        <v>Robusta</v>
      </c>
      <c r="O593" t="str">
        <f t="shared" si="29"/>
        <v>Dark</v>
      </c>
      <c r="P593" t="str">
        <f>VLOOKUP(orders[[#All],[Customer ID]],Table2[#All],9,0)</f>
        <v>Yes</v>
      </c>
    </row>
    <row r="594" spans="1:16" x14ac:dyDescent="0.35">
      <c r="A594" s="2" t="s">
        <v>3834</v>
      </c>
      <c r="B594" s="4">
        <v>44437</v>
      </c>
      <c r="C594" s="2" t="s">
        <v>3835</v>
      </c>
      <c r="D594" t="s">
        <v>6175</v>
      </c>
      <c r="E594" s="2">
        <v>2</v>
      </c>
      <c r="F594" s="2" t="str">
        <f>VLOOKUP(C594,customers!$A$2:$B$1760,2,FALSE)</f>
        <v>Kylie Mowat</v>
      </c>
      <c r="G594" s="2" t="str">
        <f>IF(VLOOKUP(C594,customers!$A$2:$C$1760,3,FALSE)=0,"",VLOOKUP(C594,customers!$A$2:$C$1760,3,FALSE))</f>
        <v/>
      </c>
      <c r="H594" s="2" t="str">
        <f>VLOOKUP(C594,customers!$A$2:$G$1760,7,FALSE)</f>
        <v>United States</v>
      </c>
      <c r="I594" t="str">
        <f>VLOOKUP(D594,products!$A$2:$B$97,2,FALSE)</f>
        <v>Ara</v>
      </c>
      <c r="J594" t="str">
        <f>VLOOKUP(D594,products!$A$2:$E$97,3,FALSE)</f>
        <v>M</v>
      </c>
      <c r="K594" s="6">
        <f>VLOOKUP(D594,products!$A$2:$E$97,4,FALSE)</f>
        <v>2.5</v>
      </c>
      <c r="L594" s="7">
        <f>VLOOKUP(D594,products!$A$2:$E$97,5,FALSE)</f>
        <v>25.875</v>
      </c>
      <c r="M594" s="7">
        <f t="shared" si="27"/>
        <v>51.75</v>
      </c>
      <c r="N594" t="str">
        <f t="shared" si="28"/>
        <v>Arabica</v>
      </c>
      <c r="O594" t="str">
        <f t="shared" si="29"/>
        <v>Medium</v>
      </c>
      <c r="P594" t="str">
        <f>VLOOKUP(orders[[#All],[Customer ID]],Table2[#All],9,0)</f>
        <v>No</v>
      </c>
    </row>
    <row r="595" spans="1:16" x14ac:dyDescent="0.35">
      <c r="A595" s="2" t="s">
        <v>3839</v>
      </c>
      <c r="B595" s="4">
        <v>43903</v>
      </c>
      <c r="C595" s="2" t="s">
        <v>3840</v>
      </c>
      <c r="D595" t="s">
        <v>6185</v>
      </c>
      <c r="E595" s="2">
        <v>1</v>
      </c>
      <c r="F595" s="2" t="str">
        <f>VLOOKUP(C595,customers!$A$2:$B$1760,2,FALSE)</f>
        <v>Cody Verissimo</v>
      </c>
      <c r="G595" s="2" t="str">
        <f>IF(VLOOKUP(C595,customers!$A$2:$C$1760,3,FALSE)=0,"",VLOOKUP(C595,customers!$A$2:$C$1760,3,FALSE))</f>
        <v>cverissimogh@theglobeandmail.com</v>
      </c>
      <c r="H595" s="2" t="str">
        <f>VLOOKUP(C595,customers!$A$2:$G$1760,7,FALSE)</f>
        <v>United Kingdom</v>
      </c>
      <c r="I595" t="str">
        <f>VLOOKUP(D595,products!$A$2:$B$97,2,FALSE)</f>
        <v>Exc</v>
      </c>
      <c r="J595" t="str">
        <f>VLOOKUP(D595,products!$A$2:$E$97,3,FALSE)</f>
        <v>D</v>
      </c>
      <c r="K595" s="6">
        <f>VLOOKUP(D595,products!$A$2:$E$97,4,FALSE)</f>
        <v>2.5</v>
      </c>
      <c r="L595" s="7">
        <f>VLOOKUP(D595,products!$A$2:$E$97,5,FALSE)</f>
        <v>27.945</v>
      </c>
      <c r="M595" s="7">
        <f t="shared" si="27"/>
        <v>27.945</v>
      </c>
      <c r="N595" t="str">
        <f t="shared" si="28"/>
        <v>Excelsa</v>
      </c>
      <c r="O595" t="str">
        <f t="shared" si="29"/>
        <v>Dark</v>
      </c>
      <c r="P595" t="str">
        <f>VLOOKUP(orders[[#All],[Customer ID]],Table2[#All],9,0)</f>
        <v>Yes</v>
      </c>
    </row>
    <row r="596" spans="1:16" x14ac:dyDescent="0.35">
      <c r="A596" s="2" t="s">
        <v>3844</v>
      </c>
      <c r="B596" s="4">
        <v>43512</v>
      </c>
      <c r="C596" s="2" t="s">
        <v>3845</v>
      </c>
      <c r="D596" t="s">
        <v>6182</v>
      </c>
      <c r="E596" s="2">
        <v>2</v>
      </c>
      <c r="F596" s="2" t="str">
        <f>VLOOKUP(C596,customers!$A$2:$B$1760,2,FALSE)</f>
        <v>Gabriel Starcks</v>
      </c>
      <c r="G596" s="2" t="str">
        <f>IF(VLOOKUP(C596,customers!$A$2:$C$1760,3,FALSE)=0,"",VLOOKUP(C596,customers!$A$2:$C$1760,3,FALSE))</f>
        <v>gstarcksgi@abc.net.au</v>
      </c>
      <c r="H596" s="2" t="str">
        <f>VLOOKUP(C596,customers!$A$2:$G$1760,7,FALSE)</f>
        <v>United States</v>
      </c>
      <c r="I596" t="str">
        <f>VLOOKUP(D596,products!$A$2:$B$97,2,FALSE)</f>
        <v>Ara</v>
      </c>
      <c r="J596" t="str">
        <f>VLOOKUP(D596,products!$A$2:$E$97,3,FALSE)</f>
        <v>L</v>
      </c>
      <c r="K596" s="6">
        <f>VLOOKUP(D596,products!$A$2:$E$97,4,FALSE)</f>
        <v>2.5</v>
      </c>
      <c r="L596" s="7">
        <f>VLOOKUP(D596,products!$A$2:$E$97,5,FALSE)</f>
        <v>29.785</v>
      </c>
      <c r="M596" s="7">
        <f t="shared" si="27"/>
        <v>59.57</v>
      </c>
      <c r="N596" t="str">
        <f t="shared" si="28"/>
        <v>Arabica</v>
      </c>
      <c r="O596" t="str">
        <f t="shared" si="29"/>
        <v>Light</v>
      </c>
      <c r="P596" t="str">
        <f>VLOOKUP(orders[[#All],[Customer ID]],Table2[#All],9,0)</f>
        <v>No</v>
      </c>
    </row>
    <row r="597" spans="1:16" x14ac:dyDescent="0.35">
      <c r="A597" s="2" t="s">
        <v>3850</v>
      </c>
      <c r="B597" s="4">
        <v>44527</v>
      </c>
      <c r="C597" s="2" t="s">
        <v>3851</v>
      </c>
      <c r="D597" t="s">
        <v>6171</v>
      </c>
      <c r="E597" s="2">
        <v>1</v>
      </c>
      <c r="F597" s="2" t="str">
        <f>VLOOKUP(C597,customers!$A$2:$B$1760,2,FALSE)</f>
        <v>Darby Dummer</v>
      </c>
      <c r="G597" s="2" t="str">
        <f>IF(VLOOKUP(C597,customers!$A$2:$C$1760,3,FALSE)=0,"",VLOOKUP(C597,customers!$A$2:$C$1760,3,FALSE))</f>
        <v/>
      </c>
      <c r="H597" s="2" t="str">
        <f>VLOOKUP(C597,customers!$A$2:$G$1760,7,FALSE)</f>
        <v>United Kingdom</v>
      </c>
      <c r="I597" t="str">
        <f>VLOOKUP(D597,products!$A$2:$B$97,2,FALSE)</f>
        <v>Exc</v>
      </c>
      <c r="J597" t="str">
        <f>VLOOKUP(D597,products!$A$2:$E$97,3,FALSE)</f>
        <v>L</v>
      </c>
      <c r="K597" s="6">
        <f>VLOOKUP(D597,products!$A$2:$E$97,4,FALSE)</f>
        <v>1</v>
      </c>
      <c r="L597" s="7">
        <f>VLOOKUP(D597,products!$A$2:$E$97,5,FALSE)</f>
        <v>14.85</v>
      </c>
      <c r="M597" s="7">
        <f t="shared" si="27"/>
        <v>14.85</v>
      </c>
      <c r="N597" t="str">
        <f t="shared" si="28"/>
        <v>Excelsa</v>
      </c>
      <c r="O597" t="str">
        <f t="shared" si="29"/>
        <v>Light</v>
      </c>
      <c r="P597" t="str">
        <f>VLOOKUP(orders[[#All],[Customer ID]],Table2[#All],9,0)</f>
        <v>No</v>
      </c>
    </row>
    <row r="598" spans="1:16" x14ac:dyDescent="0.35">
      <c r="A598" s="2" t="s">
        <v>3854</v>
      </c>
      <c r="B598" s="4">
        <v>44523</v>
      </c>
      <c r="C598" s="2" t="s">
        <v>3855</v>
      </c>
      <c r="D598" t="s">
        <v>6157</v>
      </c>
      <c r="E598" s="2">
        <v>5</v>
      </c>
      <c r="F598" s="2" t="str">
        <f>VLOOKUP(C598,customers!$A$2:$B$1760,2,FALSE)</f>
        <v>Kienan Scholard</v>
      </c>
      <c r="G598" s="2" t="str">
        <f>IF(VLOOKUP(C598,customers!$A$2:$C$1760,3,FALSE)=0,"",VLOOKUP(C598,customers!$A$2:$C$1760,3,FALSE))</f>
        <v>kscholardgk@sbwire.com</v>
      </c>
      <c r="H598" s="2" t="str">
        <f>VLOOKUP(C598,customers!$A$2:$G$1760,7,FALSE)</f>
        <v>United States</v>
      </c>
      <c r="I598" t="str">
        <f>VLOOKUP(D598,products!$A$2:$B$97,2,FALSE)</f>
        <v>Ara</v>
      </c>
      <c r="J598" t="str">
        <f>VLOOKUP(D598,products!$A$2:$E$97,3,FALSE)</f>
        <v>M</v>
      </c>
      <c r="K598" s="6">
        <f>VLOOKUP(D598,products!$A$2:$E$97,4,FALSE)</f>
        <v>0.5</v>
      </c>
      <c r="L598" s="7">
        <f>VLOOKUP(D598,products!$A$2:$E$97,5,FALSE)</f>
        <v>6.75</v>
      </c>
      <c r="M598" s="7">
        <f t="shared" si="27"/>
        <v>33.75</v>
      </c>
      <c r="N598" t="str">
        <f t="shared" si="28"/>
        <v>Arabica</v>
      </c>
      <c r="O598" t="str">
        <f t="shared" si="29"/>
        <v>Medium</v>
      </c>
      <c r="P598" t="str">
        <f>VLOOKUP(orders[[#All],[Customer ID]],Table2[#All],9,0)</f>
        <v>No</v>
      </c>
    </row>
    <row r="599" spans="1:16" x14ac:dyDescent="0.35">
      <c r="A599" s="2" t="s">
        <v>3860</v>
      </c>
      <c r="B599" s="4">
        <v>44532</v>
      </c>
      <c r="C599" s="2" t="s">
        <v>3861</v>
      </c>
      <c r="D599" t="s">
        <v>6164</v>
      </c>
      <c r="E599" s="2">
        <v>4</v>
      </c>
      <c r="F599" s="2" t="str">
        <f>VLOOKUP(C599,customers!$A$2:$B$1760,2,FALSE)</f>
        <v>Bo Kindley</v>
      </c>
      <c r="G599" s="2" t="str">
        <f>IF(VLOOKUP(C599,customers!$A$2:$C$1760,3,FALSE)=0,"",VLOOKUP(C599,customers!$A$2:$C$1760,3,FALSE))</f>
        <v>bkindleygl@wikimedia.org</v>
      </c>
      <c r="H599" s="2" t="str">
        <f>VLOOKUP(C599,customers!$A$2:$G$1760,7,FALSE)</f>
        <v>United States</v>
      </c>
      <c r="I599" t="str">
        <f>VLOOKUP(D599,products!$A$2:$B$97,2,FALSE)</f>
        <v>Lib</v>
      </c>
      <c r="J599" t="str">
        <f>VLOOKUP(D599,products!$A$2:$E$97,3,FALSE)</f>
        <v>L</v>
      </c>
      <c r="K599" s="6">
        <f>VLOOKUP(D599,products!$A$2:$E$97,4,FALSE)</f>
        <v>2.5</v>
      </c>
      <c r="L599" s="7">
        <f>VLOOKUP(D599,products!$A$2:$E$97,5,FALSE)</f>
        <v>36.454999999999998</v>
      </c>
      <c r="M599" s="7">
        <f t="shared" si="27"/>
        <v>145.82</v>
      </c>
      <c r="N599" t="str">
        <f t="shared" si="28"/>
        <v>Liberica</v>
      </c>
      <c r="O599" t="str">
        <f t="shared" si="29"/>
        <v>Light</v>
      </c>
      <c r="P599" t="str">
        <f>VLOOKUP(orders[[#All],[Customer ID]],Table2[#All],9,0)</f>
        <v>Yes</v>
      </c>
    </row>
    <row r="600" spans="1:16" x14ac:dyDescent="0.35">
      <c r="A600" s="2" t="s">
        <v>3866</v>
      </c>
      <c r="B600" s="4">
        <v>43471</v>
      </c>
      <c r="C600" s="2" t="s">
        <v>3867</v>
      </c>
      <c r="D600" t="s">
        <v>6174</v>
      </c>
      <c r="E600" s="2">
        <v>4</v>
      </c>
      <c r="F600" s="2" t="str">
        <f>VLOOKUP(C600,customers!$A$2:$B$1760,2,FALSE)</f>
        <v>Krissie Hammett</v>
      </c>
      <c r="G600" s="2" t="str">
        <f>IF(VLOOKUP(C600,customers!$A$2:$C$1760,3,FALSE)=0,"",VLOOKUP(C600,customers!$A$2:$C$1760,3,FALSE))</f>
        <v>khammettgm@dmoz.org</v>
      </c>
      <c r="H600" s="2" t="str">
        <f>VLOOKUP(C600,customers!$A$2:$G$1760,7,FALSE)</f>
        <v>United States</v>
      </c>
      <c r="I600" t="str">
        <f>VLOOKUP(D600,products!$A$2:$B$97,2,FALSE)</f>
        <v>Rob</v>
      </c>
      <c r="J600" t="str">
        <f>VLOOKUP(D600,products!$A$2:$E$97,3,FALSE)</f>
        <v>M</v>
      </c>
      <c r="K600" s="6">
        <f>VLOOKUP(D600,products!$A$2:$E$97,4,FALSE)</f>
        <v>0.2</v>
      </c>
      <c r="L600" s="7">
        <f>VLOOKUP(D600,products!$A$2:$E$97,5,FALSE)</f>
        <v>2.9849999999999999</v>
      </c>
      <c r="M600" s="7">
        <f t="shared" si="27"/>
        <v>11.94</v>
      </c>
      <c r="N600" t="str">
        <f t="shared" si="28"/>
        <v>Robusta</v>
      </c>
      <c r="O600" t="str">
        <f t="shared" si="29"/>
        <v>Medium</v>
      </c>
      <c r="P600" t="str">
        <f>VLOOKUP(orders[[#All],[Customer ID]],Table2[#All],9,0)</f>
        <v>Yes</v>
      </c>
    </row>
    <row r="601" spans="1:16" x14ac:dyDescent="0.35">
      <c r="A601" s="2" t="s">
        <v>3872</v>
      </c>
      <c r="B601" s="4">
        <v>44321</v>
      </c>
      <c r="C601" s="2" t="s">
        <v>3873</v>
      </c>
      <c r="D601" t="s">
        <v>6154</v>
      </c>
      <c r="E601" s="2">
        <v>4</v>
      </c>
      <c r="F601" s="2" t="str">
        <f>VLOOKUP(C601,customers!$A$2:$B$1760,2,FALSE)</f>
        <v>Alisha Hulburt</v>
      </c>
      <c r="G601" s="2" t="str">
        <f>IF(VLOOKUP(C601,customers!$A$2:$C$1760,3,FALSE)=0,"",VLOOKUP(C601,customers!$A$2:$C$1760,3,FALSE))</f>
        <v>ahulburtgn@fda.gov</v>
      </c>
      <c r="H601" s="2" t="str">
        <f>VLOOKUP(C601,customers!$A$2:$G$1760,7,FALSE)</f>
        <v>United States</v>
      </c>
      <c r="I601" t="str">
        <f>VLOOKUP(D601,products!$A$2:$B$97,2,FALSE)</f>
        <v>Ara</v>
      </c>
      <c r="J601" t="str">
        <f>VLOOKUP(D601,products!$A$2:$E$97,3,FALSE)</f>
        <v>D</v>
      </c>
      <c r="K601" s="6">
        <f>VLOOKUP(D601,products!$A$2:$E$97,4,FALSE)</f>
        <v>0.2</v>
      </c>
      <c r="L601" s="7">
        <f>VLOOKUP(D601,products!$A$2:$E$97,5,FALSE)</f>
        <v>2.9849999999999999</v>
      </c>
      <c r="M601" s="7">
        <f t="shared" si="27"/>
        <v>11.94</v>
      </c>
      <c r="N601" t="str">
        <f t="shared" si="28"/>
        <v>Arabica</v>
      </c>
      <c r="O601" t="str">
        <f t="shared" si="29"/>
        <v>Dark</v>
      </c>
      <c r="P601" t="str">
        <f>VLOOKUP(orders[[#All],[Customer ID]],Table2[#All],9,0)</f>
        <v>Yes</v>
      </c>
    </row>
    <row r="602" spans="1:16" x14ac:dyDescent="0.35">
      <c r="A602" s="2" t="s">
        <v>3877</v>
      </c>
      <c r="B602" s="4">
        <v>44492</v>
      </c>
      <c r="C602" s="2" t="s">
        <v>3878</v>
      </c>
      <c r="D602" t="s">
        <v>6169</v>
      </c>
      <c r="E602" s="2">
        <v>1</v>
      </c>
      <c r="F602" s="2" t="str">
        <f>VLOOKUP(C602,customers!$A$2:$B$1760,2,FALSE)</f>
        <v>Peyter Lauritzen</v>
      </c>
      <c r="G602" s="2" t="str">
        <f>IF(VLOOKUP(C602,customers!$A$2:$C$1760,3,FALSE)=0,"",VLOOKUP(C602,customers!$A$2:$C$1760,3,FALSE))</f>
        <v>plauritzengo@photobucket.com</v>
      </c>
      <c r="H602" s="2" t="str">
        <f>VLOOKUP(C602,customers!$A$2:$G$1760,7,FALSE)</f>
        <v>United States</v>
      </c>
      <c r="I602" t="str">
        <f>VLOOKUP(D602,products!$A$2:$B$97,2,FALSE)</f>
        <v>Lib</v>
      </c>
      <c r="J602" t="str">
        <f>VLOOKUP(D602,products!$A$2:$E$97,3,FALSE)</f>
        <v>D</v>
      </c>
      <c r="K602" s="6">
        <f>VLOOKUP(D602,products!$A$2:$E$97,4,FALSE)</f>
        <v>0.5</v>
      </c>
      <c r="L602" s="7">
        <f>VLOOKUP(D602,products!$A$2:$E$97,5,FALSE)</f>
        <v>7.77</v>
      </c>
      <c r="M602" s="7">
        <f t="shared" si="27"/>
        <v>7.77</v>
      </c>
      <c r="N602" t="str">
        <f t="shared" si="28"/>
        <v>Liberica</v>
      </c>
      <c r="O602" t="str">
        <f t="shared" si="29"/>
        <v>Dark</v>
      </c>
      <c r="P602" t="str">
        <f>VLOOKUP(orders[[#All],[Customer ID]],Table2[#All],9,0)</f>
        <v>No</v>
      </c>
    </row>
    <row r="603" spans="1:16" x14ac:dyDescent="0.35">
      <c r="A603" s="2" t="s">
        <v>3883</v>
      </c>
      <c r="B603" s="4">
        <v>43815</v>
      </c>
      <c r="C603" s="2" t="s">
        <v>3884</v>
      </c>
      <c r="D603" t="s">
        <v>6142</v>
      </c>
      <c r="E603" s="2">
        <v>4</v>
      </c>
      <c r="F603" s="2" t="str">
        <f>VLOOKUP(C603,customers!$A$2:$B$1760,2,FALSE)</f>
        <v>Aurelia Burgwin</v>
      </c>
      <c r="G603" s="2" t="str">
        <f>IF(VLOOKUP(C603,customers!$A$2:$C$1760,3,FALSE)=0,"",VLOOKUP(C603,customers!$A$2:$C$1760,3,FALSE))</f>
        <v>aburgwingp@redcross.org</v>
      </c>
      <c r="H603" s="2" t="str">
        <f>VLOOKUP(C603,customers!$A$2:$G$1760,7,FALSE)</f>
        <v>United States</v>
      </c>
      <c r="I603" t="str">
        <f>VLOOKUP(D603,products!$A$2:$B$97,2,FALSE)</f>
        <v>Rob</v>
      </c>
      <c r="J603" t="str">
        <f>VLOOKUP(D603,products!$A$2:$E$97,3,FALSE)</f>
        <v>L</v>
      </c>
      <c r="K603" s="6">
        <f>VLOOKUP(D603,products!$A$2:$E$97,4,FALSE)</f>
        <v>2.5</v>
      </c>
      <c r="L603" s="7">
        <f>VLOOKUP(D603,products!$A$2:$E$97,5,FALSE)</f>
        <v>27.484999999999999</v>
      </c>
      <c r="M603" s="7">
        <f t="shared" si="27"/>
        <v>109.94</v>
      </c>
      <c r="N603" t="str">
        <f t="shared" si="28"/>
        <v>Robusta</v>
      </c>
      <c r="O603" t="str">
        <f t="shared" si="29"/>
        <v>Light</v>
      </c>
      <c r="P603" t="str">
        <f>VLOOKUP(orders[[#All],[Customer ID]],Table2[#All],9,0)</f>
        <v>Yes</v>
      </c>
    </row>
    <row r="604" spans="1:16" x14ac:dyDescent="0.35">
      <c r="A604" s="2" t="s">
        <v>3889</v>
      </c>
      <c r="B604" s="4">
        <v>43603</v>
      </c>
      <c r="C604" s="2" t="s">
        <v>3890</v>
      </c>
      <c r="D604" t="s">
        <v>6184</v>
      </c>
      <c r="E604" s="2">
        <v>5</v>
      </c>
      <c r="F604" s="2" t="str">
        <f>VLOOKUP(C604,customers!$A$2:$B$1760,2,FALSE)</f>
        <v>Emalee Rolin</v>
      </c>
      <c r="G604" s="2" t="str">
        <f>IF(VLOOKUP(C604,customers!$A$2:$C$1760,3,FALSE)=0,"",VLOOKUP(C604,customers!$A$2:$C$1760,3,FALSE))</f>
        <v>erolingq@google.fr</v>
      </c>
      <c r="H604" s="2" t="str">
        <f>VLOOKUP(C604,customers!$A$2:$G$1760,7,FALSE)</f>
        <v>United States</v>
      </c>
      <c r="I604" t="str">
        <f>VLOOKUP(D604,products!$A$2:$B$97,2,FALSE)</f>
        <v>Exc</v>
      </c>
      <c r="J604" t="str">
        <f>VLOOKUP(D604,products!$A$2:$E$97,3,FALSE)</f>
        <v>L</v>
      </c>
      <c r="K604" s="6">
        <f>VLOOKUP(D604,products!$A$2:$E$97,4,FALSE)</f>
        <v>0.2</v>
      </c>
      <c r="L604" s="7">
        <f>VLOOKUP(D604,products!$A$2:$E$97,5,FALSE)</f>
        <v>4.4550000000000001</v>
      </c>
      <c r="M604" s="7">
        <f t="shared" si="27"/>
        <v>22.274999999999999</v>
      </c>
      <c r="N604" t="str">
        <f t="shared" si="28"/>
        <v>Excelsa</v>
      </c>
      <c r="O604" t="str">
        <f t="shared" si="29"/>
        <v>Light</v>
      </c>
      <c r="P604" t="str">
        <f>VLOOKUP(orders[[#All],[Customer ID]],Table2[#All],9,0)</f>
        <v>Yes</v>
      </c>
    </row>
    <row r="605" spans="1:16" x14ac:dyDescent="0.35">
      <c r="A605" s="2" t="s">
        <v>3895</v>
      </c>
      <c r="B605" s="4">
        <v>43660</v>
      </c>
      <c r="C605" s="2" t="s">
        <v>3896</v>
      </c>
      <c r="D605" t="s">
        <v>6174</v>
      </c>
      <c r="E605" s="2">
        <v>3</v>
      </c>
      <c r="F605" s="2" t="str">
        <f>VLOOKUP(C605,customers!$A$2:$B$1760,2,FALSE)</f>
        <v>Donavon Fowle</v>
      </c>
      <c r="G605" s="2" t="str">
        <f>IF(VLOOKUP(C605,customers!$A$2:$C$1760,3,FALSE)=0,"",VLOOKUP(C605,customers!$A$2:$C$1760,3,FALSE))</f>
        <v>dfowlegr@epa.gov</v>
      </c>
      <c r="H605" s="2" t="str">
        <f>VLOOKUP(C605,customers!$A$2:$G$1760,7,FALSE)</f>
        <v>United States</v>
      </c>
      <c r="I605" t="str">
        <f>VLOOKUP(D605,products!$A$2:$B$97,2,FALSE)</f>
        <v>Rob</v>
      </c>
      <c r="J605" t="str">
        <f>VLOOKUP(D605,products!$A$2:$E$97,3,FALSE)</f>
        <v>M</v>
      </c>
      <c r="K605" s="6">
        <f>VLOOKUP(D605,products!$A$2:$E$97,4,FALSE)</f>
        <v>0.2</v>
      </c>
      <c r="L605" s="7">
        <f>VLOOKUP(D605,products!$A$2:$E$97,5,FALSE)</f>
        <v>2.9849999999999999</v>
      </c>
      <c r="M605" s="7">
        <f t="shared" si="27"/>
        <v>8.9550000000000001</v>
      </c>
      <c r="N605" t="str">
        <f t="shared" si="28"/>
        <v>Robusta</v>
      </c>
      <c r="O605" t="str">
        <f t="shared" si="29"/>
        <v>Medium</v>
      </c>
      <c r="P605" t="str">
        <f>VLOOKUP(orders[[#All],[Customer ID]],Table2[#All],9,0)</f>
        <v>No</v>
      </c>
    </row>
    <row r="606" spans="1:16" x14ac:dyDescent="0.35">
      <c r="A606" s="2" t="s">
        <v>3900</v>
      </c>
      <c r="B606" s="4">
        <v>44148</v>
      </c>
      <c r="C606" s="2" t="s">
        <v>3901</v>
      </c>
      <c r="D606" t="s">
        <v>6165</v>
      </c>
      <c r="E606" s="2">
        <v>4</v>
      </c>
      <c r="F606" s="2" t="str">
        <f>VLOOKUP(C606,customers!$A$2:$B$1760,2,FALSE)</f>
        <v>Jorge Bettison</v>
      </c>
      <c r="G606" s="2" t="str">
        <f>IF(VLOOKUP(C606,customers!$A$2:$C$1760,3,FALSE)=0,"",VLOOKUP(C606,customers!$A$2:$C$1760,3,FALSE))</f>
        <v/>
      </c>
      <c r="H606" s="2" t="str">
        <f>VLOOKUP(C606,customers!$A$2:$G$1760,7,FALSE)</f>
        <v>Ireland</v>
      </c>
      <c r="I606" t="str">
        <f>VLOOKUP(D606,products!$A$2:$B$97,2,FALSE)</f>
        <v>Lib</v>
      </c>
      <c r="J606" t="str">
        <f>VLOOKUP(D606,products!$A$2:$E$97,3,FALSE)</f>
        <v>D</v>
      </c>
      <c r="K606" s="6">
        <f>VLOOKUP(D606,products!$A$2:$E$97,4,FALSE)</f>
        <v>2.5</v>
      </c>
      <c r="L606" s="7">
        <f>VLOOKUP(D606,products!$A$2:$E$97,5,FALSE)</f>
        <v>29.785</v>
      </c>
      <c r="M606" s="7">
        <f t="shared" si="27"/>
        <v>119.14</v>
      </c>
      <c r="N606" t="str">
        <f t="shared" si="28"/>
        <v>Liberica</v>
      </c>
      <c r="O606" t="str">
        <f t="shared" si="29"/>
        <v>Dark</v>
      </c>
      <c r="P606" t="str">
        <f>VLOOKUP(orders[[#All],[Customer ID]],Table2[#All],9,0)</f>
        <v>No</v>
      </c>
    </row>
    <row r="607" spans="1:16" x14ac:dyDescent="0.35">
      <c r="A607" s="2" t="s">
        <v>3905</v>
      </c>
      <c r="B607" s="4">
        <v>44028</v>
      </c>
      <c r="C607" s="2" t="s">
        <v>3906</v>
      </c>
      <c r="D607" t="s">
        <v>6182</v>
      </c>
      <c r="E607" s="2">
        <v>5</v>
      </c>
      <c r="F607" s="2" t="str">
        <f>VLOOKUP(C607,customers!$A$2:$B$1760,2,FALSE)</f>
        <v>Wang Powlesland</v>
      </c>
      <c r="G607" s="2" t="str">
        <f>IF(VLOOKUP(C607,customers!$A$2:$C$1760,3,FALSE)=0,"",VLOOKUP(C607,customers!$A$2:$C$1760,3,FALSE))</f>
        <v>wpowleslandgt@soundcloud.com</v>
      </c>
      <c r="H607" s="2" t="str">
        <f>VLOOKUP(C607,customers!$A$2:$G$1760,7,FALSE)</f>
        <v>United States</v>
      </c>
      <c r="I607" t="str">
        <f>VLOOKUP(D607,products!$A$2:$B$97,2,FALSE)</f>
        <v>Ara</v>
      </c>
      <c r="J607" t="str">
        <f>VLOOKUP(D607,products!$A$2:$E$97,3,FALSE)</f>
        <v>L</v>
      </c>
      <c r="K607" s="6">
        <f>VLOOKUP(D607,products!$A$2:$E$97,4,FALSE)</f>
        <v>2.5</v>
      </c>
      <c r="L607" s="7">
        <f>VLOOKUP(D607,products!$A$2:$E$97,5,FALSE)</f>
        <v>29.785</v>
      </c>
      <c r="M607" s="7">
        <f t="shared" si="27"/>
        <v>148.92500000000001</v>
      </c>
      <c r="N607" t="str">
        <f t="shared" si="28"/>
        <v>Arabica</v>
      </c>
      <c r="O607" t="str">
        <f t="shared" si="29"/>
        <v>Light</v>
      </c>
      <c r="P607" t="str">
        <f>VLOOKUP(orders[[#All],[Customer ID]],Table2[#All],9,0)</f>
        <v>Yes</v>
      </c>
    </row>
    <row r="608" spans="1:16" x14ac:dyDescent="0.35">
      <c r="A608" s="2" t="s">
        <v>3911</v>
      </c>
      <c r="B608" s="4">
        <v>44138</v>
      </c>
      <c r="C608" s="2" t="s">
        <v>3840</v>
      </c>
      <c r="D608" t="s">
        <v>6164</v>
      </c>
      <c r="E608" s="2">
        <v>3</v>
      </c>
      <c r="F608" s="2" t="str">
        <f>VLOOKUP(C608,customers!$A$2:$B$1760,2,FALSE)</f>
        <v>Cody Verissimo</v>
      </c>
      <c r="G608" s="2" t="str">
        <f>IF(VLOOKUP(C608,customers!$A$2:$C$1760,3,FALSE)=0,"",VLOOKUP(C608,customers!$A$2:$C$1760,3,FALSE))</f>
        <v>cverissimogh@theglobeandmail.com</v>
      </c>
      <c r="H608" s="2" t="str">
        <f>VLOOKUP(C608,customers!$A$2:$G$1760,7,FALSE)</f>
        <v>United Kingdom</v>
      </c>
      <c r="I608" t="str">
        <f>VLOOKUP(D608,products!$A$2:$B$97,2,FALSE)</f>
        <v>Lib</v>
      </c>
      <c r="J608" t="str">
        <f>VLOOKUP(D608,products!$A$2:$E$97,3,FALSE)</f>
        <v>L</v>
      </c>
      <c r="K608" s="6">
        <f>VLOOKUP(D608,products!$A$2:$E$97,4,FALSE)</f>
        <v>2.5</v>
      </c>
      <c r="L608" s="7">
        <f>VLOOKUP(D608,products!$A$2:$E$97,5,FALSE)</f>
        <v>36.454999999999998</v>
      </c>
      <c r="M608" s="7">
        <f t="shared" si="27"/>
        <v>109.36499999999999</v>
      </c>
      <c r="N608" t="str">
        <f t="shared" si="28"/>
        <v>Liberica</v>
      </c>
      <c r="O608" t="str">
        <f t="shared" si="29"/>
        <v>Light</v>
      </c>
      <c r="P608" t="str">
        <f>VLOOKUP(orders[[#All],[Customer ID]],Table2[#All],9,0)</f>
        <v>Yes</v>
      </c>
    </row>
    <row r="609" spans="1:16" x14ac:dyDescent="0.35">
      <c r="A609" s="2" t="s">
        <v>3917</v>
      </c>
      <c r="B609" s="4">
        <v>44640</v>
      </c>
      <c r="C609" s="2" t="s">
        <v>3918</v>
      </c>
      <c r="D609" t="s">
        <v>6153</v>
      </c>
      <c r="E609" s="2">
        <v>1</v>
      </c>
      <c r="F609" s="2" t="str">
        <f>VLOOKUP(C609,customers!$A$2:$B$1760,2,FALSE)</f>
        <v>Laurence Ellingham</v>
      </c>
      <c r="G609" s="2" t="str">
        <f>IF(VLOOKUP(C609,customers!$A$2:$C$1760,3,FALSE)=0,"",VLOOKUP(C609,customers!$A$2:$C$1760,3,FALSE))</f>
        <v>lellinghamgv@sciencedaily.com</v>
      </c>
      <c r="H609" s="2" t="str">
        <f>VLOOKUP(C609,customers!$A$2:$G$1760,7,FALSE)</f>
        <v>United States</v>
      </c>
      <c r="I609" t="str">
        <f>VLOOKUP(D609,products!$A$2:$B$97,2,FALSE)</f>
        <v>Exc</v>
      </c>
      <c r="J609" t="str">
        <f>VLOOKUP(D609,products!$A$2:$E$97,3,FALSE)</f>
        <v>D</v>
      </c>
      <c r="K609" s="6">
        <f>VLOOKUP(D609,products!$A$2:$E$97,4,FALSE)</f>
        <v>0.2</v>
      </c>
      <c r="L609" s="7">
        <f>VLOOKUP(D609,products!$A$2:$E$97,5,FALSE)</f>
        <v>3.645</v>
      </c>
      <c r="M609" s="7">
        <f t="shared" si="27"/>
        <v>3.645</v>
      </c>
      <c r="N609" t="str">
        <f t="shared" si="28"/>
        <v>Excelsa</v>
      </c>
      <c r="O609" t="str">
        <f t="shared" si="29"/>
        <v>Dark</v>
      </c>
      <c r="P609" t="str">
        <f>VLOOKUP(orders[[#All],[Customer ID]],Table2[#All],9,0)</f>
        <v>Yes</v>
      </c>
    </row>
    <row r="610" spans="1:16" x14ac:dyDescent="0.35">
      <c r="A610" s="2" t="s">
        <v>3923</v>
      </c>
      <c r="B610" s="4">
        <v>44608</v>
      </c>
      <c r="C610" s="2" t="s">
        <v>3924</v>
      </c>
      <c r="D610" t="s">
        <v>6185</v>
      </c>
      <c r="E610" s="2">
        <v>2</v>
      </c>
      <c r="F610" s="2" t="str">
        <f>VLOOKUP(C610,customers!$A$2:$B$1760,2,FALSE)</f>
        <v>Billy Neiland</v>
      </c>
      <c r="G610" s="2" t="str">
        <f>IF(VLOOKUP(C610,customers!$A$2:$C$1760,3,FALSE)=0,"",VLOOKUP(C610,customers!$A$2:$C$1760,3,FALSE))</f>
        <v/>
      </c>
      <c r="H610" s="2" t="str">
        <f>VLOOKUP(C610,customers!$A$2:$G$1760,7,FALSE)</f>
        <v>United States</v>
      </c>
      <c r="I610" t="str">
        <f>VLOOKUP(D610,products!$A$2:$B$97,2,FALSE)</f>
        <v>Exc</v>
      </c>
      <c r="J610" t="str">
        <f>VLOOKUP(D610,products!$A$2:$E$97,3,FALSE)</f>
        <v>D</v>
      </c>
      <c r="K610" s="6">
        <f>VLOOKUP(D610,products!$A$2:$E$97,4,FALSE)</f>
        <v>2.5</v>
      </c>
      <c r="L610" s="7">
        <f>VLOOKUP(D610,products!$A$2:$E$97,5,FALSE)</f>
        <v>27.945</v>
      </c>
      <c r="M610" s="7">
        <f t="shared" si="27"/>
        <v>55.89</v>
      </c>
      <c r="N610" t="str">
        <f t="shared" si="28"/>
        <v>Excelsa</v>
      </c>
      <c r="O610" t="str">
        <f t="shared" si="29"/>
        <v>Dark</v>
      </c>
      <c r="P610" t="str">
        <f>VLOOKUP(orders[[#All],[Customer ID]],Table2[#All],9,0)</f>
        <v>No</v>
      </c>
    </row>
    <row r="611" spans="1:16" x14ac:dyDescent="0.35">
      <c r="A611" s="2" t="s">
        <v>3927</v>
      </c>
      <c r="B611" s="4">
        <v>44147</v>
      </c>
      <c r="C611" s="2" t="s">
        <v>3928</v>
      </c>
      <c r="D611" t="s">
        <v>6159</v>
      </c>
      <c r="E611" s="2">
        <v>6</v>
      </c>
      <c r="F611" s="2" t="str">
        <f>VLOOKUP(C611,customers!$A$2:$B$1760,2,FALSE)</f>
        <v>Ancell Fendt</v>
      </c>
      <c r="G611" s="2" t="str">
        <f>IF(VLOOKUP(C611,customers!$A$2:$C$1760,3,FALSE)=0,"",VLOOKUP(C611,customers!$A$2:$C$1760,3,FALSE))</f>
        <v>afendtgx@forbes.com</v>
      </c>
      <c r="H611" s="2" t="str">
        <f>VLOOKUP(C611,customers!$A$2:$G$1760,7,FALSE)</f>
        <v>United States</v>
      </c>
      <c r="I611" t="str">
        <f>VLOOKUP(D611,products!$A$2:$B$97,2,FALSE)</f>
        <v>Lib</v>
      </c>
      <c r="J611" t="str">
        <f>VLOOKUP(D611,products!$A$2:$E$97,3,FALSE)</f>
        <v>M</v>
      </c>
      <c r="K611" s="6">
        <f>VLOOKUP(D611,products!$A$2:$E$97,4,FALSE)</f>
        <v>0.2</v>
      </c>
      <c r="L611" s="7">
        <f>VLOOKUP(D611,products!$A$2:$E$97,5,FALSE)</f>
        <v>4.3650000000000002</v>
      </c>
      <c r="M611" s="7">
        <f t="shared" si="27"/>
        <v>26.19</v>
      </c>
      <c r="N611" t="str">
        <f t="shared" si="28"/>
        <v>Liberica</v>
      </c>
      <c r="O611" t="str">
        <f t="shared" si="29"/>
        <v>Medium</v>
      </c>
      <c r="P611" t="str">
        <f>VLOOKUP(orders[[#All],[Customer ID]],Table2[#All],9,0)</f>
        <v>Yes</v>
      </c>
    </row>
    <row r="612" spans="1:16" x14ac:dyDescent="0.35">
      <c r="A612" s="2" t="s">
        <v>3933</v>
      </c>
      <c r="B612" s="4">
        <v>43743</v>
      </c>
      <c r="C612" s="2" t="s">
        <v>3934</v>
      </c>
      <c r="D612" t="s">
        <v>6138</v>
      </c>
      <c r="E612" s="2">
        <v>4</v>
      </c>
      <c r="F612" s="2" t="str">
        <f>VLOOKUP(C612,customers!$A$2:$B$1760,2,FALSE)</f>
        <v>Angelia Cleyburn</v>
      </c>
      <c r="G612" s="2" t="str">
        <f>IF(VLOOKUP(C612,customers!$A$2:$C$1760,3,FALSE)=0,"",VLOOKUP(C612,customers!$A$2:$C$1760,3,FALSE))</f>
        <v>acleyburngy@lycos.com</v>
      </c>
      <c r="H612" s="2" t="str">
        <f>VLOOKUP(C612,customers!$A$2:$G$1760,7,FALSE)</f>
        <v>United States</v>
      </c>
      <c r="I612" t="str">
        <f>VLOOKUP(D612,products!$A$2:$B$97,2,FALSE)</f>
        <v>Rob</v>
      </c>
      <c r="J612" t="str">
        <f>VLOOKUP(D612,products!$A$2:$E$97,3,FALSE)</f>
        <v>M</v>
      </c>
      <c r="K612" s="6">
        <f>VLOOKUP(D612,products!$A$2:$E$97,4,FALSE)</f>
        <v>1</v>
      </c>
      <c r="L612" s="7">
        <f>VLOOKUP(D612,products!$A$2:$E$97,5,FALSE)</f>
        <v>9.9499999999999993</v>
      </c>
      <c r="M612" s="7">
        <f t="shared" si="27"/>
        <v>39.799999999999997</v>
      </c>
      <c r="N612" t="str">
        <f t="shared" si="28"/>
        <v>Robusta</v>
      </c>
      <c r="O612" t="str">
        <f t="shared" si="29"/>
        <v>Medium</v>
      </c>
      <c r="P612" t="str">
        <f>VLOOKUP(orders[[#All],[Customer ID]],Table2[#All],9,0)</f>
        <v>No</v>
      </c>
    </row>
    <row r="613" spans="1:16" x14ac:dyDescent="0.35">
      <c r="A613" s="2" t="s">
        <v>3939</v>
      </c>
      <c r="B613" s="4">
        <v>43739</v>
      </c>
      <c r="C613" s="2" t="s">
        <v>3940</v>
      </c>
      <c r="D613" t="s">
        <v>6148</v>
      </c>
      <c r="E613" s="2">
        <v>2</v>
      </c>
      <c r="F613" s="2" t="str">
        <f>VLOOKUP(C613,customers!$A$2:$B$1760,2,FALSE)</f>
        <v>Temple Castiglione</v>
      </c>
      <c r="G613" s="2" t="str">
        <f>IF(VLOOKUP(C613,customers!$A$2:$C$1760,3,FALSE)=0,"",VLOOKUP(C613,customers!$A$2:$C$1760,3,FALSE))</f>
        <v>tcastiglionegz@xing.com</v>
      </c>
      <c r="H613" s="2" t="str">
        <f>VLOOKUP(C613,customers!$A$2:$G$1760,7,FALSE)</f>
        <v>United States</v>
      </c>
      <c r="I613" t="str">
        <f>VLOOKUP(D613,products!$A$2:$B$97,2,FALSE)</f>
        <v>Exc</v>
      </c>
      <c r="J613" t="str">
        <f>VLOOKUP(D613,products!$A$2:$E$97,3,FALSE)</f>
        <v>L</v>
      </c>
      <c r="K613" s="6">
        <f>VLOOKUP(D613,products!$A$2:$E$97,4,FALSE)</f>
        <v>2.5</v>
      </c>
      <c r="L613" s="7">
        <f>VLOOKUP(D613,products!$A$2:$E$97,5,FALSE)</f>
        <v>34.155000000000001</v>
      </c>
      <c r="M613" s="7">
        <f t="shared" si="27"/>
        <v>68.31</v>
      </c>
      <c r="N613" t="str">
        <f t="shared" si="28"/>
        <v>Excelsa</v>
      </c>
      <c r="O613" t="str">
        <f t="shared" si="29"/>
        <v>Light</v>
      </c>
      <c r="P613" t="str">
        <f>VLOOKUP(orders[[#All],[Customer ID]],Table2[#All],9,0)</f>
        <v>No</v>
      </c>
    </row>
    <row r="614" spans="1:16" x14ac:dyDescent="0.35">
      <c r="A614" s="2" t="s">
        <v>3945</v>
      </c>
      <c r="B614" s="4">
        <v>43896</v>
      </c>
      <c r="C614" s="2" t="s">
        <v>3946</v>
      </c>
      <c r="D614" t="s">
        <v>6152</v>
      </c>
      <c r="E614" s="2">
        <v>4</v>
      </c>
      <c r="F614" s="2" t="str">
        <f>VLOOKUP(C614,customers!$A$2:$B$1760,2,FALSE)</f>
        <v>Betti Lacasa</v>
      </c>
      <c r="G614" s="2" t="str">
        <f>IF(VLOOKUP(C614,customers!$A$2:$C$1760,3,FALSE)=0,"",VLOOKUP(C614,customers!$A$2:$C$1760,3,FALSE))</f>
        <v/>
      </c>
      <c r="H614" s="2" t="str">
        <f>VLOOKUP(C614,customers!$A$2:$G$1760,7,FALSE)</f>
        <v>Ireland</v>
      </c>
      <c r="I614" t="str">
        <f>VLOOKUP(D614,products!$A$2:$B$97,2,FALSE)</f>
        <v>Ara</v>
      </c>
      <c r="J614" t="str">
        <f>VLOOKUP(D614,products!$A$2:$E$97,3,FALSE)</f>
        <v>M</v>
      </c>
      <c r="K614" s="6">
        <f>VLOOKUP(D614,products!$A$2:$E$97,4,FALSE)</f>
        <v>0.2</v>
      </c>
      <c r="L614" s="7">
        <f>VLOOKUP(D614,products!$A$2:$E$97,5,FALSE)</f>
        <v>3.375</v>
      </c>
      <c r="M614" s="7">
        <f t="shared" si="27"/>
        <v>13.5</v>
      </c>
      <c r="N614" t="str">
        <f t="shared" si="28"/>
        <v>Arabica</v>
      </c>
      <c r="O614" t="str">
        <f t="shared" si="29"/>
        <v>Medium</v>
      </c>
      <c r="P614" t="str">
        <f>VLOOKUP(orders[[#All],[Customer ID]],Table2[#All],9,0)</f>
        <v>No</v>
      </c>
    </row>
    <row r="615" spans="1:16" x14ac:dyDescent="0.35">
      <c r="A615" s="2" t="s">
        <v>3950</v>
      </c>
      <c r="B615" s="4">
        <v>43761</v>
      </c>
      <c r="C615" s="2" t="s">
        <v>3951</v>
      </c>
      <c r="D615" t="s">
        <v>6146</v>
      </c>
      <c r="E615" s="2">
        <v>1</v>
      </c>
      <c r="F615" s="2" t="str">
        <f>VLOOKUP(C615,customers!$A$2:$B$1760,2,FALSE)</f>
        <v>Gunilla Lynch</v>
      </c>
      <c r="G615" s="2" t="str">
        <f>IF(VLOOKUP(C615,customers!$A$2:$C$1760,3,FALSE)=0,"",VLOOKUP(C615,customers!$A$2:$C$1760,3,FALSE))</f>
        <v/>
      </c>
      <c r="H615" s="2" t="str">
        <f>VLOOKUP(C615,customers!$A$2:$G$1760,7,FALSE)</f>
        <v>United States</v>
      </c>
      <c r="I615" t="str">
        <f>VLOOKUP(D615,products!$A$2:$B$97,2,FALSE)</f>
        <v>Rob</v>
      </c>
      <c r="J615" t="str">
        <f>VLOOKUP(D615,products!$A$2:$E$97,3,FALSE)</f>
        <v>M</v>
      </c>
      <c r="K615" s="6">
        <f>VLOOKUP(D615,products!$A$2:$E$97,4,FALSE)</f>
        <v>0.5</v>
      </c>
      <c r="L615" s="7">
        <f>VLOOKUP(D615,products!$A$2:$E$97,5,FALSE)</f>
        <v>5.97</v>
      </c>
      <c r="M615" s="7">
        <f t="shared" si="27"/>
        <v>5.97</v>
      </c>
      <c r="N615" t="str">
        <f t="shared" si="28"/>
        <v>Robusta</v>
      </c>
      <c r="O615" t="str">
        <f t="shared" si="29"/>
        <v>Medium</v>
      </c>
      <c r="P615" t="str">
        <f>VLOOKUP(orders[[#All],[Customer ID]],Table2[#All],9,0)</f>
        <v>No</v>
      </c>
    </row>
    <row r="616" spans="1:16" x14ac:dyDescent="0.35">
      <c r="A616" s="2" t="s">
        <v>3955</v>
      </c>
      <c r="B616" s="4">
        <v>43944</v>
      </c>
      <c r="C616" s="2" t="s">
        <v>3840</v>
      </c>
      <c r="D616" t="s">
        <v>6146</v>
      </c>
      <c r="E616" s="2">
        <v>5</v>
      </c>
      <c r="F616" s="2" t="str">
        <f>VLOOKUP(C616,customers!$A$2:$B$1760,2,FALSE)</f>
        <v>Cody Verissimo</v>
      </c>
      <c r="G616" s="2" t="str">
        <f>IF(VLOOKUP(C616,customers!$A$2:$C$1760,3,FALSE)=0,"",VLOOKUP(C616,customers!$A$2:$C$1760,3,FALSE))</f>
        <v>cverissimogh@theglobeandmail.com</v>
      </c>
      <c r="H616" s="2" t="str">
        <f>VLOOKUP(C616,customers!$A$2:$G$1760,7,FALSE)</f>
        <v>United Kingdom</v>
      </c>
      <c r="I616" t="str">
        <f>VLOOKUP(D616,products!$A$2:$B$97,2,FALSE)</f>
        <v>Rob</v>
      </c>
      <c r="J616" t="str">
        <f>VLOOKUP(D616,products!$A$2:$E$97,3,FALSE)</f>
        <v>M</v>
      </c>
      <c r="K616" s="6">
        <f>VLOOKUP(D616,products!$A$2:$E$97,4,FALSE)</f>
        <v>0.5</v>
      </c>
      <c r="L616" s="7">
        <f>VLOOKUP(D616,products!$A$2:$E$97,5,FALSE)</f>
        <v>5.97</v>
      </c>
      <c r="M616" s="7">
        <f t="shared" si="27"/>
        <v>29.849999999999998</v>
      </c>
      <c r="N616" t="str">
        <f t="shared" si="28"/>
        <v>Robusta</v>
      </c>
      <c r="O616" t="str">
        <f t="shared" si="29"/>
        <v>Medium</v>
      </c>
      <c r="P616" t="str">
        <f>VLOOKUP(orders[[#All],[Customer ID]],Table2[#All],9,0)</f>
        <v>Yes</v>
      </c>
    </row>
    <row r="617" spans="1:16" x14ac:dyDescent="0.35">
      <c r="A617" s="2" t="s">
        <v>3960</v>
      </c>
      <c r="B617" s="4">
        <v>44006</v>
      </c>
      <c r="C617" s="2" t="s">
        <v>3961</v>
      </c>
      <c r="D617" t="s">
        <v>6164</v>
      </c>
      <c r="E617" s="2">
        <v>2</v>
      </c>
      <c r="F617" s="2" t="str">
        <f>VLOOKUP(C617,customers!$A$2:$B$1760,2,FALSE)</f>
        <v>Shay Couronne</v>
      </c>
      <c r="G617" s="2" t="str">
        <f>IF(VLOOKUP(C617,customers!$A$2:$C$1760,3,FALSE)=0,"",VLOOKUP(C617,customers!$A$2:$C$1760,3,FALSE))</f>
        <v>scouronneh3@mozilla.org</v>
      </c>
      <c r="H617" s="2" t="str">
        <f>VLOOKUP(C617,customers!$A$2:$G$1760,7,FALSE)</f>
        <v>United States</v>
      </c>
      <c r="I617" t="str">
        <f>VLOOKUP(D617,products!$A$2:$B$97,2,FALSE)</f>
        <v>Lib</v>
      </c>
      <c r="J617" t="str">
        <f>VLOOKUP(D617,products!$A$2:$E$97,3,FALSE)</f>
        <v>L</v>
      </c>
      <c r="K617" s="6">
        <f>VLOOKUP(D617,products!$A$2:$E$97,4,FALSE)</f>
        <v>2.5</v>
      </c>
      <c r="L617" s="7">
        <f>VLOOKUP(D617,products!$A$2:$E$97,5,FALSE)</f>
        <v>36.454999999999998</v>
      </c>
      <c r="M617" s="7">
        <f t="shared" si="27"/>
        <v>72.91</v>
      </c>
      <c r="N617" t="str">
        <f t="shared" si="28"/>
        <v>Liberica</v>
      </c>
      <c r="O617" t="str">
        <f t="shared" si="29"/>
        <v>Light</v>
      </c>
      <c r="P617" t="str">
        <f>VLOOKUP(orders[[#All],[Customer ID]],Table2[#All],9,0)</f>
        <v>Yes</v>
      </c>
    </row>
    <row r="618" spans="1:16" x14ac:dyDescent="0.35">
      <c r="A618" s="2" t="s">
        <v>3966</v>
      </c>
      <c r="B618" s="4">
        <v>44271</v>
      </c>
      <c r="C618" s="2" t="s">
        <v>3967</v>
      </c>
      <c r="D618" t="s">
        <v>6166</v>
      </c>
      <c r="E618" s="2">
        <v>4</v>
      </c>
      <c r="F618" s="2" t="str">
        <f>VLOOKUP(C618,customers!$A$2:$B$1760,2,FALSE)</f>
        <v>Linus Flippelli</v>
      </c>
      <c r="G618" s="2" t="str">
        <f>IF(VLOOKUP(C618,customers!$A$2:$C$1760,3,FALSE)=0,"",VLOOKUP(C618,customers!$A$2:$C$1760,3,FALSE))</f>
        <v>lflippellih4@github.io</v>
      </c>
      <c r="H618" s="2" t="str">
        <f>VLOOKUP(C618,customers!$A$2:$G$1760,7,FALSE)</f>
        <v>United Kingdom</v>
      </c>
      <c r="I618" t="str">
        <f>VLOOKUP(D618,products!$A$2:$B$97,2,FALSE)</f>
        <v>Exc</v>
      </c>
      <c r="J618" t="str">
        <f>VLOOKUP(D618,products!$A$2:$E$97,3,FALSE)</f>
        <v>M</v>
      </c>
      <c r="K618" s="6">
        <f>VLOOKUP(D618,products!$A$2:$E$97,4,FALSE)</f>
        <v>2.5</v>
      </c>
      <c r="L618" s="7">
        <f>VLOOKUP(D618,products!$A$2:$E$97,5,FALSE)</f>
        <v>31.625</v>
      </c>
      <c r="M618" s="7">
        <f t="shared" si="27"/>
        <v>126.5</v>
      </c>
      <c r="N618" t="str">
        <f t="shared" si="28"/>
        <v>Excelsa</v>
      </c>
      <c r="O618" t="str">
        <f t="shared" si="29"/>
        <v>Medium</v>
      </c>
      <c r="P618" t="str">
        <f>VLOOKUP(orders[[#All],[Customer ID]],Table2[#All],9,0)</f>
        <v>No</v>
      </c>
    </row>
    <row r="619" spans="1:16" x14ac:dyDescent="0.35">
      <c r="A619" s="2" t="s">
        <v>3972</v>
      </c>
      <c r="B619" s="4">
        <v>43928</v>
      </c>
      <c r="C619" s="2" t="s">
        <v>3973</v>
      </c>
      <c r="D619" t="s">
        <v>6181</v>
      </c>
      <c r="E619" s="2">
        <v>1</v>
      </c>
      <c r="F619" s="2" t="str">
        <f>VLOOKUP(C619,customers!$A$2:$B$1760,2,FALSE)</f>
        <v>Rachelle Elizabeth</v>
      </c>
      <c r="G619" s="2" t="str">
        <f>IF(VLOOKUP(C619,customers!$A$2:$C$1760,3,FALSE)=0,"",VLOOKUP(C619,customers!$A$2:$C$1760,3,FALSE))</f>
        <v>relizabethh5@live.com</v>
      </c>
      <c r="H619" s="2" t="str">
        <f>VLOOKUP(C619,customers!$A$2:$G$1760,7,FALSE)</f>
        <v>United States</v>
      </c>
      <c r="I619" t="str">
        <f>VLOOKUP(D619,products!$A$2:$B$97,2,FALSE)</f>
        <v>Lib</v>
      </c>
      <c r="J619" t="str">
        <f>VLOOKUP(D619,products!$A$2:$E$97,3,FALSE)</f>
        <v>M</v>
      </c>
      <c r="K619" s="6">
        <f>VLOOKUP(D619,products!$A$2:$E$97,4,FALSE)</f>
        <v>2.5</v>
      </c>
      <c r="L619" s="7">
        <f>VLOOKUP(D619,products!$A$2:$E$97,5,FALSE)</f>
        <v>33.465000000000003</v>
      </c>
      <c r="M619" s="7">
        <f t="shared" si="27"/>
        <v>33.465000000000003</v>
      </c>
      <c r="N619" t="str">
        <f t="shared" si="28"/>
        <v>Liberica</v>
      </c>
      <c r="O619" t="str">
        <f t="shared" si="29"/>
        <v>Medium</v>
      </c>
      <c r="P619" t="str">
        <f>VLOOKUP(orders[[#All],[Customer ID]],Table2[#All],9,0)</f>
        <v>No</v>
      </c>
    </row>
    <row r="620" spans="1:16" x14ac:dyDescent="0.35">
      <c r="A620" s="2" t="s">
        <v>3978</v>
      </c>
      <c r="B620" s="4">
        <v>44469</v>
      </c>
      <c r="C620" s="2" t="s">
        <v>3979</v>
      </c>
      <c r="D620" t="s">
        <v>6183</v>
      </c>
      <c r="E620" s="2">
        <v>6</v>
      </c>
      <c r="F620" s="2" t="str">
        <f>VLOOKUP(C620,customers!$A$2:$B$1760,2,FALSE)</f>
        <v>Innis Renhard</v>
      </c>
      <c r="G620" s="2" t="str">
        <f>IF(VLOOKUP(C620,customers!$A$2:$C$1760,3,FALSE)=0,"",VLOOKUP(C620,customers!$A$2:$C$1760,3,FALSE))</f>
        <v>irenhardh6@i2i.jp</v>
      </c>
      <c r="H620" s="2" t="str">
        <f>VLOOKUP(C620,customers!$A$2:$G$1760,7,FALSE)</f>
        <v>United States</v>
      </c>
      <c r="I620" t="str">
        <f>VLOOKUP(D620,products!$A$2:$B$97,2,FALSE)</f>
        <v>Exc</v>
      </c>
      <c r="J620" t="str">
        <f>VLOOKUP(D620,products!$A$2:$E$97,3,FALSE)</f>
        <v>D</v>
      </c>
      <c r="K620" s="6">
        <f>VLOOKUP(D620,products!$A$2:$E$97,4,FALSE)</f>
        <v>1</v>
      </c>
      <c r="L620" s="7">
        <f>VLOOKUP(D620,products!$A$2:$E$97,5,FALSE)</f>
        <v>12.15</v>
      </c>
      <c r="M620" s="7">
        <f t="shared" si="27"/>
        <v>72.900000000000006</v>
      </c>
      <c r="N620" t="str">
        <f t="shared" si="28"/>
        <v>Excelsa</v>
      </c>
      <c r="O620" t="str">
        <f t="shared" si="29"/>
        <v>Dark</v>
      </c>
      <c r="P620" t="str">
        <f>VLOOKUP(orders[[#All],[Customer ID]],Table2[#All],9,0)</f>
        <v>Yes</v>
      </c>
    </row>
    <row r="621" spans="1:16" x14ac:dyDescent="0.35">
      <c r="A621" s="2" t="s">
        <v>3984</v>
      </c>
      <c r="B621" s="4">
        <v>44682</v>
      </c>
      <c r="C621" s="2" t="s">
        <v>3985</v>
      </c>
      <c r="D621" t="s">
        <v>6169</v>
      </c>
      <c r="E621" s="2">
        <v>2</v>
      </c>
      <c r="F621" s="2" t="str">
        <f>VLOOKUP(C621,customers!$A$2:$B$1760,2,FALSE)</f>
        <v>Winne Roche</v>
      </c>
      <c r="G621" s="2" t="str">
        <f>IF(VLOOKUP(C621,customers!$A$2:$C$1760,3,FALSE)=0,"",VLOOKUP(C621,customers!$A$2:$C$1760,3,FALSE))</f>
        <v>wrocheh7@xinhuanet.com</v>
      </c>
      <c r="H621" s="2" t="str">
        <f>VLOOKUP(C621,customers!$A$2:$G$1760,7,FALSE)</f>
        <v>United States</v>
      </c>
      <c r="I621" t="str">
        <f>VLOOKUP(D621,products!$A$2:$B$97,2,FALSE)</f>
        <v>Lib</v>
      </c>
      <c r="J621" t="str">
        <f>VLOOKUP(D621,products!$A$2:$E$97,3,FALSE)</f>
        <v>D</v>
      </c>
      <c r="K621" s="6">
        <f>VLOOKUP(D621,products!$A$2:$E$97,4,FALSE)</f>
        <v>0.5</v>
      </c>
      <c r="L621" s="7">
        <f>VLOOKUP(D621,products!$A$2:$E$97,5,FALSE)</f>
        <v>7.77</v>
      </c>
      <c r="M621" s="7">
        <f t="shared" si="27"/>
        <v>15.54</v>
      </c>
      <c r="N621" t="str">
        <f t="shared" si="28"/>
        <v>Liberica</v>
      </c>
      <c r="O621" t="str">
        <f t="shared" si="29"/>
        <v>Dark</v>
      </c>
      <c r="P621" t="str">
        <f>VLOOKUP(orders[[#All],[Customer ID]],Table2[#All],9,0)</f>
        <v>Yes</v>
      </c>
    </row>
    <row r="622" spans="1:16" x14ac:dyDescent="0.35">
      <c r="A622" s="2" t="s">
        <v>3990</v>
      </c>
      <c r="B622" s="4">
        <v>44217</v>
      </c>
      <c r="C622" s="2" t="s">
        <v>4042</v>
      </c>
      <c r="D622" t="s">
        <v>6152</v>
      </c>
      <c r="E622" s="2">
        <v>6</v>
      </c>
      <c r="F622" s="2" t="str">
        <f>VLOOKUP(C622,customers!$A$2:$B$1760,2,FALSE)</f>
        <v>Linn Alaway</v>
      </c>
      <c r="G622" s="2" t="str">
        <f>IF(VLOOKUP(C622,customers!$A$2:$C$1760,3,FALSE)=0,"",VLOOKUP(C622,customers!$A$2:$C$1760,3,FALSE))</f>
        <v>lalawayhh@weather.com</v>
      </c>
      <c r="H622" s="2" t="str">
        <f>VLOOKUP(C622,customers!$A$2:$G$1760,7,FALSE)</f>
        <v>United States</v>
      </c>
      <c r="I622" t="str">
        <f>VLOOKUP(D622,products!$A$2:$B$97,2,FALSE)</f>
        <v>Ara</v>
      </c>
      <c r="J622" t="str">
        <f>VLOOKUP(D622,products!$A$2:$E$97,3,FALSE)</f>
        <v>M</v>
      </c>
      <c r="K622" s="6">
        <f>VLOOKUP(D622,products!$A$2:$E$97,4,FALSE)</f>
        <v>0.2</v>
      </c>
      <c r="L622" s="7">
        <f>VLOOKUP(D622,products!$A$2:$E$97,5,FALSE)</f>
        <v>3.375</v>
      </c>
      <c r="M622" s="7">
        <f t="shared" si="27"/>
        <v>20.25</v>
      </c>
      <c r="N622" t="str">
        <f t="shared" si="28"/>
        <v>Arabica</v>
      </c>
      <c r="O622" t="str">
        <f t="shared" si="29"/>
        <v>Medium</v>
      </c>
      <c r="P622" t="str">
        <f>VLOOKUP(orders[[#All],[Customer ID]],Table2[#All],9,0)</f>
        <v>No</v>
      </c>
    </row>
    <row r="623" spans="1:16" x14ac:dyDescent="0.35">
      <c r="A623" s="2" t="s">
        <v>3996</v>
      </c>
      <c r="B623" s="4">
        <v>44006</v>
      </c>
      <c r="C623" s="2" t="s">
        <v>3997</v>
      </c>
      <c r="D623" t="s">
        <v>6140</v>
      </c>
      <c r="E623" s="2">
        <v>6</v>
      </c>
      <c r="F623" s="2" t="str">
        <f>VLOOKUP(C623,customers!$A$2:$B$1760,2,FALSE)</f>
        <v>Cordy Odgaard</v>
      </c>
      <c r="G623" s="2" t="str">
        <f>IF(VLOOKUP(C623,customers!$A$2:$C$1760,3,FALSE)=0,"",VLOOKUP(C623,customers!$A$2:$C$1760,3,FALSE))</f>
        <v>codgaardh9@nsw.gov.au</v>
      </c>
      <c r="H623" s="2" t="str">
        <f>VLOOKUP(C623,customers!$A$2:$G$1760,7,FALSE)</f>
        <v>United States</v>
      </c>
      <c r="I623" t="str">
        <f>VLOOKUP(D623,products!$A$2:$B$97,2,FALSE)</f>
        <v>Ara</v>
      </c>
      <c r="J623" t="str">
        <f>VLOOKUP(D623,products!$A$2:$E$97,3,FALSE)</f>
        <v>L</v>
      </c>
      <c r="K623" s="6">
        <f>VLOOKUP(D623,products!$A$2:$E$97,4,FALSE)</f>
        <v>1</v>
      </c>
      <c r="L623" s="7">
        <f>VLOOKUP(D623,products!$A$2:$E$97,5,FALSE)</f>
        <v>12.95</v>
      </c>
      <c r="M623" s="7">
        <f t="shared" si="27"/>
        <v>77.699999999999989</v>
      </c>
      <c r="N623" t="str">
        <f t="shared" si="28"/>
        <v>Arabica</v>
      </c>
      <c r="O623" t="str">
        <f t="shared" si="29"/>
        <v>Light</v>
      </c>
      <c r="P623" t="str">
        <f>VLOOKUP(orders[[#All],[Customer ID]],Table2[#All],9,0)</f>
        <v>No</v>
      </c>
    </row>
    <row r="624" spans="1:16" x14ac:dyDescent="0.35">
      <c r="A624" s="2" t="s">
        <v>4002</v>
      </c>
      <c r="B624" s="4">
        <v>43527</v>
      </c>
      <c r="C624" s="2" t="s">
        <v>4003</v>
      </c>
      <c r="D624" t="s">
        <v>6181</v>
      </c>
      <c r="E624" s="2">
        <v>4</v>
      </c>
      <c r="F624" s="2" t="str">
        <f>VLOOKUP(C624,customers!$A$2:$B$1760,2,FALSE)</f>
        <v>Bertine Byrd</v>
      </c>
      <c r="G624" s="2" t="str">
        <f>IF(VLOOKUP(C624,customers!$A$2:$C$1760,3,FALSE)=0,"",VLOOKUP(C624,customers!$A$2:$C$1760,3,FALSE))</f>
        <v>bbyrdha@4shared.com</v>
      </c>
      <c r="H624" s="2" t="str">
        <f>VLOOKUP(C624,customers!$A$2:$G$1760,7,FALSE)</f>
        <v>United States</v>
      </c>
      <c r="I624" t="str">
        <f>VLOOKUP(D624,products!$A$2:$B$97,2,FALSE)</f>
        <v>Lib</v>
      </c>
      <c r="J624" t="str">
        <f>VLOOKUP(D624,products!$A$2:$E$97,3,FALSE)</f>
        <v>M</v>
      </c>
      <c r="K624" s="6">
        <f>VLOOKUP(D624,products!$A$2:$E$97,4,FALSE)</f>
        <v>2.5</v>
      </c>
      <c r="L624" s="7">
        <f>VLOOKUP(D624,products!$A$2:$E$97,5,FALSE)</f>
        <v>33.465000000000003</v>
      </c>
      <c r="M624" s="7">
        <f t="shared" si="27"/>
        <v>133.86000000000001</v>
      </c>
      <c r="N624" t="str">
        <f t="shared" si="28"/>
        <v>Liberica</v>
      </c>
      <c r="O624" t="str">
        <f t="shared" si="29"/>
        <v>Medium</v>
      </c>
      <c r="P624" t="str">
        <f>VLOOKUP(orders[[#All],[Customer ID]],Table2[#All],9,0)</f>
        <v>No</v>
      </c>
    </row>
    <row r="625" spans="1:16" x14ac:dyDescent="0.35">
      <c r="A625" s="2" t="s">
        <v>4007</v>
      </c>
      <c r="B625" s="4">
        <v>44224</v>
      </c>
      <c r="C625" s="2" t="s">
        <v>4008</v>
      </c>
      <c r="D625" t="s">
        <v>6183</v>
      </c>
      <c r="E625" s="2">
        <v>1</v>
      </c>
      <c r="F625" s="2" t="str">
        <f>VLOOKUP(C625,customers!$A$2:$B$1760,2,FALSE)</f>
        <v>Nelie Garnson</v>
      </c>
      <c r="G625" s="2" t="str">
        <f>IF(VLOOKUP(C625,customers!$A$2:$C$1760,3,FALSE)=0,"",VLOOKUP(C625,customers!$A$2:$C$1760,3,FALSE))</f>
        <v/>
      </c>
      <c r="H625" s="2" t="str">
        <f>VLOOKUP(C625,customers!$A$2:$G$1760,7,FALSE)</f>
        <v>United Kingdom</v>
      </c>
      <c r="I625" t="str">
        <f>VLOOKUP(D625,products!$A$2:$B$97,2,FALSE)</f>
        <v>Exc</v>
      </c>
      <c r="J625" t="str">
        <f>VLOOKUP(D625,products!$A$2:$E$97,3,FALSE)</f>
        <v>D</v>
      </c>
      <c r="K625" s="6">
        <f>VLOOKUP(D625,products!$A$2:$E$97,4,FALSE)</f>
        <v>1</v>
      </c>
      <c r="L625" s="7">
        <f>VLOOKUP(D625,products!$A$2:$E$97,5,FALSE)</f>
        <v>12.15</v>
      </c>
      <c r="M625" s="7">
        <f t="shared" si="27"/>
        <v>12.15</v>
      </c>
      <c r="N625" t="str">
        <f t="shared" si="28"/>
        <v>Excelsa</v>
      </c>
      <c r="O625" t="str">
        <f t="shared" si="29"/>
        <v>Dark</v>
      </c>
      <c r="P625" t="str">
        <f>VLOOKUP(orders[[#All],[Customer ID]],Table2[#All],9,0)</f>
        <v>No</v>
      </c>
    </row>
    <row r="626" spans="1:16" x14ac:dyDescent="0.35">
      <c r="A626" s="2" t="s">
        <v>4012</v>
      </c>
      <c r="B626" s="4">
        <v>44010</v>
      </c>
      <c r="C626" s="2" t="s">
        <v>4013</v>
      </c>
      <c r="D626" t="s">
        <v>6166</v>
      </c>
      <c r="E626" s="2">
        <v>2</v>
      </c>
      <c r="F626" s="2" t="str">
        <f>VLOOKUP(C626,customers!$A$2:$B$1760,2,FALSE)</f>
        <v>Dianne Chardin</v>
      </c>
      <c r="G626" s="2" t="str">
        <f>IF(VLOOKUP(C626,customers!$A$2:$C$1760,3,FALSE)=0,"",VLOOKUP(C626,customers!$A$2:$C$1760,3,FALSE))</f>
        <v>dchardinhc@nhs.uk</v>
      </c>
      <c r="H626" s="2" t="str">
        <f>VLOOKUP(C626,customers!$A$2:$G$1760,7,FALSE)</f>
        <v>Ireland</v>
      </c>
      <c r="I626" t="str">
        <f>VLOOKUP(D626,products!$A$2:$B$97,2,FALSE)</f>
        <v>Exc</v>
      </c>
      <c r="J626" t="str">
        <f>VLOOKUP(D626,products!$A$2:$E$97,3,FALSE)</f>
        <v>M</v>
      </c>
      <c r="K626" s="6">
        <f>VLOOKUP(D626,products!$A$2:$E$97,4,FALSE)</f>
        <v>2.5</v>
      </c>
      <c r="L626" s="7">
        <f>VLOOKUP(D626,products!$A$2:$E$97,5,FALSE)</f>
        <v>31.625</v>
      </c>
      <c r="M626" s="7">
        <f t="shared" si="27"/>
        <v>63.25</v>
      </c>
      <c r="N626" t="str">
        <f t="shared" si="28"/>
        <v>Excelsa</v>
      </c>
      <c r="O626" t="str">
        <f t="shared" si="29"/>
        <v>Medium</v>
      </c>
      <c r="P626" t="str">
        <f>VLOOKUP(orders[[#All],[Customer ID]],Table2[#All],9,0)</f>
        <v>Yes</v>
      </c>
    </row>
    <row r="627" spans="1:16" x14ac:dyDescent="0.35">
      <c r="A627" s="2" t="s">
        <v>4017</v>
      </c>
      <c r="B627" s="4">
        <v>44017</v>
      </c>
      <c r="C627" s="2" t="s">
        <v>4018</v>
      </c>
      <c r="D627" t="s">
        <v>6173</v>
      </c>
      <c r="E627" s="2">
        <v>5</v>
      </c>
      <c r="F627" s="2" t="str">
        <f>VLOOKUP(C627,customers!$A$2:$B$1760,2,FALSE)</f>
        <v>Hailee Radbone</v>
      </c>
      <c r="G627" s="2" t="str">
        <f>IF(VLOOKUP(C627,customers!$A$2:$C$1760,3,FALSE)=0,"",VLOOKUP(C627,customers!$A$2:$C$1760,3,FALSE))</f>
        <v>hradbonehd@newsvine.com</v>
      </c>
      <c r="H627" s="2" t="str">
        <f>VLOOKUP(C627,customers!$A$2:$G$1760,7,FALSE)</f>
        <v>United States</v>
      </c>
      <c r="I627" t="str">
        <f>VLOOKUP(D627,products!$A$2:$B$97,2,FALSE)</f>
        <v>Rob</v>
      </c>
      <c r="J627" t="str">
        <f>VLOOKUP(D627,products!$A$2:$E$97,3,FALSE)</f>
        <v>L</v>
      </c>
      <c r="K627" s="6">
        <f>VLOOKUP(D627,products!$A$2:$E$97,4,FALSE)</f>
        <v>0.5</v>
      </c>
      <c r="L627" s="7">
        <f>VLOOKUP(D627,products!$A$2:$E$97,5,FALSE)</f>
        <v>7.17</v>
      </c>
      <c r="M627" s="7">
        <f t="shared" si="27"/>
        <v>35.85</v>
      </c>
      <c r="N627" t="str">
        <f t="shared" si="28"/>
        <v>Robusta</v>
      </c>
      <c r="O627" t="str">
        <f t="shared" si="29"/>
        <v>Light</v>
      </c>
      <c r="P627" t="str">
        <f>VLOOKUP(orders[[#All],[Customer ID]],Table2[#All],9,0)</f>
        <v>No</v>
      </c>
    </row>
    <row r="628" spans="1:16" x14ac:dyDescent="0.35">
      <c r="A628" s="2" t="s">
        <v>4023</v>
      </c>
      <c r="B628" s="4">
        <v>43526</v>
      </c>
      <c r="C628" s="2" t="s">
        <v>4024</v>
      </c>
      <c r="D628" t="s">
        <v>6175</v>
      </c>
      <c r="E628" s="2">
        <v>3</v>
      </c>
      <c r="F628" s="2" t="str">
        <f>VLOOKUP(C628,customers!$A$2:$B$1760,2,FALSE)</f>
        <v>Wallis Bernth</v>
      </c>
      <c r="G628" s="2" t="str">
        <f>IF(VLOOKUP(C628,customers!$A$2:$C$1760,3,FALSE)=0,"",VLOOKUP(C628,customers!$A$2:$C$1760,3,FALSE))</f>
        <v>wbernthhe@miitbeian.gov.cn</v>
      </c>
      <c r="H628" s="2" t="str">
        <f>VLOOKUP(C628,customers!$A$2:$G$1760,7,FALSE)</f>
        <v>United States</v>
      </c>
      <c r="I628" t="str">
        <f>VLOOKUP(D628,products!$A$2:$B$97,2,FALSE)</f>
        <v>Ara</v>
      </c>
      <c r="J628" t="str">
        <f>VLOOKUP(D628,products!$A$2:$E$97,3,FALSE)</f>
        <v>M</v>
      </c>
      <c r="K628" s="6">
        <f>VLOOKUP(D628,products!$A$2:$E$97,4,FALSE)</f>
        <v>2.5</v>
      </c>
      <c r="L628" s="7">
        <f>VLOOKUP(D628,products!$A$2:$E$97,5,FALSE)</f>
        <v>25.875</v>
      </c>
      <c r="M628" s="7">
        <f t="shared" si="27"/>
        <v>77.625</v>
      </c>
      <c r="N628" t="str">
        <f t="shared" si="28"/>
        <v>Arabica</v>
      </c>
      <c r="O628" t="str">
        <f t="shared" si="29"/>
        <v>Medium</v>
      </c>
      <c r="P628" t="str">
        <f>VLOOKUP(orders[[#All],[Customer ID]],Table2[#All],9,0)</f>
        <v>No</v>
      </c>
    </row>
    <row r="629" spans="1:16" x14ac:dyDescent="0.35">
      <c r="A629" s="2" t="s">
        <v>4029</v>
      </c>
      <c r="B629" s="4">
        <v>44682</v>
      </c>
      <c r="C629" s="2" t="s">
        <v>4030</v>
      </c>
      <c r="D629" t="s">
        <v>6166</v>
      </c>
      <c r="E629" s="2">
        <v>2</v>
      </c>
      <c r="F629" s="2" t="str">
        <f>VLOOKUP(C629,customers!$A$2:$B$1760,2,FALSE)</f>
        <v>Byron Acarson</v>
      </c>
      <c r="G629" s="2" t="str">
        <f>IF(VLOOKUP(C629,customers!$A$2:$C$1760,3,FALSE)=0,"",VLOOKUP(C629,customers!$A$2:$C$1760,3,FALSE))</f>
        <v>bacarsonhf@cnn.com</v>
      </c>
      <c r="H629" s="2" t="str">
        <f>VLOOKUP(C629,customers!$A$2:$G$1760,7,FALSE)</f>
        <v>United States</v>
      </c>
      <c r="I629" t="str">
        <f>VLOOKUP(D629,products!$A$2:$B$97,2,FALSE)</f>
        <v>Exc</v>
      </c>
      <c r="J629" t="str">
        <f>VLOOKUP(D629,products!$A$2:$E$97,3,FALSE)</f>
        <v>M</v>
      </c>
      <c r="K629" s="6">
        <f>VLOOKUP(D629,products!$A$2:$E$97,4,FALSE)</f>
        <v>2.5</v>
      </c>
      <c r="L629" s="7">
        <f>VLOOKUP(D629,products!$A$2:$E$97,5,FALSE)</f>
        <v>31.625</v>
      </c>
      <c r="M629" s="7">
        <f t="shared" si="27"/>
        <v>63.25</v>
      </c>
      <c r="N629" t="str">
        <f t="shared" si="28"/>
        <v>Excelsa</v>
      </c>
      <c r="O629" t="str">
        <f t="shared" si="29"/>
        <v>Medium</v>
      </c>
      <c r="P629" t="str">
        <f>VLOOKUP(orders[[#All],[Customer ID]],Table2[#All],9,0)</f>
        <v>Yes</v>
      </c>
    </row>
    <row r="630" spans="1:16" x14ac:dyDescent="0.35">
      <c r="A630" s="2" t="s">
        <v>4035</v>
      </c>
      <c r="B630" s="4">
        <v>44680</v>
      </c>
      <c r="C630" s="2" t="s">
        <v>4036</v>
      </c>
      <c r="D630" t="s">
        <v>6184</v>
      </c>
      <c r="E630" s="2">
        <v>6</v>
      </c>
      <c r="F630" s="2" t="str">
        <f>VLOOKUP(C630,customers!$A$2:$B$1760,2,FALSE)</f>
        <v>Faunie Brigham</v>
      </c>
      <c r="G630" s="2" t="str">
        <f>IF(VLOOKUP(C630,customers!$A$2:$C$1760,3,FALSE)=0,"",VLOOKUP(C630,customers!$A$2:$C$1760,3,FALSE))</f>
        <v>fbrighamhg@blog.com</v>
      </c>
      <c r="H630" s="2" t="str">
        <f>VLOOKUP(C630,customers!$A$2:$G$1760,7,FALSE)</f>
        <v>Ireland</v>
      </c>
      <c r="I630" t="str">
        <f>VLOOKUP(D630,products!$A$2:$B$97,2,FALSE)</f>
        <v>Exc</v>
      </c>
      <c r="J630" t="str">
        <f>VLOOKUP(D630,products!$A$2:$E$97,3,FALSE)</f>
        <v>L</v>
      </c>
      <c r="K630" s="6">
        <f>VLOOKUP(D630,products!$A$2:$E$97,4,FALSE)</f>
        <v>0.2</v>
      </c>
      <c r="L630" s="7">
        <f>VLOOKUP(D630,products!$A$2:$E$97,5,FALSE)</f>
        <v>4.4550000000000001</v>
      </c>
      <c r="M630" s="7">
        <f t="shared" si="27"/>
        <v>26.73</v>
      </c>
      <c r="N630" t="str">
        <f t="shared" si="28"/>
        <v>Excelsa</v>
      </c>
      <c r="O630" t="str">
        <f t="shared" si="29"/>
        <v>Light</v>
      </c>
      <c r="P630" t="str">
        <f>VLOOKUP(orders[[#All],[Customer ID]],Table2[#All],9,0)</f>
        <v>Yes</v>
      </c>
    </row>
    <row r="631" spans="1:16" x14ac:dyDescent="0.35">
      <c r="A631" s="2" t="s">
        <v>4035</v>
      </c>
      <c r="B631" s="4">
        <v>44680</v>
      </c>
      <c r="C631" s="2" t="s">
        <v>4036</v>
      </c>
      <c r="D631" t="s">
        <v>6169</v>
      </c>
      <c r="E631" s="2">
        <v>4</v>
      </c>
      <c r="F631" s="2" t="str">
        <f>VLOOKUP(C631,customers!$A$2:$B$1760,2,FALSE)</f>
        <v>Faunie Brigham</v>
      </c>
      <c r="G631" s="2" t="str">
        <f>IF(VLOOKUP(C631,customers!$A$2:$C$1760,3,FALSE)=0,"",VLOOKUP(C631,customers!$A$2:$C$1760,3,FALSE))</f>
        <v>fbrighamhg@blog.com</v>
      </c>
      <c r="H631" s="2" t="str">
        <f>VLOOKUP(C631,customers!$A$2:$G$1760,7,FALSE)</f>
        <v>Ireland</v>
      </c>
      <c r="I631" t="str">
        <f>VLOOKUP(D631,products!$A$2:$B$97,2,FALSE)</f>
        <v>Lib</v>
      </c>
      <c r="J631" t="str">
        <f>VLOOKUP(D631,products!$A$2:$E$97,3,FALSE)</f>
        <v>D</v>
      </c>
      <c r="K631" s="6">
        <f>VLOOKUP(D631,products!$A$2:$E$97,4,FALSE)</f>
        <v>0.5</v>
      </c>
      <c r="L631" s="7">
        <f>VLOOKUP(D631,products!$A$2:$E$97,5,FALSE)</f>
        <v>7.77</v>
      </c>
      <c r="M631" s="7">
        <f t="shared" si="27"/>
        <v>31.08</v>
      </c>
      <c r="N631" t="str">
        <f t="shared" si="28"/>
        <v>Liberica</v>
      </c>
      <c r="O631" t="str">
        <f t="shared" si="29"/>
        <v>Dark</v>
      </c>
      <c r="P631" t="str">
        <f>VLOOKUP(orders[[#All],[Customer ID]],Table2[#All],9,0)</f>
        <v>Yes</v>
      </c>
    </row>
    <row r="632" spans="1:16" x14ac:dyDescent="0.35">
      <c r="A632" s="2" t="s">
        <v>4035</v>
      </c>
      <c r="B632" s="4">
        <v>44680</v>
      </c>
      <c r="C632" s="2" t="s">
        <v>4036</v>
      </c>
      <c r="D632" t="s">
        <v>6154</v>
      </c>
      <c r="E632" s="2">
        <v>1</v>
      </c>
      <c r="F632" s="2" t="str">
        <f>VLOOKUP(C632,customers!$A$2:$B$1760,2,FALSE)</f>
        <v>Faunie Brigham</v>
      </c>
      <c r="G632" s="2" t="str">
        <f>IF(VLOOKUP(C632,customers!$A$2:$C$1760,3,FALSE)=0,"",VLOOKUP(C632,customers!$A$2:$C$1760,3,FALSE))</f>
        <v>fbrighamhg@blog.com</v>
      </c>
      <c r="H632" s="2" t="str">
        <f>VLOOKUP(C632,customers!$A$2:$G$1760,7,FALSE)</f>
        <v>Ireland</v>
      </c>
      <c r="I632" t="str">
        <f>VLOOKUP(D632,products!$A$2:$B$97,2,FALSE)</f>
        <v>Ara</v>
      </c>
      <c r="J632" t="str">
        <f>VLOOKUP(D632,products!$A$2:$E$97,3,FALSE)</f>
        <v>D</v>
      </c>
      <c r="K632" s="6">
        <f>VLOOKUP(D632,products!$A$2:$E$97,4,FALSE)</f>
        <v>0.2</v>
      </c>
      <c r="L632" s="7">
        <f>VLOOKUP(D632,products!$A$2:$E$97,5,FALSE)</f>
        <v>2.9849999999999999</v>
      </c>
      <c r="M632" s="7">
        <f t="shared" si="27"/>
        <v>2.9849999999999999</v>
      </c>
      <c r="N632" t="str">
        <f t="shared" si="28"/>
        <v>Arabica</v>
      </c>
      <c r="O632" t="str">
        <f t="shared" si="29"/>
        <v>Dark</v>
      </c>
      <c r="P632" t="str">
        <f>VLOOKUP(orders[[#All],[Customer ID]],Table2[#All],9,0)</f>
        <v>Yes</v>
      </c>
    </row>
    <row r="633" spans="1:16" x14ac:dyDescent="0.35">
      <c r="A633" s="2" t="s">
        <v>4035</v>
      </c>
      <c r="B633" s="4">
        <v>44680</v>
      </c>
      <c r="C633" s="2" t="s">
        <v>4036</v>
      </c>
      <c r="D633" t="s">
        <v>6149</v>
      </c>
      <c r="E633" s="2">
        <v>5</v>
      </c>
      <c r="F633" s="2" t="str">
        <f>VLOOKUP(C633,customers!$A$2:$B$1760,2,FALSE)</f>
        <v>Faunie Brigham</v>
      </c>
      <c r="G633" s="2" t="str">
        <f>IF(VLOOKUP(C633,customers!$A$2:$C$1760,3,FALSE)=0,"",VLOOKUP(C633,customers!$A$2:$C$1760,3,FALSE))</f>
        <v>fbrighamhg@blog.com</v>
      </c>
      <c r="H633" s="2" t="str">
        <f>VLOOKUP(C633,customers!$A$2:$G$1760,7,FALSE)</f>
        <v>Ireland</v>
      </c>
      <c r="I633" t="str">
        <f>VLOOKUP(D633,products!$A$2:$B$97,2,FALSE)</f>
        <v>Rob</v>
      </c>
      <c r="J633" t="str">
        <f>VLOOKUP(D633,products!$A$2:$E$97,3,FALSE)</f>
        <v>D</v>
      </c>
      <c r="K633" s="6">
        <f>VLOOKUP(D633,products!$A$2:$E$97,4,FALSE)</f>
        <v>2.5</v>
      </c>
      <c r="L633" s="7">
        <f>VLOOKUP(D633,products!$A$2:$E$97,5,FALSE)</f>
        <v>20.585000000000001</v>
      </c>
      <c r="M633" s="7">
        <f t="shared" si="27"/>
        <v>102.92500000000001</v>
      </c>
      <c r="N633" t="str">
        <f t="shared" si="28"/>
        <v>Robusta</v>
      </c>
      <c r="O633" t="str">
        <f t="shared" si="29"/>
        <v>Dark</v>
      </c>
      <c r="P633" t="str">
        <f>VLOOKUP(orders[[#All],[Customer ID]],Table2[#All],9,0)</f>
        <v>Yes</v>
      </c>
    </row>
    <row r="634" spans="1:16" x14ac:dyDescent="0.35">
      <c r="A634" s="2" t="s">
        <v>4056</v>
      </c>
      <c r="B634" s="4">
        <v>44049</v>
      </c>
      <c r="C634" s="2" t="s">
        <v>4057</v>
      </c>
      <c r="D634" t="s">
        <v>6176</v>
      </c>
      <c r="E634" s="2">
        <v>4</v>
      </c>
      <c r="F634" s="2" t="str">
        <f>VLOOKUP(C634,customers!$A$2:$B$1760,2,FALSE)</f>
        <v>Marjorie Yoxen</v>
      </c>
      <c r="G634" s="2" t="str">
        <f>IF(VLOOKUP(C634,customers!$A$2:$C$1760,3,FALSE)=0,"",VLOOKUP(C634,customers!$A$2:$C$1760,3,FALSE))</f>
        <v>myoxenhk@google.com</v>
      </c>
      <c r="H634" s="2" t="str">
        <f>VLOOKUP(C634,customers!$A$2:$G$1760,7,FALSE)</f>
        <v>United States</v>
      </c>
      <c r="I634" t="str">
        <f>VLOOKUP(D634,products!$A$2:$B$97,2,FALSE)</f>
        <v>Exc</v>
      </c>
      <c r="J634" t="str">
        <f>VLOOKUP(D634,products!$A$2:$E$97,3,FALSE)</f>
        <v>L</v>
      </c>
      <c r="K634" s="6">
        <f>VLOOKUP(D634,products!$A$2:$E$97,4,FALSE)</f>
        <v>0.5</v>
      </c>
      <c r="L634" s="7">
        <f>VLOOKUP(D634,products!$A$2:$E$97,5,FALSE)</f>
        <v>8.91</v>
      </c>
      <c r="M634" s="7">
        <f t="shared" si="27"/>
        <v>35.64</v>
      </c>
      <c r="N634" t="str">
        <f t="shared" si="28"/>
        <v>Excelsa</v>
      </c>
      <c r="O634" t="str">
        <f t="shared" si="29"/>
        <v>Light</v>
      </c>
      <c r="P634" t="str">
        <f>VLOOKUP(orders[[#All],[Customer ID]],Table2[#All],9,0)</f>
        <v>No</v>
      </c>
    </row>
    <row r="635" spans="1:16" x14ac:dyDescent="0.35">
      <c r="A635" s="2" t="s">
        <v>4062</v>
      </c>
      <c r="B635" s="4">
        <v>43820</v>
      </c>
      <c r="C635" s="2" t="s">
        <v>4063</v>
      </c>
      <c r="D635" t="s">
        <v>6179</v>
      </c>
      <c r="E635" s="2">
        <v>4</v>
      </c>
      <c r="F635" s="2" t="str">
        <f>VLOOKUP(C635,customers!$A$2:$B$1760,2,FALSE)</f>
        <v>Gaspar McGavin</v>
      </c>
      <c r="G635" s="2" t="str">
        <f>IF(VLOOKUP(C635,customers!$A$2:$C$1760,3,FALSE)=0,"",VLOOKUP(C635,customers!$A$2:$C$1760,3,FALSE))</f>
        <v>gmcgavinhl@histats.com</v>
      </c>
      <c r="H635" s="2" t="str">
        <f>VLOOKUP(C635,customers!$A$2:$G$1760,7,FALSE)</f>
        <v>United States</v>
      </c>
      <c r="I635" t="str">
        <f>VLOOKUP(D635,products!$A$2:$B$97,2,FALSE)</f>
        <v>Rob</v>
      </c>
      <c r="J635" t="str">
        <f>VLOOKUP(D635,products!$A$2:$E$97,3,FALSE)</f>
        <v>L</v>
      </c>
      <c r="K635" s="6">
        <f>VLOOKUP(D635,products!$A$2:$E$97,4,FALSE)</f>
        <v>1</v>
      </c>
      <c r="L635" s="7">
        <f>VLOOKUP(D635,products!$A$2:$E$97,5,FALSE)</f>
        <v>11.95</v>
      </c>
      <c r="M635" s="7">
        <f t="shared" si="27"/>
        <v>47.8</v>
      </c>
      <c r="N635" t="str">
        <f t="shared" si="28"/>
        <v>Robusta</v>
      </c>
      <c r="O635" t="str">
        <f t="shared" si="29"/>
        <v>Light</v>
      </c>
      <c r="P635" t="str">
        <f>VLOOKUP(orders[[#All],[Customer ID]],Table2[#All],9,0)</f>
        <v>No</v>
      </c>
    </row>
    <row r="636" spans="1:16" x14ac:dyDescent="0.35">
      <c r="A636" s="2" t="s">
        <v>4068</v>
      </c>
      <c r="B636" s="4">
        <v>43940</v>
      </c>
      <c r="C636" s="2" t="s">
        <v>4069</v>
      </c>
      <c r="D636" t="s">
        <v>6162</v>
      </c>
      <c r="E636" s="2">
        <v>3</v>
      </c>
      <c r="F636" s="2" t="str">
        <f>VLOOKUP(C636,customers!$A$2:$B$1760,2,FALSE)</f>
        <v>Lindy Uttermare</v>
      </c>
      <c r="G636" s="2" t="str">
        <f>IF(VLOOKUP(C636,customers!$A$2:$C$1760,3,FALSE)=0,"",VLOOKUP(C636,customers!$A$2:$C$1760,3,FALSE))</f>
        <v>luttermarehm@engadget.com</v>
      </c>
      <c r="H636" s="2" t="str">
        <f>VLOOKUP(C636,customers!$A$2:$G$1760,7,FALSE)</f>
        <v>United States</v>
      </c>
      <c r="I636" t="str">
        <f>VLOOKUP(D636,products!$A$2:$B$97,2,FALSE)</f>
        <v>Lib</v>
      </c>
      <c r="J636" t="str">
        <f>VLOOKUP(D636,products!$A$2:$E$97,3,FALSE)</f>
        <v>M</v>
      </c>
      <c r="K636" s="6">
        <f>VLOOKUP(D636,products!$A$2:$E$97,4,FALSE)</f>
        <v>1</v>
      </c>
      <c r="L636" s="7">
        <f>VLOOKUP(D636,products!$A$2:$E$97,5,FALSE)</f>
        <v>14.55</v>
      </c>
      <c r="M636" s="7">
        <f t="shared" si="27"/>
        <v>43.650000000000006</v>
      </c>
      <c r="N636" t="str">
        <f t="shared" si="28"/>
        <v>Liberica</v>
      </c>
      <c r="O636" t="str">
        <f t="shared" si="29"/>
        <v>Medium</v>
      </c>
      <c r="P636" t="str">
        <f>VLOOKUP(orders[[#All],[Customer ID]],Table2[#All],9,0)</f>
        <v>No</v>
      </c>
    </row>
    <row r="637" spans="1:16" x14ac:dyDescent="0.35">
      <c r="A637" s="2" t="s">
        <v>4074</v>
      </c>
      <c r="B637" s="4">
        <v>44578</v>
      </c>
      <c r="C637" s="2" t="s">
        <v>4075</v>
      </c>
      <c r="D637" t="s">
        <v>6176</v>
      </c>
      <c r="E637" s="2">
        <v>4</v>
      </c>
      <c r="F637" s="2" t="str">
        <f>VLOOKUP(C637,customers!$A$2:$B$1760,2,FALSE)</f>
        <v>Eal D'Ambrogio</v>
      </c>
      <c r="G637" s="2" t="str">
        <f>IF(VLOOKUP(C637,customers!$A$2:$C$1760,3,FALSE)=0,"",VLOOKUP(C637,customers!$A$2:$C$1760,3,FALSE))</f>
        <v>edambrogiohn@techcrunch.com</v>
      </c>
      <c r="H637" s="2" t="str">
        <f>VLOOKUP(C637,customers!$A$2:$G$1760,7,FALSE)</f>
        <v>United States</v>
      </c>
      <c r="I637" t="str">
        <f>VLOOKUP(D637,products!$A$2:$B$97,2,FALSE)</f>
        <v>Exc</v>
      </c>
      <c r="J637" t="str">
        <f>VLOOKUP(D637,products!$A$2:$E$97,3,FALSE)</f>
        <v>L</v>
      </c>
      <c r="K637" s="6">
        <f>VLOOKUP(D637,products!$A$2:$E$97,4,FALSE)</f>
        <v>0.5</v>
      </c>
      <c r="L637" s="7">
        <f>VLOOKUP(D637,products!$A$2:$E$97,5,FALSE)</f>
        <v>8.91</v>
      </c>
      <c r="M637" s="7">
        <f t="shared" si="27"/>
        <v>35.64</v>
      </c>
      <c r="N637" t="str">
        <f t="shared" si="28"/>
        <v>Excelsa</v>
      </c>
      <c r="O637" t="str">
        <f t="shared" si="29"/>
        <v>Light</v>
      </c>
      <c r="P637" t="str">
        <f>VLOOKUP(orders[[#All],[Customer ID]],Table2[#All],9,0)</f>
        <v>Yes</v>
      </c>
    </row>
    <row r="638" spans="1:16" x14ac:dyDescent="0.35">
      <c r="A638" s="2" t="s">
        <v>4080</v>
      </c>
      <c r="B638" s="4">
        <v>43487</v>
      </c>
      <c r="C638" s="2" t="s">
        <v>4081</v>
      </c>
      <c r="D638" t="s">
        <v>6170</v>
      </c>
      <c r="E638" s="2">
        <v>6</v>
      </c>
      <c r="F638" s="2" t="str">
        <f>VLOOKUP(C638,customers!$A$2:$B$1760,2,FALSE)</f>
        <v>Carolee Winchcombe</v>
      </c>
      <c r="G638" s="2" t="str">
        <f>IF(VLOOKUP(C638,customers!$A$2:$C$1760,3,FALSE)=0,"",VLOOKUP(C638,customers!$A$2:$C$1760,3,FALSE))</f>
        <v>cwinchcombeho@jiathis.com</v>
      </c>
      <c r="H638" s="2" t="str">
        <f>VLOOKUP(C638,customers!$A$2:$G$1760,7,FALSE)</f>
        <v>United States</v>
      </c>
      <c r="I638" t="str">
        <f>VLOOKUP(D638,products!$A$2:$B$97,2,FALSE)</f>
        <v>Lib</v>
      </c>
      <c r="J638" t="str">
        <f>VLOOKUP(D638,products!$A$2:$E$97,3,FALSE)</f>
        <v>L</v>
      </c>
      <c r="K638" s="6">
        <f>VLOOKUP(D638,products!$A$2:$E$97,4,FALSE)</f>
        <v>1</v>
      </c>
      <c r="L638" s="7">
        <f>VLOOKUP(D638,products!$A$2:$E$97,5,FALSE)</f>
        <v>15.85</v>
      </c>
      <c r="M638" s="7">
        <f t="shared" si="27"/>
        <v>95.1</v>
      </c>
      <c r="N638" t="str">
        <f t="shared" si="28"/>
        <v>Liberica</v>
      </c>
      <c r="O638" t="str">
        <f t="shared" si="29"/>
        <v>Light</v>
      </c>
      <c r="P638" t="str">
        <f>VLOOKUP(orders[[#All],[Customer ID]],Table2[#All],9,0)</f>
        <v>Yes</v>
      </c>
    </row>
    <row r="639" spans="1:16" x14ac:dyDescent="0.35">
      <c r="A639" s="2" t="s">
        <v>4086</v>
      </c>
      <c r="B639" s="4">
        <v>43889</v>
      </c>
      <c r="C639" s="2" t="s">
        <v>4087</v>
      </c>
      <c r="D639" t="s">
        <v>6166</v>
      </c>
      <c r="E639" s="2">
        <v>1</v>
      </c>
      <c r="F639" s="2" t="str">
        <f>VLOOKUP(C639,customers!$A$2:$B$1760,2,FALSE)</f>
        <v>Benedikta Paumier</v>
      </c>
      <c r="G639" s="2" t="str">
        <f>IF(VLOOKUP(C639,customers!$A$2:$C$1760,3,FALSE)=0,"",VLOOKUP(C639,customers!$A$2:$C$1760,3,FALSE))</f>
        <v>bpaumierhp@umn.edu</v>
      </c>
      <c r="H639" s="2" t="str">
        <f>VLOOKUP(C639,customers!$A$2:$G$1760,7,FALSE)</f>
        <v>Ireland</v>
      </c>
      <c r="I639" t="str">
        <f>VLOOKUP(D639,products!$A$2:$B$97,2,FALSE)</f>
        <v>Exc</v>
      </c>
      <c r="J639" t="str">
        <f>VLOOKUP(D639,products!$A$2:$E$97,3,FALSE)</f>
        <v>M</v>
      </c>
      <c r="K639" s="6">
        <f>VLOOKUP(D639,products!$A$2:$E$97,4,FALSE)</f>
        <v>2.5</v>
      </c>
      <c r="L639" s="7">
        <f>VLOOKUP(D639,products!$A$2:$E$97,5,FALSE)</f>
        <v>31.625</v>
      </c>
      <c r="M639" s="7">
        <f t="shared" si="27"/>
        <v>31.625</v>
      </c>
      <c r="N639" t="str">
        <f t="shared" si="28"/>
        <v>Excelsa</v>
      </c>
      <c r="O639" t="str">
        <f t="shared" si="29"/>
        <v>Medium</v>
      </c>
      <c r="P639" t="str">
        <f>VLOOKUP(orders[[#All],[Customer ID]],Table2[#All],9,0)</f>
        <v>Yes</v>
      </c>
    </row>
    <row r="640" spans="1:16" x14ac:dyDescent="0.35">
      <c r="A640" s="2" t="s">
        <v>4093</v>
      </c>
      <c r="B640" s="4">
        <v>43684</v>
      </c>
      <c r="C640" s="2" t="s">
        <v>4094</v>
      </c>
      <c r="D640" t="s">
        <v>6175</v>
      </c>
      <c r="E640" s="2">
        <v>3</v>
      </c>
      <c r="F640" s="2" t="str">
        <f>VLOOKUP(C640,customers!$A$2:$B$1760,2,FALSE)</f>
        <v>Neville Piatto</v>
      </c>
      <c r="G640" s="2" t="str">
        <f>IF(VLOOKUP(C640,customers!$A$2:$C$1760,3,FALSE)=0,"",VLOOKUP(C640,customers!$A$2:$C$1760,3,FALSE))</f>
        <v/>
      </c>
      <c r="H640" s="2" t="str">
        <f>VLOOKUP(C640,customers!$A$2:$G$1760,7,FALSE)</f>
        <v>Ireland</v>
      </c>
      <c r="I640" t="str">
        <f>VLOOKUP(D640,products!$A$2:$B$97,2,FALSE)</f>
        <v>Ara</v>
      </c>
      <c r="J640" t="str">
        <f>VLOOKUP(D640,products!$A$2:$E$97,3,FALSE)</f>
        <v>M</v>
      </c>
      <c r="K640" s="6">
        <f>VLOOKUP(D640,products!$A$2:$E$97,4,FALSE)</f>
        <v>2.5</v>
      </c>
      <c r="L640" s="7">
        <f>VLOOKUP(D640,products!$A$2:$E$97,5,FALSE)</f>
        <v>25.875</v>
      </c>
      <c r="M640" s="7">
        <f t="shared" si="27"/>
        <v>77.625</v>
      </c>
      <c r="N640" t="str">
        <f t="shared" si="28"/>
        <v>Arabica</v>
      </c>
      <c r="O640" t="str">
        <f t="shared" si="29"/>
        <v>Medium</v>
      </c>
      <c r="P640" t="str">
        <f>VLOOKUP(orders[[#All],[Customer ID]],Table2[#All],9,0)</f>
        <v>Yes</v>
      </c>
    </row>
    <row r="641" spans="1:16" x14ac:dyDescent="0.35">
      <c r="A641" s="2" t="s">
        <v>4098</v>
      </c>
      <c r="B641" s="4">
        <v>44331</v>
      </c>
      <c r="C641" s="2" t="s">
        <v>4099</v>
      </c>
      <c r="D641" t="s">
        <v>6150</v>
      </c>
      <c r="E641" s="2">
        <v>1</v>
      </c>
      <c r="F641" s="2" t="str">
        <f>VLOOKUP(C641,customers!$A$2:$B$1760,2,FALSE)</f>
        <v>Jeno Capey</v>
      </c>
      <c r="G641" s="2" t="str">
        <f>IF(VLOOKUP(C641,customers!$A$2:$C$1760,3,FALSE)=0,"",VLOOKUP(C641,customers!$A$2:$C$1760,3,FALSE))</f>
        <v>jcapeyhr@bravesites.com</v>
      </c>
      <c r="H641" s="2" t="str">
        <f>VLOOKUP(C641,customers!$A$2:$G$1760,7,FALSE)</f>
        <v>United States</v>
      </c>
      <c r="I641" t="str">
        <f>VLOOKUP(D641,products!$A$2:$B$97,2,FALSE)</f>
        <v>Lib</v>
      </c>
      <c r="J641" t="str">
        <f>VLOOKUP(D641,products!$A$2:$E$97,3,FALSE)</f>
        <v>D</v>
      </c>
      <c r="K641" s="6">
        <f>VLOOKUP(D641,products!$A$2:$E$97,4,FALSE)</f>
        <v>0.2</v>
      </c>
      <c r="L641" s="7">
        <f>VLOOKUP(D641,products!$A$2:$E$97,5,FALSE)</f>
        <v>3.8849999999999998</v>
      </c>
      <c r="M641" s="7">
        <f t="shared" si="27"/>
        <v>3.8849999999999998</v>
      </c>
      <c r="N641" t="str">
        <f t="shared" si="28"/>
        <v>Liberica</v>
      </c>
      <c r="O641" t="str">
        <f t="shared" si="29"/>
        <v>Dark</v>
      </c>
      <c r="P641" t="str">
        <f>VLOOKUP(orders[[#All],[Customer ID]],Table2[#All],9,0)</f>
        <v>Yes</v>
      </c>
    </row>
    <row r="642" spans="1:16" x14ac:dyDescent="0.35">
      <c r="A642" s="2" t="s">
        <v>4104</v>
      </c>
      <c r="B642" s="4">
        <v>44547</v>
      </c>
      <c r="C642" s="2" t="s">
        <v>4152</v>
      </c>
      <c r="D642" t="s">
        <v>6142</v>
      </c>
      <c r="E642" s="2">
        <v>5</v>
      </c>
      <c r="F642" s="2" t="str">
        <f>VLOOKUP(C642,customers!$A$2:$B$1760,2,FALSE)</f>
        <v>Tuckie Mathonnet</v>
      </c>
      <c r="G642" s="2" t="str">
        <f>IF(VLOOKUP(C642,customers!$A$2:$C$1760,3,FALSE)=0,"",VLOOKUP(C642,customers!$A$2:$C$1760,3,FALSE))</f>
        <v>tmathonneti0@google.co.jp</v>
      </c>
      <c r="H642" s="2" t="str">
        <f>VLOOKUP(C642,customers!$A$2:$G$1760,7,FALSE)</f>
        <v>United States</v>
      </c>
      <c r="I642" t="str">
        <f>VLOOKUP(D642,products!$A$2:$B$97,2,FALSE)</f>
        <v>Rob</v>
      </c>
      <c r="J642" t="str">
        <f>VLOOKUP(D642,products!$A$2:$E$97,3,FALSE)</f>
        <v>L</v>
      </c>
      <c r="K642" s="6">
        <f>VLOOKUP(D642,products!$A$2:$E$97,4,FALSE)</f>
        <v>2.5</v>
      </c>
      <c r="L642" s="7">
        <f>VLOOKUP(D642,products!$A$2:$E$97,5,FALSE)</f>
        <v>27.484999999999999</v>
      </c>
      <c r="M642" s="7">
        <f t="shared" ref="M642:M705" si="30">E642*L642</f>
        <v>137.42500000000001</v>
      </c>
      <c r="N642" t="str">
        <f t="shared" ref="N642:N705" si="31">IF(I642="Rob","Robusta",IF(I642="Exc","Excelsa",IF(I642="Ara","Arabica",IF(I642="Lib","Liberica",""))))</f>
        <v>Robusta</v>
      </c>
      <c r="O642" t="str">
        <f t="shared" ref="O642:O705" si="32">IF(J642="M","Medium",IF(J642="L","Light",IF(J642="D","Dark","")))</f>
        <v>Light</v>
      </c>
      <c r="P642" t="str">
        <f>VLOOKUP(orders[[#All],[Customer ID]],Table2[#All],9,0)</f>
        <v>No</v>
      </c>
    </row>
    <row r="643" spans="1:16" x14ac:dyDescent="0.35">
      <c r="A643" s="2" t="s">
        <v>4109</v>
      </c>
      <c r="B643" s="4">
        <v>44448</v>
      </c>
      <c r="C643" s="2" t="s">
        <v>4110</v>
      </c>
      <c r="D643" t="s">
        <v>6179</v>
      </c>
      <c r="E643" s="2">
        <v>3</v>
      </c>
      <c r="F643" s="2" t="str">
        <f>VLOOKUP(C643,customers!$A$2:$B$1760,2,FALSE)</f>
        <v>Yardley Basill</v>
      </c>
      <c r="G643" s="2" t="str">
        <f>IF(VLOOKUP(C643,customers!$A$2:$C$1760,3,FALSE)=0,"",VLOOKUP(C643,customers!$A$2:$C$1760,3,FALSE))</f>
        <v>ybasillht@theguardian.com</v>
      </c>
      <c r="H643" s="2" t="str">
        <f>VLOOKUP(C643,customers!$A$2:$G$1760,7,FALSE)</f>
        <v>United States</v>
      </c>
      <c r="I643" t="str">
        <f>VLOOKUP(D643,products!$A$2:$B$97,2,FALSE)</f>
        <v>Rob</v>
      </c>
      <c r="J643" t="str">
        <f>VLOOKUP(D643,products!$A$2:$E$97,3,FALSE)</f>
        <v>L</v>
      </c>
      <c r="K643" s="6">
        <f>VLOOKUP(D643,products!$A$2:$E$97,4,FALSE)</f>
        <v>1</v>
      </c>
      <c r="L643" s="7">
        <f>VLOOKUP(D643,products!$A$2:$E$97,5,FALSE)</f>
        <v>11.95</v>
      </c>
      <c r="M643" s="7">
        <f t="shared" si="30"/>
        <v>35.849999999999994</v>
      </c>
      <c r="N643" t="str">
        <f t="shared" si="31"/>
        <v>Robusta</v>
      </c>
      <c r="O643" t="str">
        <f t="shared" si="32"/>
        <v>Light</v>
      </c>
      <c r="P643" t="str">
        <f>VLOOKUP(orders[[#All],[Customer ID]],Table2[#All],9,0)</f>
        <v>Yes</v>
      </c>
    </row>
    <row r="644" spans="1:16" x14ac:dyDescent="0.35">
      <c r="A644" s="2" t="s">
        <v>4115</v>
      </c>
      <c r="B644" s="4">
        <v>43880</v>
      </c>
      <c r="C644" s="2" t="s">
        <v>4116</v>
      </c>
      <c r="D644" t="s">
        <v>6156</v>
      </c>
      <c r="E644" s="2">
        <v>2</v>
      </c>
      <c r="F644" s="2" t="str">
        <f>VLOOKUP(C644,customers!$A$2:$B$1760,2,FALSE)</f>
        <v>Maggy Baistow</v>
      </c>
      <c r="G644" s="2" t="str">
        <f>IF(VLOOKUP(C644,customers!$A$2:$C$1760,3,FALSE)=0,"",VLOOKUP(C644,customers!$A$2:$C$1760,3,FALSE))</f>
        <v>mbaistowhu@i2i.jp</v>
      </c>
      <c r="H644" s="2" t="str">
        <f>VLOOKUP(C644,customers!$A$2:$G$1760,7,FALSE)</f>
        <v>United Kingdom</v>
      </c>
      <c r="I644" t="str">
        <f>VLOOKUP(D644,products!$A$2:$B$97,2,FALSE)</f>
        <v>Exc</v>
      </c>
      <c r="J644" t="str">
        <f>VLOOKUP(D644,products!$A$2:$E$97,3,FALSE)</f>
        <v>M</v>
      </c>
      <c r="K644" s="6">
        <f>VLOOKUP(D644,products!$A$2:$E$97,4,FALSE)</f>
        <v>0.2</v>
      </c>
      <c r="L644" s="7">
        <f>VLOOKUP(D644,products!$A$2:$E$97,5,FALSE)</f>
        <v>4.125</v>
      </c>
      <c r="M644" s="7">
        <f t="shared" si="30"/>
        <v>8.25</v>
      </c>
      <c r="N644" t="str">
        <f t="shared" si="31"/>
        <v>Excelsa</v>
      </c>
      <c r="O644" t="str">
        <f t="shared" si="32"/>
        <v>Medium</v>
      </c>
      <c r="P644" t="str">
        <f>VLOOKUP(orders[[#All],[Customer ID]],Table2[#All],9,0)</f>
        <v>Yes</v>
      </c>
    </row>
    <row r="645" spans="1:16" x14ac:dyDescent="0.35">
      <c r="A645" s="2" t="s">
        <v>4123</v>
      </c>
      <c r="B645" s="4">
        <v>44011</v>
      </c>
      <c r="C645" s="2" t="s">
        <v>4124</v>
      </c>
      <c r="D645" t="s">
        <v>6148</v>
      </c>
      <c r="E645" s="2">
        <v>3</v>
      </c>
      <c r="F645" s="2" t="str">
        <f>VLOOKUP(C645,customers!$A$2:$B$1760,2,FALSE)</f>
        <v>Courtney Pallant</v>
      </c>
      <c r="G645" s="2" t="str">
        <f>IF(VLOOKUP(C645,customers!$A$2:$C$1760,3,FALSE)=0,"",VLOOKUP(C645,customers!$A$2:$C$1760,3,FALSE))</f>
        <v>cpallanthv@typepad.com</v>
      </c>
      <c r="H645" s="2" t="str">
        <f>VLOOKUP(C645,customers!$A$2:$G$1760,7,FALSE)</f>
        <v>United States</v>
      </c>
      <c r="I645" t="str">
        <f>VLOOKUP(D645,products!$A$2:$B$97,2,FALSE)</f>
        <v>Exc</v>
      </c>
      <c r="J645" t="str">
        <f>VLOOKUP(D645,products!$A$2:$E$97,3,FALSE)</f>
        <v>L</v>
      </c>
      <c r="K645" s="6">
        <f>VLOOKUP(D645,products!$A$2:$E$97,4,FALSE)</f>
        <v>2.5</v>
      </c>
      <c r="L645" s="7">
        <f>VLOOKUP(D645,products!$A$2:$E$97,5,FALSE)</f>
        <v>34.155000000000001</v>
      </c>
      <c r="M645" s="7">
        <f t="shared" si="30"/>
        <v>102.465</v>
      </c>
      <c r="N645" t="str">
        <f t="shared" si="31"/>
        <v>Excelsa</v>
      </c>
      <c r="O645" t="str">
        <f t="shared" si="32"/>
        <v>Light</v>
      </c>
      <c r="P645" t="str">
        <f>VLOOKUP(orders[[#All],[Customer ID]],Table2[#All],9,0)</f>
        <v>Yes</v>
      </c>
    </row>
    <row r="646" spans="1:16" x14ac:dyDescent="0.35">
      <c r="A646" s="2" t="s">
        <v>4128</v>
      </c>
      <c r="B646" s="4">
        <v>44694</v>
      </c>
      <c r="C646" s="2" t="s">
        <v>4129</v>
      </c>
      <c r="D646" t="s">
        <v>6149</v>
      </c>
      <c r="E646" s="2">
        <v>2</v>
      </c>
      <c r="F646" s="2" t="str">
        <f>VLOOKUP(C646,customers!$A$2:$B$1760,2,FALSE)</f>
        <v>Marne Mingey</v>
      </c>
      <c r="G646" s="2" t="str">
        <f>IF(VLOOKUP(C646,customers!$A$2:$C$1760,3,FALSE)=0,"",VLOOKUP(C646,customers!$A$2:$C$1760,3,FALSE))</f>
        <v/>
      </c>
      <c r="H646" s="2" t="str">
        <f>VLOOKUP(C646,customers!$A$2:$G$1760,7,FALSE)</f>
        <v>United States</v>
      </c>
      <c r="I646" t="str">
        <f>VLOOKUP(D646,products!$A$2:$B$97,2,FALSE)</f>
        <v>Rob</v>
      </c>
      <c r="J646" t="str">
        <f>VLOOKUP(D646,products!$A$2:$E$97,3,FALSE)</f>
        <v>D</v>
      </c>
      <c r="K646" s="6">
        <f>VLOOKUP(D646,products!$A$2:$E$97,4,FALSE)</f>
        <v>2.5</v>
      </c>
      <c r="L646" s="7">
        <f>VLOOKUP(D646,products!$A$2:$E$97,5,FALSE)</f>
        <v>20.585000000000001</v>
      </c>
      <c r="M646" s="7">
        <f t="shared" si="30"/>
        <v>41.17</v>
      </c>
      <c r="N646" t="str">
        <f t="shared" si="31"/>
        <v>Robusta</v>
      </c>
      <c r="O646" t="str">
        <f t="shared" si="32"/>
        <v>Dark</v>
      </c>
      <c r="P646" t="str">
        <f>VLOOKUP(orders[[#All],[Customer ID]],Table2[#All],9,0)</f>
        <v>No</v>
      </c>
    </row>
    <row r="647" spans="1:16" x14ac:dyDescent="0.35">
      <c r="A647" s="2" t="s">
        <v>4133</v>
      </c>
      <c r="B647" s="4">
        <v>44106</v>
      </c>
      <c r="C647" s="2" t="s">
        <v>4134</v>
      </c>
      <c r="D647" t="s">
        <v>6168</v>
      </c>
      <c r="E647" s="2">
        <v>3</v>
      </c>
      <c r="F647" s="2" t="str">
        <f>VLOOKUP(C647,customers!$A$2:$B$1760,2,FALSE)</f>
        <v>Denny O' Ronan</v>
      </c>
      <c r="G647" s="2" t="str">
        <f>IF(VLOOKUP(C647,customers!$A$2:$C$1760,3,FALSE)=0,"",VLOOKUP(C647,customers!$A$2:$C$1760,3,FALSE))</f>
        <v>dohx@redcross.org</v>
      </c>
      <c r="H647" s="2" t="str">
        <f>VLOOKUP(C647,customers!$A$2:$G$1760,7,FALSE)</f>
        <v>United States</v>
      </c>
      <c r="I647" t="str">
        <f>VLOOKUP(D647,products!$A$2:$B$97,2,FALSE)</f>
        <v>Ara</v>
      </c>
      <c r="J647" t="str">
        <f>VLOOKUP(D647,products!$A$2:$E$97,3,FALSE)</f>
        <v>D</v>
      </c>
      <c r="K647" s="6">
        <f>VLOOKUP(D647,products!$A$2:$E$97,4,FALSE)</f>
        <v>2.5</v>
      </c>
      <c r="L647" s="7">
        <f>VLOOKUP(D647,products!$A$2:$E$97,5,FALSE)</f>
        <v>22.885000000000002</v>
      </c>
      <c r="M647" s="7">
        <f t="shared" si="30"/>
        <v>68.655000000000001</v>
      </c>
      <c r="N647" t="str">
        <f t="shared" si="31"/>
        <v>Arabica</v>
      </c>
      <c r="O647" t="str">
        <f t="shared" si="32"/>
        <v>Dark</v>
      </c>
      <c r="P647" t="str">
        <f>VLOOKUP(orders[[#All],[Customer ID]],Table2[#All],9,0)</f>
        <v>Yes</v>
      </c>
    </row>
    <row r="648" spans="1:16" x14ac:dyDescent="0.35">
      <c r="A648" s="2" t="s">
        <v>4139</v>
      </c>
      <c r="B648" s="4">
        <v>44532</v>
      </c>
      <c r="C648" s="2" t="s">
        <v>4140</v>
      </c>
      <c r="D648" t="s">
        <v>6147</v>
      </c>
      <c r="E648" s="2">
        <v>1</v>
      </c>
      <c r="F648" s="2" t="str">
        <f>VLOOKUP(C648,customers!$A$2:$B$1760,2,FALSE)</f>
        <v>Dottie Rallin</v>
      </c>
      <c r="G648" s="2" t="str">
        <f>IF(VLOOKUP(C648,customers!$A$2:$C$1760,3,FALSE)=0,"",VLOOKUP(C648,customers!$A$2:$C$1760,3,FALSE))</f>
        <v>drallinhy@howstuffworks.com</v>
      </c>
      <c r="H648" s="2" t="str">
        <f>VLOOKUP(C648,customers!$A$2:$G$1760,7,FALSE)</f>
        <v>United States</v>
      </c>
      <c r="I648" t="str">
        <f>VLOOKUP(D648,products!$A$2:$B$97,2,FALSE)</f>
        <v>Ara</v>
      </c>
      <c r="J648" t="str">
        <f>VLOOKUP(D648,products!$A$2:$E$97,3,FALSE)</f>
        <v>D</v>
      </c>
      <c r="K648" s="6">
        <f>VLOOKUP(D648,products!$A$2:$E$97,4,FALSE)</f>
        <v>1</v>
      </c>
      <c r="L648" s="7">
        <f>VLOOKUP(D648,products!$A$2:$E$97,5,FALSE)</f>
        <v>9.9499999999999993</v>
      </c>
      <c r="M648" s="7">
        <f t="shared" si="30"/>
        <v>9.9499999999999993</v>
      </c>
      <c r="N648" t="str">
        <f t="shared" si="31"/>
        <v>Arabica</v>
      </c>
      <c r="O648" t="str">
        <f t="shared" si="32"/>
        <v>Dark</v>
      </c>
      <c r="P648" t="str">
        <f>VLOOKUP(orders[[#All],[Customer ID]],Table2[#All],9,0)</f>
        <v>Yes</v>
      </c>
    </row>
    <row r="649" spans="1:16" x14ac:dyDescent="0.35">
      <c r="A649" s="2" t="s">
        <v>4145</v>
      </c>
      <c r="B649" s="4">
        <v>44502</v>
      </c>
      <c r="C649" s="2" t="s">
        <v>4146</v>
      </c>
      <c r="D649" t="s">
        <v>6161</v>
      </c>
      <c r="E649" s="2">
        <v>3</v>
      </c>
      <c r="F649" s="2" t="str">
        <f>VLOOKUP(C649,customers!$A$2:$B$1760,2,FALSE)</f>
        <v>Ardith Chill</v>
      </c>
      <c r="G649" s="2" t="str">
        <f>IF(VLOOKUP(C649,customers!$A$2:$C$1760,3,FALSE)=0,"",VLOOKUP(C649,customers!$A$2:$C$1760,3,FALSE))</f>
        <v>achillhz@epa.gov</v>
      </c>
      <c r="H649" s="2" t="str">
        <f>VLOOKUP(C649,customers!$A$2:$G$1760,7,FALSE)</f>
        <v>United Kingdom</v>
      </c>
      <c r="I649" t="str">
        <f>VLOOKUP(D649,products!$A$2:$B$97,2,FALSE)</f>
        <v>Lib</v>
      </c>
      <c r="J649" t="str">
        <f>VLOOKUP(D649,products!$A$2:$E$97,3,FALSE)</f>
        <v>L</v>
      </c>
      <c r="K649" s="6">
        <f>VLOOKUP(D649,products!$A$2:$E$97,4,FALSE)</f>
        <v>0.5</v>
      </c>
      <c r="L649" s="7">
        <f>VLOOKUP(D649,products!$A$2:$E$97,5,FALSE)</f>
        <v>9.51</v>
      </c>
      <c r="M649" s="7">
        <f t="shared" si="30"/>
        <v>28.53</v>
      </c>
      <c r="N649" t="str">
        <f t="shared" si="31"/>
        <v>Liberica</v>
      </c>
      <c r="O649" t="str">
        <f t="shared" si="32"/>
        <v>Light</v>
      </c>
      <c r="P649" t="str">
        <f>VLOOKUP(orders[[#All],[Customer ID]],Table2[#All],9,0)</f>
        <v>Yes</v>
      </c>
    </row>
    <row r="650" spans="1:16" x14ac:dyDescent="0.35">
      <c r="A650" s="2" t="s">
        <v>4151</v>
      </c>
      <c r="B650" s="4">
        <v>43884</v>
      </c>
      <c r="C650" s="2" t="s">
        <v>4152</v>
      </c>
      <c r="D650" t="s">
        <v>6163</v>
      </c>
      <c r="E650" s="2">
        <v>6</v>
      </c>
      <c r="F650" s="2" t="str">
        <f>VLOOKUP(C650,customers!$A$2:$B$1760,2,FALSE)</f>
        <v>Tuckie Mathonnet</v>
      </c>
      <c r="G650" s="2" t="str">
        <f>IF(VLOOKUP(C650,customers!$A$2:$C$1760,3,FALSE)=0,"",VLOOKUP(C650,customers!$A$2:$C$1760,3,FALSE))</f>
        <v>tmathonneti0@google.co.jp</v>
      </c>
      <c r="H650" s="2" t="str">
        <f>VLOOKUP(C650,customers!$A$2:$G$1760,7,FALSE)</f>
        <v>United States</v>
      </c>
      <c r="I650" t="str">
        <f>VLOOKUP(D650,products!$A$2:$B$97,2,FALSE)</f>
        <v>Rob</v>
      </c>
      <c r="J650" t="str">
        <f>VLOOKUP(D650,products!$A$2:$E$97,3,FALSE)</f>
        <v>D</v>
      </c>
      <c r="K650" s="6">
        <f>VLOOKUP(D650,products!$A$2:$E$97,4,FALSE)</f>
        <v>0.2</v>
      </c>
      <c r="L650" s="7">
        <f>VLOOKUP(D650,products!$A$2:$E$97,5,FALSE)</f>
        <v>2.6850000000000001</v>
      </c>
      <c r="M650" s="7">
        <f t="shared" si="30"/>
        <v>16.11</v>
      </c>
      <c r="N650" t="str">
        <f t="shared" si="31"/>
        <v>Robusta</v>
      </c>
      <c r="O650" t="str">
        <f t="shared" si="32"/>
        <v>Dark</v>
      </c>
      <c r="P650" t="str">
        <f>VLOOKUP(orders[[#All],[Customer ID]],Table2[#All],9,0)</f>
        <v>No</v>
      </c>
    </row>
    <row r="651" spans="1:16" x14ac:dyDescent="0.35">
      <c r="A651" s="2" t="s">
        <v>4157</v>
      </c>
      <c r="B651" s="4">
        <v>44015</v>
      </c>
      <c r="C651" s="2" t="s">
        <v>4158</v>
      </c>
      <c r="D651" t="s">
        <v>6170</v>
      </c>
      <c r="E651" s="2">
        <v>6</v>
      </c>
      <c r="F651" s="2" t="str">
        <f>VLOOKUP(C651,customers!$A$2:$B$1760,2,FALSE)</f>
        <v>Charmane Denys</v>
      </c>
      <c r="G651" s="2" t="str">
        <f>IF(VLOOKUP(C651,customers!$A$2:$C$1760,3,FALSE)=0,"",VLOOKUP(C651,customers!$A$2:$C$1760,3,FALSE))</f>
        <v>cdenysi1@is.gd</v>
      </c>
      <c r="H651" s="2" t="str">
        <f>VLOOKUP(C651,customers!$A$2:$G$1760,7,FALSE)</f>
        <v>United Kingdom</v>
      </c>
      <c r="I651" t="str">
        <f>VLOOKUP(D651,products!$A$2:$B$97,2,FALSE)</f>
        <v>Lib</v>
      </c>
      <c r="J651" t="str">
        <f>VLOOKUP(D651,products!$A$2:$E$97,3,FALSE)</f>
        <v>L</v>
      </c>
      <c r="K651" s="6">
        <f>VLOOKUP(D651,products!$A$2:$E$97,4,FALSE)</f>
        <v>1</v>
      </c>
      <c r="L651" s="7">
        <f>VLOOKUP(D651,products!$A$2:$E$97,5,FALSE)</f>
        <v>15.85</v>
      </c>
      <c r="M651" s="7">
        <f t="shared" si="30"/>
        <v>95.1</v>
      </c>
      <c r="N651" t="str">
        <f t="shared" si="31"/>
        <v>Liberica</v>
      </c>
      <c r="O651" t="str">
        <f t="shared" si="32"/>
        <v>Light</v>
      </c>
      <c r="P651" t="str">
        <f>VLOOKUP(orders[[#All],[Customer ID]],Table2[#All],9,0)</f>
        <v>No</v>
      </c>
    </row>
    <row r="652" spans="1:16" x14ac:dyDescent="0.35">
      <c r="A652" s="2" t="s">
        <v>4163</v>
      </c>
      <c r="B652" s="4">
        <v>43507</v>
      </c>
      <c r="C652" s="2" t="s">
        <v>4164</v>
      </c>
      <c r="D652" t="s">
        <v>6172</v>
      </c>
      <c r="E652" s="2">
        <v>1</v>
      </c>
      <c r="F652" s="2" t="str">
        <f>VLOOKUP(C652,customers!$A$2:$B$1760,2,FALSE)</f>
        <v>Cecily Stebbings</v>
      </c>
      <c r="G652" s="2" t="str">
        <f>IF(VLOOKUP(C652,customers!$A$2:$C$1760,3,FALSE)=0,"",VLOOKUP(C652,customers!$A$2:$C$1760,3,FALSE))</f>
        <v>cstebbingsi2@drupal.org</v>
      </c>
      <c r="H652" s="2" t="str">
        <f>VLOOKUP(C652,customers!$A$2:$G$1760,7,FALSE)</f>
        <v>United States</v>
      </c>
      <c r="I652" t="str">
        <f>VLOOKUP(D652,products!$A$2:$B$97,2,FALSE)</f>
        <v>Rob</v>
      </c>
      <c r="J652" t="str">
        <f>VLOOKUP(D652,products!$A$2:$E$97,3,FALSE)</f>
        <v>D</v>
      </c>
      <c r="K652" s="6">
        <f>VLOOKUP(D652,products!$A$2:$E$97,4,FALSE)</f>
        <v>0.5</v>
      </c>
      <c r="L652" s="7">
        <f>VLOOKUP(D652,products!$A$2:$E$97,5,FALSE)</f>
        <v>5.37</v>
      </c>
      <c r="M652" s="7">
        <f t="shared" si="30"/>
        <v>5.37</v>
      </c>
      <c r="N652" t="str">
        <f t="shared" si="31"/>
        <v>Robusta</v>
      </c>
      <c r="O652" t="str">
        <f t="shared" si="32"/>
        <v>Dark</v>
      </c>
      <c r="P652" t="str">
        <f>VLOOKUP(orders[[#All],[Customer ID]],Table2[#All],9,0)</f>
        <v>Yes</v>
      </c>
    </row>
    <row r="653" spans="1:16" x14ac:dyDescent="0.35">
      <c r="A653" s="2" t="s">
        <v>4169</v>
      </c>
      <c r="B653" s="4">
        <v>44084</v>
      </c>
      <c r="C653" s="2" t="s">
        <v>4170</v>
      </c>
      <c r="D653" t="s">
        <v>6179</v>
      </c>
      <c r="E653" s="2">
        <v>4</v>
      </c>
      <c r="F653" s="2" t="str">
        <f>VLOOKUP(C653,customers!$A$2:$B$1760,2,FALSE)</f>
        <v>Giana Tonnesen</v>
      </c>
      <c r="G653" s="2" t="str">
        <f>IF(VLOOKUP(C653,customers!$A$2:$C$1760,3,FALSE)=0,"",VLOOKUP(C653,customers!$A$2:$C$1760,3,FALSE))</f>
        <v/>
      </c>
      <c r="H653" s="2" t="str">
        <f>VLOOKUP(C653,customers!$A$2:$G$1760,7,FALSE)</f>
        <v>United States</v>
      </c>
      <c r="I653" t="str">
        <f>VLOOKUP(D653,products!$A$2:$B$97,2,FALSE)</f>
        <v>Rob</v>
      </c>
      <c r="J653" t="str">
        <f>VLOOKUP(D653,products!$A$2:$E$97,3,FALSE)</f>
        <v>L</v>
      </c>
      <c r="K653" s="6">
        <f>VLOOKUP(D653,products!$A$2:$E$97,4,FALSE)</f>
        <v>1</v>
      </c>
      <c r="L653" s="7">
        <f>VLOOKUP(D653,products!$A$2:$E$97,5,FALSE)</f>
        <v>11.95</v>
      </c>
      <c r="M653" s="7">
        <f t="shared" si="30"/>
        <v>47.8</v>
      </c>
      <c r="N653" t="str">
        <f t="shared" si="31"/>
        <v>Robusta</v>
      </c>
      <c r="O653" t="str">
        <f t="shared" si="32"/>
        <v>Light</v>
      </c>
      <c r="P653" t="str">
        <f>VLOOKUP(orders[[#All],[Customer ID]],Table2[#All],9,0)</f>
        <v>No</v>
      </c>
    </row>
    <row r="654" spans="1:16" x14ac:dyDescent="0.35">
      <c r="A654" s="2" t="s">
        <v>4174</v>
      </c>
      <c r="B654" s="4">
        <v>43892</v>
      </c>
      <c r="C654" s="2" t="s">
        <v>4175</v>
      </c>
      <c r="D654" t="s">
        <v>6170</v>
      </c>
      <c r="E654" s="2">
        <v>4</v>
      </c>
      <c r="F654" s="2" t="str">
        <f>VLOOKUP(C654,customers!$A$2:$B$1760,2,FALSE)</f>
        <v>Rhetta Zywicki</v>
      </c>
      <c r="G654" s="2" t="str">
        <f>IF(VLOOKUP(C654,customers!$A$2:$C$1760,3,FALSE)=0,"",VLOOKUP(C654,customers!$A$2:$C$1760,3,FALSE))</f>
        <v>rzywickii4@ifeng.com</v>
      </c>
      <c r="H654" s="2" t="str">
        <f>VLOOKUP(C654,customers!$A$2:$G$1760,7,FALSE)</f>
        <v>Ireland</v>
      </c>
      <c r="I654" t="str">
        <f>VLOOKUP(D654,products!$A$2:$B$97,2,FALSE)</f>
        <v>Lib</v>
      </c>
      <c r="J654" t="str">
        <f>VLOOKUP(D654,products!$A$2:$E$97,3,FALSE)</f>
        <v>L</v>
      </c>
      <c r="K654" s="6">
        <f>VLOOKUP(D654,products!$A$2:$E$97,4,FALSE)</f>
        <v>1</v>
      </c>
      <c r="L654" s="7">
        <f>VLOOKUP(D654,products!$A$2:$E$97,5,FALSE)</f>
        <v>15.85</v>
      </c>
      <c r="M654" s="7">
        <f t="shared" si="30"/>
        <v>63.4</v>
      </c>
      <c r="N654" t="str">
        <f t="shared" si="31"/>
        <v>Liberica</v>
      </c>
      <c r="O654" t="str">
        <f t="shared" si="32"/>
        <v>Light</v>
      </c>
      <c r="P654" t="str">
        <f>VLOOKUP(orders[[#All],[Customer ID]],Table2[#All],9,0)</f>
        <v>No</v>
      </c>
    </row>
    <row r="655" spans="1:16" x14ac:dyDescent="0.35">
      <c r="A655" s="2" t="s">
        <v>4179</v>
      </c>
      <c r="B655" s="4">
        <v>44375</v>
      </c>
      <c r="C655" s="2" t="s">
        <v>4180</v>
      </c>
      <c r="D655" t="s">
        <v>6175</v>
      </c>
      <c r="E655" s="2">
        <v>4</v>
      </c>
      <c r="F655" s="2" t="str">
        <f>VLOOKUP(C655,customers!$A$2:$B$1760,2,FALSE)</f>
        <v>Almeria Burgett</v>
      </c>
      <c r="G655" s="2" t="str">
        <f>IF(VLOOKUP(C655,customers!$A$2:$C$1760,3,FALSE)=0,"",VLOOKUP(C655,customers!$A$2:$C$1760,3,FALSE))</f>
        <v>aburgetti5@moonfruit.com</v>
      </c>
      <c r="H655" s="2" t="str">
        <f>VLOOKUP(C655,customers!$A$2:$G$1760,7,FALSE)</f>
        <v>United States</v>
      </c>
      <c r="I655" t="str">
        <f>VLOOKUP(D655,products!$A$2:$B$97,2,FALSE)</f>
        <v>Ara</v>
      </c>
      <c r="J655" t="str">
        <f>VLOOKUP(D655,products!$A$2:$E$97,3,FALSE)</f>
        <v>M</v>
      </c>
      <c r="K655" s="6">
        <f>VLOOKUP(D655,products!$A$2:$E$97,4,FALSE)</f>
        <v>2.5</v>
      </c>
      <c r="L655" s="7">
        <f>VLOOKUP(D655,products!$A$2:$E$97,5,FALSE)</f>
        <v>25.875</v>
      </c>
      <c r="M655" s="7">
        <f t="shared" si="30"/>
        <v>103.5</v>
      </c>
      <c r="N655" t="str">
        <f t="shared" si="31"/>
        <v>Arabica</v>
      </c>
      <c r="O655" t="str">
        <f t="shared" si="32"/>
        <v>Medium</v>
      </c>
      <c r="P655" t="str">
        <f>VLOOKUP(orders[[#All],[Customer ID]],Table2[#All],9,0)</f>
        <v>No</v>
      </c>
    </row>
    <row r="656" spans="1:16" x14ac:dyDescent="0.35">
      <c r="A656" s="2" t="s">
        <v>4185</v>
      </c>
      <c r="B656" s="4">
        <v>43476</v>
      </c>
      <c r="C656" s="2" t="s">
        <v>4186</v>
      </c>
      <c r="D656" t="s">
        <v>6168</v>
      </c>
      <c r="E656" s="2">
        <v>3</v>
      </c>
      <c r="F656" s="2" t="str">
        <f>VLOOKUP(C656,customers!$A$2:$B$1760,2,FALSE)</f>
        <v>Marvin Malloy</v>
      </c>
      <c r="G656" s="2" t="str">
        <f>IF(VLOOKUP(C656,customers!$A$2:$C$1760,3,FALSE)=0,"",VLOOKUP(C656,customers!$A$2:$C$1760,3,FALSE))</f>
        <v>mmalloyi6@seattletimes.com</v>
      </c>
      <c r="H656" s="2" t="str">
        <f>VLOOKUP(C656,customers!$A$2:$G$1760,7,FALSE)</f>
        <v>United States</v>
      </c>
      <c r="I656" t="str">
        <f>VLOOKUP(D656,products!$A$2:$B$97,2,FALSE)</f>
        <v>Ara</v>
      </c>
      <c r="J656" t="str">
        <f>VLOOKUP(D656,products!$A$2:$E$97,3,FALSE)</f>
        <v>D</v>
      </c>
      <c r="K656" s="6">
        <f>VLOOKUP(D656,products!$A$2:$E$97,4,FALSE)</f>
        <v>2.5</v>
      </c>
      <c r="L656" s="7">
        <f>VLOOKUP(D656,products!$A$2:$E$97,5,FALSE)</f>
        <v>22.885000000000002</v>
      </c>
      <c r="M656" s="7">
        <f t="shared" si="30"/>
        <v>68.655000000000001</v>
      </c>
      <c r="N656" t="str">
        <f t="shared" si="31"/>
        <v>Arabica</v>
      </c>
      <c r="O656" t="str">
        <f t="shared" si="32"/>
        <v>Dark</v>
      </c>
      <c r="P656" t="str">
        <f>VLOOKUP(orders[[#All],[Customer ID]],Table2[#All],9,0)</f>
        <v>No</v>
      </c>
    </row>
    <row r="657" spans="1:16" x14ac:dyDescent="0.35">
      <c r="A657" s="2" t="s">
        <v>4191</v>
      </c>
      <c r="B657" s="4">
        <v>43728</v>
      </c>
      <c r="C657" s="2" t="s">
        <v>4192</v>
      </c>
      <c r="D657" t="s">
        <v>6151</v>
      </c>
      <c r="E657" s="2">
        <v>2</v>
      </c>
      <c r="F657" s="2" t="str">
        <f>VLOOKUP(C657,customers!$A$2:$B$1760,2,FALSE)</f>
        <v>Maxim McParland</v>
      </c>
      <c r="G657" s="2" t="str">
        <f>IF(VLOOKUP(C657,customers!$A$2:$C$1760,3,FALSE)=0,"",VLOOKUP(C657,customers!$A$2:$C$1760,3,FALSE))</f>
        <v>mmcparlandi7@w3.org</v>
      </c>
      <c r="H657" s="2" t="str">
        <f>VLOOKUP(C657,customers!$A$2:$G$1760,7,FALSE)</f>
        <v>United States</v>
      </c>
      <c r="I657" t="str">
        <f>VLOOKUP(D657,products!$A$2:$B$97,2,FALSE)</f>
        <v>Rob</v>
      </c>
      <c r="J657" t="str">
        <f>VLOOKUP(D657,products!$A$2:$E$97,3,FALSE)</f>
        <v>M</v>
      </c>
      <c r="K657" s="6">
        <f>VLOOKUP(D657,products!$A$2:$E$97,4,FALSE)</f>
        <v>2.5</v>
      </c>
      <c r="L657" s="7">
        <f>VLOOKUP(D657,products!$A$2:$E$97,5,FALSE)</f>
        <v>22.885000000000002</v>
      </c>
      <c r="M657" s="7">
        <f t="shared" si="30"/>
        <v>45.77</v>
      </c>
      <c r="N657" t="str">
        <f t="shared" si="31"/>
        <v>Robusta</v>
      </c>
      <c r="O657" t="str">
        <f t="shared" si="32"/>
        <v>Medium</v>
      </c>
      <c r="P657" t="str">
        <f>VLOOKUP(orders[[#All],[Customer ID]],Table2[#All],9,0)</f>
        <v>Yes</v>
      </c>
    </row>
    <row r="658" spans="1:16" x14ac:dyDescent="0.35">
      <c r="A658" s="2" t="s">
        <v>4196</v>
      </c>
      <c r="B658" s="4">
        <v>44485</v>
      </c>
      <c r="C658" s="2" t="s">
        <v>4197</v>
      </c>
      <c r="D658" t="s">
        <v>6143</v>
      </c>
      <c r="E658" s="2">
        <v>4</v>
      </c>
      <c r="F658" s="2" t="str">
        <f>VLOOKUP(C658,customers!$A$2:$B$1760,2,FALSE)</f>
        <v>Sylas Jennaroy</v>
      </c>
      <c r="G658" s="2" t="str">
        <f>IF(VLOOKUP(C658,customers!$A$2:$C$1760,3,FALSE)=0,"",VLOOKUP(C658,customers!$A$2:$C$1760,3,FALSE))</f>
        <v>sjennaroyi8@purevolume.com</v>
      </c>
      <c r="H658" s="2" t="str">
        <f>VLOOKUP(C658,customers!$A$2:$G$1760,7,FALSE)</f>
        <v>United States</v>
      </c>
      <c r="I658" t="str">
        <f>VLOOKUP(D658,products!$A$2:$B$97,2,FALSE)</f>
        <v>Lib</v>
      </c>
      <c r="J658" t="str">
        <f>VLOOKUP(D658,products!$A$2:$E$97,3,FALSE)</f>
        <v>D</v>
      </c>
      <c r="K658" s="6">
        <f>VLOOKUP(D658,products!$A$2:$E$97,4,FALSE)</f>
        <v>1</v>
      </c>
      <c r="L658" s="7">
        <f>VLOOKUP(D658,products!$A$2:$E$97,5,FALSE)</f>
        <v>12.95</v>
      </c>
      <c r="M658" s="7">
        <f t="shared" si="30"/>
        <v>51.8</v>
      </c>
      <c r="N658" t="str">
        <f t="shared" si="31"/>
        <v>Liberica</v>
      </c>
      <c r="O658" t="str">
        <f t="shared" si="32"/>
        <v>Dark</v>
      </c>
      <c r="P658" t="str">
        <f>VLOOKUP(orders[[#All],[Customer ID]],Table2[#All],9,0)</f>
        <v>No</v>
      </c>
    </row>
    <row r="659" spans="1:16" x14ac:dyDescent="0.35">
      <c r="A659" s="2" t="s">
        <v>4201</v>
      </c>
      <c r="B659" s="4">
        <v>43831</v>
      </c>
      <c r="C659" s="2" t="s">
        <v>4202</v>
      </c>
      <c r="D659" t="s">
        <v>6157</v>
      </c>
      <c r="E659" s="2">
        <v>2</v>
      </c>
      <c r="F659" s="2" t="str">
        <f>VLOOKUP(C659,customers!$A$2:$B$1760,2,FALSE)</f>
        <v>Wren Place</v>
      </c>
      <c r="G659" s="2" t="str">
        <f>IF(VLOOKUP(C659,customers!$A$2:$C$1760,3,FALSE)=0,"",VLOOKUP(C659,customers!$A$2:$C$1760,3,FALSE))</f>
        <v>wplacei9@wsj.com</v>
      </c>
      <c r="H659" s="2" t="str">
        <f>VLOOKUP(C659,customers!$A$2:$G$1760,7,FALSE)</f>
        <v>United States</v>
      </c>
      <c r="I659" t="str">
        <f>VLOOKUP(D659,products!$A$2:$B$97,2,FALSE)</f>
        <v>Ara</v>
      </c>
      <c r="J659" t="str">
        <f>VLOOKUP(D659,products!$A$2:$E$97,3,FALSE)</f>
        <v>M</v>
      </c>
      <c r="K659" s="6">
        <f>VLOOKUP(D659,products!$A$2:$E$97,4,FALSE)</f>
        <v>0.5</v>
      </c>
      <c r="L659" s="7">
        <f>VLOOKUP(D659,products!$A$2:$E$97,5,FALSE)</f>
        <v>6.75</v>
      </c>
      <c r="M659" s="7">
        <f t="shared" si="30"/>
        <v>13.5</v>
      </c>
      <c r="N659" t="str">
        <f t="shared" si="31"/>
        <v>Arabica</v>
      </c>
      <c r="O659" t="str">
        <f t="shared" si="32"/>
        <v>Medium</v>
      </c>
      <c r="P659" t="str">
        <f>VLOOKUP(orders[[#All],[Customer ID]],Table2[#All],9,0)</f>
        <v>Yes</v>
      </c>
    </row>
    <row r="660" spans="1:16" x14ac:dyDescent="0.35">
      <c r="A660" s="2" t="s">
        <v>4207</v>
      </c>
      <c r="B660" s="4">
        <v>44630</v>
      </c>
      <c r="C660" s="2" t="s">
        <v>4263</v>
      </c>
      <c r="D660" t="s">
        <v>6139</v>
      </c>
      <c r="E660" s="2">
        <v>3</v>
      </c>
      <c r="F660" s="2" t="str">
        <f>VLOOKUP(C660,customers!$A$2:$B$1760,2,FALSE)</f>
        <v>Janella Millett</v>
      </c>
      <c r="G660" s="2" t="str">
        <f>IF(VLOOKUP(C660,customers!$A$2:$C$1760,3,FALSE)=0,"",VLOOKUP(C660,customers!$A$2:$C$1760,3,FALSE))</f>
        <v>jmillettik@addtoany.com</v>
      </c>
      <c r="H660" s="2" t="str">
        <f>VLOOKUP(C660,customers!$A$2:$G$1760,7,FALSE)</f>
        <v>United States</v>
      </c>
      <c r="I660" t="str">
        <f>VLOOKUP(D660,products!$A$2:$B$97,2,FALSE)</f>
        <v>Exc</v>
      </c>
      <c r="J660" t="str">
        <f>VLOOKUP(D660,products!$A$2:$E$97,3,FALSE)</f>
        <v>M</v>
      </c>
      <c r="K660" s="6">
        <f>VLOOKUP(D660,products!$A$2:$E$97,4,FALSE)</f>
        <v>0.5</v>
      </c>
      <c r="L660" s="7">
        <f>VLOOKUP(D660,products!$A$2:$E$97,5,FALSE)</f>
        <v>8.25</v>
      </c>
      <c r="M660" s="7">
        <f t="shared" si="30"/>
        <v>24.75</v>
      </c>
      <c r="N660" t="str">
        <f t="shared" si="31"/>
        <v>Excelsa</v>
      </c>
      <c r="O660" t="str">
        <f t="shared" si="32"/>
        <v>Medium</v>
      </c>
      <c r="P660" t="str">
        <f>VLOOKUP(orders[[#All],[Customer ID]],Table2[#All],9,0)</f>
        <v>Yes</v>
      </c>
    </row>
    <row r="661" spans="1:16" x14ac:dyDescent="0.35">
      <c r="A661" s="2" t="s">
        <v>4211</v>
      </c>
      <c r="B661" s="4">
        <v>44693</v>
      </c>
      <c r="C661" s="2" t="s">
        <v>4212</v>
      </c>
      <c r="D661" t="s">
        <v>6168</v>
      </c>
      <c r="E661" s="2">
        <v>2</v>
      </c>
      <c r="F661" s="2" t="str">
        <f>VLOOKUP(C661,customers!$A$2:$B$1760,2,FALSE)</f>
        <v>Dollie Gadsden</v>
      </c>
      <c r="G661" s="2" t="str">
        <f>IF(VLOOKUP(C661,customers!$A$2:$C$1760,3,FALSE)=0,"",VLOOKUP(C661,customers!$A$2:$C$1760,3,FALSE))</f>
        <v>dgadsdenib@google.com.hk</v>
      </c>
      <c r="H661" s="2" t="str">
        <f>VLOOKUP(C661,customers!$A$2:$G$1760,7,FALSE)</f>
        <v>Ireland</v>
      </c>
      <c r="I661" t="str">
        <f>VLOOKUP(D661,products!$A$2:$B$97,2,FALSE)</f>
        <v>Ara</v>
      </c>
      <c r="J661" t="str">
        <f>VLOOKUP(D661,products!$A$2:$E$97,3,FALSE)</f>
        <v>D</v>
      </c>
      <c r="K661" s="6">
        <f>VLOOKUP(D661,products!$A$2:$E$97,4,FALSE)</f>
        <v>2.5</v>
      </c>
      <c r="L661" s="7">
        <f>VLOOKUP(D661,products!$A$2:$E$97,5,FALSE)</f>
        <v>22.885000000000002</v>
      </c>
      <c r="M661" s="7">
        <f t="shared" si="30"/>
        <v>45.77</v>
      </c>
      <c r="N661" t="str">
        <f t="shared" si="31"/>
        <v>Arabica</v>
      </c>
      <c r="O661" t="str">
        <f t="shared" si="32"/>
        <v>Dark</v>
      </c>
      <c r="P661" t="str">
        <f>VLOOKUP(orders[[#All],[Customer ID]],Table2[#All],9,0)</f>
        <v>Yes</v>
      </c>
    </row>
    <row r="662" spans="1:16" x14ac:dyDescent="0.35">
      <c r="A662" s="2" t="s">
        <v>4217</v>
      </c>
      <c r="B662" s="4">
        <v>44084</v>
      </c>
      <c r="C662" s="2" t="s">
        <v>4218</v>
      </c>
      <c r="D662" t="s">
        <v>6176</v>
      </c>
      <c r="E662" s="2">
        <v>6</v>
      </c>
      <c r="F662" s="2" t="str">
        <f>VLOOKUP(C662,customers!$A$2:$B$1760,2,FALSE)</f>
        <v>Val Wakelin</v>
      </c>
      <c r="G662" s="2" t="str">
        <f>IF(VLOOKUP(C662,customers!$A$2:$C$1760,3,FALSE)=0,"",VLOOKUP(C662,customers!$A$2:$C$1760,3,FALSE))</f>
        <v>vwakelinic@unesco.org</v>
      </c>
      <c r="H662" s="2" t="str">
        <f>VLOOKUP(C662,customers!$A$2:$G$1760,7,FALSE)</f>
        <v>United States</v>
      </c>
      <c r="I662" t="str">
        <f>VLOOKUP(D662,products!$A$2:$B$97,2,FALSE)</f>
        <v>Exc</v>
      </c>
      <c r="J662" t="str">
        <f>VLOOKUP(D662,products!$A$2:$E$97,3,FALSE)</f>
        <v>L</v>
      </c>
      <c r="K662" s="6">
        <f>VLOOKUP(D662,products!$A$2:$E$97,4,FALSE)</f>
        <v>0.5</v>
      </c>
      <c r="L662" s="7">
        <f>VLOOKUP(D662,products!$A$2:$E$97,5,FALSE)</f>
        <v>8.91</v>
      </c>
      <c r="M662" s="7">
        <f t="shared" si="30"/>
        <v>53.46</v>
      </c>
      <c r="N662" t="str">
        <f t="shared" si="31"/>
        <v>Excelsa</v>
      </c>
      <c r="O662" t="str">
        <f t="shared" si="32"/>
        <v>Light</v>
      </c>
      <c r="P662" t="str">
        <f>VLOOKUP(orders[[#All],[Customer ID]],Table2[#All],9,0)</f>
        <v>No</v>
      </c>
    </row>
    <row r="663" spans="1:16" x14ac:dyDescent="0.35">
      <c r="A663" s="2" t="s">
        <v>4223</v>
      </c>
      <c r="B663" s="4">
        <v>44485</v>
      </c>
      <c r="C663" s="2" t="s">
        <v>4224</v>
      </c>
      <c r="D663" t="s">
        <v>6152</v>
      </c>
      <c r="E663" s="2">
        <v>6</v>
      </c>
      <c r="F663" s="2" t="str">
        <f>VLOOKUP(C663,customers!$A$2:$B$1760,2,FALSE)</f>
        <v>Annie Campsall</v>
      </c>
      <c r="G663" s="2" t="str">
        <f>IF(VLOOKUP(C663,customers!$A$2:$C$1760,3,FALSE)=0,"",VLOOKUP(C663,customers!$A$2:$C$1760,3,FALSE))</f>
        <v>acampsallid@zimbio.com</v>
      </c>
      <c r="H663" s="2" t="str">
        <f>VLOOKUP(C663,customers!$A$2:$G$1760,7,FALSE)</f>
        <v>United States</v>
      </c>
      <c r="I663" t="str">
        <f>VLOOKUP(D663,products!$A$2:$B$97,2,FALSE)</f>
        <v>Ara</v>
      </c>
      <c r="J663" t="str">
        <f>VLOOKUP(D663,products!$A$2:$E$97,3,FALSE)</f>
        <v>M</v>
      </c>
      <c r="K663" s="6">
        <f>VLOOKUP(D663,products!$A$2:$E$97,4,FALSE)</f>
        <v>0.2</v>
      </c>
      <c r="L663" s="7">
        <f>VLOOKUP(D663,products!$A$2:$E$97,5,FALSE)</f>
        <v>3.375</v>
      </c>
      <c r="M663" s="7">
        <f t="shared" si="30"/>
        <v>20.25</v>
      </c>
      <c r="N663" t="str">
        <f t="shared" si="31"/>
        <v>Arabica</v>
      </c>
      <c r="O663" t="str">
        <f t="shared" si="32"/>
        <v>Medium</v>
      </c>
      <c r="P663" t="str">
        <f>VLOOKUP(orders[[#All],[Customer ID]],Table2[#All],9,0)</f>
        <v>Yes</v>
      </c>
    </row>
    <row r="664" spans="1:16" x14ac:dyDescent="0.35">
      <c r="A664" s="2" t="s">
        <v>4229</v>
      </c>
      <c r="B664" s="4">
        <v>44364</v>
      </c>
      <c r="C664" s="2" t="s">
        <v>4230</v>
      </c>
      <c r="D664" t="s">
        <v>6165</v>
      </c>
      <c r="E664" s="2">
        <v>5</v>
      </c>
      <c r="F664" s="2" t="str">
        <f>VLOOKUP(C664,customers!$A$2:$B$1760,2,FALSE)</f>
        <v>Shermy Moseby</v>
      </c>
      <c r="G664" s="2" t="str">
        <f>IF(VLOOKUP(C664,customers!$A$2:$C$1760,3,FALSE)=0,"",VLOOKUP(C664,customers!$A$2:$C$1760,3,FALSE))</f>
        <v>smosebyie@stanford.edu</v>
      </c>
      <c r="H664" s="2" t="str">
        <f>VLOOKUP(C664,customers!$A$2:$G$1760,7,FALSE)</f>
        <v>United States</v>
      </c>
      <c r="I664" t="str">
        <f>VLOOKUP(D664,products!$A$2:$B$97,2,FALSE)</f>
        <v>Lib</v>
      </c>
      <c r="J664" t="str">
        <f>VLOOKUP(D664,products!$A$2:$E$97,3,FALSE)</f>
        <v>D</v>
      </c>
      <c r="K664" s="6">
        <f>VLOOKUP(D664,products!$A$2:$E$97,4,FALSE)</f>
        <v>2.5</v>
      </c>
      <c r="L664" s="7">
        <f>VLOOKUP(D664,products!$A$2:$E$97,5,FALSE)</f>
        <v>29.785</v>
      </c>
      <c r="M664" s="7">
        <f t="shared" si="30"/>
        <v>148.92500000000001</v>
      </c>
      <c r="N664" t="str">
        <f t="shared" si="31"/>
        <v>Liberica</v>
      </c>
      <c r="O664" t="str">
        <f t="shared" si="32"/>
        <v>Dark</v>
      </c>
      <c r="P664" t="str">
        <f>VLOOKUP(orders[[#All],[Customer ID]],Table2[#All],9,0)</f>
        <v>No</v>
      </c>
    </row>
    <row r="665" spans="1:16" x14ac:dyDescent="0.35">
      <c r="A665" s="2" t="s">
        <v>4234</v>
      </c>
      <c r="B665" s="4">
        <v>43554</v>
      </c>
      <c r="C665" s="2" t="s">
        <v>4235</v>
      </c>
      <c r="D665" t="s">
        <v>6155</v>
      </c>
      <c r="E665" s="2">
        <v>6</v>
      </c>
      <c r="F665" s="2" t="str">
        <f>VLOOKUP(C665,customers!$A$2:$B$1760,2,FALSE)</f>
        <v>Corrie Wass</v>
      </c>
      <c r="G665" s="2" t="str">
        <f>IF(VLOOKUP(C665,customers!$A$2:$C$1760,3,FALSE)=0,"",VLOOKUP(C665,customers!$A$2:$C$1760,3,FALSE))</f>
        <v>cwassif@prweb.com</v>
      </c>
      <c r="H665" s="2" t="str">
        <f>VLOOKUP(C665,customers!$A$2:$G$1760,7,FALSE)</f>
        <v>United States</v>
      </c>
      <c r="I665" t="str">
        <f>VLOOKUP(D665,products!$A$2:$B$97,2,FALSE)</f>
        <v>Ara</v>
      </c>
      <c r="J665" t="str">
        <f>VLOOKUP(D665,products!$A$2:$E$97,3,FALSE)</f>
        <v>M</v>
      </c>
      <c r="K665" s="6">
        <f>VLOOKUP(D665,products!$A$2:$E$97,4,FALSE)</f>
        <v>1</v>
      </c>
      <c r="L665" s="7">
        <f>VLOOKUP(D665,products!$A$2:$E$97,5,FALSE)</f>
        <v>11.25</v>
      </c>
      <c r="M665" s="7">
        <f t="shared" si="30"/>
        <v>67.5</v>
      </c>
      <c r="N665" t="str">
        <f t="shared" si="31"/>
        <v>Arabica</v>
      </c>
      <c r="O665" t="str">
        <f t="shared" si="32"/>
        <v>Medium</v>
      </c>
      <c r="P665" t="str">
        <f>VLOOKUP(orders[[#All],[Customer ID]],Table2[#All],9,0)</f>
        <v>No</v>
      </c>
    </row>
    <row r="666" spans="1:16" x14ac:dyDescent="0.35">
      <c r="A666" s="2" t="s">
        <v>4239</v>
      </c>
      <c r="B666" s="4">
        <v>44549</v>
      </c>
      <c r="C666" s="2" t="s">
        <v>4240</v>
      </c>
      <c r="D666" t="s">
        <v>6183</v>
      </c>
      <c r="E666" s="2">
        <v>6</v>
      </c>
      <c r="F666" s="2" t="str">
        <f>VLOOKUP(C666,customers!$A$2:$B$1760,2,FALSE)</f>
        <v>Ira Sjostrom</v>
      </c>
      <c r="G666" s="2" t="str">
        <f>IF(VLOOKUP(C666,customers!$A$2:$C$1760,3,FALSE)=0,"",VLOOKUP(C666,customers!$A$2:$C$1760,3,FALSE))</f>
        <v>isjostromig@pbs.org</v>
      </c>
      <c r="H666" s="2" t="str">
        <f>VLOOKUP(C666,customers!$A$2:$G$1760,7,FALSE)</f>
        <v>United States</v>
      </c>
      <c r="I666" t="str">
        <f>VLOOKUP(D666,products!$A$2:$B$97,2,FALSE)</f>
        <v>Exc</v>
      </c>
      <c r="J666" t="str">
        <f>VLOOKUP(D666,products!$A$2:$E$97,3,FALSE)</f>
        <v>D</v>
      </c>
      <c r="K666" s="6">
        <f>VLOOKUP(D666,products!$A$2:$E$97,4,FALSE)</f>
        <v>1</v>
      </c>
      <c r="L666" s="7">
        <f>VLOOKUP(D666,products!$A$2:$E$97,5,FALSE)</f>
        <v>12.15</v>
      </c>
      <c r="M666" s="7">
        <f t="shared" si="30"/>
        <v>72.900000000000006</v>
      </c>
      <c r="N666" t="str">
        <f t="shared" si="31"/>
        <v>Excelsa</v>
      </c>
      <c r="O666" t="str">
        <f t="shared" si="32"/>
        <v>Dark</v>
      </c>
      <c r="P666" t="str">
        <f>VLOOKUP(orders[[#All],[Customer ID]],Table2[#All],9,0)</f>
        <v>No</v>
      </c>
    </row>
    <row r="667" spans="1:16" x14ac:dyDescent="0.35">
      <c r="A667" s="2" t="s">
        <v>4239</v>
      </c>
      <c r="B667" s="4">
        <v>44549</v>
      </c>
      <c r="C667" s="2" t="s">
        <v>4240</v>
      </c>
      <c r="D667" t="s">
        <v>6150</v>
      </c>
      <c r="E667" s="2">
        <v>2</v>
      </c>
      <c r="F667" s="2" t="str">
        <f>VLOOKUP(C667,customers!$A$2:$B$1760,2,FALSE)</f>
        <v>Ira Sjostrom</v>
      </c>
      <c r="G667" s="2" t="str">
        <f>IF(VLOOKUP(C667,customers!$A$2:$C$1760,3,FALSE)=0,"",VLOOKUP(C667,customers!$A$2:$C$1760,3,FALSE))</f>
        <v>isjostromig@pbs.org</v>
      </c>
      <c r="H667" s="2" t="str">
        <f>VLOOKUP(C667,customers!$A$2:$G$1760,7,FALSE)</f>
        <v>United States</v>
      </c>
      <c r="I667" t="str">
        <f>VLOOKUP(D667,products!$A$2:$B$97,2,FALSE)</f>
        <v>Lib</v>
      </c>
      <c r="J667" t="str">
        <f>VLOOKUP(D667,products!$A$2:$E$97,3,FALSE)</f>
        <v>D</v>
      </c>
      <c r="K667" s="6">
        <f>VLOOKUP(D667,products!$A$2:$E$97,4,FALSE)</f>
        <v>0.2</v>
      </c>
      <c r="L667" s="7">
        <f>VLOOKUP(D667,products!$A$2:$E$97,5,FALSE)</f>
        <v>3.8849999999999998</v>
      </c>
      <c r="M667" s="7">
        <f t="shared" si="30"/>
        <v>7.77</v>
      </c>
      <c r="N667" t="str">
        <f t="shared" si="31"/>
        <v>Liberica</v>
      </c>
      <c r="O667" t="str">
        <f t="shared" si="32"/>
        <v>Dark</v>
      </c>
      <c r="P667" t="str">
        <f>VLOOKUP(orders[[#All],[Customer ID]],Table2[#All],9,0)</f>
        <v>No</v>
      </c>
    </row>
    <row r="668" spans="1:16" x14ac:dyDescent="0.35">
      <c r="A668" s="2" t="s">
        <v>4250</v>
      </c>
      <c r="B668" s="4">
        <v>43987</v>
      </c>
      <c r="C668" s="2" t="s">
        <v>4251</v>
      </c>
      <c r="D668" t="s">
        <v>6168</v>
      </c>
      <c r="E668" s="2">
        <v>4</v>
      </c>
      <c r="F668" s="2" t="str">
        <f>VLOOKUP(C668,customers!$A$2:$B$1760,2,FALSE)</f>
        <v>Jermaine Branchett</v>
      </c>
      <c r="G668" s="2" t="str">
        <f>IF(VLOOKUP(C668,customers!$A$2:$C$1760,3,FALSE)=0,"",VLOOKUP(C668,customers!$A$2:$C$1760,3,FALSE))</f>
        <v>jbranchettii@bravesites.com</v>
      </c>
      <c r="H668" s="2" t="str">
        <f>VLOOKUP(C668,customers!$A$2:$G$1760,7,FALSE)</f>
        <v>United States</v>
      </c>
      <c r="I668" t="str">
        <f>VLOOKUP(D668,products!$A$2:$B$97,2,FALSE)</f>
        <v>Ara</v>
      </c>
      <c r="J668" t="str">
        <f>VLOOKUP(D668,products!$A$2:$E$97,3,FALSE)</f>
        <v>D</v>
      </c>
      <c r="K668" s="6">
        <f>VLOOKUP(D668,products!$A$2:$E$97,4,FALSE)</f>
        <v>2.5</v>
      </c>
      <c r="L668" s="7">
        <f>VLOOKUP(D668,products!$A$2:$E$97,5,FALSE)</f>
        <v>22.885000000000002</v>
      </c>
      <c r="M668" s="7">
        <f t="shared" si="30"/>
        <v>91.54</v>
      </c>
      <c r="N668" t="str">
        <f t="shared" si="31"/>
        <v>Arabica</v>
      </c>
      <c r="O668" t="str">
        <f t="shared" si="32"/>
        <v>Dark</v>
      </c>
      <c r="P668" t="str">
        <f>VLOOKUP(orders[[#All],[Customer ID]],Table2[#All],9,0)</f>
        <v>No</v>
      </c>
    </row>
    <row r="669" spans="1:16" x14ac:dyDescent="0.35">
      <c r="A669" s="2" t="s">
        <v>4256</v>
      </c>
      <c r="B669" s="4">
        <v>44451</v>
      </c>
      <c r="C669" s="2" t="s">
        <v>4257</v>
      </c>
      <c r="D669" t="s">
        <v>6147</v>
      </c>
      <c r="E669" s="2">
        <v>6</v>
      </c>
      <c r="F669" s="2" t="str">
        <f>VLOOKUP(C669,customers!$A$2:$B$1760,2,FALSE)</f>
        <v>Nissie Rudland</v>
      </c>
      <c r="G669" s="2" t="str">
        <f>IF(VLOOKUP(C669,customers!$A$2:$C$1760,3,FALSE)=0,"",VLOOKUP(C669,customers!$A$2:$C$1760,3,FALSE))</f>
        <v>nrudlandij@blogs.com</v>
      </c>
      <c r="H669" s="2" t="str">
        <f>VLOOKUP(C669,customers!$A$2:$G$1760,7,FALSE)</f>
        <v>Ireland</v>
      </c>
      <c r="I669" t="str">
        <f>VLOOKUP(D669,products!$A$2:$B$97,2,FALSE)</f>
        <v>Ara</v>
      </c>
      <c r="J669" t="str">
        <f>VLOOKUP(D669,products!$A$2:$E$97,3,FALSE)</f>
        <v>D</v>
      </c>
      <c r="K669" s="6">
        <f>VLOOKUP(D669,products!$A$2:$E$97,4,FALSE)</f>
        <v>1</v>
      </c>
      <c r="L669" s="7">
        <f>VLOOKUP(D669,products!$A$2:$E$97,5,FALSE)</f>
        <v>9.9499999999999993</v>
      </c>
      <c r="M669" s="7">
        <f t="shared" si="30"/>
        <v>59.699999999999996</v>
      </c>
      <c r="N669" t="str">
        <f t="shared" si="31"/>
        <v>Arabica</v>
      </c>
      <c r="O669" t="str">
        <f t="shared" si="32"/>
        <v>Dark</v>
      </c>
      <c r="P669" t="str">
        <f>VLOOKUP(orders[[#All],[Customer ID]],Table2[#All],9,0)</f>
        <v>No</v>
      </c>
    </row>
    <row r="670" spans="1:16" x14ac:dyDescent="0.35">
      <c r="A670" s="2" t="s">
        <v>4262</v>
      </c>
      <c r="B670" s="4">
        <v>44636</v>
      </c>
      <c r="C670" s="2" t="s">
        <v>4263</v>
      </c>
      <c r="D670" t="s">
        <v>6142</v>
      </c>
      <c r="E670" s="2">
        <v>5</v>
      </c>
      <c r="F670" s="2" t="str">
        <f>VLOOKUP(C670,customers!$A$2:$B$1760,2,FALSE)</f>
        <v>Janella Millett</v>
      </c>
      <c r="G670" s="2" t="str">
        <f>IF(VLOOKUP(C670,customers!$A$2:$C$1760,3,FALSE)=0,"",VLOOKUP(C670,customers!$A$2:$C$1760,3,FALSE))</f>
        <v>jmillettik@addtoany.com</v>
      </c>
      <c r="H670" s="2" t="str">
        <f>VLOOKUP(C670,customers!$A$2:$G$1760,7,FALSE)</f>
        <v>United States</v>
      </c>
      <c r="I670" t="str">
        <f>VLOOKUP(D670,products!$A$2:$B$97,2,FALSE)</f>
        <v>Rob</v>
      </c>
      <c r="J670" t="str">
        <f>VLOOKUP(D670,products!$A$2:$E$97,3,FALSE)</f>
        <v>L</v>
      </c>
      <c r="K670" s="6">
        <f>VLOOKUP(D670,products!$A$2:$E$97,4,FALSE)</f>
        <v>2.5</v>
      </c>
      <c r="L670" s="7">
        <f>VLOOKUP(D670,products!$A$2:$E$97,5,FALSE)</f>
        <v>27.484999999999999</v>
      </c>
      <c r="M670" s="7">
        <f t="shared" si="30"/>
        <v>137.42500000000001</v>
      </c>
      <c r="N670" t="str">
        <f t="shared" si="31"/>
        <v>Robusta</v>
      </c>
      <c r="O670" t="str">
        <f t="shared" si="32"/>
        <v>Light</v>
      </c>
      <c r="P670" t="str">
        <f>VLOOKUP(orders[[#All],[Customer ID]],Table2[#All],9,0)</f>
        <v>Yes</v>
      </c>
    </row>
    <row r="671" spans="1:16" x14ac:dyDescent="0.35">
      <c r="A671" s="2" t="s">
        <v>4268</v>
      </c>
      <c r="B671" s="4">
        <v>44551</v>
      </c>
      <c r="C671" s="2" t="s">
        <v>4269</v>
      </c>
      <c r="D671" t="s">
        <v>6181</v>
      </c>
      <c r="E671" s="2">
        <v>2</v>
      </c>
      <c r="F671" s="2" t="str">
        <f>VLOOKUP(C671,customers!$A$2:$B$1760,2,FALSE)</f>
        <v>Ferdie Tourry</v>
      </c>
      <c r="G671" s="2" t="str">
        <f>IF(VLOOKUP(C671,customers!$A$2:$C$1760,3,FALSE)=0,"",VLOOKUP(C671,customers!$A$2:$C$1760,3,FALSE))</f>
        <v>ftourryil@google.de</v>
      </c>
      <c r="H671" s="2" t="str">
        <f>VLOOKUP(C671,customers!$A$2:$G$1760,7,FALSE)</f>
        <v>United States</v>
      </c>
      <c r="I671" t="str">
        <f>VLOOKUP(D671,products!$A$2:$B$97,2,FALSE)</f>
        <v>Lib</v>
      </c>
      <c r="J671" t="str">
        <f>VLOOKUP(D671,products!$A$2:$E$97,3,FALSE)</f>
        <v>M</v>
      </c>
      <c r="K671" s="6">
        <f>VLOOKUP(D671,products!$A$2:$E$97,4,FALSE)</f>
        <v>2.5</v>
      </c>
      <c r="L671" s="7">
        <f>VLOOKUP(D671,products!$A$2:$E$97,5,FALSE)</f>
        <v>33.465000000000003</v>
      </c>
      <c r="M671" s="7">
        <f t="shared" si="30"/>
        <v>66.930000000000007</v>
      </c>
      <c r="N671" t="str">
        <f t="shared" si="31"/>
        <v>Liberica</v>
      </c>
      <c r="O671" t="str">
        <f t="shared" si="32"/>
        <v>Medium</v>
      </c>
      <c r="P671" t="str">
        <f>VLOOKUP(orders[[#All],[Customer ID]],Table2[#All],9,0)</f>
        <v>No</v>
      </c>
    </row>
    <row r="672" spans="1:16" x14ac:dyDescent="0.35">
      <c r="A672" s="2" t="s">
        <v>4274</v>
      </c>
      <c r="B672" s="4">
        <v>43606</v>
      </c>
      <c r="C672" s="2" t="s">
        <v>4275</v>
      </c>
      <c r="D672" t="s">
        <v>6159</v>
      </c>
      <c r="E672" s="2">
        <v>3</v>
      </c>
      <c r="F672" s="2" t="str">
        <f>VLOOKUP(C672,customers!$A$2:$B$1760,2,FALSE)</f>
        <v>Cecil Weatherall</v>
      </c>
      <c r="G672" s="2" t="str">
        <f>IF(VLOOKUP(C672,customers!$A$2:$C$1760,3,FALSE)=0,"",VLOOKUP(C672,customers!$A$2:$C$1760,3,FALSE))</f>
        <v>cweatherallim@toplist.cz</v>
      </c>
      <c r="H672" s="2" t="str">
        <f>VLOOKUP(C672,customers!$A$2:$G$1760,7,FALSE)</f>
        <v>United States</v>
      </c>
      <c r="I672" t="str">
        <f>VLOOKUP(D672,products!$A$2:$B$97,2,FALSE)</f>
        <v>Lib</v>
      </c>
      <c r="J672" t="str">
        <f>VLOOKUP(D672,products!$A$2:$E$97,3,FALSE)</f>
        <v>M</v>
      </c>
      <c r="K672" s="6">
        <f>VLOOKUP(D672,products!$A$2:$E$97,4,FALSE)</f>
        <v>0.2</v>
      </c>
      <c r="L672" s="7">
        <f>VLOOKUP(D672,products!$A$2:$E$97,5,FALSE)</f>
        <v>4.3650000000000002</v>
      </c>
      <c r="M672" s="7">
        <f t="shared" si="30"/>
        <v>13.095000000000001</v>
      </c>
      <c r="N672" t="str">
        <f t="shared" si="31"/>
        <v>Liberica</v>
      </c>
      <c r="O672" t="str">
        <f t="shared" si="32"/>
        <v>Medium</v>
      </c>
      <c r="P672" t="str">
        <f>VLOOKUP(orders[[#All],[Customer ID]],Table2[#All],9,0)</f>
        <v>Yes</v>
      </c>
    </row>
    <row r="673" spans="1:16" x14ac:dyDescent="0.35">
      <c r="A673" s="2" t="s">
        <v>4280</v>
      </c>
      <c r="B673" s="4">
        <v>44495</v>
      </c>
      <c r="C673" s="2" t="s">
        <v>4281</v>
      </c>
      <c r="D673" t="s">
        <v>6179</v>
      </c>
      <c r="E673" s="2">
        <v>5</v>
      </c>
      <c r="F673" s="2" t="str">
        <f>VLOOKUP(C673,customers!$A$2:$B$1760,2,FALSE)</f>
        <v>Gale Heindrick</v>
      </c>
      <c r="G673" s="2" t="str">
        <f>IF(VLOOKUP(C673,customers!$A$2:$C$1760,3,FALSE)=0,"",VLOOKUP(C673,customers!$A$2:$C$1760,3,FALSE))</f>
        <v>gheindrickin@usda.gov</v>
      </c>
      <c r="H673" s="2" t="str">
        <f>VLOOKUP(C673,customers!$A$2:$G$1760,7,FALSE)</f>
        <v>United States</v>
      </c>
      <c r="I673" t="str">
        <f>VLOOKUP(D673,products!$A$2:$B$97,2,FALSE)</f>
        <v>Rob</v>
      </c>
      <c r="J673" t="str">
        <f>VLOOKUP(D673,products!$A$2:$E$97,3,FALSE)</f>
        <v>L</v>
      </c>
      <c r="K673" s="6">
        <f>VLOOKUP(D673,products!$A$2:$E$97,4,FALSE)</f>
        <v>1</v>
      </c>
      <c r="L673" s="7">
        <f>VLOOKUP(D673,products!$A$2:$E$97,5,FALSE)</f>
        <v>11.95</v>
      </c>
      <c r="M673" s="7">
        <f t="shared" si="30"/>
        <v>59.75</v>
      </c>
      <c r="N673" t="str">
        <f t="shared" si="31"/>
        <v>Robusta</v>
      </c>
      <c r="O673" t="str">
        <f t="shared" si="32"/>
        <v>Light</v>
      </c>
      <c r="P673" t="str">
        <f>VLOOKUP(orders[[#All],[Customer ID]],Table2[#All],9,0)</f>
        <v>No</v>
      </c>
    </row>
    <row r="674" spans="1:16" x14ac:dyDescent="0.35">
      <c r="A674" s="2" t="s">
        <v>4286</v>
      </c>
      <c r="B674" s="4">
        <v>43916</v>
      </c>
      <c r="C674" s="2" t="s">
        <v>4287</v>
      </c>
      <c r="D674" t="s">
        <v>6160</v>
      </c>
      <c r="E674" s="2">
        <v>5</v>
      </c>
      <c r="F674" s="2" t="str">
        <f>VLOOKUP(C674,customers!$A$2:$B$1760,2,FALSE)</f>
        <v>Layne Imason</v>
      </c>
      <c r="G674" s="2" t="str">
        <f>IF(VLOOKUP(C674,customers!$A$2:$C$1760,3,FALSE)=0,"",VLOOKUP(C674,customers!$A$2:$C$1760,3,FALSE))</f>
        <v>limasonio@discuz.net</v>
      </c>
      <c r="H674" s="2" t="str">
        <f>VLOOKUP(C674,customers!$A$2:$G$1760,7,FALSE)</f>
        <v>United States</v>
      </c>
      <c r="I674" t="str">
        <f>VLOOKUP(D674,products!$A$2:$B$97,2,FALSE)</f>
        <v>Lib</v>
      </c>
      <c r="J674" t="str">
        <f>VLOOKUP(D674,products!$A$2:$E$97,3,FALSE)</f>
        <v>M</v>
      </c>
      <c r="K674" s="6">
        <f>VLOOKUP(D674,products!$A$2:$E$97,4,FALSE)</f>
        <v>0.5</v>
      </c>
      <c r="L674" s="7">
        <f>VLOOKUP(D674,products!$A$2:$E$97,5,FALSE)</f>
        <v>8.73</v>
      </c>
      <c r="M674" s="7">
        <f t="shared" si="30"/>
        <v>43.650000000000006</v>
      </c>
      <c r="N674" t="str">
        <f t="shared" si="31"/>
        <v>Liberica</v>
      </c>
      <c r="O674" t="str">
        <f t="shared" si="32"/>
        <v>Medium</v>
      </c>
      <c r="P674" t="str">
        <f>VLOOKUP(orders[[#All],[Customer ID]],Table2[#All],9,0)</f>
        <v>Yes</v>
      </c>
    </row>
    <row r="675" spans="1:16" x14ac:dyDescent="0.35">
      <c r="A675" s="2" t="s">
        <v>4291</v>
      </c>
      <c r="B675" s="4">
        <v>44118</v>
      </c>
      <c r="C675" s="2" t="s">
        <v>4292</v>
      </c>
      <c r="D675" t="s">
        <v>6141</v>
      </c>
      <c r="E675" s="2">
        <v>6</v>
      </c>
      <c r="F675" s="2" t="str">
        <f>VLOOKUP(C675,customers!$A$2:$B$1760,2,FALSE)</f>
        <v>Hazel Saill</v>
      </c>
      <c r="G675" s="2" t="str">
        <f>IF(VLOOKUP(C675,customers!$A$2:$C$1760,3,FALSE)=0,"",VLOOKUP(C675,customers!$A$2:$C$1760,3,FALSE))</f>
        <v>hsaillip@odnoklassniki.ru</v>
      </c>
      <c r="H675" s="2" t="str">
        <f>VLOOKUP(C675,customers!$A$2:$G$1760,7,FALSE)</f>
        <v>United States</v>
      </c>
      <c r="I675" t="str">
        <f>VLOOKUP(D675,products!$A$2:$B$97,2,FALSE)</f>
        <v>Exc</v>
      </c>
      <c r="J675" t="str">
        <f>VLOOKUP(D675,products!$A$2:$E$97,3,FALSE)</f>
        <v>M</v>
      </c>
      <c r="K675" s="6">
        <f>VLOOKUP(D675,products!$A$2:$E$97,4,FALSE)</f>
        <v>1</v>
      </c>
      <c r="L675" s="7">
        <f>VLOOKUP(D675,products!$A$2:$E$97,5,FALSE)</f>
        <v>13.75</v>
      </c>
      <c r="M675" s="7">
        <f t="shared" si="30"/>
        <v>82.5</v>
      </c>
      <c r="N675" t="str">
        <f t="shared" si="31"/>
        <v>Excelsa</v>
      </c>
      <c r="O675" t="str">
        <f t="shared" si="32"/>
        <v>Medium</v>
      </c>
      <c r="P675" t="str">
        <f>VLOOKUP(orders[[#All],[Customer ID]],Table2[#All],9,0)</f>
        <v>Yes</v>
      </c>
    </row>
    <row r="676" spans="1:16" x14ac:dyDescent="0.35">
      <c r="A676" s="2" t="s">
        <v>4297</v>
      </c>
      <c r="B676" s="4">
        <v>44543</v>
      </c>
      <c r="C676" s="2" t="s">
        <v>4298</v>
      </c>
      <c r="D676" t="s">
        <v>6182</v>
      </c>
      <c r="E676" s="2">
        <v>6</v>
      </c>
      <c r="F676" s="2" t="str">
        <f>VLOOKUP(C676,customers!$A$2:$B$1760,2,FALSE)</f>
        <v>Hermann Larvor</v>
      </c>
      <c r="G676" s="2" t="str">
        <f>IF(VLOOKUP(C676,customers!$A$2:$C$1760,3,FALSE)=0,"",VLOOKUP(C676,customers!$A$2:$C$1760,3,FALSE))</f>
        <v>hlarvoriq@last.fm</v>
      </c>
      <c r="H676" s="2" t="str">
        <f>VLOOKUP(C676,customers!$A$2:$G$1760,7,FALSE)</f>
        <v>United States</v>
      </c>
      <c r="I676" t="str">
        <f>VLOOKUP(D676,products!$A$2:$B$97,2,FALSE)</f>
        <v>Ara</v>
      </c>
      <c r="J676" t="str">
        <f>VLOOKUP(D676,products!$A$2:$E$97,3,FALSE)</f>
        <v>L</v>
      </c>
      <c r="K676" s="6">
        <f>VLOOKUP(D676,products!$A$2:$E$97,4,FALSE)</f>
        <v>2.5</v>
      </c>
      <c r="L676" s="7">
        <f>VLOOKUP(D676,products!$A$2:$E$97,5,FALSE)</f>
        <v>29.785</v>
      </c>
      <c r="M676" s="7">
        <f t="shared" si="30"/>
        <v>178.71</v>
      </c>
      <c r="N676" t="str">
        <f t="shared" si="31"/>
        <v>Arabica</v>
      </c>
      <c r="O676" t="str">
        <f t="shared" si="32"/>
        <v>Light</v>
      </c>
      <c r="P676" t="str">
        <f>VLOOKUP(orders[[#All],[Customer ID]],Table2[#All],9,0)</f>
        <v>Yes</v>
      </c>
    </row>
    <row r="677" spans="1:16" x14ac:dyDescent="0.35">
      <c r="A677" s="2" t="s">
        <v>4303</v>
      </c>
      <c r="B677" s="4">
        <v>44263</v>
      </c>
      <c r="C677" s="2" t="s">
        <v>4304</v>
      </c>
      <c r="D677" t="s">
        <v>6165</v>
      </c>
      <c r="E677" s="2">
        <v>4</v>
      </c>
      <c r="F677" s="2" t="str">
        <f>VLOOKUP(C677,customers!$A$2:$B$1760,2,FALSE)</f>
        <v>Terri Lyford</v>
      </c>
      <c r="G677" s="2" t="str">
        <f>IF(VLOOKUP(C677,customers!$A$2:$C$1760,3,FALSE)=0,"",VLOOKUP(C677,customers!$A$2:$C$1760,3,FALSE))</f>
        <v/>
      </c>
      <c r="H677" s="2" t="str">
        <f>VLOOKUP(C677,customers!$A$2:$G$1760,7,FALSE)</f>
        <v>United States</v>
      </c>
      <c r="I677" t="str">
        <f>VLOOKUP(D677,products!$A$2:$B$97,2,FALSE)</f>
        <v>Lib</v>
      </c>
      <c r="J677" t="str">
        <f>VLOOKUP(D677,products!$A$2:$E$97,3,FALSE)</f>
        <v>D</v>
      </c>
      <c r="K677" s="6">
        <f>VLOOKUP(D677,products!$A$2:$E$97,4,FALSE)</f>
        <v>2.5</v>
      </c>
      <c r="L677" s="7">
        <f>VLOOKUP(D677,products!$A$2:$E$97,5,FALSE)</f>
        <v>29.785</v>
      </c>
      <c r="M677" s="7">
        <f t="shared" si="30"/>
        <v>119.14</v>
      </c>
      <c r="N677" t="str">
        <f t="shared" si="31"/>
        <v>Liberica</v>
      </c>
      <c r="O677" t="str">
        <f t="shared" si="32"/>
        <v>Dark</v>
      </c>
      <c r="P677" t="str">
        <f>VLOOKUP(orders[[#All],[Customer ID]],Table2[#All],9,0)</f>
        <v>Yes</v>
      </c>
    </row>
    <row r="678" spans="1:16" x14ac:dyDescent="0.35">
      <c r="A678" s="2" t="s">
        <v>4308</v>
      </c>
      <c r="B678" s="4">
        <v>44217</v>
      </c>
      <c r="C678" s="2" t="s">
        <v>4309</v>
      </c>
      <c r="D678" t="s">
        <v>6161</v>
      </c>
      <c r="E678" s="2">
        <v>5</v>
      </c>
      <c r="F678" s="2" t="str">
        <f>VLOOKUP(C678,customers!$A$2:$B$1760,2,FALSE)</f>
        <v>Gabey Cogan</v>
      </c>
      <c r="G678" s="2" t="str">
        <f>IF(VLOOKUP(C678,customers!$A$2:$C$1760,3,FALSE)=0,"",VLOOKUP(C678,customers!$A$2:$C$1760,3,FALSE))</f>
        <v/>
      </c>
      <c r="H678" s="2" t="str">
        <f>VLOOKUP(C678,customers!$A$2:$G$1760,7,FALSE)</f>
        <v>United States</v>
      </c>
      <c r="I678" t="str">
        <f>VLOOKUP(D678,products!$A$2:$B$97,2,FALSE)</f>
        <v>Lib</v>
      </c>
      <c r="J678" t="str">
        <f>VLOOKUP(D678,products!$A$2:$E$97,3,FALSE)</f>
        <v>L</v>
      </c>
      <c r="K678" s="6">
        <f>VLOOKUP(D678,products!$A$2:$E$97,4,FALSE)</f>
        <v>0.5</v>
      </c>
      <c r="L678" s="7">
        <f>VLOOKUP(D678,products!$A$2:$E$97,5,FALSE)</f>
        <v>9.51</v>
      </c>
      <c r="M678" s="7">
        <f t="shared" si="30"/>
        <v>47.55</v>
      </c>
      <c r="N678" t="str">
        <f t="shared" si="31"/>
        <v>Liberica</v>
      </c>
      <c r="O678" t="str">
        <f t="shared" si="32"/>
        <v>Light</v>
      </c>
      <c r="P678" t="str">
        <f>VLOOKUP(orders[[#All],[Customer ID]],Table2[#All],9,0)</f>
        <v>No</v>
      </c>
    </row>
    <row r="679" spans="1:16" x14ac:dyDescent="0.35">
      <c r="A679" s="2" t="s">
        <v>4313</v>
      </c>
      <c r="B679" s="4">
        <v>44206</v>
      </c>
      <c r="C679" s="2" t="s">
        <v>4314</v>
      </c>
      <c r="D679" t="s">
        <v>6160</v>
      </c>
      <c r="E679" s="2">
        <v>5</v>
      </c>
      <c r="F679" s="2" t="str">
        <f>VLOOKUP(C679,customers!$A$2:$B$1760,2,FALSE)</f>
        <v>Charin Penwarden</v>
      </c>
      <c r="G679" s="2" t="str">
        <f>IF(VLOOKUP(C679,customers!$A$2:$C$1760,3,FALSE)=0,"",VLOOKUP(C679,customers!$A$2:$C$1760,3,FALSE))</f>
        <v>cpenwardenit@mlb.com</v>
      </c>
      <c r="H679" s="2" t="str">
        <f>VLOOKUP(C679,customers!$A$2:$G$1760,7,FALSE)</f>
        <v>Ireland</v>
      </c>
      <c r="I679" t="str">
        <f>VLOOKUP(D679,products!$A$2:$B$97,2,FALSE)</f>
        <v>Lib</v>
      </c>
      <c r="J679" t="str">
        <f>VLOOKUP(D679,products!$A$2:$E$97,3,FALSE)</f>
        <v>M</v>
      </c>
      <c r="K679" s="6">
        <f>VLOOKUP(D679,products!$A$2:$E$97,4,FALSE)</f>
        <v>0.5</v>
      </c>
      <c r="L679" s="7">
        <f>VLOOKUP(D679,products!$A$2:$E$97,5,FALSE)</f>
        <v>8.73</v>
      </c>
      <c r="M679" s="7">
        <f t="shared" si="30"/>
        <v>43.650000000000006</v>
      </c>
      <c r="N679" t="str">
        <f t="shared" si="31"/>
        <v>Liberica</v>
      </c>
      <c r="O679" t="str">
        <f t="shared" si="32"/>
        <v>Medium</v>
      </c>
      <c r="P679" t="str">
        <f>VLOOKUP(orders[[#All],[Customer ID]],Table2[#All],9,0)</f>
        <v>No</v>
      </c>
    </row>
    <row r="680" spans="1:16" x14ac:dyDescent="0.35">
      <c r="A680" s="2" t="s">
        <v>4319</v>
      </c>
      <c r="B680" s="4">
        <v>44281</v>
      </c>
      <c r="C680" s="2" t="s">
        <v>4320</v>
      </c>
      <c r="D680" t="s">
        <v>6182</v>
      </c>
      <c r="E680" s="2">
        <v>6</v>
      </c>
      <c r="F680" s="2" t="str">
        <f>VLOOKUP(C680,customers!$A$2:$B$1760,2,FALSE)</f>
        <v>Milty Middis</v>
      </c>
      <c r="G680" s="2" t="str">
        <f>IF(VLOOKUP(C680,customers!$A$2:$C$1760,3,FALSE)=0,"",VLOOKUP(C680,customers!$A$2:$C$1760,3,FALSE))</f>
        <v>mmiddisiu@dmoz.org</v>
      </c>
      <c r="H680" s="2" t="str">
        <f>VLOOKUP(C680,customers!$A$2:$G$1760,7,FALSE)</f>
        <v>United States</v>
      </c>
      <c r="I680" t="str">
        <f>VLOOKUP(D680,products!$A$2:$B$97,2,FALSE)</f>
        <v>Ara</v>
      </c>
      <c r="J680" t="str">
        <f>VLOOKUP(D680,products!$A$2:$E$97,3,FALSE)</f>
        <v>L</v>
      </c>
      <c r="K680" s="6">
        <f>VLOOKUP(D680,products!$A$2:$E$97,4,FALSE)</f>
        <v>2.5</v>
      </c>
      <c r="L680" s="7">
        <f>VLOOKUP(D680,products!$A$2:$E$97,5,FALSE)</f>
        <v>29.785</v>
      </c>
      <c r="M680" s="7">
        <f t="shared" si="30"/>
        <v>178.71</v>
      </c>
      <c r="N680" t="str">
        <f t="shared" si="31"/>
        <v>Arabica</v>
      </c>
      <c r="O680" t="str">
        <f t="shared" si="32"/>
        <v>Light</v>
      </c>
      <c r="P680" t="str">
        <f>VLOOKUP(orders[[#All],[Customer ID]],Table2[#All],9,0)</f>
        <v>Yes</v>
      </c>
    </row>
    <row r="681" spans="1:16" x14ac:dyDescent="0.35">
      <c r="A681" s="2" t="s">
        <v>4325</v>
      </c>
      <c r="B681" s="4">
        <v>44645</v>
      </c>
      <c r="C681" s="2" t="s">
        <v>4326</v>
      </c>
      <c r="D681" t="s">
        <v>6142</v>
      </c>
      <c r="E681" s="2">
        <v>1</v>
      </c>
      <c r="F681" s="2" t="str">
        <f>VLOOKUP(C681,customers!$A$2:$B$1760,2,FALSE)</f>
        <v>Adrianne Vairow</v>
      </c>
      <c r="G681" s="2" t="str">
        <f>IF(VLOOKUP(C681,customers!$A$2:$C$1760,3,FALSE)=0,"",VLOOKUP(C681,customers!$A$2:$C$1760,3,FALSE))</f>
        <v>avairowiv@studiopress.com</v>
      </c>
      <c r="H681" s="2" t="str">
        <f>VLOOKUP(C681,customers!$A$2:$G$1760,7,FALSE)</f>
        <v>United Kingdom</v>
      </c>
      <c r="I681" t="str">
        <f>VLOOKUP(D681,products!$A$2:$B$97,2,FALSE)</f>
        <v>Rob</v>
      </c>
      <c r="J681" t="str">
        <f>VLOOKUP(D681,products!$A$2:$E$97,3,FALSE)</f>
        <v>L</v>
      </c>
      <c r="K681" s="6">
        <f>VLOOKUP(D681,products!$A$2:$E$97,4,FALSE)</f>
        <v>2.5</v>
      </c>
      <c r="L681" s="7">
        <f>VLOOKUP(D681,products!$A$2:$E$97,5,FALSE)</f>
        <v>27.484999999999999</v>
      </c>
      <c r="M681" s="7">
        <f t="shared" si="30"/>
        <v>27.484999999999999</v>
      </c>
      <c r="N681" t="str">
        <f t="shared" si="31"/>
        <v>Robusta</v>
      </c>
      <c r="O681" t="str">
        <f t="shared" si="32"/>
        <v>Light</v>
      </c>
      <c r="P681" t="str">
        <f>VLOOKUP(orders[[#All],[Customer ID]],Table2[#All],9,0)</f>
        <v>No</v>
      </c>
    </row>
    <row r="682" spans="1:16" x14ac:dyDescent="0.35">
      <c r="A682" s="2" t="s">
        <v>4331</v>
      </c>
      <c r="B682" s="4">
        <v>44399</v>
      </c>
      <c r="C682" s="2" t="s">
        <v>4332</v>
      </c>
      <c r="D682" t="s">
        <v>6155</v>
      </c>
      <c r="E682" s="2">
        <v>5</v>
      </c>
      <c r="F682" s="2" t="str">
        <f>VLOOKUP(C682,customers!$A$2:$B$1760,2,FALSE)</f>
        <v>Anjanette Goldie</v>
      </c>
      <c r="G682" s="2" t="str">
        <f>IF(VLOOKUP(C682,customers!$A$2:$C$1760,3,FALSE)=0,"",VLOOKUP(C682,customers!$A$2:$C$1760,3,FALSE))</f>
        <v>agoldieiw@goo.gl</v>
      </c>
      <c r="H682" s="2" t="str">
        <f>VLOOKUP(C682,customers!$A$2:$G$1760,7,FALSE)</f>
        <v>United States</v>
      </c>
      <c r="I682" t="str">
        <f>VLOOKUP(D682,products!$A$2:$B$97,2,FALSE)</f>
        <v>Ara</v>
      </c>
      <c r="J682" t="str">
        <f>VLOOKUP(D682,products!$A$2:$E$97,3,FALSE)</f>
        <v>M</v>
      </c>
      <c r="K682" s="6">
        <f>VLOOKUP(D682,products!$A$2:$E$97,4,FALSE)</f>
        <v>1</v>
      </c>
      <c r="L682" s="7">
        <f>VLOOKUP(D682,products!$A$2:$E$97,5,FALSE)</f>
        <v>11.25</v>
      </c>
      <c r="M682" s="7">
        <f t="shared" si="30"/>
        <v>56.25</v>
      </c>
      <c r="N682" t="str">
        <f t="shared" si="31"/>
        <v>Arabica</v>
      </c>
      <c r="O682" t="str">
        <f t="shared" si="32"/>
        <v>Medium</v>
      </c>
      <c r="P682" t="str">
        <f>VLOOKUP(orders[[#All],[Customer ID]],Table2[#All],9,0)</f>
        <v>No</v>
      </c>
    </row>
    <row r="683" spans="1:16" x14ac:dyDescent="0.35">
      <c r="A683" s="2" t="s">
        <v>4336</v>
      </c>
      <c r="B683" s="4">
        <v>44080</v>
      </c>
      <c r="C683" s="2" t="s">
        <v>4337</v>
      </c>
      <c r="D683" t="s">
        <v>6145</v>
      </c>
      <c r="E683" s="2">
        <v>2</v>
      </c>
      <c r="F683" s="2" t="str">
        <f>VLOOKUP(C683,customers!$A$2:$B$1760,2,FALSE)</f>
        <v>Nicky Ayris</v>
      </c>
      <c r="G683" s="2" t="str">
        <f>IF(VLOOKUP(C683,customers!$A$2:$C$1760,3,FALSE)=0,"",VLOOKUP(C683,customers!$A$2:$C$1760,3,FALSE))</f>
        <v>nayrisix@t-online.de</v>
      </c>
      <c r="H683" s="2" t="str">
        <f>VLOOKUP(C683,customers!$A$2:$G$1760,7,FALSE)</f>
        <v>United Kingdom</v>
      </c>
      <c r="I683" t="str">
        <f>VLOOKUP(D683,products!$A$2:$B$97,2,FALSE)</f>
        <v>Lib</v>
      </c>
      <c r="J683" t="str">
        <f>VLOOKUP(D683,products!$A$2:$E$97,3,FALSE)</f>
        <v>L</v>
      </c>
      <c r="K683" s="6">
        <f>VLOOKUP(D683,products!$A$2:$E$97,4,FALSE)</f>
        <v>0.2</v>
      </c>
      <c r="L683" s="7">
        <f>VLOOKUP(D683,products!$A$2:$E$97,5,FALSE)</f>
        <v>4.7549999999999999</v>
      </c>
      <c r="M683" s="7">
        <f t="shared" si="30"/>
        <v>9.51</v>
      </c>
      <c r="N683" t="str">
        <f t="shared" si="31"/>
        <v>Liberica</v>
      </c>
      <c r="O683" t="str">
        <f t="shared" si="32"/>
        <v>Light</v>
      </c>
      <c r="P683" t="str">
        <f>VLOOKUP(orders[[#All],[Customer ID]],Table2[#All],9,0)</f>
        <v>Yes</v>
      </c>
    </row>
    <row r="684" spans="1:16" x14ac:dyDescent="0.35">
      <c r="A684" s="2" t="s">
        <v>4342</v>
      </c>
      <c r="B684" s="4">
        <v>43827</v>
      </c>
      <c r="C684" s="2" t="s">
        <v>4343</v>
      </c>
      <c r="D684" t="s">
        <v>6156</v>
      </c>
      <c r="E684" s="2">
        <v>2</v>
      </c>
      <c r="F684" s="2" t="str">
        <f>VLOOKUP(C684,customers!$A$2:$B$1760,2,FALSE)</f>
        <v>Laryssa Benediktovich</v>
      </c>
      <c r="G684" s="2" t="str">
        <f>IF(VLOOKUP(C684,customers!$A$2:$C$1760,3,FALSE)=0,"",VLOOKUP(C684,customers!$A$2:$C$1760,3,FALSE))</f>
        <v>lbenediktovichiy@wunderground.com</v>
      </c>
      <c r="H684" s="2" t="str">
        <f>VLOOKUP(C684,customers!$A$2:$G$1760,7,FALSE)</f>
        <v>United States</v>
      </c>
      <c r="I684" t="str">
        <f>VLOOKUP(D684,products!$A$2:$B$97,2,FALSE)</f>
        <v>Exc</v>
      </c>
      <c r="J684" t="str">
        <f>VLOOKUP(D684,products!$A$2:$E$97,3,FALSE)</f>
        <v>M</v>
      </c>
      <c r="K684" s="6">
        <f>VLOOKUP(D684,products!$A$2:$E$97,4,FALSE)</f>
        <v>0.2</v>
      </c>
      <c r="L684" s="7">
        <f>VLOOKUP(D684,products!$A$2:$E$97,5,FALSE)</f>
        <v>4.125</v>
      </c>
      <c r="M684" s="7">
        <f t="shared" si="30"/>
        <v>8.25</v>
      </c>
      <c r="N684" t="str">
        <f t="shared" si="31"/>
        <v>Excelsa</v>
      </c>
      <c r="O684" t="str">
        <f t="shared" si="32"/>
        <v>Medium</v>
      </c>
      <c r="P684" t="str">
        <f>VLOOKUP(orders[[#All],[Customer ID]],Table2[#All],9,0)</f>
        <v>Yes</v>
      </c>
    </row>
    <row r="685" spans="1:16" x14ac:dyDescent="0.35">
      <c r="A685" s="2" t="s">
        <v>4348</v>
      </c>
      <c r="B685" s="4">
        <v>43941</v>
      </c>
      <c r="C685" s="2" t="s">
        <v>4349</v>
      </c>
      <c r="D685" t="s">
        <v>6169</v>
      </c>
      <c r="E685" s="2">
        <v>6</v>
      </c>
      <c r="F685" s="2" t="str">
        <f>VLOOKUP(C685,customers!$A$2:$B$1760,2,FALSE)</f>
        <v>Theo Jacobovitz</v>
      </c>
      <c r="G685" s="2" t="str">
        <f>IF(VLOOKUP(C685,customers!$A$2:$C$1760,3,FALSE)=0,"",VLOOKUP(C685,customers!$A$2:$C$1760,3,FALSE))</f>
        <v>tjacobovitziz@cbc.ca</v>
      </c>
      <c r="H685" s="2" t="str">
        <f>VLOOKUP(C685,customers!$A$2:$G$1760,7,FALSE)</f>
        <v>United States</v>
      </c>
      <c r="I685" t="str">
        <f>VLOOKUP(D685,products!$A$2:$B$97,2,FALSE)</f>
        <v>Lib</v>
      </c>
      <c r="J685" t="str">
        <f>VLOOKUP(D685,products!$A$2:$E$97,3,FALSE)</f>
        <v>D</v>
      </c>
      <c r="K685" s="6">
        <f>VLOOKUP(D685,products!$A$2:$E$97,4,FALSE)</f>
        <v>0.5</v>
      </c>
      <c r="L685" s="7">
        <f>VLOOKUP(D685,products!$A$2:$E$97,5,FALSE)</f>
        <v>7.77</v>
      </c>
      <c r="M685" s="7">
        <f t="shared" si="30"/>
        <v>46.62</v>
      </c>
      <c r="N685" t="str">
        <f t="shared" si="31"/>
        <v>Liberica</v>
      </c>
      <c r="O685" t="str">
        <f t="shared" si="32"/>
        <v>Dark</v>
      </c>
      <c r="P685" t="str">
        <f>VLOOKUP(orders[[#All],[Customer ID]],Table2[#All],9,0)</f>
        <v>No</v>
      </c>
    </row>
    <row r="686" spans="1:16" x14ac:dyDescent="0.35">
      <c r="A686" s="2" t="s">
        <v>4354</v>
      </c>
      <c r="B686" s="4">
        <v>43517</v>
      </c>
      <c r="C686" s="2" t="s">
        <v>4355</v>
      </c>
      <c r="D686" t="s">
        <v>6179</v>
      </c>
      <c r="E686" s="2">
        <v>6</v>
      </c>
      <c r="F686" s="2" t="str">
        <f>VLOOKUP(C686,customers!$A$2:$B$1760,2,FALSE)</f>
        <v>Becca Ableson</v>
      </c>
      <c r="G686" s="2" t="str">
        <f>IF(VLOOKUP(C686,customers!$A$2:$C$1760,3,FALSE)=0,"",VLOOKUP(C686,customers!$A$2:$C$1760,3,FALSE))</f>
        <v/>
      </c>
      <c r="H686" s="2" t="str">
        <f>VLOOKUP(C686,customers!$A$2:$G$1760,7,FALSE)</f>
        <v>United States</v>
      </c>
      <c r="I686" t="str">
        <f>VLOOKUP(D686,products!$A$2:$B$97,2,FALSE)</f>
        <v>Rob</v>
      </c>
      <c r="J686" t="str">
        <f>VLOOKUP(D686,products!$A$2:$E$97,3,FALSE)</f>
        <v>L</v>
      </c>
      <c r="K686" s="6">
        <f>VLOOKUP(D686,products!$A$2:$E$97,4,FALSE)</f>
        <v>1</v>
      </c>
      <c r="L686" s="7">
        <f>VLOOKUP(D686,products!$A$2:$E$97,5,FALSE)</f>
        <v>11.95</v>
      </c>
      <c r="M686" s="7">
        <f t="shared" si="30"/>
        <v>71.699999999999989</v>
      </c>
      <c r="N686" t="str">
        <f t="shared" si="31"/>
        <v>Robusta</v>
      </c>
      <c r="O686" t="str">
        <f t="shared" si="32"/>
        <v>Light</v>
      </c>
      <c r="P686" t="str">
        <f>VLOOKUP(orders[[#All],[Customer ID]],Table2[#All],9,0)</f>
        <v>No</v>
      </c>
    </row>
    <row r="687" spans="1:16" x14ac:dyDescent="0.35">
      <c r="A687" s="2" t="s">
        <v>4359</v>
      </c>
      <c r="B687" s="4">
        <v>44637</v>
      </c>
      <c r="C687" s="2" t="s">
        <v>4360</v>
      </c>
      <c r="D687" t="s">
        <v>6164</v>
      </c>
      <c r="E687" s="2">
        <v>2</v>
      </c>
      <c r="F687" s="2" t="str">
        <f>VLOOKUP(C687,customers!$A$2:$B$1760,2,FALSE)</f>
        <v>Jeno Druitt</v>
      </c>
      <c r="G687" s="2" t="str">
        <f>IF(VLOOKUP(C687,customers!$A$2:$C$1760,3,FALSE)=0,"",VLOOKUP(C687,customers!$A$2:$C$1760,3,FALSE))</f>
        <v>jdruittj1@feedburner.com</v>
      </c>
      <c r="H687" s="2" t="str">
        <f>VLOOKUP(C687,customers!$A$2:$G$1760,7,FALSE)</f>
        <v>United States</v>
      </c>
      <c r="I687" t="str">
        <f>VLOOKUP(D687,products!$A$2:$B$97,2,FALSE)</f>
        <v>Lib</v>
      </c>
      <c r="J687" t="str">
        <f>VLOOKUP(D687,products!$A$2:$E$97,3,FALSE)</f>
        <v>L</v>
      </c>
      <c r="K687" s="6">
        <f>VLOOKUP(D687,products!$A$2:$E$97,4,FALSE)</f>
        <v>2.5</v>
      </c>
      <c r="L687" s="7">
        <f>VLOOKUP(D687,products!$A$2:$E$97,5,FALSE)</f>
        <v>36.454999999999998</v>
      </c>
      <c r="M687" s="7">
        <f t="shared" si="30"/>
        <v>72.91</v>
      </c>
      <c r="N687" t="str">
        <f t="shared" si="31"/>
        <v>Liberica</v>
      </c>
      <c r="O687" t="str">
        <f t="shared" si="32"/>
        <v>Light</v>
      </c>
      <c r="P687" t="str">
        <f>VLOOKUP(orders[[#All],[Customer ID]],Table2[#All],9,0)</f>
        <v>Yes</v>
      </c>
    </row>
    <row r="688" spans="1:16" x14ac:dyDescent="0.35">
      <c r="A688" s="2" t="s">
        <v>4365</v>
      </c>
      <c r="B688" s="4">
        <v>44330</v>
      </c>
      <c r="C688" s="2" t="s">
        <v>4366</v>
      </c>
      <c r="D688" t="s">
        <v>6163</v>
      </c>
      <c r="E688" s="2">
        <v>3</v>
      </c>
      <c r="F688" s="2" t="str">
        <f>VLOOKUP(C688,customers!$A$2:$B$1760,2,FALSE)</f>
        <v>Deonne Shortall</v>
      </c>
      <c r="G688" s="2" t="str">
        <f>IF(VLOOKUP(C688,customers!$A$2:$C$1760,3,FALSE)=0,"",VLOOKUP(C688,customers!$A$2:$C$1760,3,FALSE))</f>
        <v>dshortallj2@wikipedia.org</v>
      </c>
      <c r="H688" s="2" t="str">
        <f>VLOOKUP(C688,customers!$A$2:$G$1760,7,FALSE)</f>
        <v>United States</v>
      </c>
      <c r="I688" t="str">
        <f>VLOOKUP(D688,products!$A$2:$B$97,2,FALSE)</f>
        <v>Rob</v>
      </c>
      <c r="J688" t="str">
        <f>VLOOKUP(D688,products!$A$2:$E$97,3,FALSE)</f>
        <v>D</v>
      </c>
      <c r="K688" s="6">
        <f>VLOOKUP(D688,products!$A$2:$E$97,4,FALSE)</f>
        <v>0.2</v>
      </c>
      <c r="L688" s="7">
        <f>VLOOKUP(D688,products!$A$2:$E$97,5,FALSE)</f>
        <v>2.6850000000000001</v>
      </c>
      <c r="M688" s="7">
        <f t="shared" si="30"/>
        <v>8.0549999999999997</v>
      </c>
      <c r="N688" t="str">
        <f t="shared" si="31"/>
        <v>Robusta</v>
      </c>
      <c r="O688" t="str">
        <f t="shared" si="32"/>
        <v>Dark</v>
      </c>
      <c r="P688" t="str">
        <f>VLOOKUP(orders[[#All],[Customer ID]],Table2[#All],9,0)</f>
        <v>Yes</v>
      </c>
    </row>
    <row r="689" spans="1:16" x14ac:dyDescent="0.35">
      <c r="A689" s="2" t="s">
        <v>4371</v>
      </c>
      <c r="B689" s="4">
        <v>43471</v>
      </c>
      <c r="C689" s="2" t="s">
        <v>4372</v>
      </c>
      <c r="D689" t="s">
        <v>6139</v>
      </c>
      <c r="E689" s="2">
        <v>2</v>
      </c>
      <c r="F689" s="2" t="str">
        <f>VLOOKUP(C689,customers!$A$2:$B$1760,2,FALSE)</f>
        <v>Wilton Cottier</v>
      </c>
      <c r="G689" s="2" t="str">
        <f>IF(VLOOKUP(C689,customers!$A$2:$C$1760,3,FALSE)=0,"",VLOOKUP(C689,customers!$A$2:$C$1760,3,FALSE))</f>
        <v>wcottierj3@cafepress.com</v>
      </c>
      <c r="H689" s="2" t="str">
        <f>VLOOKUP(C689,customers!$A$2:$G$1760,7,FALSE)</f>
        <v>United States</v>
      </c>
      <c r="I689" t="str">
        <f>VLOOKUP(D689,products!$A$2:$B$97,2,FALSE)</f>
        <v>Exc</v>
      </c>
      <c r="J689" t="str">
        <f>VLOOKUP(D689,products!$A$2:$E$97,3,FALSE)</f>
        <v>M</v>
      </c>
      <c r="K689" s="6">
        <f>VLOOKUP(D689,products!$A$2:$E$97,4,FALSE)</f>
        <v>0.5</v>
      </c>
      <c r="L689" s="7">
        <f>VLOOKUP(D689,products!$A$2:$E$97,5,FALSE)</f>
        <v>8.25</v>
      </c>
      <c r="M689" s="7">
        <f t="shared" si="30"/>
        <v>16.5</v>
      </c>
      <c r="N689" t="str">
        <f t="shared" si="31"/>
        <v>Excelsa</v>
      </c>
      <c r="O689" t="str">
        <f t="shared" si="32"/>
        <v>Medium</v>
      </c>
      <c r="P689" t="str">
        <f>VLOOKUP(orders[[#All],[Customer ID]],Table2[#All],9,0)</f>
        <v>No</v>
      </c>
    </row>
    <row r="690" spans="1:16" x14ac:dyDescent="0.35">
      <c r="A690" s="2" t="s">
        <v>4377</v>
      </c>
      <c r="B690" s="4">
        <v>43579</v>
      </c>
      <c r="C690" s="2" t="s">
        <v>4378</v>
      </c>
      <c r="D690" t="s">
        <v>6140</v>
      </c>
      <c r="E690" s="2">
        <v>5</v>
      </c>
      <c r="F690" s="2" t="str">
        <f>VLOOKUP(C690,customers!$A$2:$B$1760,2,FALSE)</f>
        <v>Kevan Grinsted</v>
      </c>
      <c r="G690" s="2" t="str">
        <f>IF(VLOOKUP(C690,customers!$A$2:$C$1760,3,FALSE)=0,"",VLOOKUP(C690,customers!$A$2:$C$1760,3,FALSE))</f>
        <v>kgrinstedj4@google.com.br</v>
      </c>
      <c r="H690" s="2" t="str">
        <f>VLOOKUP(C690,customers!$A$2:$G$1760,7,FALSE)</f>
        <v>Ireland</v>
      </c>
      <c r="I690" t="str">
        <f>VLOOKUP(D690,products!$A$2:$B$97,2,FALSE)</f>
        <v>Ara</v>
      </c>
      <c r="J690" t="str">
        <f>VLOOKUP(D690,products!$A$2:$E$97,3,FALSE)</f>
        <v>L</v>
      </c>
      <c r="K690" s="6">
        <f>VLOOKUP(D690,products!$A$2:$E$97,4,FALSE)</f>
        <v>1</v>
      </c>
      <c r="L690" s="7">
        <f>VLOOKUP(D690,products!$A$2:$E$97,5,FALSE)</f>
        <v>12.95</v>
      </c>
      <c r="M690" s="7">
        <f t="shared" si="30"/>
        <v>64.75</v>
      </c>
      <c r="N690" t="str">
        <f t="shared" si="31"/>
        <v>Arabica</v>
      </c>
      <c r="O690" t="str">
        <f t="shared" si="32"/>
        <v>Light</v>
      </c>
      <c r="P690" t="str">
        <f>VLOOKUP(orders[[#All],[Customer ID]],Table2[#All],9,0)</f>
        <v>No</v>
      </c>
    </row>
    <row r="691" spans="1:16" x14ac:dyDescent="0.35">
      <c r="A691" s="2" t="s">
        <v>4383</v>
      </c>
      <c r="B691" s="4">
        <v>44346</v>
      </c>
      <c r="C691" s="2" t="s">
        <v>4384</v>
      </c>
      <c r="D691" t="s">
        <v>6157</v>
      </c>
      <c r="E691" s="2">
        <v>5</v>
      </c>
      <c r="F691" s="2" t="str">
        <f>VLOOKUP(C691,customers!$A$2:$B$1760,2,FALSE)</f>
        <v>Dionne Skyner</v>
      </c>
      <c r="G691" s="2" t="str">
        <f>IF(VLOOKUP(C691,customers!$A$2:$C$1760,3,FALSE)=0,"",VLOOKUP(C691,customers!$A$2:$C$1760,3,FALSE))</f>
        <v>dskynerj5@hubpages.com</v>
      </c>
      <c r="H691" s="2" t="str">
        <f>VLOOKUP(C691,customers!$A$2:$G$1760,7,FALSE)</f>
        <v>United States</v>
      </c>
      <c r="I691" t="str">
        <f>VLOOKUP(D691,products!$A$2:$B$97,2,FALSE)</f>
        <v>Ara</v>
      </c>
      <c r="J691" t="str">
        <f>VLOOKUP(D691,products!$A$2:$E$97,3,FALSE)</f>
        <v>M</v>
      </c>
      <c r="K691" s="6">
        <f>VLOOKUP(D691,products!$A$2:$E$97,4,FALSE)</f>
        <v>0.5</v>
      </c>
      <c r="L691" s="7">
        <f>VLOOKUP(D691,products!$A$2:$E$97,5,FALSE)</f>
        <v>6.75</v>
      </c>
      <c r="M691" s="7">
        <f t="shared" si="30"/>
        <v>33.75</v>
      </c>
      <c r="N691" t="str">
        <f t="shared" si="31"/>
        <v>Arabica</v>
      </c>
      <c r="O691" t="str">
        <f t="shared" si="32"/>
        <v>Medium</v>
      </c>
      <c r="P691" t="str">
        <f>VLOOKUP(orders[[#All],[Customer ID]],Table2[#All],9,0)</f>
        <v>No</v>
      </c>
    </row>
    <row r="692" spans="1:16" x14ac:dyDescent="0.35">
      <c r="A692" s="2" t="s">
        <v>4389</v>
      </c>
      <c r="B692" s="4">
        <v>44754</v>
      </c>
      <c r="C692" s="2" t="s">
        <v>4390</v>
      </c>
      <c r="D692" t="s">
        <v>6165</v>
      </c>
      <c r="E692" s="2">
        <v>6</v>
      </c>
      <c r="F692" s="2" t="str">
        <f>VLOOKUP(C692,customers!$A$2:$B$1760,2,FALSE)</f>
        <v>Francesco Dressel</v>
      </c>
      <c r="G692" s="2" t="str">
        <f>IF(VLOOKUP(C692,customers!$A$2:$C$1760,3,FALSE)=0,"",VLOOKUP(C692,customers!$A$2:$C$1760,3,FALSE))</f>
        <v/>
      </c>
      <c r="H692" s="2" t="str">
        <f>VLOOKUP(C692,customers!$A$2:$G$1760,7,FALSE)</f>
        <v>United States</v>
      </c>
      <c r="I692" t="str">
        <f>VLOOKUP(D692,products!$A$2:$B$97,2,FALSE)</f>
        <v>Lib</v>
      </c>
      <c r="J692" t="str">
        <f>VLOOKUP(D692,products!$A$2:$E$97,3,FALSE)</f>
        <v>D</v>
      </c>
      <c r="K692" s="6">
        <f>VLOOKUP(D692,products!$A$2:$E$97,4,FALSE)</f>
        <v>2.5</v>
      </c>
      <c r="L692" s="7">
        <f>VLOOKUP(D692,products!$A$2:$E$97,5,FALSE)</f>
        <v>29.785</v>
      </c>
      <c r="M692" s="7">
        <f t="shared" si="30"/>
        <v>178.71</v>
      </c>
      <c r="N692" t="str">
        <f t="shared" si="31"/>
        <v>Liberica</v>
      </c>
      <c r="O692" t="str">
        <f t="shared" si="32"/>
        <v>Dark</v>
      </c>
      <c r="P692" t="str">
        <f>VLOOKUP(orders[[#All],[Customer ID]],Table2[#All],9,0)</f>
        <v>No</v>
      </c>
    </row>
    <row r="693" spans="1:16" x14ac:dyDescent="0.35">
      <c r="A693" s="2" t="s">
        <v>4393</v>
      </c>
      <c r="B693" s="4">
        <v>44227</v>
      </c>
      <c r="C693" s="2" t="s">
        <v>4434</v>
      </c>
      <c r="D693" t="s">
        <v>6155</v>
      </c>
      <c r="E693" s="2">
        <v>2</v>
      </c>
      <c r="F693" s="2" t="str">
        <f>VLOOKUP(C693,customers!$A$2:$B$1760,2,FALSE)</f>
        <v>Jimmy Dymoke</v>
      </c>
      <c r="G693" s="2" t="str">
        <f>IF(VLOOKUP(C693,customers!$A$2:$C$1760,3,FALSE)=0,"",VLOOKUP(C693,customers!$A$2:$C$1760,3,FALSE))</f>
        <v>jdymokeje@prnewswire.com</v>
      </c>
      <c r="H693" s="2" t="str">
        <f>VLOOKUP(C693,customers!$A$2:$G$1760,7,FALSE)</f>
        <v>Ireland</v>
      </c>
      <c r="I693" t="str">
        <f>VLOOKUP(D693,products!$A$2:$B$97,2,FALSE)</f>
        <v>Ara</v>
      </c>
      <c r="J693" t="str">
        <f>VLOOKUP(D693,products!$A$2:$E$97,3,FALSE)</f>
        <v>M</v>
      </c>
      <c r="K693" s="6">
        <f>VLOOKUP(D693,products!$A$2:$E$97,4,FALSE)</f>
        <v>1</v>
      </c>
      <c r="L693" s="7">
        <f>VLOOKUP(D693,products!$A$2:$E$97,5,FALSE)</f>
        <v>11.25</v>
      </c>
      <c r="M693" s="7">
        <f t="shared" si="30"/>
        <v>22.5</v>
      </c>
      <c r="N693" t="str">
        <f t="shared" si="31"/>
        <v>Arabica</v>
      </c>
      <c r="O693" t="str">
        <f t="shared" si="32"/>
        <v>Medium</v>
      </c>
      <c r="P693" t="str">
        <f>VLOOKUP(orders[[#All],[Customer ID]],Table2[#All],9,0)</f>
        <v>No</v>
      </c>
    </row>
    <row r="694" spans="1:16" x14ac:dyDescent="0.35">
      <c r="A694" s="2" t="s">
        <v>4399</v>
      </c>
      <c r="B694" s="4">
        <v>43720</v>
      </c>
      <c r="C694" s="2" t="s">
        <v>4400</v>
      </c>
      <c r="D694" t="s">
        <v>6143</v>
      </c>
      <c r="E694" s="2">
        <v>1</v>
      </c>
      <c r="F694" s="2" t="str">
        <f>VLOOKUP(C694,customers!$A$2:$B$1760,2,FALSE)</f>
        <v>Ambrosio Weinmann</v>
      </c>
      <c r="G694" s="2" t="str">
        <f>IF(VLOOKUP(C694,customers!$A$2:$C$1760,3,FALSE)=0,"",VLOOKUP(C694,customers!$A$2:$C$1760,3,FALSE))</f>
        <v>aweinmannj8@shinystat.com</v>
      </c>
      <c r="H694" s="2" t="str">
        <f>VLOOKUP(C694,customers!$A$2:$G$1760,7,FALSE)</f>
        <v>United States</v>
      </c>
      <c r="I694" t="str">
        <f>VLOOKUP(D694,products!$A$2:$B$97,2,FALSE)</f>
        <v>Lib</v>
      </c>
      <c r="J694" t="str">
        <f>VLOOKUP(D694,products!$A$2:$E$97,3,FALSE)</f>
        <v>D</v>
      </c>
      <c r="K694" s="6">
        <f>VLOOKUP(D694,products!$A$2:$E$97,4,FALSE)</f>
        <v>1</v>
      </c>
      <c r="L694" s="7">
        <f>VLOOKUP(D694,products!$A$2:$E$97,5,FALSE)</f>
        <v>12.95</v>
      </c>
      <c r="M694" s="7">
        <f t="shared" si="30"/>
        <v>12.95</v>
      </c>
      <c r="N694" t="str">
        <f t="shared" si="31"/>
        <v>Liberica</v>
      </c>
      <c r="O694" t="str">
        <f t="shared" si="32"/>
        <v>Dark</v>
      </c>
      <c r="P694" t="str">
        <f>VLOOKUP(orders[[#All],[Customer ID]],Table2[#All],9,0)</f>
        <v>No</v>
      </c>
    </row>
    <row r="695" spans="1:16" x14ac:dyDescent="0.35">
      <c r="A695" s="2" t="s">
        <v>4405</v>
      </c>
      <c r="B695" s="4">
        <v>44012</v>
      </c>
      <c r="C695" s="2" t="s">
        <v>4406</v>
      </c>
      <c r="D695" t="s">
        <v>6175</v>
      </c>
      <c r="E695" s="2">
        <v>2</v>
      </c>
      <c r="F695" s="2" t="str">
        <f>VLOOKUP(C695,customers!$A$2:$B$1760,2,FALSE)</f>
        <v>Elden Andriessen</v>
      </c>
      <c r="G695" s="2" t="str">
        <f>IF(VLOOKUP(C695,customers!$A$2:$C$1760,3,FALSE)=0,"",VLOOKUP(C695,customers!$A$2:$C$1760,3,FALSE))</f>
        <v>eandriessenj9@europa.eu</v>
      </c>
      <c r="H695" s="2" t="str">
        <f>VLOOKUP(C695,customers!$A$2:$G$1760,7,FALSE)</f>
        <v>United States</v>
      </c>
      <c r="I695" t="str">
        <f>VLOOKUP(D695,products!$A$2:$B$97,2,FALSE)</f>
        <v>Ara</v>
      </c>
      <c r="J695" t="str">
        <f>VLOOKUP(D695,products!$A$2:$E$97,3,FALSE)</f>
        <v>M</v>
      </c>
      <c r="K695" s="6">
        <f>VLOOKUP(D695,products!$A$2:$E$97,4,FALSE)</f>
        <v>2.5</v>
      </c>
      <c r="L695" s="7">
        <f>VLOOKUP(D695,products!$A$2:$E$97,5,FALSE)</f>
        <v>25.875</v>
      </c>
      <c r="M695" s="7">
        <f t="shared" si="30"/>
        <v>51.75</v>
      </c>
      <c r="N695" t="str">
        <f t="shared" si="31"/>
        <v>Arabica</v>
      </c>
      <c r="O695" t="str">
        <f t="shared" si="32"/>
        <v>Medium</v>
      </c>
      <c r="P695" t="str">
        <f>VLOOKUP(orders[[#All],[Customer ID]],Table2[#All],9,0)</f>
        <v>Yes</v>
      </c>
    </row>
    <row r="696" spans="1:16" x14ac:dyDescent="0.35">
      <c r="A696" s="2" t="s">
        <v>4411</v>
      </c>
      <c r="B696" s="4">
        <v>43915</v>
      </c>
      <c r="C696" s="2" t="s">
        <v>4412</v>
      </c>
      <c r="D696" t="s">
        <v>6144</v>
      </c>
      <c r="E696" s="2">
        <v>5</v>
      </c>
      <c r="F696" s="2" t="str">
        <f>VLOOKUP(C696,customers!$A$2:$B$1760,2,FALSE)</f>
        <v>Roxie Deaconson</v>
      </c>
      <c r="G696" s="2" t="str">
        <f>IF(VLOOKUP(C696,customers!$A$2:$C$1760,3,FALSE)=0,"",VLOOKUP(C696,customers!$A$2:$C$1760,3,FALSE))</f>
        <v>rdeaconsonja@archive.org</v>
      </c>
      <c r="H696" s="2" t="str">
        <f>VLOOKUP(C696,customers!$A$2:$G$1760,7,FALSE)</f>
        <v>United States</v>
      </c>
      <c r="I696" t="str">
        <f>VLOOKUP(D696,products!$A$2:$B$97,2,FALSE)</f>
        <v>Exc</v>
      </c>
      <c r="J696" t="str">
        <f>VLOOKUP(D696,products!$A$2:$E$97,3,FALSE)</f>
        <v>D</v>
      </c>
      <c r="K696" s="6">
        <f>VLOOKUP(D696,products!$A$2:$E$97,4,FALSE)</f>
        <v>0.5</v>
      </c>
      <c r="L696" s="7">
        <f>VLOOKUP(D696,products!$A$2:$E$97,5,FALSE)</f>
        <v>7.29</v>
      </c>
      <c r="M696" s="7">
        <f t="shared" si="30"/>
        <v>36.450000000000003</v>
      </c>
      <c r="N696" t="str">
        <f t="shared" si="31"/>
        <v>Excelsa</v>
      </c>
      <c r="O696" t="str">
        <f t="shared" si="32"/>
        <v>Dark</v>
      </c>
      <c r="P696" t="str">
        <f>VLOOKUP(orders[[#All],[Customer ID]],Table2[#All],9,0)</f>
        <v>No</v>
      </c>
    </row>
    <row r="697" spans="1:16" x14ac:dyDescent="0.35">
      <c r="A697" s="2" t="s">
        <v>4417</v>
      </c>
      <c r="B697" s="4">
        <v>44300</v>
      </c>
      <c r="C697" s="2" t="s">
        <v>4418</v>
      </c>
      <c r="D697" t="s">
        <v>6164</v>
      </c>
      <c r="E697" s="2">
        <v>5</v>
      </c>
      <c r="F697" s="2" t="str">
        <f>VLOOKUP(C697,customers!$A$2:$B$1760,2,FALSE)</f>
        <v>Davida Caro</v>
      </c>
      <c r="G697" s="2" t="str">
        <f>IF(VLOOKUP(C697,customers!$A$2:$C$1760,3,FALSE)=0,"",VLOOKUP(C697,customers!$A$2:$C$1760,3,FALSE))</f>
        <v>dcarojb@twitter.com</v>
      </c>
      <c r="H697" s="2" t="str">
        <f>VLOOKUP(C697,customers!$A$2:$G$1760,7,FALSE)</f>
        <v>United States</v>
      </c>
      <c r="I697" t="str">
        <f>VLOOKUP(D697,products!$A$2:$B$97,2,FALSE)</f>
        <v>Lib</v>
      </c>
      <c r="J697" t="str">
        <f>VLOOKUP(D697,products!$A$2:$E$97,3,FALSE)</f>
        <v>L</v>
      </c>
      <c r="K697" s="6">
        <f>VLOOKUP(D697,products!$A$2:$E$97,4,FALSE)</f>
        <v>2.5</v>
      </c>
      <c r="L697" s="7">
        <f>VLOOKUP(D697,products!$A$2:$E$97,5,FALSE)</f>
        <v>36.454999999999998</v>
      </c>
      <c r="M697" s="7">
        <f t="shared" si="30"/>
        <v>182.27499999999998</v>
      </c>
      <c r="N697" t="str">
        <f t="shared" si="31"/>
        <v>Liberica</v>
      </c>
      <c r="O697" t="str">
        <f t="shared" si="32"/>
        <v>Light</v>
      </c>
      <c r="P697" t="str">
        <f>VLOOKUP(orders[[#All],[Customer ID]],Table2[#All],9,0)</f>
        <v>Yes</v>
      </c>
    </row>
    <row r="698" spans="1:16" x14ac:dyDescent="0.35">
      <c r="A698" s="2" t="s">
        <v>4423</v>
      </c>
      <c r="B698" s="4">
        <v>43693</v>
      </c>
      <c r="C698" s="2" t="s">
        <v>4424</v>
      </c>
      <c r="D698" t="s">
        <v>6169</v>
      </c>
      <c r="E698" s="2">
        <v>4</v>
      </c>
      <c r="F698" s="2" t="str">
        <f>VLOOKUP(C698,customers!$A$2:$B$1760,2,FALSE)</f>
        <v>Johna Bluck</v>
      </c>
      <c r="G698" s="2" t="str">
        <f>IF(VLOOKUP(C698,customers!$A$2:$C$1760,3,FALSE)=0,"",VLOOKUP(C698,customers!$A$2:$C$1760,3,FALSE))</f>
        <v>jbluckjc@imageshack.us</v>
      </c>
      <c r="H698" s="2" t="str">
        <f>VLOOKUP(C698,customers!$A$2:$G$1760,7,FALSE)</f>
        <v>United States</v>
      </c>
      <c r="I698" t="str">
        <f>VLOOKUP(D698,products!$A$2:$B$97,2,FALSE)</f>
        <v>Lib</v>
      </c>
      <c r="J698" t="str">
        <f>VLOOKUP(D698,products!$A$2:$E$97,3,FALSE)</f>
        <v>D</v>
      </c>
      <c r="K698" s="6">
        <f>VLOOKUP(D698,products!$A$2:$E$97,4,FALSE)</f>
        <v>0.5</v>
      </c>
      <c r="L698" s="7">
        <f>VLOOKUP(D698,products!$A$2:$E$97,5,FALSE)</f>
        <v>7.77</v>
      </c>
      <c r="M698" s="7">
        <f t="shared" si="30"/>
        <v>31.08</v>
      </c>
      <c r="N698" t="str">
        <f t="shared" si="31"/>
        <v>Liberica</v>
      </c>
      <c r="O698" t="str">
        <f t="shared" si="32"/>
        <v>Dark</v>
      </c>
      <c r="P698" t="str">
        <f>VLOOKUP(orders[[#All],[Customer ID]],Table2[#All],9,0)</f>
        <v>No</v>
      </c>
    </row>
    <row r="699" spans="1:16" x14ac:dyDescent="0.35">
      <c r="A699" s="2" t="s">
        <v>4429</v>
      </c>
      <c r="B699" s="4">
        <v>44547</v>
      </c>
      <c r="C699" s="2" t="s">
        <v>4430</v>
      </c>
      <c r="D699" t="s">
        <v>6157</v>
      </c>
      <c r="E699" s="2">
        <v>3</v>
      </c>
      <c r="F699" s="2" t="str">
        <f>VLOOKUP(C699,customers!$A$2:$B$1760,2,FALSE)</f>
        <v>Myrle Dearden</v>
      </c>
      <c r="G699" s="2" t="str">
        <f>IF(VLOOKUP(C699,customers!$A$2:$C$1760,3,FALSE)=0,"",VLOOKUP(C699,customers!$A$2:$C$1760,3,FALSE))</f>
        <v/>
      </c>
      <c r="H699" s="2" t="str">
        <f>VLOOKUP(C699,customers!$A$2:$G$1760,7,FALSE)</f>
        <v>Ireland</v>
      </c>
      <c r="I699" t="str">
        <f>VLOOKUP(D699,products!$A$2:$B$97,2,FALSE)</f>
        <v>Ara</v>
      </c>
      <c r="J699" t="str">
        <f>VLOOKUP(D699,products!$A$2:$E$97,3,FALSE)</f>
        <v>M</v>
      </c>
      <c r="K699" s="6">
        <f>VLOOKUP(D699,products!$A$2:$E$97,4,FALSE)</f>
        <v>0.5</v>
      </c>
      <c r="L699" s="7">
        <f>VLOOKUP(D699,products!$A$2:$E$97,5,FALSE)</f>
        <v>6.75</v>
      </c>
      <c r="M699" s="7">
        <f t="shared" si="30"/>
        <v>20.25</v>
      </c>
      <c r="N699" t="str">
        <f t="shared" si="31"/>
        <v>Arabica</v>
      </c>
      <c r="O699" t="str">
        <f t="shared" si="32"/>
        <v>Medium</v>
      </c>
      <c r="P699" t="str">
        <f>VLOOKUP(orders[[#All],[Customer ID]],Table2[#All],9,0)</f>
        <v>No</v>
      </c>
    </row>
    <row r="700" spans="1:16" x14ac:dyDescent="0.35">
      <c r="A700" s="2" t="s">
        <v>4433</v>
      </c>
      <c r="B700" s="4">
        <v>43830</v>
      </c>
      <c r="C700" s="2" t="s">
        <v>4434</v>
      </c>
      <c r="D700" t="s">
        <v>6143</v>
      </c>
      <c r="E700" s="2">
        <v>2</v>
      </c>
      <c r="F700" s="2" t="str">
        <f>VLOOKUP(C700,customers!$A$2:$B$1760,2,FALSE)</f>
        <v>Jimmy Dymoke</v>
      </c>
      <c r="G700" s="2" t="str">
        <f>IF(VLOOKUP(C700,customers!$A$2:$C$1760,3,FALSE)=0,"",VLOOKUP(C700,customers!$A$2:$C$1760,3,FALSE))</f>
        <v>jdymokeje@prnewswire.com</v>
      </c>
      <c r="H700" s="2" t="str">
        <f>VLOOKUP(C700,customers!$A$2:$G$1760,7,FALSE)</f>
        <v>Ireland</v>
      </c>
      <c r="I700" t="str">
        <f>VLOOKUP(D700,products!$A$2:$B$97,2,FALSE)</f>
        <v>Lib</v>
      </c>
      <c r="J700" t="str">
        <f>VLOOKUP(D700,products!$A$2:$E$97,3,FALSE)</f>
        <v>D</v>
      </c>
      <c r="K700" s="6">
        <f>VLOOKUP(D700,products!$A$2:$E$97,4,FALSE)</f>
        <v>1</v>
      </c>
      <c r="L700" s="7">
        <f>VLOOKUP(D700,products!$A$2:$E$97,5,FALSE)</f>
        <v>12.95</v>
      </c>
      <c r="M700" s="7">
        <f t="shared" si="30"/>
        <v>25.9</v>
      </c>
      <c r="N700" t="str">
        <f t="shared" si="31"/>
        <v>Liberica</v>
      </c>
      <c r="O700" t="str">
        <f t="shared" si="32"/>
        <v>Dark</v>
      </c>
      <c r="P700" t="str">
        <f>VLOOKUP(orders[[#All],[Customer ID]],Table2[#All],9,0)</f>
        <v>No</v>
      </c>
    </row>
    <row r="701" spans="1:16" x14ac:dyDescent="0.35">
      <c r="A701" s="2" t="s">
        <v>4439</v>
      </c>
      <c r="B701" s="4">
        <v>44298</v>
      </c>
      <c r="C701" s="2" t="s">
        <v>4440</v>
      </c>
      <c r="D701" t="s">
        <v>6158</v>
      </c>
      <c r="E701" s="2">
        <v>4</v>
      </c>
      <c r="F701" s="2" t="str">
        <f>VLOOKUP(C701,customers!$A$2:$B$1760,2,FALSE)</f>
        <v>Orland Tadman</v>
      </c>
      <c r="G701" s="2" t="str">
        <f>IF(VLOOKUP(C701,customers!$A$2:$C$1760,3,FALSE)=0,"",VLOOKUP(C701,customers!$A$2:$C$1760,3,FALSE))</f>
        <v>otadmanjf@ft.com</v>
      </c>
      <c r="H701" s="2" t="str">
        <f>VLOOKUP(C701,customers!$A$2:$G$1760,7,FALSE)</f>
        <v>United States</v>
      </c>
      <c r="I701" t="str">
        <f>VLOOKUP(D701,products!$A$2:$B$97,2,FALSE)</f>
        <v>Ara</v>
      </c>
      <c r="J701" t="str">
        <f>VLOOKUP(D701,products!$A$2:$E$97,3,FALSE)</f>
        <v>D</v>
      </c>
      <c r="K701" s="6">
        <f>VLOOKUP(D701,products!$A$2:$E$97,4,FALSE)</f>
        <v>0.5</v>
      </c>
      <c r="L701" s="7">
        <f>VLOOKUP(D701,products!$A$2:$E$97,5,FALSE)</f>
        <v>5.97</v>
      </c>
      <c r="M701" s="7">
        <f t="shared" si="30"/>
        <v>23.88</v>
      </c>
      <c r="N701" t="str">
        <f t="shared" si="31"/>
        <v>Arabica</v>
      </c>
      <c r="O701" t="str">
        <f t="shared" si="32"/>
        <v>Dark</v>
      </c>
      <c r="P701" t="str">
        <f>VLOOKUP(orders[[#All],[Customer ID]],Table2[#All],9,0)</f>
        <v>Yes</v>
      </c>
    </row>
    <row r="702" spans="1:16" x14ac:dyDescent="0.35">
      <c r="A702" s="2" t="s">
        <v>4445</v>
      </c>
      <c r="B702" s="4">
        <v>43736</v>
      </c>
      <c r="C702" s="2" t="s">
        <v>4446</v>
      </c>
      <c r="D702" t="s">
        <v>6161</v>
      </c>
      <c r="E702" s="2">
        <v>2</v>
      </c>
      <c r="F702" s="2" t="str">
        <f>VLOOKUP(C702,customers!$A$2:$B$1760,2,FALSE)</f>
        <v>Barrett Gudde</v>
      </c>
      <c r="G702" s="2" t="str">
        <f>IF(VLOOKUP(C702,customers!$A$2:$C$1760,3,FALSE)=0,"",VLOOKUP(C702,customers!$A$2:$C$1760,3,FALSE))</f>
        <v>bguddejg@dailymotion.com</v>
      </c>
      <c r="H702" s="2" t="str">
        <f>VLOOKUP(C702,customers!$A$2:$G$1760,7,FALSE)</f>
        <v>United States</v>
      </c>
      <c r="I702" t="str">
        <f>VLOOKUP(D702,products!$A$2:$B$97,2,FALSE)</f>
        <v>Lib</v>
      </c>
      <c r="J702" t="str">
        <f>VLOOKUP(D702,products!$A$2:$E$97,3,FALSE)</f>
        <v>L</v>
      </c>
      <c r="K702" s="6">
        <f>VLOOKUP(D702,products!$A$2:$E$97,4,FALSE)</f>
        <v>0.5</v>
      </c>
      <c r="L702" s="7">
        <f>VLOOKUP(D702,products!$A$2:$E$97,5,FALSE)</f>
        <v>9.51</v>
      </c>
      <c r="M702" s="7">
        <f t="shared" si="30"/>
        <v>19.02</v>
      </c>
      <c r="N702" t="str">
        <f t="shared" si="31"/>
        <v>Liberica</v>
      </c>
      <c r="O702" t="str">
        <f t="shared" si="32"/>
        <v>Light</v>
      </c>
      <c r="P702" t="str">
        <f>VLOOKUP(orders[[#All],[Customer ID]],Table2[#All],9,0)</f>
        <v>No</v>
      </c>
    </row>
    <row r="703" spans="1:16" x14ac:dyDescent="0.35">
      <c r="A703" s="2" t="s">
        <v>4450</v>
      </c>
      <c r="B703" s="4">
        <v>44727</v>
      </c>
      <c r="C703" s="2" t="s">
        <v>4451</v>
      </c>
      <c r="D703" t="s">
        <v>6158</v>
      </c>
      <c r="E703" s="2">
        <v>5</v>
      </c>
      <c r="F703" s="2" t="str">
        <f>VLOOKUP(C703,customers!$A$2:$B$1760,2,FALSE)</f>
        <v>Nathan Sictornes</v>
      </c>
      <c r="G703" s="2" t="str">
        <f>IF(VLOOKUP(C703,customers!$A$2:$C$1760,3,FALSE)=0,"",VLOOKUP(C703,customers!$A$2:$C$1760,3,FALSE))</f>
        <v>nsictornesjh@buzzfeed.com</v>
      </c>
      <c r="H703" s="2" t="str">
        <f>VLOOKUP(C703,customers!$A$2:$G$1760,7,FALSE)</f>
        <v>Ireland</v>
      </c>
      <c r="I703" t="str">
        <f>VLOOKUP(D703,products!$A$2:$B$97,2,FALSE)</f>
        <v>Ara</v>
      </c>
      <c r="J703" t="str">
        <f>VLOOKUP(D703,products!$A$2:$E$97,3,FALSE)</f>
        <v>D</v>
      </c>
      <c r="K703" s="6">
        <f>VLOOKUP(D703,products!$A$2:$E$97,4,FALSE)</f>
        <v>0.5</v>
      </c>
      <c r="L703" s="7">
        <f>VLOOKUP(D703,products!$A$2:$E$97,5,FALSE)</f>
        <v>5.97</v>
      </c>
      <c r="M703" s="7">
        <f t="shared" si="30"/>
        <v>29.849999999999998</v>
      </c>
      <c r="N703" t="str">
        <f t="shared" si="31"/>
        <v>Arabica</v>
      </c>
      <c r="O703" t="str">
        <f t="shared" si="32"/>
        <v>Dark</v>
      </c>
      <c r="P703" t="str">
        <f>VLOOKUP(orders[[#All],[Customer ID]],Table2[#All],9,0)</f>
        <v>Yes</v>
      </c>
    </row>
    <row r="704" spans="1:16" x14ac:dyDescent="0.35">
      <c r="A704" s="2" t="s">
        <v>4456</v>
      </c>
      <c r="B704" s="4">
        <v>43661</v>
      </c>
      <c r="C704" s="2" t="s">
        <v>4457</v>
      </c>
      <c r="D704" t="s">
        <v>6180</v>
      </c>
      <c r="E704" s="2">
        <v>1</v>
      </c>
      <c r="F704" s="2" t="str">
        <f>VLOOKUP(C704,customers!$A$2:$B$1760,2,FALSE)</f>
        <v>Vivyan Dunning</v>
      </c>
      <c r="G704" s="2" t="str">
        <f>IF(VLOOKUP(C704,customers!$A$2:$C$1760,3,FALSE)=0,"",VLOOKUP(C704,customers!$A$2:$C$1760,3,FALSE))</f>
        <v>vdunningji@independent.co.uk</v>
      </c>
      <c r="H704" s="2" t="str">
        <f>VLOOKUP(C704,customers!$A$2:$G$1760,7,FALSE)</f>
        <v>United States</v>
      </c>
      <c r="I704" t="str">
        <f>VLOOKUP(D704,products!$A$2:$B$97,2,FALSE)</f>
        <v>Ara</v>
      </c>
      <c r="J704" t="str">
        <f>VLOOKUP(D704,products!$A$2:$E$97,3,FALSE)</f>
        <v>L</v>
      </c>
      <c r="K704" s="6">
        <f>VLOOKUP(D704,products!$A$2:$E$97,4,FALSE)</f>
        <v>0.5</v>
      </c>
      <c r="L704" s="7">
        <f>VLOOKUP(D704,products!$A$2:$E$97,5,FALSE)</f>
        <v>7.77</v>
      </c>
      <c r="M704" s="7">
        <f t="shared" si="30"/>
        <v>7.77</v>
      </c>
      <c r="N704" t="str">
        <f t="shared" si="31"/>
        <v>Arabica</v>
      </c>
      <c r="O704" t="str">
        <f t="shared" si="32"/>
        <v>Light</v>
      </c>
      <c r="P704" t="str">
        <f>VLOOKUP(orders[[#All],[Customer ID]],Table2[#All],9,0)</f>
        <v>Yes</v>
      </c>
    </row>
    <row r="705" spans="1:16" x14ac:dyDescent="0.35">
      <c r="A705" s="2" t="s">
        <v>4461</v>
      </c>
      <c r="B705" s="4">
        <v>43506</v>
      </c>
      <c r="C705" s="2" t="s">
        <v>4462</v>
      </c>
      <c r="D705" t="s">
        <v>6165</v>
      </c>
      <c r="E705" s="2">
        <v>4</v>
      </c>
      <c r="F705" s="2" t="str">
        <f>VLOOKUP(C705,customers!$A$2:$B$1760,2,FALSE)</f>
        <v>Doralin Baison</v>
      </c>
      <c r="G705" s="2" t="str">
        <f>IF(VLOOKUP(C705,customers!$A$2:$C$1760,3,FALSE)=0,"",VLOOKUP(C705,customers!$A$2:$C$1760,3,FALSE))</f>
        <v/>
      </c>
      <c r="H705" s="2" t="str">
        <f>VLOOKUP(C705,customers!$A$2:$G$1760,7,FALSE)</f>
        <v>Ireland</v>
      </c>
      <c r="I705" t="str">
        <f>VLOOKUP(D705,products!$A$2:$B$97,2,FALSE)</f>
        <v>Lib</v>
      </c>
      <c r="J705" t="str">
        <f>VLOOKUP(D705,products!$A$2:$E$97,3,FALSE)</f>
        <v>D</v>
      </c>
      <c r="K705" s="6">
        <f>VLOOKUP(D705,products!$A$2:$E$97,4,FALSE)</f>
        <v>2.5</v>
      </c>
      <c r="L705" s="7">
        <f>VLOOKUP(D705,products!$A$2:$E$97,5,FALSE)</f>
        <v>29.785</v>
      </c>
      <c r="M705" s="7">
        <f t="shared" si="30"/>
        <v>119.14</v>
      </c>
      <c r="N705" t="str">
        <f t="shared" si="31"/>
        <v>Liberica</v>
      </c>
      <c r="O705" t="str">
        <f t="shared" si="32"/>
        <v>Dark</v>
      </c>
      <c r="P705" t="str">
        <f>VLOOKUP(orders[[#All],[Customer ID]],Table2[#All],9,0)</f>
        <v>Yes</v>
      </c>
    </row>
    <row r="706" spans="1:16" x14ac:dyDescent="0.35">
      <c r="A706" s="2" t="s">
        <v>4466</v>
      </c>
      <c r="B706" s="4">
        <v>44716</v>
      </c>
      <c r="C706" s="2" t="s">
        <v>4467</v>
      </c>
      <c r="D706" t="s">
        <v>6153</v>
      </c>
      <c r="E706" s="2">
        <v>6</v>
      </c>
      <c r="F706" s="2" t="str">
        <f>VLOOKUP(C706,customers!$A$2:$B$1760,2,FALSE)</f>
        <v>Josefina Ferens</v>
      </c>
      <c r="G706" s="2" t="str">
        <f>IF(VLOOKUP(C706,customers!$A$2:$C$1760,3,FALSE)=0,"",VLOOKUP(C706,customers!$A$2:$C$1760,3,FALSE))</f>
        <v/>
      </c>
      <c r="H706" s="2" t="str">
        <f>VLOOKUP(C706,customers!$A$2:$G$1760,7,FALSE)</f>
        <v>United States</v>
      </c>
      <c r="I706" t="str">
        <f>VLOOKUP(D706,products!$A$2:$B$97,2,FALSE)</f>
        <v>Exc</v>
      </c>
      <c r="J706" t="str">
        <f>VLOOKUP(D706,products!$A$2:$E$97,3,FALSE)</f>
        <v>D</v>
      </c>
      <c r="K706" s="6">
        <f>VLOOKUP(D706,products!$A$2:$E$97,4,FALSE)</f>
        <v>0.2</v>
      </c>
      <c r="L706" s="7">
        <f>VLOOKUP(D706,products!$A$2:$E$97,5,FALSE)</f>
        <v>3.645</v>
      </c>
      <c r="M706" s="7">
        <f t="shared" ref="M706:M769" si="33">E706*L706</f>
        <v>21.87</v>
      </c>
      <c r="N706" t="str">
        <f t="shared" ref="N706:N769" si="34">IF(I706="Rob","Robusta",IF(I706="Exc","Excelsa",IF(I706="Ara","Arabica",IF(I706="Lib","Liberica",""))))</f>
        <v>Excelsa</v>
      </c>
      <c r="O706" t="str">
        <f t="shared" ref="O706:O769" si="35">IF(J706="M","Medium",IF(J706="L","Light",IF(J706="D","Dark","")))</f>
        <v>Dark</v>
      </c>
      <c r="P706" t="str">
        <f>VLOOKUP(orders[[#All],[Customer ID]],Table2[#All],9,0)</f>
        <v>Yes</v>
      </c>
    </row>
    <row r="707" spans="1:16" x14ac:dyDescent="0.35">
      <c r="A707" s="2" t="s">
        <v>4471</v>
      </c>
      <c r="B707" s="4">
        <v>44114</v>
      </c>
      <c r="C707" s="2" t="s">
        <v>4472</v>
      </c>
      <c r="D707" t="s">
        <v>6176</v>
      </c>
      <c r="E707" s="2">
        <v>2</v>
      </c>
      <c r="F707" s="2" t="str">
        <f>VLOOKUP(C707,customers!$A$2:$B$1760,2,FALSE)</f>
        <v>Shelley Gehring</v>
      </c>
      <c r="G707" s="2" t="str">
        <f>IF(VLOOKUP(C707,customers!$A$2:$C$1760,3,FALSE)=0,"",VLOOKUP(C707,customers!$A$2:$C$1760,3,FALSE))</f>
        <v>sgehringjl@gnu.org</v>
      </c>
      <c r="H707" s="2" t="str">
        <f>VLOOKUP(C707,customers!$A$2:$G$1760,7,FALSE)</f>
        <v>United States</v>
      </c>
      <c r="I707" t="str">
        <f>VLOOKUP(D707,products!$A$2:$B$97,2,FALSE)</f>
        <v>Exc</v>
      </c>
      <c r="J707" t="str">
        <f>VLOOKUP(D707,products!$A$2:$E$97,3,FALSE)</f>
        <v>L</v>
      </c>
      <c r="K707" s="6">
        <f>VLOOKUP(D707,products!$A$2:$E$97,4,FALSE)</f>
        <v>0.5</v>
      </c>
      <c r="L707" s="7">
        <f>VLOOKUP(D707,products!$A$2:$E$97,5,FALSE)</f>
        <v>8.91</v>
      </c>
      <c r="M707" s="7">
        <f t="shared" si="33"/>
        <v>17.82</v>
      </c>
      <c r="N707" t="str">
        <f t="shared" si="34"/>
        <v>Excelsa</v>
      </c>
      <c r="O707" t="str">
        <f t="shared" si="35"/>
        <v>Light</v>
      </c>
      <c r="P707" t="str">
        <f>VLOOKUP(orders[[#All],[Customer ID]],Table2[#All],9,0)</f>
        <v>No</v>
      </c>
    </row>
    <row r="708" spans="1:16" x14ac:dyDescent="0.35">
      <c r="A708" s="2" t="s">
        <v>4477</v>
      </c>
      <c r="B708" s="4">
        <v>44353</v>
      </c>
      <c r="C708" s="2" t="s">
        <v>4478</v>
      </c>
      <c r="D708" t="s">
        <v>6156</v>
      </c>
      <c r="E708" s="2">
        <v>3</v>
      </c>
      <c r="F708" s="2" t="str">
        <f>VLOOKUP(C708,customers!$A$2:$B$1760,2,FALSE)</f>
        <v>Barrie Fallowes</v>
      </c>
      <c r="G708" s="2" t="str">
        <f>IF(VLOOKUP(C708,customers!$A$2:$C$1760,3,FALSE)=0,"",VLOOKUP(C708,customers!$A$2:$C$1760,3,FALSE))</f>
        <v>bfallowesjm@purevolume.com</v>
      </c>
      <c r="H708" s="2" t="str">
        <f>VLOOKUP(C708,customers!$A$2:$G$1760,7,FALSE)</f>
        <v>United States</v>
      </c>
      <c r="I708" t="str">
        <f>VLOOKUP(D708,products!$A$2:$B$97,2,FALSE)</f>
        <v>Exc</v>
      </c>
      <c r="J708" t="str">
        <f>VLOOKUP(D708,products!$A$2:$E$97,3,FALSE)</f>
        <v>M</v>
      </c>
      <c r="K708" s="6">
        <f>VLOOKUP(D708,products!$A$2:$E$97,4,FALSE)</f>
        <v>0.2</v>
      </c>
      <c r="L708" s="7">
        <f>VLOOKUP(D708,products!$A$2:$E$97,5,FALSE)</f>
        <v>4.125</v>
      </c>
      <c r="M708" s="7">
        <f t="shared" si="33"/>
        <v>12.375</v>
      </c>
      <c r="N708" t="str">
        <f t="shared" si="34"/>
        <v>Excelsa</v>
      </c>
      <c r="O708" t="str">
        <f t="shared" si="35"/>
        <v>Medium</v>
      </c>
      <c r="P708" t="str">
        <f>VLOOKUP(orders[[#All],[Customer ID]],Table2[#All],9,0)</f>
        <v>No</v>
      </c>
    </row>
    <row r="709" spans="1:16" x14ac:dyDescent="0.35">
      <c r="A709" s="2" t="s">
        <v>4483</v>
      </c>
      <c r="B709" s="4">
        <v>43540</v>
      </c>
      <c r="C709" s="2" t="s">
        <v>4484</v>
      </c>
      <c r="D709" t="s">
        <v>6143</v>
      </c>
      <c r="E709" s="2">
        <v>2</v>
      </c>
      <c r="F709" s="2" t="str">
        <f>VLOOKUP(C709,customers!$A$2:$B$1760,2,FALSE)</f>
        <v>Nicolas Aiton</v>
      </c>
      <c r="G709" s="2" t="str">
        <f>IF(VLOOKUP(C709,customers!$A$2:$C$1760,3,FALSE)=0,"",VLOOKUP(C709,customers!$A$2:$C$1760,3,FALSE))</f>
        <v/>
      </c>
      <c r="H709" s="2" t="str">
        <f>VLOOKUP(C709,customers!$A$2:$G$1760,7,FALSE)</f>
        <v>Ireland</v>
      </c>
      <c r="I709" t="str">
        <f>VLOOKUP(D709,products!$A$2:$B$97,2,FALSE)</f>
        <v>Lib</v>
      </c>
      <c r="J709" t="str">
        <f>VLOOKUP(D709,products!$A$2:$E$97,3,FALSE)</f>
        <v>D</v>
      </c>
      <c r="K709" s="6">
        <f>VLOOKUP(D709,products!$A$2:$E$97,4,FALSE)</f>
        <v>1</v>
      </c>
      <c r="L709" s="7">
        <f>VLOOKUP(D709,products!$A$2:$E$97,5,FALSE)</f>
        <v>12.95</v>
      </c>
      <c r="M709" s="7">
        <f t="shared" si="33"/>
        <v>25.9</v>
      </c>
      <c r="N709" t="str">
        <f t="shared" si="34"/>
        <v>Liberica</v>
      </c>
      <c r="O709" t="str">
        <f t="shared" si="35"/>
        <v>Dark</v>
      </c>
      <c r="P709" t="str">
        <f>VLOOKUP(orders[[#All],[Customer ID]],Table2[#All],9,0)</f>
        <v>No</v>
      </c>
    </row>
    <row r="710" spans="1:16" x14ac:dyDescent="0.35">
      <c r="A710" s="2" t="s">
        <v>4488</v>
      </c>
      <c r="B710" s="4">
        <v>43804</v>
      </c>
      <c r="C710" s="2" t="s">
        <v>4489</v>
      </c>
      <c r="D710" t="s">
        <v>6157</v>
      </c>
      <c r="E710" s="2">
        <v>2</v>
      </c>
      <c r="F710" s="2" t="str">
        <f>VLOOKUP(C710,customers!$A$2:$B$1760,2,FALSE)</f>
        <v>Shelli De Banke</v>
      </c>
      <c r="G710" s="2" t="str">
        <f>IF(VLOOKUP(C710,customers!$A$2:$C$1760,3,FALSE)=0,"",VLOOKUP(C710,customers!$A$2:$C$1760,3,FALSE))</f>
        <v>sdejo@newsvine.com</v>
      </c>
      <c r="H710" s="2" t="str">
        <f>VLOOKUP(C710,customers!$A$2:$G$1760,7,FALSE)</f>
        <v>United States</v>
      </c>
      <c r="I710" t="str">
        <f>VLOOKUP(D710,products!$A$2:$B$97,2,FALSE)</f>
        <v>Ara</v>
      </c>
      <c r="J710" t="str">
        <f>VLOOKUP(D710,products!$A$2:$E$97,3,FALSE)</f>
        <v>M</v>
      </c>
      <c r="K710" s="6">
        <f>VLOOKUP(D710,products!$A$2:$E$97,4,FALSE)</f>
        <v>0.5</v>
      </c>
      <c r="L710" s="7">
        <f>VLOOKUP(D710,products!$A$2:$E$97,5,FALSE)</f>
        <v>6.75</v>
      </c>
      <c r="M710" s="7">
        <f t="shared" si="33"/>
        <v>13.5</v>
      </c>
      <c r="N710" t="str">
        <f t="shared" si="34"/>
        <v>Arabica</v>
      </c>
      <c r="O710" t="str">
        <f t="shared" si="35"/>
        <v>Medium</v>
      </c>
      <c r="P710" t="str">
        <f>VLOOKUP(orders[[#All],[Customer ID]],Table2[#All],9,0)</f>
        <v>Yes</v>
      </c>
    </row>
    <row r="711" spans="1:16" x14ac:dyDescent="0.35">
      <c r="A711" s="2" t="s">
        <v>4494</v>
      </c>
      <c r="B711" s="4">
        <v>43485</v>
      </c>
      <c r="C711" s="2" t="s">
        <v>4495</v>
      </c>
      <c r="D711" t="s">
        <v>6176</v>
      </c>
      <c r="E711" s="2">
        <v>2</v>
      </c>
      <c r="F711" s="2" t="str">
        <f>VLOOKUP(C711,customers!$A$2:$B$1760,2,FALSE)</f>
        <v>Lyell Murch</v>
      </c>
      <c r="G711" s="2" t="str">
        <f>IF(VLOOKUP(C711,customers!$A$2:$C$1760,3,FALSE)=0,"",VLOOKUP(C711,customers!$A$2:$C$1760,3,FALSE))</f>
        <v/>
      </c>
      <c r="H711" s="2" t="str">
        <f>VLOOKUP(C711,customers!$A$2:$G$1760,7,FALSE)</f>
        <v>United States</v>
      </c>
      <c r="I711" t="str">
        <f>VLOOKUP(D711,products!$A$2:$B$97,2,FALSE)</f>
        <v>Exc</v>
      </c>
      <c r="J711" t="str">
        <f>VLOOKUP(D711,products!$A$2:$E$97,3,FALSE)</f>
        <v>L</v>
      </c>
      <c r="K711" s="6">
        <f>VLOOKUP(D711,products!$A$2:$E$97,4,FALSE)</f>
        <v>0.5</v>
      </c>
      <c r="L711" s="7">
        <f>VLOOKUP(D711,products!$A$2:$E$97,5,FALSE)</f>
        <v>8.91</v>
      </c>
      <c r="M711" s="7">
        <f t="shared" si="33"/>
        <v>17.82</v>
      </c>
      <c r="N711" t="str">
        <f t="shared" si="34"/>
        <v>Excelsa</v>
      </c>
      <c r="O711" t="str">
        <f t="shared" si="35"/>
        <v>Light</v>
      </c>
      <c r="P711" t="str">
        <f>VLOOKUP(orders[[#All],[Customer ID]],Table2[#All],9,0)</f>
        <v>Yes</v>
      </c>
    </row>
    <row r="712" spans="1:16" x14ac:dyDescent="0.35">
      <c r="A712" s="2" t="s">
        <v>4499</v>
      </c>
      <c r="B712" s="4">
        <v>44655</v>
      </c>
      <c r="C712" s="2" t="s">
        <v>4500</v>
      </c>
      <c r="D712" t="s">
        <v>6139</v>
      </c>
      <c r="E712" s="2">
        <v>3</v>
      </c>
      <c r="F712" s="2" t="str">
        <f>VLOOKUP(C712,customers!$A$2:$B$1760,2,FALSE)</f>
        <v>Stearne Count</v>
      </c>
      <c r="G712" s="2" t="str">
        <f>IF(VLOOKUP(C712,customers!$A$2:$C$1760,3,FALSE)=0,"",VLOOKUP(C712,customers!$A$2:$C$1760,3,FALSE))</f>
        <v>scountjq@nba.com</v>
      </c>
      <c r="H712" s="2" t="str">
        <f>VLOOKUP(C712,customers!$A$2:$G$1760,7,FALSE)</f>
        <v>United States</v>
      </c>
      <c r="I712" t="str">
        <f>VLOOKUP(D712,products!$A$2:$B$97,2,FALSE)</f>
        <v>Exc</v>
      </c>
      <c r="J712" t="str">
        <f>VLOOKUP(D712,products!$A$2:$E$97,3,FALSE)</f>
        <v>M</v>
      </c>
      <c r="K712" s="6">
        <f>VLOOKUP(D712,products!$A$2:$E$97,4,FALSE)</f>
        <v>0.5</v>
      </c>
      <c r="L712" s="7">
        <f>VLOOKUP(D712,products!$A$2:$E$97,5,FALSE)</f>
        <v>8.25</v>
      </c>
      <c r="M712" s="7">
        <f t="shared" si="33"/>
        <v>24.75</v>
      </c>
      <c r="N712" t="str">
        <f t="shared" si="34"/>
        <v>Excelsa</v>
      </c>
      <c r="O712" t="str">
        <f t="shared" si="35"/>
        <v>Medium</v>
      </c>
      <c r="P712" t="str">
        <f>VLOOKUP(orders[[#All],[Customer ID]],Table2[#All],9,0)</f>
        <v>No</v>
      </c>
    </row>
    <row r="713" spans="1:16" x14ac:dyDescent="0.35">
      <c r="A713" s="2" t="s">
        <v>4505</v>
      </c>
      <c r="B713" s="4">
        <v>44600</v>
      </c>
      <c r="C713" s="2" t="s">
        <v>4506</v>
      </c>
      <c r="D713" t="s">
        <v>6174</v>
      </c>
      <c r="E713" s="2">
        <v>6</v>
      </c>
      <c r="F713" s="2" t="str">
        <f>VLOOKUP(C713,customers!$A$2:$B$1760,2,FALSE)</f>
        <v>Selia Ragles</v>
      </c>
      <c r="G713" s="2" t="str">
        <f>IF(VLOOKUP(C713,customers!$A$2:$C$1760,3,FALSE)=0,"",VLOOKUP(C713,customers!$A$2:$C$1760,3,FALSE))</f>
        <v>sraglesjr@blogtalkradio.com</v>
      </c>
      <c r="H713" s="2" t="str">
        <f>VLOOKUP(C713,customers!$A$2:$G$1760,7,FALSE)</f>
        <v>United States</v>
      </c>
      <c r="I713" t="str">
        <f>VLOOKUP(D713,products!$A$2:$B$97,2,FALSE)</f>
        <v>Rob</v>
      </c>
      <c r="J713" t="str">
        <f>VLOOKUP(D713,products!$A$2:$E$97,3,FALSE)</f>
        <v>M</v>
      </c>
      <c r="K713" s="6">
        <f>VLOOKUP(D713,products!$A$2:$E$97,4,FALSE)</f>
        <v>0.2</v>
      </c>
      <c r="L713" s="7">
        <f>VLOOKUP(D713,products!$A$2:$E$97,5,FALSE)</f>
        <v>2.9849999999999999</v>
      </c>
      <c r="M713" s="7">
        <f t="shared" si="33"/>
        <v>17.91</v>
      </c>
      <c r="N713" t="str">
        <f t="shared" si="34"/>
        <v>Robusta</v>
      </c>
      <c r="O713" t="str">
        <f t="shared" si="35"/>
        <v>Medium</v>
      </c>
      <c r="P713" t="str">
        <f>VLOOKUP(orders[[#All],[Customer ID]],Table2[#All],9,0)</f>
        <v>No</v>
      </c>
    </row>
    <row r="714" spans="1:16" x14ac:dyDescent="0.35">
      <c r="A714" s="2" t="s">
        <v>4512</v>
      </c>
      <c r="B714" s="4">
        <v>43646</v>
      </c>
      <c r="C714" s="2" t="s">
        <v>4513</v>
      </c>
      <c r="D714" t="s">
        <v>6139</v>
      </c>
      <c r="E714" s="2">
        <v>2</v>
      </c>
      <c r="F714" s="2" t="str">
        <f>VLOOKUP(C714,customers!$A$2:$B$1760,2,FALSE)</f>
        <v>Silas Deehan</v>
      </c>
      <c r="G714" s="2" t="str">
        <f>IF(VLOOKUP(C714,customers!$A$2:$C$1760,3,FALSE)=0,"",VLOOKUP(C714,customers!$A$2:$C$1760,3,FALSE))</f>
        <v/>
      </c>
      <c r="H714" s="2" t="str">
        <f>VLOOKUP(C714,customers!$A$2:$G$1760,7,FALSE)</f>
        <v>United Kingdom</v>
      </c>
      <c r="I714" t="str">
        <f>VLOOKUP(D714,products!$A$2:$B$97,2,FALSE)</f>
        <v>Exc</v>
      </c>
      <c r="J714" t="str">
        <f>VLOOKUP(D714,products!$A$2:$E$97,3,FALSE)</f>
        <v>M</v>
      </c>
      <c r="K714" s="6">
        <f>VLOOKUP(D714,products!$A$2:$E$97,4,FALSE)</f>
        <v>0.5</v>
      </c>
      <c r="L714" s="7">
        <f>VLOOKUP(D714,products!$A$2:$E$97,5,FALSE)</f>
        <v>8.25</v>
      </c>
      <c r="M714" s="7">
        <f t="shared" si="33"/>
        <v>16.5</v>
      </c>
      <c r="N714" t="str">
        <f t="shared" si="34"/>
        <v>Excelsa</v>
      </c>
      <c r="O714" t="str">
        <f t="shared" si="35"/>
        <v>Medium</v>
      </c>
      <c r="P714" t="str">
        <f>VLOOKUP(orders[[#All],[Customer ID]],Table2[#All],9,0)</f>
        <v>No</v>
      </c>
    </row>
    <row r="715" spans="1:16" x14ac:dyDescent="0.35">
      <c r="A715" s="2" t="s">
        <v>4516</v>
      </c>
      <c r="B715" s="4">
        <v>43960</v>
      </c>
      <c r="C715" s="2" t="s">
        <v>4517</v>
      </c>
      <c r="D715" t="s">
        <v>6174</v>
      </c>
      <c r="E715" s="2">
        <v>1</v>
      </c>
      <c r="F715" s="2" t="str">
        <f>VLOOKUP(C715,customers!$A$2:$B$1760,2,FALSE)</f>
        <v>Sacha Bruun</v>
      </c>
      <c r="G715" s="2" t="str">
        <f>IF(VLOOKUP(C715,customers!$A$2:$C$1760,3,FALSE)=0,"",VLOOKUP(C715,customers!$A$2:$C$1760,3,FALSE))</f>
        <v>sbruunjt@blogtalkradio.com</v>
      </c>
      <c r="H715" s="2" t="str">
        <f>VLOOKUP(C715,customers!$A$2:$G$1760,7,FALSE)</f>
        <v>United States</v>
      </c>
      <c r="I715" t="str">
        <f>VLOOKUP(D715,products!$A$2:$B$97,2,FALSE)</f>
        <v>Rob</v>
      </c>
      <c r="J715" t="str">
        <f>VLOOKUP(D715,products!$A$2:$E$97,3,FALSE)</f>
        <v>M</v>
      </c>
      <c r="K715" s="6">
        <f>VLOOKUP(D715,products!$A$2:$E$97,4,FALSE)</f>
        <v>0.2</v>
      </c>
      <c r="L715" s="7">
        <f>VLOOKUP(D715,products!$A$2:$E$97,5,FALSE)</f>
        <v>2.9849999999999999</v>
      </c>
      <c r="M715" s="7">
        <f t="shared" si="33"/>
        <v>2.9849999999999999</v>
      </c>
      <c r="N715" t="str">
        <f t="shared" si="34"/>
        <v>Robusta</v>
      </c>
      <c r="O715" t="str">
        <f t="shared" si="35"/>
        <v>Medium</v>
      </c>
      <c r="P715" t="str">
        <f>VLOOKUP(orders[[#All],[Customer ID]],Table2[#All],9,0)</f>
        <v>No</v>
      </c>
    </row>
    <row r="716" spans="1:16" x14ac:dyDescent="0.35">
      <c r="A716" s="2" t="s">
        <v>4522</v>
      </c>
      <c r="B716" s="4">
        <v>44358</v>
      </c>
      <c r="C716" s="2" t="s">
        <v>4523</v>
      </c>
      <c r="D716" t="s">
        <v>6153</v>
      </c>
      <c r="E716" s="2">
        <v>4</v>
      </c>
      <c r="F716" s="2" t="str">
        <f>VLOOKUP(C716,customers!$A$2:$B$1760,2,FALSE)</f>
        <v>Alon Pllu</v>
      </c>
      <c r="G716" s="2" t="str">
        <f>IF(VLOOKUP(C716,customers!$A$2:$C$1760,3,FALSE)=0,"",VLOOKUP(C716,customers!$A$2:$C$1760,3,FALSE))</f>
        <v>aplluju@dagondesign.com</v>
      </c>
      <c r="H716" s="2" t="str">
        <f>VLOOKUP(C716,customers!$A$2:$G$1760,7,FALSE)</f>
        <v>Ireland</v>
      </c>
      <c r="I716" t="str">
        <f>VLOOKUP(D716,products!$A$2:$B$97,2,FALSE)</f>
        <v>Exc</v>
      </c>
      <c r="J716" t="str">
        <f>VLOOKUP(D716,products!$A$2:$E$97,3,FALSE)</f>
        <v>D</v>
      </c>
      <c r="K716" s="6">
        <f>VLOOKUP(D716,products!$A$2:$E$97,4,FALSE)</f>
        <v>0.2</v>
      </c>
      <c r="L716" s="7">
        <f>VLOOKUP(D716,products!$A$2:$E$97,5,FALSE)</f>
        <v>3.645</v>
      </c>
      <c r="M716" s="7">
        <f t="shared" si="33"/>
        <v>14.58</v>
      </c>
      <c r="N716" t="str">
        <f t="shared" si="34"/>
        <v>Excelsa</v>
      </c>
      <c r="O716" t="str">
        <f t="shared" si="35"/>
        <v>Dark</v>
      </c>
      <c r="P716" t="str">
        <f>VLOOKUP(orders[[#All],[Customer ID]],Table2[#All],9,0)</f>
        <v>Yes</v>
      </c>
    </row>
    <row r="717" spans="1:16" x14ac:dyDescent="0.35">
      <c r="A717" s="2" t="s">
        <v>4528</v>
      </c>
      <c r="B717" s="4">
        <v>44504</v>
      </c>
      <c r="C717" s="2" t="s">
        <v>4529</v>
      </c>
      <c r="D717" t="s">
        <v>6171</v>
      </c>
      <c r="E717" s="2">
        <v>6</v>
      </c>
      <c r="F717" s="2" t="str">
        <f>VLOOKUP(C717,customers!$A$2:$B$1760,2,FALSE)</f>
        <v>Gilberto Cornier</v>
      </c>
      <c r="G717" s="2" t="str">
        <f>IF(VLOOKUP(C717,customers!$A$2:$C$1760,3,FALSE)=0,"",VLOOKUP(C717,customers!$A$2:$C$1760,3,FALSE))</f>
        <v>gcornierjv@techcrunch.com</v>
      </c>
      <c r="H717" s="2" t="str">
        <f>VLOOKUP(C717,customers!$A$2:$G$1760,7,FALSE)</f>
        <v>United States</v>
      </c>
      <c r="I717" t="str">
        <f>VLOOKUP(D717,products!$A$2:$B$97,2,FALSE)</f>
        <v>Exc</v>
      </c>
      <c r="J717" t="str">
        <f>VLOOKUP(D717,products!$A$2:$E$97,3,FALSE)</f>
        <v>L</v>
      </c>
      <c r="K717" s="6">
        <f>VLOOKUP(D717,products!$A$2:$E$97,4,FALSE)</f>
        <v>1</v>
      </c>
      <c r="L717" s="7">
        <f>VLOOKUP(D717,products!$A$2:$E$97,5,FALSE)</f>
        <v>14.85</v>
      </c>
      <c r="M717" s="7">
        <f t="shared" si="33"/>
        <v>89.1</v>
      </c>
      <c r="N717" t="str">
        <f t="shared" si="34"/>
        <v>Excelsa</v>
      </c>
      <c r="O717" t="str">
        <f t="shared" si="35"/>
        <v>Light</v>
      </c>
      <c r="P717" t="str">
        <f>VLOOKUP(orders[[#All],[Customer ID]],Table2[#All],9,0)</f>
        <v>No</v>
      </c>
    </row>
    <row r="718" spans="1:16" x14ac:dyDescent="0.35">
      <c r="A718" s="2" t="s">
        <v>4533</v>
      </c>
      <c r="B718" s="4">
        <v>44612</v>
      </c>
      <c r="C718" s="2" t="s">
        <v>4434</v>
      </c>
      <c r="D718" t="s">
        <v>6179</v>
      </c>
      <c r="E718" s="2">
        <v>3</v>
      </c>
      <c r="F718" s="2" t="str">
        <f>VLOOKUP(C718,customers!$A$2:$B$1760,2,FALSE)</f>
        <v>Jimmy Dymoke</v>
      </c>
      <c r="G718" s="2" t="str">
        <f>IF(VLOOKUP(C718,customers!$A$2:$C$1760,3,FALSE)=0,"",VLOOKUP(C718,customers!$A$2:$C$1760,3,FALSE))</f>
        <v>jdymokeje@prnewswire.com</v>
      </c>
      <c r="H718" s="2" t="str">
        <f>VLOOKUP(C718,customers!$A$2:$G$1760,7,FALSE)</f>
        <v>Ireland</v>
      </c>
      <c r="I718" t="str">
        <f>VLOOKUP(D718,products!$A$2:$B$97,2,FALSE)</f>
        <v>Rob</v>
      </c>
      <c r="J718" t="str">
        <f>VLOOKUP(D718,products!$A$2:$E$97,3,FALSE)</f>
        <v>L</v>
      </c>
      <c r="K718" s="6">
        <f>VLOOKUP(D718,products!$A$2:$E$97,4,FALSE)</f>
        <v>1</v>
      </c>
      <c r="L718" s="7">
        <f>VLOOKUP(D718,products!$A$2:$E$97,5,FALSE)</f>
        <v>11.95</v>
      </c>
      <c r="M718" s="7">
        <f t="shared" si="33"/>
        <v>35.849999999999994</v>
      </c>
      <c r="N718" t="str">
        <f t="shared" si="34"/>
        <v>Robusta</v>
      </c>
      <c r="O718" t="str">
        <f t="shared" si="35"/>
        <v>Light</v>
      </c>
      <c r="P718" t="str">
        <f>VLOOKUP(orders[[#All],[Customer ID]],Table2[#All],9,0)</f>
        <v>No</v>
      </c>
    </row>
    <row r="719" spans="1:16" x14ac:dyDescent="0.35">
      <c r="A719" s="2" t="s">
        <v>4539</v>
      </c>
      <c r="B719" s="4">
        <v>43649</v>
      </c>
      <c r="C719" s="2" t="s">
        <v>4540</v>
      </c>
      <c r="D719" t="s">
        <v>6168</v>
      </c>
      <c r="E719" s="2">
        <v>3</v>
      </c>
      <c r="F719" s="2" t="str">
        <f>VLOOKUP(C719,customers!$A$2:$B$1760,2,FALSE)</f>
        <v>Willabella Harvison</v>
      </c>
      <c r="G719" s="2" t="str">
        <f>IF(VLOOKUP(C719,customers!$A$2:$C$1760,3,FALSE)=0,"",VLOOKUP(C719,customers!$A$2:$C$1760,3,FALSE))</f>
        <v>wharvisonjx@gizmodo.com</v>
      </c>
      <c r="H719" s="2" t="str">
        <f>VLOOKUP(C719,customers!$A$2:$G$1760,7,FALSE)</f>
        <v>United States</v>
      </c>
      <c r="I719" t="str">
        <f>VLOOKUP(D719,products!$A$2:$B$97,2,FALSE)</f>
        <v>Ara</v>
      </c>
      <c r="J719" t="str">
        <f>VLOOKUP(D719,products!$A$2:$E$97,3,FALSE)</f>
        <v>D</v>
      </c>
      <c r="K719" s="6">
        <f>VLOOKUP(D719,products!$A$2:$E$97,4,FALSE)</f>
        <v>2.5</v>
      </c>
      <c r="L719" s="7">
        <f>VLOOKUP(D719,products!$A$2:$E$97,5,FALSE)</f>
        <v>22.885000000000002</v>
      </c>
      <c r="M719" s="7">
        <f t="shared" si="33"/>
        <v>68.655000000000001</v>
      </c>
      <c r="N719" t="str">
        <f t="shared" si="34"/>
        <v>Arabica</v>
      </c>
      <c r="O719" t="str">
        <f t="shared" si="35"/>
        <v>Dark</v>
      </c>
      <c r="P719" t="str">
        <f>VLOOKUP(orders[[#All],[Customer ID]],Table2[#All],9,0)</f>
        <v>No</v>
      </c>
    </row>
    <row r="720" spans="1:16" x14ac:dyDescent="0.35">
      <c r="A720" s="2" t="s">
        <v>4545</v>
      </c>
      <c r="B720" s="4">
        <v>44348</v>
      </c>
      <c r="C720" s="2" t="s">
        <v>4546</v>
      </c>
      <c r="D720" t="s">
        <v>6143</v>
      </c>
      <c r="E720" s="2">
        <v>3</v>
      </c>
      <c r="F720" s="2" t="str">
        <f>VLOOKUP(C720,customers!$A$2:$B$1760,2,FALSE)</f>
        <v>Darice Heaford</v>
      </c>
      <c r="G720" s="2" t="str">
        <f>IF(VLOOKUP(C720,customers!$A$2:$C$1760,3,FALSE)=0,"",VLOOKUP(C720,customers!$A$2:$C$1760,3,FALSE))</f>
        <v>dheafordjy@twitpic.com</v>
      </c>
      <c r="H720" s="2" t="str">
        <f>VLOOKUP(C720,customers!$A$2:$G$1760,7,FALSE)</f>
        <v>United States</v>
      </c>
      <c r="I720" t="str">
        <f>VLOOKUP(D720,products!$A$2:$B$97,2,FALSE)</f>
        <v>Lib</v>
      </c>
      <c r="J720" t="str">
        <f>VLOOKUP(D720,products!$A$2:$E$97,3,FALSE)</f>
        <v>D</v>
      </c>
      <c r="K720" s="6">
        <f>VLOOKUP(D720,products!$A$2:$E$97,4,FALSE)</f>
        <v>1</v>
      </c>
      <c r="L720" s="7">
        <f>VLOOKUP(D720,products!$A$2:$E$97,5,FALSE)</f>
        <v>12.95</v>
      </c>
      <c r="M720" s="7">
        <f t="shared" si="33"/>
        <v>38.849999999999994</v>
      </c>
      <c r="N720" t="str">
        <f t="shared" si="34"/>
        <v>Liberica</v>
      </c>
      <c r="O720" t="str">
        <f t="shared" si="35"/>
        <v>Dark</v>
      </c>
      <c r="P720" t="str">
        <f>VLOOKUP(orders[[#All],[Customer ID]],Table2[#All],9,0)</f>
        <v>No</v>
      </c>
    </row>
    <row r="721" spans="1:16" x14ac:dyDescent="0.35">
      <c r="A721" s="2" t="s">
        <v>4551</v>
      </c>
      <c r="B721" s="4">
        <v>44150</v>
      </c>
      <c r="C721" s="2" t="s">
        <v>4552</v>
      </c>
      <c r="D721" t="s">
        <v>6170</v>
      </c>
      <c r="E721" s="2">
        <v>5</v>
      </c>
      <c r="F721" s="2" t="str">
        <f>VLOOKUP(C721,customers!$A$2:$B$1760,2,FALSE)</f>
        <v>Granger Fantham</v>
      </c>
      <c r="G721" s="2" t="str">
        <f>IF(VLOOKUP(C721,customers!$A$2:$C$1760,3,FALSE)=0,"",VLOOKUP(C721,customers!$A$2:$C$1760,3,FALSE))</f>
        <v>gfanthamjz@hexun.com</v>
      </c>
      <c r="H721" s="2" t="str">
        <f>VLOOKUP(C721,customers!$A$2:$G$1760,7,FALSE)</f>
        <v>United States</v>
      </c>
      <c r="I721" t="str">
        <f>VLOOKUP(D721,products!$A$2:$B$97,2,FALSE)</f>
        <v>Lib</v>
      </c>
      <c r="J721" t="str">
        <f>VLOOKUP(D721,products!$A$2:$E$97,3,FALSE)</f>
        <v>L</v>
      </c>
      <c r="K721" s="6">
        <f>VLOOKUP(D721,products!$A$2:$E$97,4,FALSE)</f>
        <v>1</v>
      </c>
      <c r="L721" s="7">
        <f>VLOOKUP(D721,products!$A$2:$E$97,5,FALSE)</f>
        <v>15.85</v>
      </c>
      <c r="M721" s="7">
        <f t="shared" si="33"/>
        <v>79.25</v>
      </c>
      <c r="N721" t="str">
        <f t="shared" si="34"/>
        <v>Liberica</v>
      </c>
      <c r="O721" t="str">
        <f t="shared" si="35"/>
        <v>Light</v>
      </c>
      <c r="P721" t="str">
        <f>VLOOKUP(orders[[#All],[Customer ID]],Table2[#All],9,0)</f>
        <v>Yes</v>
      </c>
    </row>
    <row r="722" spans="1:16" x14ac:dyDescent="0.35">
      <c r="A722" s="2" t="s">
        <v>4557</v>
      </c>
      <c r="B722" s="4">
        <v>44215</v>
      </c>
      <c r="C722" s="2" t="s">
        <v>4558</v>
      </c>
      <c r="D722" t="s">
        <v>6144</v>
      </c>
      <c r="E722" s="2">
        <v>5</v>
      </c>
      <c r="F722" s="2" t="str">
        <f>VLOOKUP(C722,customers!$A$2:$B$1760,2,FALSE)</f>
        <v>Reynolds Crookshanks</v>
      </c>
      <c r="G722" s="2" t="str">
        <f>IF(VLOOKUP(C722,customers!$A$2:$C$1760,3,FALSE)=0,"",VLOOKUP(C722,customers!$A$2:$C$1760,3,FALSE))</f>
        <v>rcrookshanksk0@unc.edu</v>
      </c>
      <c r="H722" s="2" t="str">
        <f>VLOOKUP(C722,customers!$A$2:$G$1760,7,FALSE)</f>
        <v>United States</v>
      </c>
      <c r="I722" t="str">
        <f>VLOOKUP(D722,products!$A$2:$B$97,2,FALSE)</f>
        <v>Exc</v>
      </c>
      <c r="J722" t="str">
        <f>VLOOKUP(D722,products!$A$2:$E$97,3,FALSE)</f>
        <v>D</v>
      </c>
      <c r="K722" s="6">
        <f>VLOOKUP(D722,products!$A$2:$E$97,4,FALSE)</f>
        <v>0.5</v>
      </c>
      <c r="L722" s="7">
        <f>VLOOKUP(D722,products!$A$2:$E$97,5,FALSE)</f>
        <v>7.29</v>
      </c>
      <c r="M722" s="7">
        <f t="shared" si="33"/>
        <v>36.450000000000003</v>
      </c>
      <c r="N722" t="str">
        <f t="shared" si="34"/>
        <v>Excelsa</v>
      </c>
      <c r="O722" t="str">
        <f t="shared" si="35"/>
        <v>Dark</v>
      </c>
      <c r="P722" t="str">
        <f>VLOOKUP(orders[[#All],[Customer ID]],Table2[#All],9,0)</f>
        <v>Yes</v>
      </c>
    </row>
    <row r="723" spans="1:16" x14ac:dyDescent="0.35">
      <c r="A723" s="2" t="s">
        <v>4563</v>
      </c>
      <c r="B723" s="4">
        <v>44479</v>
      </c>
      <c r="C723" s="2" t="s">
        <v>4564</v>
      </c>
      <c r="D723" t="s">
        <v>6174</v>
      </c>
      <c r="E723" s="2">
        <v>3</v>
      </c>
      <c r="F723" s="2" t="str">
        <f>VLOOKUP(C723,customers!$A$2:$B$1760,2,FALSE)</f>
        <v>Niels Leake</v>
      </c>
      <c r="G723" s="2" t="str">
        <f>IF(VLOOKUP(C723,customers!$A$2:$C$1760,3,FALSE)=0,"",VLOOKUP(C723,customers!$A$2:$C$1760,3,FALSE))</f>
        <v>nleakek1@cmu.edu</v>
      </c>
      <c r="H723" s="2" t="str">
        <f>VLOOKUP(C723,customers!$A$2:$G$1760,7,FALSE)</f>
        <v>United States</v>
      </c>
      <c r="I723" t="str">
        <f>VLOOKUP(D723,products!$A$2:$B$97,2,FALSE)</f>
        <v>Rob</v>
      </c>
      <c r="J723" t="str">
        <f>VLOOKUP(D723,products!$A$2:$E$97,3,FALSE)</f>
        <v>M</v>
      </c>
      <c r="K723" s="6">
        <f>VLOOKUP(D723,products!$A$2:$E$97,4,FALSE)</f>
        <v>0.2</v>
      </c>
      <c r="L723" s="7">
        <f>VLOOKUP(D723,products!$A$2:$E$97,5,FALSE)</f>
        <v>2.9849999999999999</v>
      </c>
      <c r="M723" s="7">
        <f t="shared" si="33"/>
        <v>8.9550000000000001</v>
      </c>
      <c r="N723" t="str">
        <f t="shared" si="34"/>
        <v>Robusta</v>
      </c>
      <c r="O723" t="str">
        <f t="shared" si="35"/>
        <v>Medium</v>
      </c>
      <c r="P723" t="str">
        <f>VLOOKUP(orders[[#All],[Customer ID]],Table2[#All],9,0)</f>
        <v>Yes</v>
      </c>
    </row>
    <row r="724" spans="1:16" x14ac:dyDescent="0.35">
      <c r="A724" s="2" t="s">
        <v>4569</v>
      </c>
      <c r="B724" s="4">
        <v>44620</v>
      </c>
      <c r="C724" s="2" t="s">
        <v>4570</v>
      </c>
      <c r="D724" t="s">
        <v>6183</v>
      </c>
      <c r="E724" s="2">
        <v>2</v>
      </c>
      <c r="F724" s="2" t="str">
        <f>VLOOKUP(C724,customers!$A$2:$B$1760,2,FALSE)</f>
        <v>Hetti Measures</v>
      </c>
      <c r="G724" s="2" t="str">
        <f>IF(VLOOKUP(C724,customers!$A$2:$C$1760,3,FALSE)=0,"",VLOOKUP(C724,customers!$A$2:$C$1760,3,FALSE))</f>
        <v/>
      </c>
      <c r="H724" s="2" t="str">
        <f>VLOOKUP(C724,customers!$A$2:$G$1760,7,FALSE)</f>
        <v>United States</v>
      </c>
      <c r="I724" t="str">
        <f>VLOOKUP(D724,products!$A$2:$B$97,2,FALSE)</f>
        <v>Exc</v>
      </c>
      <c r="J724" t="str">
        <f>VLOOKUP(D724,products!$A$2:$E$97,3,FALSE)</f>
        <v>D</v>
      </c>
      <c r="K724" s="6">
        <f>VLOOKUP(D724,products!$A$2:$E$97,4,FALSE)</f>
        <v>1</v>
      </c>
      <c r="L724" s="7">
        <f>VLOOKUP(D724,products!$A$2:$E$97,5,FALSE)</f>
        <v>12.15</v>
      </c>
      <c r="M724" s="7">
        <f t="shared" si="33"/>
        <v>24.3</v>
      </c>
      <c r="N724" t="str">
        <f t="shared" si="34"/>
        <v>Excelsa</v>
      </c>
      <c r="O724" t="str">
        <f t="shared" si="35"/>
        <v>Dark</v>
      </c>
      <c r="P724" t="str">
        <f>VLOOKUP(orders[[#All],[Customer ID]],Table2[#All],9,0)</f>
        <v>No</v>
      </c>
    </row>
    <row r="725" spans="1:16" x14ac:dyDescent="0.35">
      <c r="A725" s="2" t="s">
        <v>4574</v>
      </c>
      <c r="B725" s="4">
        <v>44470</v>
      </c>
      <c r="C725" s="2" t="s">
        <v>4575</v>
      </c>
      <c r="D725" t="s">
        <v>6166</v>
      </c>
      <c r="E725" s="2">
        <v>2</v>
      </c>
      <c r="F725" s="2" t="str">
        <f>VLOOKUP(C725,customers!$A$2:$B$1760,2,FALSE)</f>
        <v>Gay Eilhersen</v>
      </c>
      <c r="G725" s="2" t="str">
        <f>IF(VLOOKUP(C725,customers!$A$2:$C$1760,3,FALSE)=0,"",VLOOKUP(C725,customers!$A$2:$C$1760,3,FALSE))</f>
        <v>geilhersenk3@networksolutions.com</v>
      </c>
      <c r="H725" s="2" t="str">
        <f>VLOOKUP(C725,customers!$A$2:$G$1760,7,FALSE)</f>
        <v>United States</v>
      </c>
      <c r="I725" t="str">
        <f>VLOOKUP(D725,products!$A$2:$B$97,2,FALSE)</f>
        <v>Exc</v>
      </c>
      <c r="J725" t="str">
        <f>VLOOKUP(D725,products!$A$2:$E$97,3,FALSE)</f>
        <v>M</v>
      </c>
      <c r="K725" s="6">
        <f>VLOOKUP(D725,products!$A$2:$E$97,4,FALSE)</f>
        <v>2.5</v>
      </c>
      <c r="L725" s="7">
        <f>VLOOKUP(D725,products!$A$2:$E$97,5,FALSE)</f>
        <v>31.625</v>
      </c>
      <c r="M725" s="7">
        <f t="shared" si="33"/>
        <v>63.25</v>
      </c>
      <c r="N725" t="str">
        <f t="shared" si="34"/>
        <v>Excelsa</v>
      </c>
      <c r="O725" t="str">
        <f t="shared" si="35"/>
        <v>Medium</v>
      </c>
      <c r="P725" t="str">
        <f>VLOOKUP(orders[[#All],[Customer ID]],Table2[#All],9,0)</f>
        <v>No</v>
      </c>
    </row>
    <row r="726" spans="1:16" x14ac:dyDescent="0.35">
      <c r="A726" s="2" t="s">
        <v>4580</v>
      </c>
      <c r="B726" s="4">
        <v>44076</v>
      </c>
      <c r="C726" s="2" t="s">
        <v>4581</v>
      </c>
      <c r="D726" t="s">
        <v>6152</v>
      </c>
      <c r="E726" s="2">
        <v>2</v>
      </c>
      <c r="F726" s="2" t="str">
        <f>VLOOKUP(C726,customers!$A$2:$B$1760,2,FALSE)</f>
        <v>Nico Hubert</v>
      </c>
      <c r="G726" s="2" t="str">
        <f>IF(VLOOKUP(C726,customers!$A$2:$C$1760,3,FALSE)=0,"",VLOOKUP(C726,customers!$A$2:$C$1760,3,FALSE))</f>
        <v/>
      </c>
      <c r="H726" s="2" t="str">
        <f>VLOOKUP(C726,customers!$A$2:$G$1760,7,FALSE)</f>
        <v>United States</v>
      </c>
      <c r="I726" t="str">
        <f>VLOOKUP(D726,products!$A$2:$B$97,2,FALSE)</f>
        <v>Ara</v>
      </c>
      <c r="J726" t="str">
        <f>VLOOKUP(D726,products!$A$2:$E$97,3,FALSE)</f>
        <v>M</v>
      </c>
      <c r="K726" s="6">
        <f>VLOOKUP(D726,products!$A$2:$E$97,4,FALSE)</f>
        <v>0.2</v>
      </c>
      <c r="L726" s="7">
        <f>VLOOKUP(D726,products!$A$2:$E$97,5,FALSE)</f>
        <v>3.375</v>
      </c>
      <c r="M726" s="7">
        <f t="shared" si="33"/>
        <v>6.75</v>
      </c>
      <c r="N726" t="str">
        <f t="shared" si="34"/>
        <v>Arabica</v>
      </c>
      <c r="O726" t="str">
        <f t="shared" si="35"/>
        <v>Medium</v>
      </c>
      <c r="P726" t="str">
        <f>VLOOKUP(orders[[#All],[Customer ID]],Table2[#All],9,0)</f>
        <v>Yes</v>
      </c>
    </row>
    <row r="727" spans="1:16" x14ac:dyDescent="0.35">
      <c r="A727" s="2" t="s">
        <v>4585</v>
      </c>
      <c r="B727" s="4">
        <v>44043</v>
      </c>
      <c r="C727" s="2" t="s">
        <v>4586</v>
      </c>
      <c r="D727" t="s">
        <v>6167</v>
      </c>
      <c r="E727" s="2">
        <v>6</v>
      </c>
      <c r="F727" s="2" t="str">
        <f>VLOOKUP(C727,customers!$A$2:$B$1760,2,FALSE)</f>
        <v>Cristina Aleixo</v>
      </c>
      <c r="G727" s="2" t="str">
        <f>IF(VLOOKUP(C727,customers!$A$2:$C$1760,3,FALSE)=0,"",VLOOKUP(C727,customers!$A$2:$C$1760,3,FALSE))</f>
        <v>caleixok5@globo.com</v>
      </c>
      <c r="H727" s="2" t="str">
        <f>VLOOKUP(C727,customers!$A$2:$G$1760,7,FALSE)</f>
        <v>United States</v>
      </c>
      <c r="I727" t="str">
        <f>VLOOKUP(D727,products!$A$2:$B$97,2,FALSE)</f>
        <v>Ara</v>
      </c>
      <c r="J727" t="str">
        <f>VLOOKUP(D727,products!$A$2:$E$97,3,FALSE)</f>
        <v>L</v>
      </c>
      <c r="K727" s="6">
        <f>VLOOKUP(D727,products!$A$2:$E$97,4,FALSE)</f>
        <v>0.2</v>
      </c>
      <c r="L727" s="7">
        <f>VLOOKUP(D727,products!$A$2:$E$97,5,FALSE)</f>
        <v>3.8849999999999998</v>
      </c>
      <c r="M727" s="7">
        <f t="shared" si="33"/>
        <v>23.31</v>
      </c>
      <c r="N727" t="str">
        <f t="shared" si="34"/>
        <v>Arabica</v>
      </c>
      <c r="O727" t="str">
        <f t="shared" si="35"/>
        <v>Light</v>
      </c>
      <c r="P727" t="str">
        <f>VLOOKUP(orders[[#All],[Customer ID]],Table2[#All],9,0)</f>
        <v>No</v>
      </c>
    </row>
    <row r="728" spans="1:16" x14ac:dyDescent="0.35">
      <c r="A728" s="2" t="s">
        <v>4591</v>
      </c>
      <c r="B728" s="4">
        <v>44571</v>
      </c>
      <c r="C728" s="2" t="s">
        <v>4592</v>
      </c>
      <c r="D728" t="s">
        <v>6164</v>
      </c>
      <c r="E728" s="2">
        <v>4</v>
      </c>
      <c r="F728" s="2" t="str">
        <f>VLOOKUP(C728,customers!$A$2:$B$1760,2,FALSE)</f>
        <v>Derrek Allpress</v>
      </c>
      <c r="G728" s="2" t="str">
        <f>IF(VLOOKUP(C728,customers!$A$2:$C$1760,3,FALSE)=0,"",VLOOKUP(C728,customers!$A$2:$C$1760,3,FALSE))</f>
        <v/>
      </c>
      <c r="H728" s="2" t="str">
        <f>VLOOKUP(C728,customers!$A$2:$G$1760,7,FALSE)</f>
        <v>United States</v>
      </c>
      <c r="I728" t="str">
        <f>VLOOKUP(D728,products!$A$2:$B$97,2,FALSE)</f>
        <v>Lib</v>
      </c>
      <c r="J728" t="str">
        <f>VLOOKUP(D728,products!$A$2:$E$97,3,FALSE)</f>
        <v>L</v>
      </c>
      <c r="K728" s="6">
        <f>VLOOKUP(D728,products!$A$2:$E$97,4,FALSE)</f>
        <v>2.5</v>
      </c>
      <c r="L728" s="7">
        <f>VLOOKUP(D728,products!$A$2:$E$97,5,FALSE)</f>
        <v>36.454999999999998</v>
      </c>
      <c r="M728" s="7">
        <f t="shared" si="33"/>
        <v>145.82</v>
      </c>
      <c r="N728" t="str">
        <f t="shared" si="34"/>
        <v>Liberica</v>
      </c>
      <c r="O728" t="str">
        <f t="shared" si="35"/>
        <v>Light</v>
      </c>
      <c r="P728" t="str">
        <f>VLOOKUP(orders[[#All],[Customer ID]],Table2[#All],9,0)</f>
        <v>No</v>
      </c>
    </row>
    <row r="729" spans="1:16" x14ac:dyDescent="0.35">
      <c r="A729" s="2" t="s">
        <v>4596</v>
      </c>
      <c r="B729" s="4">
        <v>44264</v>
      </c>
      <c r="C729" s="2" t="s">
        <v>4597</v>
      </c>
      <c r="D729" t="s">
        <v>6146</v>
      </c>
      <c r="E729" s="2">
        <v>5</v>
      </c>
      <c r="F729" s="2" t="str">
        <f>VLOOKUP(C729,customers!$A$2:$B$1760,2,FALSE)</f>
        <v>Rikki Tomkowicz</v>
      </c>
      <c r="G729" s="2" t="str">
        <f>IF(VLOOKUP(C729,customers!$A$2:$C$1760,3,FALSE)=0,"",VLOOKUP(C729,customers!$A$2:$C$1760,3,FALSE))</f>
        <v>rtomkowiczk7@bravesites.com</v>
      </c>
      <c r="H729" s="2" t="str">
        <f>VLOOKUP(C729,customers!$A$2:$G$1760,7,FALSE)</f>
        <v>Ireland</v>
      </c>
      <c r="I729" t="str">
        <f>VLOOKUP(D729,products!$A$2:$B$97,2,FALSE)</f>
        <v>Rob</v>
      </c>
      <c r="J729" t="str">
        <f>VLOOKUP(D729,products!$A$2:$E$97,3,FALSE)</f>
        <v>M</v>
      </c>
      <c r="K729" s="6">
        <f>VLOOKUP(D729,products!$A$2:$E$97,4,FALSE)</f>
        <v>0.5</v>
      </c>
      <c r="L729" s="7">
        <f>VLOOKUP(D729,products!$A$2:$E$97,5,FALSE)</f>
        <v>5.97</v>
      </c>
      <c r="M729" s="7">
        <f t="shared" si="33"/>
        <v>29.849999999999998</v>
      </c>
      <c r="N729" t="str">
        <f t="shared" si="34"/>
        <v>Robusta</v>
      </c>
      <c r="O729" t="str">
        <f t="shared" si="35"/>
        <v>Medium</v>
      </c>
      <c r="P729" t="str">
        <f>VLOOKUP(orders[[#All],[Customer ID]],Table2[#All],9,0)</f>
        <v>Yes</v>
      </c>
    </row>
    <row r="730" spans="1:16" x14ac:dyDescent="0.35">
      <c r="A730" s="2" t="s">
        <v>4602</v>
      </c>
      <c r="B730" s="4">
        <v>44155</v>
      </c>
      <c r="C730" s="2" t="s">
        <v>4603</v>
      </c>
      <c r="D730" t="s">
        <v>6144</v>
      </c>
      <c r="E730" s="2">
        <v>3</v>
      </c>
      <c r="F730" s="2" t="str">
        <f>VLOOKUP(C730,customers!$A$2:$B$1760,2,FALSE)</f>
        <v>Rochette Huscroft</v>
      </c>
      <c r="G730" s="2" t="str">
        <f>IF(VLOOKUP(C730,customers!$A$2:$C$1760,3,FALSE)=0,"",VLOOKUP(C730,customers!$A$2:$C$1760,3,FALSE))</f>
        <v>rhuscroftk8@jimdo.com</v>
      </c>
      <c r="H730" s="2" t="str">
        <f>VLOOKUP(C730,customers!$A$2:$G$1760,7,FALSE)</f>
        <v>United States</v>
      </c>
      <c r="I730" t="str">
        <f>VLOOKUP(D730,products!$A$2:$B$97,2,FALSE)</f>
        <v>Exc</v>
      </c>
      <c r="J730" t="str">
        <f>VLOOKUP(D730,products!$A$2:$E$97,3,FALSE)</f>
        <v>D</v>
      </c>
      <c r="K730" s="6">
        <f>VLOOKUP(D730,products!$A$2:$E$97,4,FALSE)</f>
        <v>0.5</v>
      </c>
      <c r="L730" s="7">
        <f>VLOOKUP(D730,products!$A$2:$E$97,5,FALSE)</f>
        <v>7.29</v>
      </c>
      <c r="M730" s="7">
        <f t="shared" si="33"/>
        <v>21.87</v>
      </c>
      <c r="N730" t="str">
        <f t="shared" si="34"/>
        <v>Excelsa</v>
      </c>
      <c r="O730" t="str">
        <f t="shared" si="35"/>
        <v>Dark</v>
      </c>
      <c r="P730" t="str">
        <f>VLOOKUP(orders[[#All],[Customer ID]],Table2[#All],9,0)</f>
        <v>Yes</v>
      </c>
    </row>
    <row r="731" spans="1:16" x14ac:dyDescent="0.35">
      <c r="A731" s="2" t="s">
        <v>4608</v>
      </c>
      <c r="B731" s="4">
        <v>44634</v>
      </c>
      <c r="C731" s="2" t="s">
        <v>4609</v>
      </c>
      <c r="D731" t="s">
        <v>6159</v>
      </c>
      <c r="E731" s="2">
        <v>1</v>
      </c>
      <c r="F731" s="2" t="str">
        <f>VLOOKUP(C731,customers!$A$2:$B$1760,2,FALSE)</f>
        <v>Selle Scurrer</v>
      </c>
      <c r="G731" s="2" t="str">
        <f>IF(VLOOKUP(C731,customers!$A$2:$C$1760,3,FALSE)=0,"",VLOOKUP(C731,customers!$A$2:$C$1760,3,FALSE))</f>
        <v>sscurrerk9@flavors.me</v>
      </c>
      <c r="H731" s="2" t="str">
        <f>VLOOKUP(C731,customers!$A$2:$G$1760,7,FALSE)</f>
        <v>United Kingdom</v>
      </c>
      <c r="I731" t="str">
        <f>VLOOKUP(D731,products!$A$2:$B$97,2,FALSE)</f>
        <v>Lib</v>
      </c>
      <c r="J731" t="str">
        <f>VLOOKUP(D731,products!$A$2:$E$97,3,FALSE)</f>
        <v>M</v>
      </c>
      <c r="K731" s="6">
        <f>VLOOKUP(D731,products!$A$2:$E$97,4,FALSE)</f>
        <v>0.2</v>
      </c>
      <c r="L731" s="7">
        <f>VLOOKUP(D731,products!$A$2:$E$97,5,FALSE)</f>
        <v>4.3650000000000002</v>
      </c>
      <c r="M731" s="7">
        <f t="shared" si="33"/>
        <v>4.3650000000000002</v>
      </c>
      <c r="N731" t="str">
        <f t="shared" si="34"/>
        <v>Liberica</v>
      </c>
      <c r="O731" t="str">
        <f t="shared" si="35"/>
        <v>Medium</v>
      </c>
      <c r="P731" t="str">
        <f>VLOOKUP(orders[[#All],[Customer ID]],Table2[#All],9,0)</f>
        <v>No</v>
      </c>
    </row>
    <row r="732" spans="1:16" x14ac:dyDescent="0.35">
      <c r="A732" s="2" t="s">
        <v>4614</v>
      </c>
      <c r="B732" s="4">
        <v>43475</v>
      </c>
      <c r="C732" s="2" t="s">
        <v>4615</v>
      </c>
      <c r="D732" t="s">
        <v>6164</v>
      </c>
      <c r="E732" s="2">
        <v>1</v>
      </c>
      <c r="F732" s="2" t="str">
        <f>VLOOKUP(C732,customers!$A$2:$B$1760,2,FALSE)</f>
        <v>Andie Rudram</v>
      </c>
      <c r="G732" s="2" t="str">
        <f>IF(VLOOKUP(C732,customers!$A$2:$C$1760,3,FALSE)=0,"",VLOOKUP(C732,customers!$A$2:$C$1760,3,FALSE))</f>
        <v>arudramka@prnewswire.com</v>
      </c>
      <c r="H732" s="2" t="str">
        <f>VLOOKUP(C732,customers!$A$2:$G$1760,7,FALSE)</f>
        <v>United States</v>
      </c>
      <c r="I732" t="str">
        <f>VLOOKUP(D732,products!$A$2:$B$97,2,FALSE)</f>
        <v>Lib</v>
      </c>
      <c r="J732" t="str">
        <f>VLOOKUP(D732,products!$A$2:$E$97,3,FALSE)</f>
        <v>L</v>
      </c>
      <c r="K732" s="6">
        <f>VLOOKUP(D732,products!$A$2:$E$97,4,FALSE)</f>
        <v>2.5</v>
      </c>
      <c r="L732" s="7">
        <f>VLOOKUP(D732,products!$A$2:$E$97,5,FALSE)</f>
        <v>36.454999999999998</v>
      </c>
      <c r="M732" s="7">
        <f t="shared" si="33"/>
        <v>36.454999999999998</v>
      </c>
      <c r="N732" t="str">
        <f t="shared" si="34"/>
        <v>Liberica</v>
      </c>
      <c r="O732" t="str">
        <f t="shared" si="35"/>
        <v>Light</v>
      </c>
      <c r="P732" t="str">
        <f>VLOOKUP(orders[[#All],[Customer ID]],Table2[#All],9,0)</f>
        <v>No</v>
      </c>
    </row>
    <row r="733" spans="1:16" x14ac:dyDescent="0.35">
      <c r="A733" s="2" t="s">
        <v>4620</v>
      </c>
      <c r="B733" s="4">
        <v>44222</v>
      </c>
      <c r="C733" s="2" t="s">
        <v>4621</v>
      </c>
      <c r="D733" t="s">
        <v>6150</v>
      </c>
      <c r="E733" s="2">
        <v>4</v>
      </c>
      <c r="F733" s="2" t="str">
        <f>VLOOKUP(C733,customers!$A$2:$B$1760,2,FALSE)</f>
        <v>Leta Clarricoates</v>
      </c>
      <c r="G733" s="2" t="str">
        <f>IF(VLOOKUP(C733,customers!$A$2:$C$1760,3,FALSE)=0,"",VLOOKUP(C733,customers!$A$2:$C$1760,3,FALSE))</f>
        <v/>
      </c>
      <c r="H733" s="2" t="str">
        <f>VLOOKUP(C733,customers!$A$2:$G$1760,7,FALSE)</f>
        <v>United States</v>
      </c>
      <c r="I733" t="str">
        <f>VLOOKUP(D733,products!$A$2:$B$97,2,FALSE)</f>
        <v>Lib</v>
      </c>
      <c r="J733" t="str">
        <f>VLOOKUP(D733,products!$A$2:$E$97,3,FALSE)</f>
        <v>D</v>
      </c>
      <c r="K733" s="6">
        <f>VLOOKUP(D733,products!$A$2:$E$97,4,FALSE)</f>
        <v>0.2</v>
      </c>
      <c r="L733" s="7">
        <f>VLOOKUP(D733,products!$A$2:$E$97,5,FALSE)</f>
        <v>3.8849999999999998</v>
      </c>
      <c r="M733" s="7">
        <f t="shared" si="33"/>
        <v>15.54</v>
      </c>
      <c r="N733" t="str">
        <f t="shared" si="34"/>
        <v>Liberica</v>
      </c>
      <c r="O733" t="str">
        <f t="shared" si="35"/>
        <v>Dark</v>
      </c>
      <c r="P733" t="str">
        <f>VLOOKUP(orders[[#All],[Customer ID]],Table2[#All],9,0)</f>
        <v>Yes</v>
      </c>
    </row>
    <row r="734" spans="1:16" x14ac:dyDescent="0.35">
      <c r="A734" s="2" t="s">
        <v>4625</v>
      </c>
      <c r="B734" s="4">
        <v>44312</v>
      </c>
      <c r="C734" s="2" t="s">
        <v>4626</v>
      </c>
      <c r="D734" t="s">
        <v>6184</v>
      </c>
      <c r="E734" s="2">
        <v>2</v>
      </c>
      <c r="F734" s="2" t="str">
        <f>VLOOKUP(C734,customers!$A$2:$B$1760,2,FALSE)</f>
        <v>Jacquelyn Maha</v>
      </c>
      <c r="G734" s="2" t="str">
        <f>IF(VLOOKUP(C734,customers!$A$2:$C$1760,3,FALSE)=0,"",VLOOKUP(C734,customers!$A$2:$C$1760,3,FALSE))</f>
        <v>jmahakc@cyberchimps.com</v>
      </c>
      <c r="H734" s="2" t="str">
        <f>VLOOKUP(C734,customers!$A$2:$G$1760,7,FALSE)</f>
        <v>United States</v>
      </c>
      <c r="I734" t="str">
        <f>VLOOKUP(D734,products!$A$2:$B$97,2,FALSE)</f>
        <v>Exc</v>
      </c>
      <c r="J734" t="str">
        <f>VLOOKUP(D734,products!$A$2:$E$97,3,FALSE)</f>
        <v>L</v>
      </c>
      <c r="K734" s="6">
        <f>VLOOKUP(D734,products!$A$2:$E$97,4,FALSE)</f>
        <v>0.2</v>
      </c>
      <c r="L734" s="7">
        <f>VLOOKUP(D734,products!$A$2:$E$97,5,FALSE)</f>
        <v>4.4550000000000001</v>
      </c>
      <c r="M734" s="7">
        <f t="shared" si="33"/>
        <v>8.91</v>
      </c>
      <c r="N734" t="str">
        <f t="shared" si="34"/>
        <v>Excelsa</v>
      </c>
      <c r="O734" t="str">
        <f t="shared" si="35"/>
        <v>Light</v>
      </c>
      <c r="P734" t="str">
        <f>VLOOKUP(orders[[#All],[Customer ID]],Table2[#All],9,0)</f>
        <v>No</v>
      </c>
    </row>
    <row r="735" spans="1:16" x14ac:dyDescent="0.35">
      <c r="A735" s="2" t="s">
        <v>4631</v>
      </c>
      <c r="B735" s="4">
        <v>44565</v>
      </c>
      <c r="C735" s="2" t="s">
        <v>4632</v>
      </c>
      <c r="D735" t="s">
        <v>6181</v>
      </c>
      <c r="E735" s="2">
        <v>3</v>
      </c>
      <c r="F735" s="2" t="str">
        <f>VLOOKUP(C735,customers!$A$2:$B$1760,2,FALSE)</f>
        <v>Glory Clemon</v>
      </c>
      <c r="G735" s="2" t="str">
        <f>IF(VLOOKUP(C735,customers!$A$2:$C$1760,3,FALSE)=0,"",VLOOKUP(C735,customers!$A$2:$C$1760,3,FALSE))</f>
        <v>gclemonkd@networksolutions.com</v>
      </c>
      <c r="H735" s="2" t="str">
        <f>VLOOKUP(C735,customers!$A$2:$G$1760,7,FALSE)</f>
        <v>United States</v>
      </c>
      <c r="I735" t="str">
        <f>VLOOKUP(D735,products!$A$2:$B$97,2,FALSE)</f>
        <v>Lib</v>
      </c>
      <c r="J735" t="str">
        <f>VLOOKUP(D735,products!$A$2:$E$97,3,FALSE)</f>
        <v>M</v>
      </c>
      <c r="K735" s="6">
        <f>VLOOKUP(D735,products!$A$2:$E$97,4,FALSE)</f>
        <v>2.5</v>
      </c>
      <c r="L735" s="7">
        <f>VLOOKUP(D735,products!$A$2:$E$97,5,FALSE)</f>
        <v>33.465000000000003</v>
      </c>
      <c r="M735" s="7">
        <f t="shared" si="33"/>
        <v>100.39500000000001</v>
      </c>
      <c r="N735" t="str">
        <f t="shared" si="34"/>
        <v>Liberica</v>
      </c>
      <c r="O735" t="str">
        <f t="shared" si="35"/>
        <v>Medium</v>
      </c>
      <c r="P735" t="str">
        <f>VLOOKUP(orders[[#All],[Customer ID]],Table2[#All],9,0)</f>
        <v>Yes</v>
      </c>
    </row>
    <row r="736" spans="1:16" x14ac:dyDescent="0.35">
      <c r="A736" s="2" t="s">
        <v>4637</v>
      </c>
      <c r="B736" s="4">
        <v>43697</v>
      </c>
      <c r="C736" s="2" t="s">
        <v>4638</v>
      </c>
      <c r="D736" t="s">
        <v>6163</v>
      </c>
      <c r="E736" s="2">
        <v>5</v>
      </c>
      <c r="F736" s="2" t="str">
        <f>VLOOKUP(C736,customers!$A$2:$B$1760,2,FALSE)</f>
        <v>Alica Kift</v>
      </c>
      <c r="G736" s="2" t="str">
        <f>IF(VLOOKUP(C736,customers!$A$2:$C$1760,3,FALSE)=0,"",VLOOKUP(C736,customers!$A$2:$C$1760,3,FALSE))</f>
        <v/>
      </c>
      <c r="H736" s="2" t="str">
        <f>VLOOKUP(C736,customers!$A$2:$G$1760,7,FALSE)</f>
        <v>United States</v>
      </c>
      <c r="I736" t="str">
        <f>VLOOKUP(D736,products!$A$2:$B$97,2,FALSE)</f>
        <v>Rob</v>
      </c>
      <c r="J736" t="str">
        <f>VLOOKUP(D736,products!$A$2:$E$97,3,FALSE)</f>
        <v>D</v>
      </c>
      <c r="K736" s="6">
        <f>VLOOKUP(D736,products!$A$2:$E$97,4,FALSE)</f>
        <v>0.2</v>
      </c>
      <c r="L736" s="7">
        <f>VLOOKUP(D736,products!$A$2:$E$97,5,FALSE)</f>
        <v>2.6850000000000001</v>
      </c>
      <c r="M736" s="7">
        <f t="shared" si="33"/>
        <v>13.425000000000001</v>
      </c>
      <c r="N736" t="str">
        <f t="shared" si="34"/>
        <v>Robusta</v>
      </c>
      <c r="O736" t="str">
        <f t="shared" si="35"/>
        <v>Dark</v>
      </c>
      <c r="P736" t="str">
        <f>VLOOKUP(orders[[#All],[Customer ID]],Table2[#All],9,0)</f>
        <v>No</v>
      </c>
    </row>
    <row r="737" spans="1:16" x14ac:dyDescent="0.35">
      <c r="A737" s="2" t="s">
        <v>4642</v>
      </c>
      <c r="B737" s="4">
        <v>44757</v>
      </c>
      <c r="C737" s="2" t="s">
        <v>4643</v>
      </c>
      <c r="D737" t="s">
        <v>6153</v>
      </c>
      <c r="E737" s="2">
        <v>6</v>
      </c>
      <c r="F737" s="2" t="str">
        <f>VLOOKUP(C737,customers!$A$2:$B$1760,2,FALSE)</f>
        <v>Babb Pollins</v>
      </c>
      <c r="G737" s="2" t="str">
        <f>IF(VLOOKUP(C737,customers!$A$2:$C$1760,3,FALSE)=0,"",VLOOKUP(C737,customers!$A$2:$C$1760,3,FALSE))</f>
        <v>bpollinskf@shinystat.com</v>
      </c>
      <c r="H737" s="2" t="str">
        <f>VLOOKUP(C737,customers!$A$2:$G$1760,7,FALSE)</f>
        <v>United States</v>
      </c>
      <c r="I737" t="str">
        <f>VLOOKUP(D737,products!$A$2:$B$97,2,FALSE)</f>
        <v>Exc</v>
      </c>
      <c r="J737" t="str">
        <f>VLOOKUP(D737,products!$A$2:$E$97,3,FALSE)</f>
        <v>D</v>
      </c>
      <c r="K737" s="6">
        <f>VLOOKUP(D737,products!$A$2:$E$97,4,FALSE)</f>
        <v>0.2</v>
      </c>
      <c r="L737" s="7">
        <f>VLOOKUP(D737,products!$A$2:$E$97,5,FALSE)</f>
        <v>3.645</v>
      </c>
      <c r="M737" s="7">
        <f t="shared" si="33"/>
        <v>21.87</v>
      </c>
      <c r="N737" t="str">
        <f t="shared" si="34"/>
        <v>Excelsa</v>
      </c>
      <c r="O737" t="str">
        <f t="shared" si="35"/>
        <v>Dark</v>
      </c>
      <c r="P737" t="str">
        <f>VLOOKUP(orders[[#All],[Customer ID]],Table2[#All],9,0)</f>
        <v>No</v>
      </c>
    </row>
    <row r="738" spans="1:16" x14ac:dyDescent="0.35">
      <c r="A738" s="2" t="s">
        <v>4647</v>
      </c>
      <c r="B738" s="4">
        <v>43508</v>
      </c>
      <c r="C738" s="2" t="s">
        <v>4648</v>
      </c>
      <c r="D738" t="s">
        <v>6143</v>
      </c>
      <c r="E738" s="2">
        <v>2</v>
      </c>
      <c r="F738" s="2" t="str">
        <f>VLOOKUP(C738,customers!$A$2:$B$1760,2,FALSE)</f>
        <v>Jarret Toye</v>
      </c>
      <c r="G738" s="2" t="str">
        <f>IF(VLOOKUP(C738,customers!$A$2:$C$1760,3,FALSE)=0,"",VLOOKUP(C738,customers!$A$2:$C$1760,3,FALSE))</f>
        <v>jtoyekg@pinterest.com</v>
      </c>
      <c r="H738" s="2" t="str">
        <f>VLOOKUP(C738,customers!$A$2:$G$1760,7,FALSE)</f>
        <v>Ireland</v>
      </c>
      <c r="I738" t="str">
        <f>VLOOKUP(D738,products!$A$2:$B$97,2,FALSE)</f>
        <v>Lib</v>
      </c>
      <c r="J738" t="str">
        <f>VLOOKUP(D738,products!$A$2:$E$97,3,FALSE)</f>
        <v>D</v>
      </c>
      <c r="K738" s="6">
        <f>VLOOKUP(D738,products!$A$2:$E$97,4,FALSE)</f>
        <v>1</v>
      </c>
      <c r="L738" s="7">
        <f>VLOOKUP(D738,products!$A$2:$E$97,5,FALSE)</f>
        <v>12.95</v>
      </c>
      <c r="M738" s="7">
        <f t="shared" si="33"/>
        <v>25.9</v>
      </c>
      <c r="N738" t="str">
        <f t="shared" si="34"/>
        <v>Liberica</v>
      </c>
      <c r="O738" t="str">
        <f t="shared" si="35"/>
        <v>Dark</v>
      </c>
      <c r="P738" t="str">
        <f>VLOOKUP(orders[[#All],[Customer ID]],Table2[#All],9,0)</f>
        <v>Yes</v>
      </c>
    </row>
    <row r="739" spans="1:16" x14ac:dyDescent="0.35">
      <c r="A739" s="2" t="s">
        <v>4653</v>
      </c>
      <c r="B739" s="4">
        <v>44447</v>
      </c>
      <c r="C739" s="2" t="s">
        <v>4654</v>
      </c>
      <c r="D739" t="s">
        <v>6155</v>
      </c>
      <c r="E739" s="2">
        <v>5</v>
      </c>
      <c r="F739" s="2" t="str">
        <f>VLOOKUP(C739,customers!$A$2:$B$1760,2,FALSE)</f>
        <v>Carlie Linskill</v>
      </c>
      <c r="G739" s="2" t="str">
        <f>IF(VLOOKUP(C739,customers!$A$2:$C$1760,3,FALSE)=0,"",VLOOKUP(C739,customers!$A$2:$C$1760,3,FALSE))</f>
        <v>clinskillkh@sphinn.com</v>
      </c>
      <c r="H739" s="2" t="str">
        <f>VLOOKUP(C739,customers!$A$2:$G$1760,7,FALSE)</f>
        <v>United States</v>
      </c>
      <c r="I739" t="str">
        <f>VLOOKUP(D739,products!$A$2:$B$97,2,FALSE)</f>
        <v>Ara</v>
      </c>
      <c r="J739" t="str">
        <f>VLOOKUP(D739,products!$A$2:$E$97,3,FALSE)</f>
        <v>M</v>
      </c>
      <c r="K739" s="6">
        <f>VLOOKUP(D739,products!$A$2:$E$97,4,FALSE)</f>
        <v>1</v>
      </c>
      <c r="L739" s="7">
        <f>VLOOKUP(D739,products!$A$2:$E$97,5,FALSE)</f>
        <v>11.25</v>
      </c>
      <c r="M739" s="7">
        <f t="shared" si="33"/>
        <v>56.25</v>
      </c>
      <c r="N739" t="str">
        <f t="shared" si="34"/>
        <v>Arabica</v>
      </c>
      <c r="O739" t="str">
        <f t="shared" si="35"/>
        <v>Medium</v>
      </c>
      <c r="P739" t="str">
        <f>VLOOKUP(orders[[#All],[Customer ID]],Table2[#All],9,0)</f>
        <v>No</v>
      </c>
    </row>
    <row r="740" spans="1:16" x14ac:dyDescent="0.35">
      <c r="A740" s="2" t="s">
        <v>4659</v>
      </c>
      <c r="B740" s="4">
        <v>43812</v>
      </c>
      <c r="C740" s="2" t="s">
        <v>4660</v>
      </c>
      <c r="D740" t="s">
        <v>6178</v>
      </c>
      <c r="E740" s="2">
        <v>3</v>
      </c>
      <c r="F740" s="2" t="str">
        <f>VLOOKUP(C740,customers!$A$2:$B$1760,2,FALSE)</f>
        <v>Natal Vigrass</v>
      </c>
      <c r="G740" s="2" t="str">
        <f>IF(VLOOKUP(C740,customers!$A$2:$C$1760,3,FALSE)=0,"",VLOOKUP(C740,customers!$A$2:$C$1760,3,FALSE))</f>
        <v>nvigrasski@ezinearticles.com</v>
      </c>
      <c r="H740" s="2" t="str">
        <f>VLOOKUP(C740,customers!$A$2:$G$1760,7,FALSE)</f>
        <v>United Kingdom</v>
      </c>
      <c r="I740" t="str">
        <f>VLOOKUP(D740,products!$A$2:$B$97,2,FALSE)</f>
        <v>Rob</v>
      </c>
      <c r="J740" t="str">
        <f>VLOOKUP(D740,products!$A$2:$E$97,3,FALSE)</f>
        <v>L</v>
      </c>
      <c r="K740" s="6">
        <f>VLOOKUP(D740,products!$A$2:$E$97,4,FALSE)</f>
        <v>0.2</v>
      </c>
      <c r="L740" s="7">
        <f>VLOOKUP(D740,products!$A$2:$E$97,5,FALSE)</f>
        <v>3.585</v>
      </c>
      <c r="M740" s="7">
        <f t="shared" si="33"/>
        <v>10.754999999999999</v>
      </c>
      <c r="N740" t="str">
        <f t="shared" si="34"/>
        <v>Robusta</v>
      </c>
      <c r="O740" t="str">
        <f t="shared" si="35"/>
        <v>Light</v>
      </c>
      <c r="P740" t="str">
        <f>VLOOKUP(orders[[#All],[Customer ID]],Table2[#All],9,0)</f>
        <v>No</v>
      </c>
    </row>
    <row r="741" spans="1:16" x14ac:dyDescent="0.35">
      <c r="A741" s="2" t="s">
        <v>4665</v>
      </c>
      <c r="B741" s="4">
        <v>44433</v>
      </c>
      <c r="C741" s="2" t="s">
        <v>4434</v>
      </c>
      <c r="D741" t="s">
        <v>6153</v>
      </c>
      <c r="E741" s="2">
        <v>5</v>
      </c>
      <c r="F741" s="2" t="str">
        <f>VLOOKUP(C741,customers!$A$2:$B$1760,2,FALSE)</f>
        <v>Jimmy Dymoke</v>
      </c>
      <c r="G741" s="2" t="str">
        <f>IF(VLOOKUP(C741,customers!$A$2:$C$1760,3,FALSE)=0,"",VLOOKUP(C741,customers!$A$2:$C$1760,3,FALSE))</f>
        <v>jdymokeje@prnewswire.com</v>
      </c>
      <c r="H741" s="2" t="str">
        <f>VLOOKUP(C741,customers!$A$2:$G$1760,7,FALSE)</f>
        <v>Ireland</v>
      </c>
      <c r="I741" t="str">
        <f>VLOOKUP(D741,products!$A$2:$B$97,2,FALSE)</f>
        <v>Exc</v>
      </c>
      <c r="J741" t="str">
        <f>VLOOKUP(D741,products!$A$2:$E$97,3,FALSE)</f>
        <v>D</v>
      </c>
      <c r="K741" s="6">
        <f>VLOOKUP(D741,products!$A$2:$E$97,4,FALSE)</f>
        <v>0.2</v>
      </c>
      <c r="L741" s="7">
        <f>VLOOKUP(D741,products!$A$2:$E$97,5,FALSE)</f>
        <v>3.645</v>
      </c>
      <c r="M741" s="7">
        <f t="shared" si="33"/>
        <v>18.225000000000001</v>
      </c>
      <c r="N741" t="str">
        <f t="shared" si="34"/>
        <v>Excelsa</v>
      </c>
      <c r="O741" t="str">
        <f t="shared" si="35"/>
        <v>Dark</v>
      </c>
      <c r="P741" t="str">
        <f>VLOOKUP(orders[[#All],[Customer ID]],Table2[#All],9,0)</f>
        <v>No</v>
      </c>
    </row>
    <row r="742" spans="1:16" x14ac:dyDescent="0.35">
      <c r="A742" s="2" t="s">
        <v>4670</v>
      </c>
      <c r="B742" s="4">
        <v>44643</v>
      </c>
      <c r="C742" s="2" t="s">
        <v>4671</v>
      </c>
      <c r="D742" t="s">
        <v>6173</v>
      </c>
      <c r="E742" s="2">
        <v>4</v>
      </c>
      <c r="F742" s="2" t="str">
        <f>VLOOKUP(C742,customers!$A$2:$B$1760,2,FALSE)</f>
        <v>Kandace Cragell</v>
      </c>
      <c r="G742" s="2" t="str">
        <f>IF(VLOOKUP(C742,customers!$A$2:$C$1760,3,FALSE)=0,"",VLOOKUP(C742,customers!$A$2:$C$1760,3,FALSE))</f>
        <v>kcragellkk@google.com</v>
      </c>
      <c r="H742" s="2" t="str">
        <f>VLOOKUP(C742,customers!$A$2:$G$1760,7,FALSE)</f>
        <v>Ireland</v>
      </c>
      <c r="I742" t="str">
        <f>VLOOKUP(D742,products!$A$2:$B$97,2,FALSE)</f>
        <v>Rob</v>
      </c>
      <c r="J742" t="str">
        <f>VLOOKUP(D742,products!$A$2:$E$97,3,FALSE)</f>
        <v>L</v>
      </c>
      <c r="K742" s="6">
        <f>VLOOKUP(D742,products!$A$2:$E$97,4,FALSE)</f>
        <v>0.5</v>
      </c>
      <c r="L742" s="7">
        <f>VLOOKUP(D742,products!$A$2:$E$97,5,FALSE)</f>
        <v>7.17</v>
      </c>
      <c r="M742" s="7">
        <f t="shared" si="33"/>
        <v>28.68</v>
      </c>
      <c r="N742" t="str">
        <f t="shared" si="34"/>
        <v>Robusta</v>
      </c>
      <c r="O742" t="str">
        <f t="shared" si="35"/>
        <v>Light</v>
      </c>
      <c r="P742" t="str">
        <f>VLOOKUP(orders[[#All],[Customer ID]],Table2[#All],9,0)</f>
        <v>No</v>
      </c>
    </row>
    <row r="743" spans="1:16" x14ac:dyDescent="0.35">
      <c r="A743" s="2" t="s">
        <v>4676</v>
      </c>
      <c r="B743" s="4">
        <v>43566</v>
      </c>
      <c r="C743" s="2" t="s">
        <v>4677</v>
      </c>
      <c r="D743" t="s">
        <v>6159</v>
      </c>
      <c r="E743" s="2">
        <v>2</v>
      </c>
      <c r="F743" s="2" t="str">
        <f>VLOOKUP(C743,customers!$A$2:$B$1760,2,FALSE)</f>
        <v>Lyon Ibert</v>
      </c>
      <c r="G743" s="2" t="str">
        <f>IF(VLOOKUP(C743,customers!$A$2:$C$1760,3,FALSE)=0,"",VLOOKUP(C743,customers!$A$2:$C$1760,3,FALSE))</f>
        <v>libertkl@huffingtonpost.com</v>
      </c>
      <c r="H743" s="2" t="str">
        <f>VLOOKUP(C743,customers!$A$2:$G$1760,7,FALSE)</f>
        <v>United States</v>
      </c>
      <c r="I743" t="str">
        <f>VLOOKUP(D743,products!$A$2:$B$97,2,FALSE)</f>
        <v>Lib</v>
      </c>
      <c r="J743" t="str">
        <f>VLOOKUP(D743,products!$A$2:$E$97,3,FALSE)</f>
        <v>M</v>
      </c>
      <c r="K743" s="6">
        <f>VLOOKUP(D743,products!$A$2:$E$97,4,FALSE)</f>
        <v>0.2</v>
      </c>
      <c r="L743" s="7">
        <f>VLOOKUP(D743,products!$A$2:$E$97,5,FALSE)</f>
        <v>4.3650000000000002</v>
      </c>
      <c r="M743" s="7">
        <f t="shared" si="33"/>
        <v>8.73</v>
      </c>
      <c r="N743" t="str">
        <f t="shared" si="34"/>
        <v>Liberica</v>
      </c>
      <c r="O743" t="str">
        <f t="shared" si="35"/>
        <v>Medium</v>
      </c>
      <c r="P743" t="str">
        <f>VLOOKUP(orders[[#All],[Customer ID]],Table2[#All],9,0)</f>
        <v>No</v>
      </c>
    </row>
    <row r="744" spans="1:16" x14ac:dyDescent="0.35">
      <c r="A744" s="2" t="s">
        <v>4682</v>
      </c>
      <c r="B744" s="4">
        <v>44133</v>
      </c>
      <c r="C744" s="2" t="s">
        <v>4683</v>
      </c>
      <c r="D744" t="s">
        <v>6162</v>
      </c>
      <c r="E744" s="2">
        <v>4</v>
      </c>
      <c r="F744" s="2" t="str">
        <f>VLOOKUP(C744,customers!$A$2:$B$1760,2,FALSE)</f>
        <v>Reese Lidgey</v>
      </c>
      <c r="G744" s="2" t="str">
        <f>IF(VLOOKUP(C744,customers!$A$2:$C$1760,3,FALSE)=0,"",VLOOKUP(C744,customers!$A$2:$C$1760,3,FALSE))</f>
        <v>rlidgeykm@vimeo.com</v>
      </c>
      <c r="H744" s="2" t="str">
        <f>VLOOKUP(C744,customers!$A$2:$G$1760,7,FALSE)</f>
        <v>United States</v>
      </c>
      <c r="I744" t="str">
        <f>VLOOKUP(D744,products!$A$2:$B$97,2,FALSE)</f>
        <v>Lib</v>
      </c>
      <c r="J744" t="str">
        <f>VLOOKUP(D744,products!$A$2:$E$97,3,FALSE)</f>
        <v>M</v>
      </c>
      <c r="K744" s="6">
        <f>VLOOKUP(D744,products!$A$2:$E$97,4,FALSE)</f>
        <v>1</v>
      </c>
      <c r="L744" s="7">
        <f>VLOOKUP(D744,products!$A$2:$E$97,5,FALSE)</f>
        <v>14.55</v>
      </c>
      <c r="M744" s="7">
        <f t="shared" si="33"/>
        <v>58.2</v>
      </c>
      <c r="N744" t="str">
        <f t="shared" si="34"/>
        <v>Liberica</v>
      </c>
      <c r="O744" t="str">
        <f t="shared" si="35"/>
        <v>Medium</v>
      </c>
      <c r="P744" t="str">
        <f>VLOOKUP(orders[[#All],[Customer ID]],Table2[#All],9,0)</f>
        <v>No</v>
      </c>
    </row>
    <row r="745" spans="1:16" x14ac:dyDescent="0.35">
      <c r="A745" s="2" t="s">
        <v>4688</v>
      </c>
      <c r="B745" s="4">
        <v>44042</v>
      </c>
      <c r="C745" s="2" t="s">
        <v>4689</v>
      </c>
      <c r="D745" t="s">
        <v>6158</v>
      </c>
      <c r="E745" s="2">
        <v>3</v>
      </c>
      <c r="F745" s="2" t="str">
        <f>VLOOKUP(C745,customers!$A$2:$B$1760,2,FALSE)</f>
        <v>Tersina Castagne</v>
      </c>
      <c r="G745" s="2" t="str">
        <f>IF(VLOOKUP(C745,customers!$A$2:$C$1760,3,FALSE)=0,"",VLOOKUP(C745,customers!$A$2:$C$1760,3,FALSE))</f>
        <v>tcastagnekn@wikia.com</v>
      </c>
      <c r="H745" s="2" t="str">
        <f>VLOOKUP(C745,customers!$A$2:$G$1760,7,FALSE)</f>
        <v>United States</v>
      </c>
      <c r="I745" t="str">
        <f>VLOOKUP(D745,products!$A$2:$B$97,2,FALSE)</f>
        <v>Ara</v>
      </c>
      <c r="J745" t="str">
        <f>VLOOKUP(D745,products!$A$2:$E$97,3,FALSE)</f>
        <v>D</v>
      </c>
      <c r="K745" s="6">
        <f>VLOOKUP(D745,products!$A$2:$E$97,4,FALSE)</f>
        <v>0.5</v>
      </c>
      <c r="L745" s="7">
        <f>VLOOKUP(D745,products!$A$2:$E$97,5,FALSE)</f>
        <v>5.97</v>
      </c>
      <c r="M745" s="7">
        <f t="shared" si="33"/>
        <v>17.91</v>
      </c>
      <c r="N745" t="str">
        <f t="shared" si="34"/>
        <v>Arabica</v>
      </c>
      <c r="O745" t="str">
        <f t="shared" si="35"/>
        <v>Dark</v>
      </c>
      <c r="P745" t="str">
        <f>VLOOKUP(orders[[#All],[Customer ID]],Table2[#All],9,0)</f>
        <v>No</v>
      </c>
    </row>
    <row r="746" spans="1:16" x14ac:dyDescent="0.35">
      <c r="A746" s="2" t="s">
        <v>4694</v>
      </c>
      <c r="B746" s="4">
        <v>43539</v>
      </c>
      <c r="C746" s="2" t="s">
        <v>4695</v>
      </c>
      <c r="D746" t="s">
        <v>6174</v>
      </c>
      <c r="E746" s="2">
        <v>6</v>
      </c>
      <c r="F746" s="2" t="str">
        <f>VLOOKUP(C746,customers!$A$2:$B$1760,2,FALSE)</f>
        <v>Samuele Klaaassen</v>
      </c>
      <c r="G746" s="2" t="str">
        <f>IF(VLOOKUP(C746,customers!$A$2:$C$1760,3,FALSE)=0,"",VLOOKUP(C746,customers!$A$2:$C$1760,3,FALSE))</f>
        <v/>
      </c>
      <c r="H746" s="2" t="str">
        <f>VLOOKUP(C746,customers!$A$2:$G$1760,7,FALSE)</f>
        <v>United States</v>
      </c>
      <c r="I746" t="str">
        <f>VLOOKUP(D746,products!$A$2:$B$97,2,FALSE)</f>
        <v>Rob</v>
      </c>
      <c r="J746" t="str">
        <f>VLOOKUP(D746,products!$A$2:$E$97,3,FALSE)</f>
        <v>M</v>
      </c>
      <c r="K746" s="6">
        <f>VLOOKUP(D746,products!$A$2:$E$97,4,FALSE)</f>
        <v>0.2</v>
      </c>
      <c r="L746" s="7">
        <f>VLOOKUP(D746,products!$A$2:$E$97,5,FALSE)</f>
        <v>2.9849999999999999</v>
      </c>
      <c r="M746" s="7">
        <f t="shared" si="33"/>
        <v>17.91</v>
      </c>
      <c r="N746" t="str">
        <f t="shared" si="34"/>
        <v>Robusta</v>
      </c>
      <c r="O746" t="str">
        <f t="shared" si="35"/>
        <v>Medium</v>
      </c>
      <c r="P746" t="str">
        <f>VLOOKUP(orders[[#All],[Customer ID]],Table2[#All],9,0)</f>
        <v>Yes</v>
      </c>
    </row>
    <row r="747" spans="1:16" x14ac:dyDescent="0.35">
      <c r="A747" s="2" t="s">
        <v>4699</v>
      </c>
      <c r="B747" s="4">
        <v>44557</v>
      </c>
      <c r="C747" s="2" t="s">
        <v>4700</v>
      </c>
      <c r="D747" t="s">
        <v>6144</v>
      </c>
      <c r="E747" s="2">
        <v>2</v>
      </c>
      <c r="F747" s="2" t="str">
        <f>VLOOKUP(C747,customers!$A$2:$B$1760,2,FALSE)</f>
        <v>Jordana Halden</v>
      </c>
      <c r="G747" s="2" t="str">
        <f>IF(VLOOKUP(C747,customers!$A$2:$C$1760,3,FALSE)=0,"",VLOOKUP(C747,customers!$A$2:$C$1760,3,FALSE))</f>
        <v>jhaldenkp@comcast.net</v>
      </c>
      <c r="H747" s="2" t="str">
        <f>VLOOKUP(C747,customers!$A$2:$G$1760,7,FALSE)</f>
        <v>Ireland</v>
      </c>
      <c r="I747" t="str">
        <f>VLOOKUP(D747,products!$A$2:$B$97,2,FALSE)</f>
        <v>Exc</v>
      </c>
      <c r="J747" t="str">
        <f>VLOOKUP(D747,products!$A$2:$E$97,3,FALSE)</f>
        <v>D</v>
      </c>
      <c r="K747" s="6">
        <f>VLOOKUP(D747,products!$A$2:$E$97,4,FALSE)</f>
        <v>0.5</v>
      </c>
      <c r="L747" s="7">
        <f>VLOOKUP(D747,products!$A$2:$E$97,5,FALSE)</f>
        <v>7.29</v>
      </c>
      <c r="M747" s="7">
        <f t="shared" si="33"/>
        <v>14.58</v>
      </c>
      <c r="N747" t="str">
        <f t="shared" si="34"/>
        <v>Excelsa</v>
      </c>
      <c r="O747" t="str">
        <f t="shared" si="35"/>
        <v>Dark</v>
      </c>
      <c r="P747" t="str">
        <f>VLOOKUP(orders[[#All],[Customer ID]],Table2[#All],9,0)</f>
        <v>No</v>
      </c>
    </row>
    <row r="748" spans="1:16" x14ac:dyDescent="0.35">
      <c r="A748" s="2" t="s">
        <v>4705</v>
      </c>
      <c r="B748" s="4">
        <v>43741</v>
      </c>
      <c r="C748" s="2" t="s">
        <v>4706</v>
      </c>
      <c r="D748" t="s">
        <v>6155</v>
      </c>
      <c r="E748" s="2">
        <v>3</v>
      </c>
      <c r="F748" s="2" t="str">
        <f>VLOOKUP(C748,customers!$A$2:$B$1760,2,FALSE)</f>
        <v>Hussein Olliff</v>
      </c>
      <c r="G748" s="2" t="str">
        <f>IF(VLOOKUP(C748,customers!$A$2:$C$1760,3,FALSE)=0,"",VLOOKUP(C748,customers!$A$2:$C$1760,3,FALSE))</f>
        <v>holliffkq@sciencedirect.com</v>
      </c>
      <c r="H748" s="2" t="str">
        <f>VLOOKUP(C748,customers!$A$2:$G$1760,7,FALSE)</f>
        <v>Ireland</v>
      </c>
      <c r="I748" t="str">
        <f>VLOOKUP(D748,products!$A$2:$B$97,2,FALSE)</f>
        <v>Ara</v>
      </c>
      <c r="J748" t="str">
        <f>VLOOKUP(D748,products!$A$2:$E$97,3,FALSE)</f>
        <v>M</v>
      </c>
      <c r="K748" s="6">
        <f>VLOOKUP(D748,products!$A$2:$E$97,4,FALSE)</f>
        <v>1</v>
      </c>
      <c r="L748" s="7">
        <f>VLOOKUP(D748,products!$A$2:$E$97,5,FALSE)</f>
        <v>11.25</v>
      </c>
      <c r="M748" s="7">
        <f t="shared" si="33"/>
        <v>33.75</v>
      </c>
      <c r="N748" t="str">
        <f t="shared" si="34"/>
        <v>Arabica</v>
      </c>
      <c r="O748" t="str">
        <f t="shared" si="35"/>
        <v>Medium</v>
      </c>
      <c r="P748" t="str">
        <f>VLOOKUP(orders[[#All],[Customer ID]],Table2[#All],9,0)</f>
        <v>No</v>
      </c>
    </row>
    <row r="749" spans="1:16" x14ac:dyDescent="0.35">
      <c r="A749" s="2" t="s">
        <v>4711</v>
      </c>
      <c r="B749" s="4">
        <v>43501</v>
      </c>
      <c r="C749" s="2" t="s">
        <v>4712</v>
      </c>
      <c r="D749" t="s">
        <v>6160</v>
      </c>
      <c r="E749" s="2">
        <v>4</v>
      </c>
      <c r="F749" s="2" t="str">
        <f>VLOOKUP(C749,customers!$A$2:$B$1760,2,FALSE)</f>
        <v>Teddi Quadri</v>
      </c>
      <c r="G749" s="2" t="str">
        <f>IF(VLOOKUP(C749,customers!$A$2:$C$1760,3,FALSE)=0,"",VLOOKUP(C749,customers!$A$2:$C$1760,3,FALSE))</f>
        <v>tquadrikr@opensource.org</v>
      </c>
      <c r="H749" s="2" t="str">
        <f>VLOOKUP(C749,customers!$A$2:$G$1760,7,FALSE)</f>
        <v>Ireland</v>
      </c>
      <c r="I749" t="str">
        <f>VLOOKUP(D749,products!$A$2:$B$97,2,FALSE)</f>
        <v>Lib</v>
      </c>
      <c r="J749" t="str">
        <f>VLOOKUP(D749,products!$A$2:$E$97,3,FALSE)</f>
        <v>M</v>
      </c>
      <c r="K749" s="6">
        <f>VLOOKUP(D749,products!$A$2:$E$97,4,FALSE)</f>
        <v>0.5</v>
      </c>
      <c r="L749" s="7">
        <f>VLOOKUP(D749,products!$A$2:$E$97,5,FALSE)</f>
        <v>8.73</v>
      </c>
      <c r="M749" s="7">
        <f t="shared" si="33"/>
        <v>34.92</v>
      </c>
      <c r="N749" t="str">
        <f t="shared" si="34"/>
        <v>Liberica</v>
      </c>
      <c r="O749" t="str">
        <f t="shared" si="35"/>
        <v>Medium</v>
      </c>
      <c r="P749" t="str">
        <f>VLOOKUP(orders[[#All],[Customer ID]],Table2[#All],9,0)</f>
        <v>Yes</v>
      </c>
    </row>
    <row r="750" spans="1:16" x14ac:dyDescent="0.35">
      <c r="A750" s="2" t="s">
        <v>4717</v>
      </c>
      <c r="B750" s="4">
        <v>44074</v>
      </c>
      <c r="C750" s="2" t="s">
        <v>4718</v>
      </c>
      <c r="D750" t="s">
        <v>6144</v>
      </c>
      <c r="E750" s="2">
        <v>2</v>
      </c>
      <c r="F750" s="2" t="str">
        <f>VLOOKUP(C750,customers!$A$2:$B$1760,2,FALSE)</f>
        <v>Felita Eshmade</v>
      </c>
      <c r="G750" s="2" t="str">
        <f>IF(VLOOKUP(C750,customers!$A$2:$C$1760,3,FALSE)=0,"",VLOOKUP(C750,customers!$A$2:$C$1760,3,FALSE))</f>
        <v>feshmadeks@umn.edu</v>
      </c>
      <c r="H750" s="2" t="str">
        <f>VLOOKUP(C750,customers!$A$2:$G$1760,7,FALSE)</f>
        <v>United States</v>
      </c>
      <c r="I750" t="str">
        <f>VLOOKUP(D750,products!$A$2:$B$97,2,FALSE)</f>
        <v>Exc</v>
      </c>
      <c r="J750" t="str">
        <f>VLOOKUP(D750,products!$A$2:$E$97,3,FALSE)</f>
        <v>D</v>
      </c>
      <c r="K750" s="6">
        <f>VLOOKUP(D750,products!$A$2:$E$97,4,FALSE)</f>
        <v>0.5</v>
      </c>
      <c r="L750" s="7">
        <f>VLOOKUP(D750,products!$A$2:$E$97,5,FALSE)</f>
        <v>7.29</v>
      </c>
      <c r="M750" s="7">
        <f t="shared" si="33"/>
        <v>14.58</v>
      </c>
      <c r="N750" t="str">
        <f t="shared" si="34"/>
        <v>Excelsa</v>
      </c>
      <c r="O750" t="str">
        <f t="shared" si="35"/>
        <v>Dark</v>
      </c>
      <c r="P750" t="str">
        <f>VLOOKUP(orders[[#All],[Customer ID]],Table2[#All],9,0)</f>
        <v>No</v>
      </c>
    </row>
    <row r="751" spans="1:16" x14ac:dyDescent="0.35">
      <c r="A751" s="2" t="s">
        <v>4723</v>
      </c>
      <c r="B751" s="4">
        <v>44209</v>
      </c>
      <c r="C751" s="2" t="s">
        <v>4724</v>
      </c>
      <c r="D751" t="s">
        <v>6163</v>
      </c>
      <c r="E751" s="2">
        <v>2</v>
      </c>
      <c r="F751" s="2" t="str">
        <f>VLOOKUP(C751,customers!$A$2:$B$1760,2,FALSE)</f>
        <v>Melodie OIlier</v>
      </c>
      <c r="G751" s="2" t="str">
        <f>IF(VLOOKUP(C751,customers!$A$2:$C$1760,3,FALSE)=0,"",VLOOKUP(C751,customers!$A$2:$C$1760,3,FALSE))</f>
        <v>moilierkt@paginegialle.it</v>
      </c>
      <c r="H751" s="2" t="str">
        <f>VLOOKUP(C751,customers!$A$2:$G$1760,7,FALSE)</f>
        <v>Ireland</v>
      </c>
      <c r="I751" t="str">
        <f>VLOOKUP(D751,products!$A$2:$B$97,2,FALSE)</f>
        <v>Rob</v>
      </c>
      <c r="J751" t="str">
        <f>VLOOKUP(D751,products!$A$2:$E$97,3,FALSE)</f>
        <v>D</v>
      </c>
      <c r="K751" s="6">
        <f>VLOOKUP(D751,products!$A$2:$E$97,4,FALSE)</f>
        <v>0.2</v>
      </c>
      <c r="L751" s="7">
        <f>VLOOKUP(D751,products!$A$2:$E$97,5,FALSE)</f>
        <v>2.6850000000000001</v>
      </c>
      <c r="M751" s="7">
        <f t="shared" si="33"/>
        <v>5.37</v>
      </c>
      <c r="N751" t="str">
        <f t="shared" si="34"/>
        <v>Robusta</v>
      </c>
      <c r="O751" t="str">
        <f t="shared" si="35"/>
        <v>Dark</v>
      </c>
      <c r="P751" t="str">
        <f>VLOOKUP(orders[[#All],[Customer ID]],Table2[#All],9,0)</f>
        <v>Yes</v>
      </c>
    </row>
    <row r="752" spans="1:16" x14ac:dyDescent="0.35">
      <c r="A752" s="2" t="s">
        <v>4730</v>
      </c>
      <c r="B752" s="4">
        <v>44277</v>
      </c>
      <c r="C752" s="2" t="s">
        <v>4731</v>
      </c>
      <c r="D752" t="s">
        <v>6146</v>
      </c>
      <c r="E752" s="2">
        <v>1</v>
      </c>
      <c r="F752" s="2" t="str">
        <f>VLOOKUP(C752,customers!$A$2:$B$1760,2,FALSE)</f>
        <v>Hazel Iacopini</v>
      </c>
      <c r="G752" s="2" t="str">
        <f>IF(VLOOKUP(C752,customers!$A$2:$C$1760,3,FALSE)=0,"",VLOOKUP(C752,customers!$A$2:$C$1760,3,FALSE))</f>
        <v/>
      </c>
      <c r="H752" s="2" t="str">
        <f>VLOOKUP(C752,customers!$A$2:$G$1760,7,FALSE)</f>
        <v>United States</v>
      </c>
      <c r="I752" t="str">
        <f>VLOOKUP(D752,products!$A$2:$B$97,2,FALSE)</f>
        <v>Rob</v>
      </c>
      <c r="J752" t="str">
        <f>VLOOKUP(D752,products!$A$2:$E$97,3,FALSE)</f>
        <v>M</v>
      </c>
      <c r="K752" s="6">
        <f>VLOOKUP(D752,products!$A$2:$E$97,4,FALSE)</f>
        <v>0.5</v>
      </c>
      <c r="L752" s="7">
        <f>VLOOKUP(D752,products!$A$2:$E$97,5,FALSE)</f>
        <v>5.97</v>
      </c>
      <c r="M752" s="7">
        <f t="shared" si="33"/>
        <v>5.97</v>
      </c>
      <c r="N752" t="str">
        <f t="shared" si="34"/>
        <v>Robusta</v>
      </c>
      <c r="O752" t="str">
        <f t="shared" si="35"/>
        <v>Medium</v>
      </c>
      <c r="P752" t="str">
        <f>VLOOKUP(orders[[#All],[Customer ID]],Table2[#All],9,0)</f>
        <v>Yes</v>
      </c>
    </row>
    <row r="753" spans="1:16" x14ac:dyDescent="0.35">
      <c r="A753" s="2" t="s">
        <v>4735</v>
      </c>
      <c r="B753" s="4">
        <v>43847</v>
      </c>
      <c r="C753" s="2" t="s">
        <v>4736</v>
      </c>
      <c r="D753" t="s">
        <v>6161</v>
      </c>
      <c r="E753" s="2">
        <v>2</v>
      </c>
      <c r="F753" s="2" t="str">
        <f>VLOOKUP(C753,customers!$A$2:$B$1760,2,FALSE)</f>
        <v>Vinny Shoebotham</v>
      </c>
      <c r="G753" s="2" t="str">
        <f>IF(VLOOKUP(C753,customers!$A$2:$C$1760,3,FALSE)=0,"",VLOOKUP(C753,customers!$A$2:$C$1760,3,FALSE))</f>
        <v>vshoebothamkv@redcross.org</v>
      </c>
      <c r="H753" s="2" t="str">
        <f>VLOOKUP(C753,customers!$A$2:$G$1760,7,FALSE)</f>
        <v>United States</v>
      </c>
      <c r="I753" t="str">
        <f>VLOOKUP(D753,products!$A$2:$B$97,2,FALSE)</f>
        <v>Lib</v>
      </c>
      <c r="J753" t="str">
        <f>VLOOKUP(D753,products!$A$2:$E$97,3,FALSE)</f>
        <v>L</v>
      </c>
      <c r="K753" s="6">
        <f>VLOOKUP(D753,products!$A$2:$E$97,4,FALSE)</f>
        <v>0.5</v>
      </c>
      <c r="L753" s="7">
        <f>VLOOKUP(D753,products!$A$2:$E$97,5,FALSE)</f>
        <v>9.51</v>
      </c>
      <c r="M753" s="7">
        <f t="shared" si="33"/>
        <v>19.02</v>
      </c>
      <c r="N753" t="str">
        <f t="shared" si="34"/>
        <v>Liberica</v>
      </c>
      <c r="O753" t="str">
        <f t="shared" si="35"/>
        <v>Light</v>
      </c>
      <c r="P753" t="str">
        <f>VLOOKUP(orders[[#All],[Customer ID]],Table2[#All],9,0)</f>
        <v>No</v>
      </c>
    </row>
    <row r="754" spans="1:16" x14ac:dyDescent="0.35">
      <c r="A754" s="2" t="s">
        <v>4741</v>
      </c>
      <c r="B754" s="4">
        <v>43648</v>
      </c>
      <c r="C754" s="2" t="s">
        <v>4742</v>
      </c>
      <c r="D754" t="s">
        <v>6141</v>
      </c>
      <c r="E754" s="2">
        <v>2</v>
      </c>
      <c r="F754" s="2" t="str">
        <f>VLOOKUP(C754,customers!$A$2:$B$1760,2,FALSE)</f>
        <v>Bran Sterke</v>
      </c>
      <c r="G754" s="2" t="str">
        <f>IF(VLOOKUP(C754,customers!$A$2:$C$1760,3,FALSE)=0,"",VLOOKUP(C754,customers!$A$2:$C$1760,3,FALSE))</f>
        <v>bsterkekw@biblegateway.com</v>
      </c>
      <c r="H754" s="2" t="str">
        <f>VLOOKUP(C754,customers!$A$2:$G$1760,7,FALSE)</f>
        <v>United States</v>
      </c>
      <c r="I754" t="str">
        <f>VLOOKUP(D754,products!$A$2:$B$97,2,FALSE)</f>
        <v>Exc</v>
      </c>
      <c r="J754" t="str">
        <f>VLOOKUP(D754,products!$A$2:$E$97,3,FALSE)</f>
        <v>M</v>
      </c>
      <c r="K754" s="6">
        <f>VLOOKUP(D754,products!$A$2:$E$97,4,FALSE)</f>
        <v>1</v>
      </c>
      <c r="L754" s="7">
        <f>VLOOKUP(D754,products!$A$2:$E$97,5,FALSE)</f>
        <v>13.75</v>
      </c>
      <c r="M754" s="7">
        <f t="shared" si="33"/>
        <v>27.5</v>
      </c>
      <c r="N754" t="str">
        <f t="shared" si="34"/>
        <v>Excelsa</v>
      </c>
      <c r="O754" t="str">
        <f t="shared" si="35"/>
        <v>Medium</v>
      </c>
      <c r="P754" t="str">
        <f>VLOOKUP(orders[[#All],[Customer ID]],Table2[#All],9,0)</f>
        <v>Yes</v>
      </c>
    </row>
    <row r="755" spans="1:16" x14ac:dyDescent="0.35">
      <c r="A755" s="2" t="s">
        <v>4747</v>
      </c>
      <c r="B755" s="4">
        <v>44704</v>
      </c>
      <c r="C755" s="2" t="s">
        <v>4748</v>
      </c>
      <c r="D755" t="s">
        <v>6158</v>
      </c>
      <c r="E755" s="2">
        <v>5</v>
      </c>
      <c r="F755" s="2" t="str">
        <f>VLOOKUP(C755,customers!$A$2:$B$1760,2,FALSE)</f>
        <v>Simone Capon</v>
      </c>
      <c r="G755" s="2" t="str">
        <f>IF(VLOOKUP(C755,customers!$A$2:$C$1760,3,FALSE)=0,"",VLOOKUP(C755,customers!$A$2:$C$1760,3,FALSE))</f>
        <v>scaponkx@craigslist.org</v>
      </c>
      <c r="H755" s="2" t="str">
        <f>VLOOKUP(C755,customers!$A$2:$G$1760,7,FALSE)</f>
        <v>United States</v>
      </c>
      <c r="I755" t="str">
        <f>VLOOKUP(D755,products!$A$2:$B$97,2,FALSE)</f>
        <v>Ara</v>
      </c>
      <c r="J755" t="str">
        <f>VLOOKUP(D755,products!$A$2:$E$97,3,FALSE)</f>
        <v>D</v>
      </c>
      <c r="K755" s="6">
        <f>VLOOKUP(D755,products!$A$2:$E$97,4,FALSE)</f>
        <v>0.5</v>
      </c>
      <c r="L755" s="7">
        <f>VLOOKUP(D755,products!$A$2:$E$97,5,FALSE)</f>
        <v>5.97</v>
      </c>
      <c r="M755" s="7">
        <f t="shared" si="33"/>
        <v>29.849999999999998</v>
      </c>
      <c r="N755" t="str">
        <f t="shared" si="34"/>
        <v>Arabica</v>
      </c>
      <c r="O755" t="str">
        <f t="shared" si="35"/>
        <v>Dark</v>
      </c>
      <c r="P755" t="str">
        <f>VLOOKUP(orders[[#All],[Customer ID]],Table2[#All],9,0)</f>
        <v>No</v>
      </c>
    </row>
    <row r="756" spans="1:16" x14ac:dyDescent="0.35">
      <c r="A756" s="2" t="s">
        <v>4753</v>
      </c>
      <c r="B756" s="4">
        <v>44726</v>
      </c>
      <c r="C756" s="2" t="s">
        <v>4434</v>
      </c>
      <c r="D756" t="s">
        <v>6154</v>
      </c>
      <c r="E756" s="2">
        <v>6</v>
      </c>
      <c r="F756" s="2" t="str">
        <f>VLOOKUP(C756,customers!$A$2:$B$1760,2,FALSE)</f>
        <v>Jimmy Dymoke</v>
      </c>
      <c r="G756" s="2" t="str">
        <f>IF(VLOOKUP(C756,customers!$A$2:$C$1760,3,FALSE)=0,"",VLOOKUP(C756,customers!$A$2:$C$1760,3,FALSE))</f>
        <v>jdymokeje@prnewswire.com</v>
      </c>
      <c r="H756" s="2" t="str">
        <f>VLOOKUP(C756,customers!$A$2:$G$1760,7,FALSE)</f>
        <v>Ireland</v>
      </c>
      <c r="I756" t="str">
        <f>VLOOKUP(D756,products!$A$2:$B$97,2,FALSE)</f>
        <v>Ara</v>
      </c>
      <c r="J756" t="str">
        <f>VLOOKUP(D756,products!$A$2:$E$97,3,FALSE)</f>
        <v>D</v>
      </c>
      <c r="K756" s="6">
        <f>VLOOKUP(D756,products!$A$2:$E$97,4,FALSE)</f>
        <v>0.2</v>
      </c>
      <c r="L756" s="7">
        <f>VLOOKUP(D756,products!$A$2:$E$97,5,FALSE)</f>
        <v>2.9849999999999999</v>
      </c>
      <c r="M756" s="7">
        <f t="shared" si="33"/>
        <v>17.91</v>
      </c>
      <c r="N756" t="str">
        <f t="shared" si="34"/>
        <v>Arabica</v>
      </c>
      <c r="O756" t="str">
        <f t="shared" si="35"/>
        <v>Dark</v>
      </c>
      <c r="P756" t="str">
        <f>VLOOKUP(orders[[#All],[Customer ID]],Table2[#All],9,0)</f>
        <v>No</v>
      </c>
    </row>
    <row r="757" spans="1:16" x14ac:dyDescent="0.35">
      <c r="A757" s="2" t="s">
        <v>4758</v>
      </c>
      <c r="B757" s="4">
        <v>44397</v>
      </c>
      <c r="C757" s="2" t="s">
        <v>4759</v>
      </c>
      <c r="D757" t="s">
        <v>6145</v>
      </c>
      <c r="E757" s="2">
        <v>6</v>
      </c>
      <c r="F757" s="2" t="str">
        <f>VLOOKUP(C757,customers!$A$2:$B$1760,2,FALSE)</f>
        <v>Foster Constance</v>
      </c>
      <c r="G757" s="2" t="str">
        <f>IF(VLOOKUP(C757,customers!$A$2:$C$1760,3,FALSE)=0,"",VLOOKUP(C757,customers!$A$2:$C$1760,3,FALSE))</f>
        <v>fconstancekz@ifeng.com</v>
      </c>
      <c r="H757" s="2" t="str">
        <f>VLOOKUP(C757,customers!$A$2:$G$1760,7,FALSE)</f>
        <v>United States</v>
      </c>
      <c r="I757" t="str">
        <f>VLOOKUP(D757,products!$A$2:$B$97,2,FALSE)</f>
        <v>Lib</v>
      </c>
      <c r="J757" t="str">
        <f>VLOOKUP(D757,products!$A$2:$E$97,3,FALSE)</f>
        <v>L</v>
      </c>
      <c r="K757" s="6">
        <f>VLOOKUP(D757,products!$A$2:$E$97,4,FALSE)</f>
        <v>0.2</v>
      </c>
      <c r="L757" s="7">
        <f>VLOOKUP(D757,products!$A$2:$E$97,5,FALSE)</f>
        <v>4.7549999999999999</v>
      </c>
      <c r="M757" s="7">
        <f t="shared" si="33"/>
        <v>28.53</v>
      </c>
      <c r="N757" t="str">
        <f t="shared" si="34"/>
        <v>Liberica</v>
      </c>
      <c r="O757" t="str">
        <f t="shared" si="35"/>
        <v>Light</v>
      </c>
      <c r="P757" t="str">
        <f>VLOOKUP(orders[[#All],[Customer ID]],Table2[#All],9,0)</f>
        <v>No</v>
      </c>
    </row>
    <row r="758" spans="1:16" x14ac:dyDescent="0.35">
      <c r="A758" s="2" t="s">
        <v>4764</v>
      </c>
      <c r="B758" s="4">
        <v>44715</v>
      </c>
      <c r="C758" s="2" t="s">
        <v>4765</v>
      </c>
      <c r="D758" t="s">
        <v>6177</v>
      </c>
      <c r="E758" s="2">
        <v>4</v>
      </c>
      <c r="F758" s="2" t="str">
        <f>VLOOKUP(C758,customers!$A$2:$B$1760,2,FALSE)</f>
        <v>Fernando Sulman</v>
      </c>
      <c r="G758" s="2" t="str">
        <f>IF(VLOOKUP(C758,customers!$A$2:$C$1760,3,FALSE)=0,"",VLOOKUP(C758,customers!$A$2:$C$1760,3,FALSE))</f>
        <v>fsulmanl0@washington.edu</v>
      </c>
      <c r="H758" s="2" t="str">
        <f>VLOOKUP(C758,customers!$A$2:$G$1760,7,FALSE)</f>
        <v>United States</v>
      </c>
      <c r="I758" t="str">
        <f>VLOOKUP(D758,products!$A$2:$B$97,2,FALSE)</f>
        <v>Rob</v>
      </c>
      <c r="J758" t="str">
        <f>VLOOKUP(D758,products!$A$2:$E$97,3,FALSE)</f>
        <v>D</v>
      </c>
      <c r="K758" s="6">
        <f>VLOOKUP(D758,products!$A$2:$E$97,4,FALSE)</f>
        <v>1</v>
      </c>
      <c r="L758" s="7">
        <f>VLOOKUP(D758,products!$A$2:$E$97,5,FALSE)</f>
        <v>8.9499999999999993</v>
      </c>
      <c r="M758" s="7">
        <f t="shared" si="33"/>
        <v>35.799999999999997</v>
      </c>
      <c r="N758" t="str">
        <f t="shared" si="34"/>
        <v>Robusta</v>
      </c>
      <c r="O758" t="str">
        <f t="shared" si="35"/>
        <v>Dark</v>
      </c>
      <c r="P758" t="str">
        <f>VLOOKUP(orders[[#All],[Customer ID]],Table2[#All],9,0)</f>
        <v>Yes</v>
      </c>
    </row>
    <row r="759" spans="1:16" x14ac:dyDescent="0.35">
      <c r="A759" s="2" t="s">
        <v>4770</v>
      </c>
      <c r="B759" s="4">
        <v>43977</v>
      </c>
      <c r="C759" s="2" t="s">
        <v>4771</v>
      </c>
      <c r="D759" t="s">
        <v>6158</v>
      </c>
      <c r="E759" s="2">
        <v>3</v>
      </c>
      <c r="F759" s="2" t="str">
        <f>VLOOKUP(C759,customers!$A$2:$B$1760,2,FALSE)</f>
        <v>Dorotea Hollyman</v>
      </c>
      <c r="G759" s="2" t="str">
        <f>IF(VLOOKUP(C759,customers!$A$2:$C$1760,3,FALSE)=0,"",VLOOKUP(C759,customers!$A$2:$C$1760,3,FALSE))</f>
        <v>dhollymanl1@ibm.com</v>
      </c>
      <c r="H759" s="2" t="str">
        <f>VLOOKUP(C759,customers!$A$2:$G$1760,7,FALSE)</f>
        <v>United States</v>
      </c>
      <c r="I759" t="str">
        <f>VLOOKUP(D759,products!$A$2:$B$97,2,FALSE)</f>
        <v>Ara</v>
      </c>
      <c r="J759" t="str">
        <f>VLOOKUP(D759,products!$A$2:$E$97,3,FALSE)</f>
        <v>D</v>
      </c>
      <c r="K759" s="6">
        <f>VLOOKUP(D759,products!$A$2:$E$97,4,FALSE)</f>
        <v>0.5</v>
      </c>
      <c r="L759" s="7">
        <f>VLOOKUP(D759,products!$A$2:$E$97,5,FALSE)</f>
        <v>5.97</v>
      </c>
      <c r="M759" s="7">
        <f t="shared" si="33"/>
        <v>17.91</v>
      </c>
      <c r="N759" t="str">
        <f t="shared" si="34"/>
        <v>Arabica</v>
      </c>
      <c r="O759" t="str">
        <f t="shared" si="35"/>
        <v>Dark</v>
      </c>
      <c r="P759" t="str">
        <f>VLOOKUP(orders[[#All],[Customer ID]],Table2[#All],9,0)</f>
        <v>Yes</v>
      </c>
    </row>
    <row r="760" spans="1:16" x14ac:dyDescent="0.35">
      <c r="A760" s="2" t="s">
        <v>4776</v>
      </c>
      <c r="B760" s="4">
        <v>43672</v>
      </c>
      <c r="C760" s="2" t="s">
        <v>4777</v>
      </c>
      <c r="D760" t="s">
        <v>6177</v>
      </c>
      <c r="E760" s="2">
        <v>1</v>
      </c>
      <c r="F760" s="2" t="str">
        <f>VLOOKUP(C760,customers!$A$2:$B$1760,2,FALSE)</f>
        <v>Lorelei Nardoni</v>
      </c>
      <c r="G760" s="2" t="str">
        <f>IF(VLOOKUP(C760,customers!$A$2:$C$1760,3,FALSE)=0,"",VLOOKUP(C760,customers!$A$2:$C$1760,3,FALSE))</f>
        <v>lnardonil2@hao123.com</v>
      </c>
      <c r="H760" s="2" t="str">
        <f>VLOOKUP(C760,customers!$A$2:$G$1760,7,FALSE)</f>
        <v>United States</v>
      </c>
      <c r="I760" t="str">
        <f>VLOOKUP(D760,products!$A$2:$B$97,2,FALSE)</f>
        <v>Rob</v>
      </c>
      <c r="J760" t="str">
        <f>VLOOKUP(D760,products!$A$2:$E$97,3,FALSE)</f>
        <v>D</v>
      </c>
      <c r="K760" s="6">
        <f>VLOOKUP(D760,products!$A$2:$E$97,4,FALSE)</f>
        <v>1</v>
      </c>
      <c r="L760" s="7">
        <f>VLOOKUP(D760,products!$A$2:$E$97,5,FALSE)</f>
        <v>8.9499999999999993</v>
      </c>
      <c r="M760" s="7">
        <f t="shared" si="33"/>
        <v>8.9499999999999993</v>
      </c>
      <c r="N760" t="str">
        <f t="shared" si="34"/>
        <v>Robusta</v>
      </c>
      <c r="O760" t="str">
        <f t="shared" si="35"/>
        <v>Dark</v>
      </c>
      <c r="P760" t="str">
        <f>VLOOKUP(orders[[#All],[Customer ID]],Table2[#All],9,0)</f>
        <v>No</v>
      </c>
    </row>
    <row r="761" spans="1:16" x14ac:dyDescent="0.35">
      <c r="A761" s="2" t="s">
        <v>4781</v>
      </c>
      <c r="B761" s="4">
        <v>44126</v>
      </c>
      <c r="C761" s="2" t="s">
        <v>4782</v>
      </c>
      <c r="D761" t="s">
        <v>6165</v>
      </c>
      <c r="E761" s="2">
        <v>1</v>
      </c>
      <c r="F761" s="2" t="str">
        <f>VLOOKUP(C761,customers!$A$2:$B$1760,2,FALSE)</f>
        <v>Dallas Yarham</v>
      </c>
      <c r="G761" s="2" t="str">
        <f>IF(VLOOKUP(C761,customers!$A$2:$C$1760,3,FALSE)=0,"",VLOOKUP(C761,customers!$A$2:$C$1760,3,FALSE))</f>
        <v>dyarhaml3@moonfruit.com</v>
      </c>
      <c r="H761" s="2" t="str">
        <f>VLOOKUP(C761,customers!$A$2:$G$1760,7,FALSE)</f>
        <v>United States</v>
      </c>
      <c r="I761" t="str">
        <f>VLOOKUP(D761,products!$A$2:$B$97,2,FALSE)</f>
        <v>Lib</v>
      </c>
      <c r="J761" t="str">
        <f>VLOOKUP(D761,products!$A$2:$E$97,3,FALSE)</f>
        <v>D</v>
      </c>
      <c r="K761" s="6">
        <f>VLOOKUP(D761,products!$A$2:$E$97,4,FALSE)</f>
        <v>2.5</v>
      </c>
      <c r="L761" s="7">
        <f>VLOOKUP(D761,products!$A$2:$E$97,5,FALSE)</f>
        <v>29.785</v>
      </c>
      <c r="M761" s="7">
        <f t="shared" si="33"/>
        <v>29.785</v>
      </c>
      <c r="N761" t="str">
        <f t="shared" si="34"/>
        <v>Liberica</v>
      </c>
      <c r="O761" t="str">
        <f t="shared" si="35"/>
        <v>Dark</v>
      </c>
      <c r="P761" t="str">
        <f>VLOOKUP(orders[[#All],[Customer ID]],Table2[#All],9,0)</f>
        <v>Yes</v>
      </c>
    </row>
    <row r="762" spans="1:16" x14ac:dyDescent="0.35">
      <c r="A762" s="2" t="s">
        <v>4787</v>
      </c>
      <c r="B762" s="4">
        <v>44189</v>
      </c>
      <c r="C762" s="2" t="s">
        <v>4788</v>
      </c>
      <c r="D762" t="s">
        <v>6176</v>
      </c>
      <c r="E762" s="2">
        <v>5</v>
      </c>
      <c r="F762" s="2" t="str">
        <f>VLOOKUP(C762,customers!$A$2:$B$1760,2,FALSE)</f>
        <v>Arlana Ferrea</v>
      </c>
      <c r="G762" s="2" t="str">
        <f>IF(VLOOKUP(C762,customers!$A$2:$C$1760,3,FALSE)=0,"",VLOOKUP(C762,customers!$A$2:$C$1760,3,FALSE))</f>
        <v>aferreal4@wikia.com</v>
      </c>
      <c r="H762" s="2" t="str">
        <f>VLOOKUP(C762,customers!$A$2:$G$1760,7,FALSE)</f>
        <v>United States</v>
      </c>
      <c r="I762" t="str">
        <f>VLOOKUP(D762,products!$A$2:$B$97,2,FALSE)</f>
        <v>Exc</v>
      </c>
      <c r="J762" t="str">
        <f>VLOOKUP(D762,products!$A$2:$E$97,3,FALSE)</f>
        <v>L</v>
      </c>
      <c r="K762" s="6">
        <f>VLOOKUP(D762,products!$A$2:$E$97,4,FALSE)</f>
        <v>0.5</v>
      </c>
      <c r="L762" s="7">
        <f>VLOOKUP(D762,products!$A$2:$E$97,5,FALSE)</f>
        <v>8.91</v>
      </c>
      <c r="M762" s="7">
        <f t="shared" si="33"/>
        <v>44.55</v>
      </c>
      <c r="N762" t="str">
        <f t="shared" si="34"/>
        <v>Excelsa</v>
      </c>
      <c r="O762" t="str">
        <f t="shared" si="35"/>
        <v>Light</v>
      </c>
      <c r="P762" t="str">
        <f>VLOOKUP(orders[[#All],[Customer ID]],Table2[#All],9,0)</f>
        <v>No</v>
      </c>
    </row>
    <row r="763" spans="1:16" x14ac:dyDescent="0.35">
      <c r="A763" s="2" t="s">
        <v>4792</v>
      </c>
      <c r="B763" s="4">
        <v>43714</v>
      </c>
      <c r="C763" s="2" t="s">
        <v>4793</v>
      </c>
      <c r="D763" t="s">
        <v>6171</v>
      </c>
      <c r="E763" s="2">
        <v>6</v>
      </c>
      <c r="F763" s="2" t="str">
        <f>VLOOKUP(C763,customers!$A$2:$B$1760,2,FALSE)</f>
        <v>Chuck Kendrick</v>
      </c>
      <c r="G763" s="2" t="str">
        <f>IF(VLOOKUP(C763,customers!$A$2:$C$1760,3,FALSE)=0,"",VLOOKUP(C763,customers!$A$2:$C$1760,3,FALSE))</f>
        <v>ckendrickl5@webnode.com</v>
      </c>
      <c r="H763" s="2" t="str">
        <f>VLOOKUP(C763,customers!$A$2:$G$1760,7,FALSE)</f>
        <v>United States</v>
      </c>
      <c r="I763" t="str">
        <f>VLOOKUP(D763,products!$A$2:$B$97,2,FALSE)</f>
        <v>Exc</v>
      </c>
      <c r="J763" t="str">
        <f>VLOOKUP(D763,products!$A$2:$E$97,3,FALSE)</f>
        <v>L</v>
      </c>
      <c r="K763" s="6">
        <f>VLOOKUP(D763,products!$A$2:$E$97,4,FALSE)</f>
        <v>1</v>
      </c>
      <c r="L763" s="7">
        <f>VLOOKUP(D763,products!$A$2:$E$97,5,FALSE)</f>
        <v>14.85</v>
      </c>
      <c r="M763" s="7">
        <f t="shared" si="33"/>
        <v>89.1</v>
      </c>
      <c r="N763" t="str">
        <f t="shared" si="34"/>
        <v>Excelsa</v>
      </c>
      <c r="O763" t="str">
        <f t="shared" si="35"/>
        <v>Light</v>
      </c>
      <c r="P763" t="str">
        <f>VLOOKUP(orders[[#All],[Customer ID]],Table2[#All],9,0)</f>
        <v>Yes</v>
      </c>
    </row>
    <row r="764" spans="1:16" x14ac:dyDescent="0.35">
      <c r="A764" s="2" t="s">
        <v>4797</v>
      </c>
      <c r="B764" s="4">
        <v>43563</v>
      </c>
      <c r="C764" s="2" t="s">
        <v>4798</v>
      </c>
      <c r="D764" t="s">
        <v>6160</v>
      </c>
      <c r="E764" s="2">
        <v>5</v>
      </c>
      <c r="F764" s="2" t="str">
        <f>VLOOKUP(C764,customers!$A$2:$B$1760,2,FALSE)</f>
        <v>Sharona Danilchik</v>
      </c>
      <c r="G764" s="2" t="str">
        <f>IF(VLOOKUP(C764,customers!$A$2:$C$1760,3,FALSE)=0,"",VLOOKUP(C764,customers!$A$2:$C$1760,3,FALSE))</f>
        <v>sdanilchikl6@mit.edu</v>
      </c>
      <c r="H764" s="2" t="str">
        <f>VLOOKUP(C764,customers!$A$2:$G$1760,7,FALSE)</f>
        <v>United Kingdom</v>
      </c>
      <c r="I764" t="str">
        <f>VLOOKUP(D764,products!$A$2:$B$97,2,FALSE)</f>
        <v>Lib</v>
      </c>
      <c r="J764" t="str">
        <f>VLOOKUP(D764,products!$A$2:$E$97,3,FALSE)</f>
        <v>M</v>
      </c>
      <c r="K764" s="6">
        <f>VLOOKUP(D764,products!$A$2:$E$97,4,FALSE)</f>
        <v>0.5</v>
      </c>
      <c r="L764" s="7">
        <f>VLOOKUP(D764,products!$A$2:$E$97,5,FALSE)</f>
        <v>8.73</v>
      </c>
      <c r="M764" s="7">
        <f t="shared" si="33"/>
        <v>43.650000000000006</v>
      </c>
      <c r="N764" t="str">
        <f t="shared" si="34"/>
        <v>Liberica</v>
      </c>
      <c r="O764" t="str">
        <f t="shared" si="35"/>
        <v>Medium</v>
      </c>
      <c r="P764" t="str">
        <f>VLOOKUP(orders[[#All],[Customer ID]],Table2[#All],9,0)</f>
        <v>No</v>
      </c>
    </row>
    <row r="765" spans="1:16" x14ac:dyDescent="0.35">
      <c r="A765" s="2" t="s">
        <v>4803</v>
      </c>
      <c r="B765" s="4">
        <v>44587</v>
      </c>
      <c r="C765" s="2" t="s">
        <v>4804</v>
      </c>
      <c r="D765" t="s">
        <v>6180</v>
      </c>
      <c r="E765" s="2">
        <v>3</v>
      </c>
      <c r="F765" s="2" t="str">
        <f>VLOOKUP(C765,customers!$A$2:$B$1760,2,FALSE)</f>
        <v>Sarajane Potter</v>
      </c>
      <c r="G765" s="2" t="str">
        <f>IF(VLOOKUP(C765,customers!$A$2:$C$1760,3,FALSE)=0,"",VLOOKUP(C765,customers!$A$2:$C$1760,3,FALSE))</f>
        <v/>
      </c>
      <c r="H765" s="2" t="str">
        <f>VLOOKUP(C765,customers!$A$2:$G$1760,7,FALSE)</f>
        <v>United States</v>
      </c>
      <c r="I765" t="str">
        <f>VLOOKUP(D765,products!$A$2:$B$97,2,FALSE)</f>
        <v>Ara</v>
      </c>
      <c r="J765" t="str">
        <f>VLOOKUP(D765,products!$A$2:$E$97,3,FALSE)</f>
        <v>L</v>
      </c>
      <c r="K765" s="6">
        <f>VLOOKUP(D765,products!$A$2:$E$97,4,FALSE)</f>
        <v>0.5</v>
      </c>
      <c r="L765" s="7">
        <f>VLOOKUP(D765,products!$A$2:$E$97,5,FALSE)</f>
        <v>7.77</v>
      </c>
      <c r="M765" s="7">
        <f t="shared" si="33"/>
        <v>23.31</v>
      </c>
      <c r="N765" t="str">
        <f t="shared" si="34"/>
        <v>Arabica</v>
      </c>
      <c r="O765" t="str">
        <f t="shared" si="35"/>
        <v>Light</v>
      </c>
      <c r="P765" t="str">
        <f>VLOOKUP(orders[[#All],[Customer ID]],Table2[#All],9,0)</f>
        <v>No</v>
      </c>
    </row>
    <row r="766" spans="1:16" x14ac:dyDescent="0.35">
      <c r="A766" s="2" t="s">
        <v>4808</v>
      </c>
      <c r="B766" s="4">
        <v>43797</v>
      </c>
      <c r="C766" s="2" t="s">
        <v>4809</v>
      </c>
      <c r="D766" t="s">
        <v>6182</v>
      </c>
      <c r="E766" s="2">
        <v>6</v>
      </c>
      <c r="F766" s="2" t="str">
        <f>VLOOKUP(C766,customers!$A$2:$B$1760,2,FALSE)</f>
        <v>Bobby Folomkin</v>
      </c>
      <c r="G766" s="2" t="str">
        <f>IF(VLOOKUP(C766,customers!$A$2:$C$1760,3,FALSE)=0,"",VLOOKUP(C766,customers!$A$2:$C$1760,3,FALSE))</f>
        <v>bfolomkinl8@yolasite.com</v>
      </c>
      <c r="H766" s="2" t="str">
        <f>VLOOKUP(C766,customers!$A$2:$G$1760,7,FALSE)</f>
        <v>United States</v>
      </c>
      <c r="I766" t="str">
        <f>VLOOKUP(D766,products!$A$2:$B$97,2,FALSE)</f>
        <v>Ara</v>
      </c>
      <c r="J766" t="str">
        <f>VLOOKUP(D766,products!$A$2:$E$97,3,FALSE)</f>
        <v>L</v>
      </c>
      <c r="K766" s="6">
        <f>VLOOKUP(D766,products!$A$2:$E$97,4,FALSE)</f>
        <v>2.5</v>
      </c>
      <c r="L766" s="7">
        <f>VLOOKUP(D766,products!$A$2:$E$97,5,FALSE)</f>
        <v>29.785</v>
      </c>
      <c r="M766" s="7">
        <f t="shared" si="33"/>
        <v>178.71</v>
      </c>
      <c r="N766" t="str">
        <f t="shared" si="34"/>
        <v>Arabica</v>
      </c>
      <c r="O766" t="str">
        <f t="shared" si="35"/>
        <v>Light</v>
      </c>
      <c r="P766" t="str">
        <f>VLOOKUP(orders[[#All],[Customer ID]],Table2[#All],9,0)</f>
        <v>Yes</v>
      </c>
    </row>
    <row r="767" spans="1:16" x14ac:dyDescent="0.35">
      <c r="A767" s="2" t="s">
        <v>4814</v>
      </c>
      <c r="B767" s="4">
        <v>43667</v>
      </c>
      <c r="C767" s="2" t="s">
        <v>4815</v>
      </c>
      <c r="D767" t="s">
        <v>6138</v>
      </c>
      <c r="E767" s="2">
        <v>6</v>
      </c>
      <c r="F767" s="2" t="str">
        <f>VLOOKUP(C767,customers!$A$2:$B$1760,2,FALSE)</f>
        <v>Rafferty Pursglove</v>
      </c>
      <c r="G767" s="2" t="str">
        <f>IF(VLOOKUP(C767,customers!$A$2:$C$1760,3,FALSE)=0,"",VLOOKUP(C767,customers!$A$2:$C$1760,3,FALSE))</f>
        <v>rpursglovel9@biblegateway.com</v>
      </c>
      <c r="H767" s="2" t="str">
        <f>VLOOKUP(C767,customers!$A$2:$G$1760,7,FALSE)</f>
        <v>United States</v>
      </c>
      <c r="I767" t="str">
        <f>VLOOKUP(D767,products!$A$2:$B$97,2,FALSE)</f>
        <v>Rob</v>
      </c>
      <c r="J767" t="str">
        <f>VLOOKUP(D767,products!$A$2:$E$97,3,FALSE)</f>
        <v>M</v>
      </c>
      <c r="K767" s="6">
        <f>VLOOKUP(D767,products!$A$2:$E$97,4,FALSE)</f>
        <v>1</v>
      </c>
      <c r="L767" s="7">
        <f>VLOOKUP(D767,products!$A$2:$E$97,5,FALSE)</f>
        <v>9.9499999999999993</v>
      </c>
      <c r="M767" s="7">
        <f t="shared" si="33"/>
        <v>59.699999999999996</v>
      </c>
      <c r="N767" t="str">
        <f t="shared" si="34"/>
        <v>Robusta</v>
      </c>
      <c r="O767" t="str">
        <f t="shared" si="35"/>
        <v>Medium</v>
      </c>
      <c r="P767" t="str">
        <f>VLOOKUP(orders[[#All],[Customer ID]],Table2[#All],9,0)</f>
        <v>Yes</v>
      </c>
    </row>
    <row r="768" spans="1:16" x14ac:dyDescent="0.35">
      <c r="A768" s="2" t="s">
        <v>4814</v>
      </c>
      <c r="B768" s="4">
        <v>43667</v>
      </c>
      <c r="C768" s="2" t="s">
        <v>4815</v>
      </c>
      <c r="D768" t="s">
        <v>6180</v>
      </c>
      <c r="E768" s="2">
        <v>2</v>
      </c>
      <c r="F768" s="2" t="str">
        <f>VLOOKUP(C768,customers!$A$2:$B$1760,2,FALSE)</f>
        <v>Rafferty Pursglove</v>
      </c>
      <c r="G768" s="2" t="str">
        <f>IF(VLOOKUP(C768,customers!$A$2:$C$1760,3,FALSE)=0,"",VLOOKUP(C768,customers!$A$2:$C$1760,3,FALSE))</f>
        <v>rpursglovel9@biblegateway.com</v>
      </c>
      <c r="H768" s="2" t="str">
        <f>VLOOKUP(C768,customers!$A$2:$G$1760,7,FALSE)</f>
        <v>United States</v>
      </c>
      <c r="I768" t="str">
        <f>VLOOKUP(D768,products!$A$2:$B$97,2,FALSE)</f>
        <v>Ara</v>
      </c>
      <c r="J768" t="str">
        <f>VLOOKUP(D768,products!$A$2:$E$97,3,FALSE)</f>
        <v>L</v>
      </c>
      <c r="K768" s="6">
        <f>VLOOKUP(D768,products!$A$2:$E$97,4,FALSE)</f>
        <v>0.5</v>
      </c>
      <c r="L768" s="7">
        <f>VLOOKUP(D768,products!$A$2:$E$97,5,FALSE)</f>
        <v>7.77</v>
      </c>
      <c r="M768" s="7">
        <f t="shared" si="33"/>
        <v>15.54</v>
      </c>
      <c r="N768" t="str">
        <f t="shared" si="34"/>
        <v>Arabica</v>
      </c>
      <c r="O768" t="str">
        <f t="shared" si="35"/>
        <v>Light</v>
      </c>
      <c r="P768" t="str">
        <f>VLOOKUP(orders[[#All],[Customer ID]],Table2[#All],9,0)</f>
        <v>Yes</v>
      </c>
    </row>
    <row r="769" spans="1:16" x14ac:dyDescent="0.35">
      <c r="A769" s="2" t="s">
        <v>4825</v>
      </c>
      <c r="B769" s="4">
        <v>44267</v>
      </c>
      <c r="C769" s="2" t="s">
        <v>4759</v>
      </c>
      <c r="D769" t="s">
        <v>6182</v>
      </c>
      <c r="E769" s="2">
        <v>3</v>
      </c>
      <c r="F769" s="2" t="str">
        <f>VLOOKUP(C769,customers!$A$2:$B$1760,2,FALSE)</f>
        <v>Foster Constance</v>
      </c>
      <c r="G769" s="2" t="str">
        <f>IF(VLOOKUP(C769,customers!$A$2:$C$1760,3,FALSE)=0,"",VLOOKUP(C769,customers!$A$2:$C$1760,3,FALSE))</f>
        <v>fconstancekz@ifeng.com</v>
      </c>
      <c r="H769" s="2" t="str">
        <f>VLOOKUP(C769,customers!$A$2:$G$1760,7,FALSE)</f>
        <v>United States</v>
      </c>
      <c r="I769" t="str">
        <f>VLOOKUP(D769,products!$A$2:$B$97,2,FALSE)</f>
        <v>Ara</v>
      </c>
      <c r="J769" t="str">
        <f>VLOOKUP(D769,products!$A$2:$E$97,3,FALSE)</f>
        <v>L</v>
      </c>
      <c r="K769" s="6">
        <f>VLOOKUP(D769,products!$A$2:$E$97,4,FALSE)</f>
        <v>2.5</v>
      </c>
      <c r="L769" s="7">
        <f>VLOOKUP(D769,products!$A$2:$E$97,5,FALSE)</f>
        <v>29.785</v>
      </c>
      <c r="M769" s="7">
        <f t="shared" si="33"/>
        <v>89.355000000000004</v>
      </c>
      <c r="N769" t="str">
        <f t="shared" si="34"/>
        <v>Arabica</v>
      </c>
      <c r="O769" t="str">
        <f t="shared" si="35"/>
        <v>Light</v>
      </c>
      <c r="P769" t="str">
        <f>VLOOKUP(orders[[#All],[Customer ID]],Table2[#All],9,0)</f>
        <v>No</v>
      </c>
    </row>
    <row r="770" spans="1:16" x14ac:dyDescent="0.35">
      <c r="A770" s="2" t="s">
        <v>4831</v>
      </c>
      <c r="B770" s="4">
        <v>44562</v>
      </c>
      <c r="C770" s="2" t="s">
        <v>4759</v>
      </c>
      <c r="D770" t="s">
        <v>6179</v>
      </c>
      <c r="E770" s="2">
        <v>2</v>
      </c>
      <c r="F770" s="2" t="str">
        <f>VLOOKUP(C770,customers!$A$2:$B$1760,2,FALSE)</f>
        <v>Foster Constance</v>
      </c>
      <c r="G770" s="2" t="str">
        <f>IF(VLOOKUP(C770,customers!$A$2:$C$1760,3,FALSE)=0,"",VLOOKUP(C770,customers!$A$2:$C$1760,3,FALSE))</f>
        <v>fconstancekz@ifeng.com</v>
      </c>
      <c r="H770" s="2" t="str">
        <f>VLOOKUP(C770,customers!$A$2:$G$1760,7,FALSE)</f>
        <v>United States</v>
      </c>
      <c r="I770" t="str">
        <f>VLOOKUP(D770,products!$A$2:$B$97,2,FALSE)</f>
        <v>Rob</v>
      </c>
      <c r="J770" t="str">
        <f>VLOOKUP(D770,products!$A$2:$E$97,3,FALSE)</f>
        <v>L</v>
      </c>
      <c r="K770" s="6">
        <f>VLOOKUP(D770,products!$A$2:$E$97,4,FALSE)</f>
        <v>1</v>
      </c>
      <c r="L770" s="7">
        <f>VLOOKUP(D770,products!$A$2:$E$97,5,FALSE)</f>
        <v>11.95</v>
      </c>
      <c r="M770" s="7">
        <f t="shared" ref="M770:M833" si="36">E770*L770</f>
        <v>23.9</v>
      </c>
      <c r="N770" t="str">
        <f t="shared" ref="N770:N833" si="37">IF(I770="Rob","Robusta",IF(I770="Exc","Excelsa",IF(I770="Ara","Arabica",IF(I770="Lib","Liberica",""))))</f>
        <v>Robusta</v>
      </c>
      <c r="O770" t="str">
        <f t="shared" ref="O770:O833" si="38">IF(J770="M","Medium",IF(J770="L","Light",IF(J770="D","Dark","")))</f>
        <v>Light</v>
      </c>
      <c r="P770" t="str">
        <f>VLOOKUP(orders[[#All],[Customer ID]],Table2[#All],9,0)</f>
        <v>No</v>
      </c>
    </row>
    <row r="771" spans="1:16" x14ac:dyDescent="0.35">
      <c r="A771" s="2" t="s">
        <v>4836</v>
      </c>
      <c r="B771" s="4">
        <v>43912</v>
      </c>
      <c r="C771" s="2" t="s">
        <v>4837</v>
      </c>
      <c r="D771" t="s">
        <v>6151</v>
      </c>
      <c r="E771" s="2">
        <v>6</v>
      </c>
      <c r="F771" s="2" t="str">
        <f>VLOOKUP(C771,customers!$A$2:$B$1760,2,FALSE)</f>
        <v>Dalia Eburah</v>
      </c>
      <c r="G771" s="2" t="str">
        <f>IF(VLOOKUP(C771,customers!$A$2:$C$1760,3,FALSE)=0,"",VLOOKUP(C771,customers!$A$2:$C$1760,3,FALSE))</f>
        <v>deburahld@google.co.jp</v>
      </c>
      <c r="H771" s="2" t="str">
        <f>VLOOKUP(C771,customers!$A$2:$G$1760,7,FALSE)</f>
        <v>United Kingdom</v>
      </c>
      <c r="I771" t="str">
        <f>VLOOKUP(D771,products!$A$2:$B$97,2,FALSE)</f>
        <v>Rob</v>
      </c>
      <c r="J771" t="str">
        <f>VLOOKUP(D771,products!$A$2:$E$97,3,FALSE)</f>
        <v>M</v>
      </c>
      <c r="K771" s="6">
        <f>VLOOKUP(D771,products!$A$2:$E$97,4,FALSE)</f>
        <v>2.5</v>
      </c>
      <c r="L771" s="7">
        <f>VLOOKUP(D771,products!$A$2:$E$97,5,FALSE)</f>
        <v>22.885000000000002</v>
      </c>
      <c r="M771" s="7">
        <f t="shared" si="36"/>
        <v>137.31</v>
      </c>
      <c r="N771" t="str">
        <f t="shared" si="37"/>
        <v>Robusta</v>
      </c>
      <c r="O771" t="str">
        <f t="shared" si="38"/>
        <v>Medium</v>
      </c>
      <c r="P771" t="str">
        <f>VLOOKUP(orders[[#All],[Customer ID]],Table2[#All],9,0)</f>
        <v>No</v>
      </c>
    </row>
    <row r="772" spans="1:16" x14ac:dyDescent="0.35">
      <c r="A772" s="2" t="s">
        <v>4842</v>
      </c>
      <c r="B772" s="4">
        <v>44092</v>
      </c>
      <c r="C772" s="2" t="s">
        <v>4843</v>
      </c>
      <c r="D772" t="s">
        <v>6147</v>
      </c>
      <c r="E772" s="2">
        <v>1</v>
      </c>
      <c r="F772" s="2" t="str">
        <f>VLOOKUP(C772,customers!$A$2:$B$1760,2,FALSE)</f>
        <v>Martie Brimilcombe</v>
      </c>
      <c r="G772" s="2" t="str">
        <f>IF(VLOOKUP(C772,customers!$A$2:$C$1760,3,FALSE)=0,"",VLOOKUP(C772,customers!$A$2:$C$1760,3,FALSE))</f>
        <v>mbrimilcombele@cnn.com</v>
      </c>
      <c r="H772" s="2" t="str">
        <f>VLOOKUP(C772,customers!$A$2:$G$1760,7,FALSE)</f>
        <v>United States</v>
      </c>
      <c r="I772" t="str">
        <f>VLOOKUP(D772,products!$A$2:$B$97,2,FALSE)</f>
        <v>Ara</v>
      </c>
      <c r="J772" t="str">
        <f>VLOOKUP(D772,products!$A$2:$E$97,3,FALSE)</f>
        <v>D</v>
      </c>
      <c r="K772" s="6">
        <f>VLOOKUP(D772,products!$A$2:$E$97,4,FALSE)</f>
        <v>1</v>
      </c>
      <c r="L772" s="7">
        <f>VLOOKUP(D772,products!$A$2:$E$97,5,FALSE)</f>
        <v>9.9499999999999993</v>
      </c>
      <c r="M772" s="7">
        <f t="shared" si="36"/>
        <v>9.9499999999999993</v>
      </c>
      <c r="N772" t="str">
        <f t="shared" si="37"/>
        <v>Arabica</v>
      </c>
      <c r="O772" t="str">
        <f t="shared" si="38"/>
        <v>Dark</v>
      </c>
      <c r="P772" t="str">
        <f>VLOOKUP(orders[[#All],[Customer ID]],Table2[#All],9,0)</f>
        <v>No</v>
      </c>
    </row>
    <row r="773" spans="1:16" x14ac:dyDescent="0.35">
      <c r="A773" s="2" t="s">
        <v>4847</v>
      </c>
      <c r="B773" s="4">
        <v>43468</v>
      </c>
      <c r="C773" s="2" t="s">
        <v>4848</v>
      </c>
      <c r="D773" t="s">
        <v>6173</v>
      </c>
      <c r="E773" s="2">
        <v>3</v>
      </c>
      <c r="F773" s="2" t="str">
        <f>VLOOKUP(C773,customers!$A$2:$B$1760,2,FALSE)</f>
        <v>Suzanna Bollam</v>
      </c>
      <c r="G773" s="2" t="str">
        <f>IF(VLOOKUP(C773,customers!$A$2:$C$1760,3,FALSE)=0,"",VLOOKUP(C773,customers!$A$2:$C$1760,3,FALSE))</f>
        <v>sbollamlf@list-manage.com</v>
      </c>
      <c r="H773" s="2" t="str">
        <f>VLOOKUP(C773,customers!$A$2:$G$1760,7,FALSE)</f>
        <v>United States</v>
      </c>
      <c r="I773" t="str">
        <f>VLOOKUP(D773,products!$A$2:$B$97,2,FALSE)</f>
        <v>Rob</v>
      </c>
      <c r="J773" t="str">
        <f>VLOOKUP(D773,products!$A$2:$E$97,3,FALSE)</f>
        <v>L</v>
      </c>
      <c r="K773" s="6">
        <f>VLOOKUP(D773,products!$A$2:$E$97,4,FALSE)</f>
        <v>0.5</v>
      </c>
      <c r="L773" s="7">
        <f>VLOOKUP(D773,products!$A$2:$E$97,5,FALSE)</f>
        <v>7.17</v>
      </c>
      <c r="M773" s="7">
        <f t="shared" si="36"/>
        <v>21.509999999999998</v>
      </c>
      <c r="N773" t="str">
        <f t="shared" si="37"/>
        <v>Robusta</v>
      </c>
      <c r="O773" t="str">
        <f t="shared" si="38"/>
        <v>Light</v>
      </c>
      <c r="P773" t="str">
        <f>VLOOKUP(orders[[#All],[Customer ID]],Table2[#All],9,0)</f>
        <v>No</v>
      </c>
    </row>
    <row r="774" spans="1:16" x14ac:dyDescent="0.35">
      <c r="A774" s="2" t="s">
        <v>4853</v>
      </c>
      <c r="B774" s="4">
        <v>44468</v>
      </c>
      <c r="C774" s="2" t="s">
        <v>4854</v>
      </c>
      <c r="D774" t="s">
        <v>6141</v>
      </c>
      <c r="E774" s="2">
        <v>6</v>
      </c>
      <c r="F774" s="2" t="str">
        <f>VLOOKUP(C774,customers!$A$2:$B$1760,2,FALSE)</f>
        <v>Mellisa Mebes</v>
      </c>
      <c r="G774" s="2" t="str">
        <f>IF(VLOOKUP(C774,customers!$A$2:$C$1760,3,FALSE)=0,"",VLOOKUP(C774,customers!$A$2:$C$1760,3,FALSE))</f>
        <v/>
      </c>
      <c r="H774" s="2" t="str">
        <f>VLOOKUP(C774,customers!$A$2:$G$1760,7,FALSE)</f>
        <v>United States</v>
      </c>
      <c r="I774" t="str">
        <f>VLOOKUP(D774,products!$A$2:$B$97,2,FALSE)</f>
        <v>Exc</v>
      </c>
      <c r="J774" t="str">
        <f>VLOOKUP(D774,products!$A$2:$E$97,3,FALSE)</f>
        <v>M</v>
      </c>
      <c r="K774" s="6">
        <f>VLOOKUP(D774,products!$A$2:$E$97,4,FALSE)</f>
        <v>1</v>
      </c>
      <c r="L774" s="7">
        <f>VLOOKUP(D774,products!$A$2:$E$97,5,FALSE)</f>
        <v>13.75</v>
      </c>
      <c r="M774" s="7">
        <f t="shared" si="36"/>
        <v>82.5</v>
      </c>
      <c r="N774" t="str">
        <f t="shared" si="37"/>
        <v>Excelsa</v>
      </c>
      <c r="O774" t="str">
        <f t="shared" si="38"/>
        <v>Medium</v>
      </c>
      <c r="P774" t="str">
        <f>VLOOKUP(orders[[#All],[Customer ID]],Table2[#All],9,0)</f>
        <v>No</v>
      </c>
    </row>
    <row r="775" spans="1:16" x14ac:dyDescent="0.35">
      <c r="A775" s="2" t="s">
        <v>4858</v>
      </c>
      <c r="B775" s="4">
        <v>44488</v>
      </c>
      <c r="C775" s="2" t="s">
        <v>4859</v>
      </c>
      <c r="D775" t="s">
        <v>6159</v>
      </c>
      <c r="E775" s="2">
        <v>2</v>
      </c>
      <c r="F775" s="2" t="str">
        <f>VLOOKUP(C775,customers!$A$2:$B$1760,2,FALSE)</f>
        <v>Alva Filipczak</v>
      </c>
      <c r="G775" s="2" t="str">
        <f>IF(VLOOKUP(C775,customers!$A$2:$C$1760,3,FALSE)=0,"",VLOOKUP(C775,customers!$A$2:$C$1760,3,FALSE))</f>
        <v>afilipczaklh@ning.com</v>
      </c>
      <c r="H775" s="2" t="str">
        <f>VLOOKUP(C775,customers!$A$2:$G$1760,7,FALSE)</f>
        <v>Ireland</v>
      </c>
      <c r="I775" t="str">
        <f>VLOOKUP(D775,products!$A$2:$B$97,2,FALSE)</f>
        <v>Lib</v>
      </c>
      <c r="J775" t="str">
        <f>VLOOKUP(D775,products!$A$2:$E$97,3,FALSE)</f>
        <v>M</v>
      </c>
      <c r="K775" s="6">
        <f>VLOOKUP(D775,products!$A$2:$E$97,4,FALSE)</f>
        <v>0.2</v>
      </c>
      <c r="L775" s="7">
        <f>VLOOKUP(D775,products!$A$2:$E$97,5,FALSE)</f>
        <v>4.3650000000000002</v>
      </c>
      <c r="M775" s="7">
        <f t="shared" si="36"/>
        <v>8.73</v>
      </c>
      <c r="N775" t="str">
        <f t="shared" si="37"/>
        <v>Liberica</v>
      </c>
      <c r="O775" t="str">
        <f t="shared" si="38"/>
        <v>Medium</v>
      </c>
      <c r="P775" t="str">
        <f>VLOOKUP(orders[[#All],[Customer ID]],Table2[#All],9,0)</f>
        <v>No</v>
      </c>
    </row>
    <row r="776" spans="1:16" x14ac:dyDescent="0.35">
      <c r="A776" s="2" t="s">
        <v>4864</v>
      </c>
      <c r="B776" s="4">
        <v>44756</v>
      </c>
      <c r="C776" s="2" t="s">
        <v>4865</v>
      </c>
      <c r="D776" t="s">
        <v>6138</v>
      </c>
      <c r="E776" s="2">
        <v>2</v>
      </c>
      <c r="F776" s="2" t="str">
        <f>VLOOKUP(C776,customers!$A$2:$B$1760,2,FALSE)</f>
        <v>Dorette Hinemoor</v>
      </c>
      <c r="G776" s="2" t="str">
        <f>IF(VLOOKUP(C776,customers!$A$2:$C$1760,3,FALSE)=0,"",VLOOKUP(C776,customers!$A$2:$C$1760,3,FALSE))</f>
        <v/>
      </c>
      <c r="H776" s="2" t="str">
        <f>VLOOKUP(C776,customers!$A$2:$G$1760,7,FALSE)</f>
        <v>United States</v>
      </c>
      <c r="I776" t="str">
        <f>VLOOKUP(D776,products!$A$2:$B$97,2,FALSE)</f>
        <v>Rob</v>
      </c>
      <c r="J776" t="str">
        <f>VLOOKUP(D776,products!$A$2:$E$97,3,FALSE)</f>
        <v>M</v>
      </c>
      <c r="K776" s="6">
        <f>VLOOKUP(D776,products!$A$2:$E$97,4,FALSE)</f>
        <v>1</v>
      </c>
      <c r="L776" s="7">
        <f>VLOOKUP(D776,products!$A$2:$E$97,5,FALSE)</f>
        <v>9.9499999999999993</v>
      </c>
      <c r="M776" s="7">
        <f t="shared" si="36"/>
        <v>19.899999999999999</v>
      </c>
      <c r="N776" t="str">
        <f t="shared" si="37"/>
        <v>Robusta</v>
      </c>
      <c r="O776" t="str">
        <f t="shared" si="38"/>
        <v>Medium</v>
      </c>
      <c r="P776" t="str">
        <f>VLOOKUP(orders[[#All],[Customer ID]],Table2[#All],9,0)</f>
        <v>Yes</v>
      </c>
    </row>
    <row r="777" spans="1:16" x14ac:dyDescent="0.35">
      <c r="A777" s="2" t="s">
        <v>4869</v>
      </c>
      <c r="B777" s="4">
        <v>44396</v>
      </c>
      <c r="C777" s="2" t="s">
        <v>4870</v>
      </c>
      <c r="D777" t="s">
        <v>6176</v>
      </c>
      <c r="E777" s="2">
        <v>2</v>
      </c>
      <c r="F777" s="2" t="str">
        <f>VLOOKUP(C777,customers!$A$2:$B$1760,2,FALSE)</f>
        <v>Rhetta Elnaugh</v>
      </c>
      <c r="G777" s="2" t="str">
        <f>IF(VLOOKUP(C777,customers!$A$2:$C$1760,3,FALSE)=0,"",VLOOKUP(C777,customers!$A$2:$C$1760,3,FALSE))</f>
        <v>relnaughlj@comsenz.com</v>
      </c>
      <c r="H777" s="2" t="str">
        <f>VLOOKUP(C777,customers!$A$2:$G$1760,7,FALSE)</f>
        <v>United States</v>
      </c>
      <c r="I777" t="str">
        <f>VLOOKUP(D777,products!$A$2:$B$97,2,FALSE)</f>
        <v>Exc</v>
      </c>
      <c r="J777" t="str">
        <f>VLOOKUP(D777,products!$A$2:$E$97,3,FALSE)</f>
        <v>L</v>
      </c>
      <c r="K777" s="6">
        <f>VLOOKUP(D777,products!$A$2:$E$97,4,FALSE)</f>
        <v>0.5</v>
      </c>
      <c r="L777" s="7">
        <f>VLOOKUP(D777,products!$A$2:$E$97,5,FALSE)</f>
        <v>8.91</v>
      </c>
      <c r="M777" s="7">
        <f t="shared" si="36"/>
        <v>17.82</v>
      </c>
      <c r="N777" t="str">
        <f t="shared" si="37"/>
        <v>Excelsa</v>
      </c>
      <c r="O777" t="str">
        <f t="shared" si="38"/>
        <v>Light</v>
      </c>
      <c r="P777" t="str">
        <f>VLOOKUP(orders[[#All],[Customer ID]],Table2[#All],9,0)</f>
        <v>Yes</v>
      </c>
    </row>
    <row r="778" spans="1:16" x14ac:dyDescent="0.35">
      <c r="A778" s="2" t="s">
        <v>4875</v>
      </c>
      <c r="B778" s="4">
        <v>44540</v>
      </c>
      <c r="C778" s="2" t="s">
        <v>4876</v>
      </c>
      <c r="D778" t="s">
        <v>6157</v>
      </c>
      <c r="E778" s="2">
        <v>3</v>
      </c>
      <c r="F778" s="2" t="str">
        <f>VLOOKUP(C778,customers!$A$2:$B$1760,2,FALSE)</f>
        <v>Jule Deehan</v>
      </c>
      <c r="G778" s="2" t="str">
        <f>IF(VLOOKUP(C778,customers!$A$2:$C$1760,3,FALSE)=0,"",VLOOKUP(C778,customers!$A$2:$C$1760,3,FALSE))</f>
        <v>jdeehanlk@about.me</v>
      </c>
      <c r="H778" s="2" t="str">
        <f>VLOOKUP(C778,customers!$A$2:$G$1760,7,FALSE)</f>
        <v>United States</v>
      </c>
      <c r="I778" t="str">
        <f>VLOOKUP(D778,products!$A$2:$B$97,2,FALSE)</f>
        <v>Ara</v>
      </c>
      <c r="J778" t="str">
        <f>VLOOKUP(D778,products!$A$2:$E$97,3,FALSE)</f>
        <v>M</v>
      </c>
      <c r="K778" s="6">
        <f>VLOOKUP(D778,products!$A$2:$E$97,4,FALSE)</f>
        <v>0.5</v>
      </c>
      <c r="L778" s="7">
        <f>VLOOKUP(D778,products!$A$2:$E$97,5,FALSE)</f>
        <v>6.75</v>
      </c>
      <c r="M778" s="7">
        <f t="shared" si="36"/>
        <v>20.25</v>
      </c>
      <c r="N778" t="str">
        <f t="shared" si="37"/>
        <v>Arabica</v>
      </c>
      <c r="O778" t="str">
        <f t="shared" si="38"/>
        <v>Medium</v>
      </c>
      <c r="P778" t="str">
        <f>VLOOKUP(orders[[#All],[Customer ID]],Table2[#All],9,0)</f>
        <v>No</v>
      </c>
    </row>
    <row r="779" spans="1:16" x14ac:dyDescent="0.35">
      <c r="A779" s="2" t="s">
        <v>4881</v>
      </c>
      <c r="B779" s="4">
        <v>43541</v>
      </c>
      <c r="C779" s="2" t="s">
        <v>4882</v>
      </c>
      <c r="D779" t="s">
        <v>6182</v>
      </c>
      <c r="E779" s="2">
        <v>2</v>
      </c>
      <c r="F779" s="2" t="str">
        <f>VLOOKUP(C779,customers!$A$2:$B$1760,2,FALSE)</f>
        <v>Janella Eden</v>
      </c>
      <c r="G779" s="2" t="str">
        <f>IF(VLOOKUP(C779,customers!$A$2:$C$1760,3,FALSE)=0,"",VLOOKUP(C779,customers!$A$2:$C$1760,3,FALSE))</f>
        <v>jedenll@e-recht24.de</v>
      </c>
      <c r="H779" s="2" t="str">
        <f>VLOOKUP(C779,customers!$A$2:$G$1760,7,FALSE)</f>
        <v>United States</v>
      </c>
      <c r="I779" t="str">
        <f>VLOOKUP(D779,products!$A$2:$B$97,2,FALSE)</f>
        <v>Ara</v>
      </c>
      <c r="J779" t="str">
        <f>VLOOKUP(D779,products!$A$2:$E$97,3,FALSE)</f>
        <v>L</v>
      </c>
      <c r="K779" s="6">
        <f>VLOOKUP(D779,products!$A$2:$E$97,4,FALSE)</f>
        <v>2.5</v>
      </c>
      <c r="L779" s="7">
        <f>VLOOKUP(D779,products!$A$2:$E$97,5,FALSE)</f>
        <v>29.785</v>
      </c>
      <c r="M779" s="7">
        <f t="shared" si="36"/>
        <v>59.57</v>
      </c>
      <c r="N779" t="str">
        <f t="shared" si="37"/>
        <v>Arabica</v>
      </c>
      <c r="O779" t="str">
        <f t="shared" si="38"/>
        <v>Light</v>
      </c>
      <c r="P779" t="str">
        <f>VLOOKUP(orders[[#All],[Customer ID]],Table2[#All],9,0)</f>
        <v>No</v>
      </c>
    </row>
    <row r="780" spans="1:16" x14ac:dyDescent="0.35">
      <c r="A780" s="2" t="s">
        <v>4886</v>
      </c>
      <c r="B780" s="4">
        <v>43889</v>
      </c>
      <c r="C780" s="2" t="s">
        <v>4933</v>
      </c>
      <c r="D780" t="s">
        <v>6161</v>
      </c>
      <c r="E780" s="2">
        <v>2</v>
      </c>
      <c r="F780" s="2" t="str">
        <f>VLOOKUP(C780,customers!$A$2:$B$1760,2,FALSE)</f>
        <v>Cam Jewster</v>
      </c>
      <c r="G780" s="2" t="str">
        <f>IF(VLOOKUP(C780,customers!$A$2:$C$1760,3,FALSE)=0,"",VLOOKUP(C780,customers!$A$2:$C$1760,3,FALSE))</f>
        <v>cjewsterlu@moonfruit.com</v>
      </c>
      <c r="H780" s="2" t="str">
        <f>VLOOKUP(C780,customers!$A$2:$G$1760,7,FALSE)</f>
        <v>United States</v>
      </c>
      <c r="I780" t="str">
        <f>VLOOKUP(D780,products!$A$2:$B$97,2,FALSE)</f>
        <v>Lib</v>
      </c>
      <c r="J780" t="str">
        <f>VLOOKUP(D780,products!$A$2:$E$97,3,FALSE)</f>
        <v>L</v>
      </c>
      <c r="K780" s="6">
        <f>VLOOKUP(D780,products!$A$2:$E$97,4,FALSE)</f>
        <v>0.5</v>
      </c>
      <c r="L780" s="7">
        <f>VLOOKUP(D780,products!$A$2:$E$97,5,FALSE)</f>
        <v>9.51</v>
      </c>
      <c r="M780" s="7">
        <f t="shared" si="36"/>
        <v>19.02</v>
      </c>
      <c r="N780" t="str">
        <f t="shared" si="37"/>
        <v>Liberica</v>
      </c>
      <c r="O780" t="str">
        <f t="shared" si="38"/>
        <v>Light</v>
      </c>
      <c r="P780" t="str">
        <f>VLOOKUP(orders[[#All],[Customer ID]],Table2[#All],9,0)</f>
        <v>Yes</v>
      </c>
    </row>
    <row r="781" spans="1:16" x14ac:dyDescent="0.35">
      <c r="A781" s="2" t="s">
        <v>4892</v>
      </c>
      <c r="B781" s="4">
        <v>43985</v>
      </c>
      <c r="C781" s="2" t="s">
        <v>4893</v>
      </c>
      <c r="D781" t="s">
        <v>6143</v>
      </c>
      <c r="E781" s="2">
        <v>6</v>
      </c>
      <c r="F781" s="2" t="str">
        <f>VLOOKUP(C781,customers!$A$2:$B$1760,2,FALSE)</f>
        <v>Ugo Southerden</v>
      </c>
      <c r="G781" s="2" t="str">
        <f>IF(VLOOKUP(C781,customers!$A$2:$C$1760,3,FALSE)=0,"",VLOOKUP(C781,customers!$A$2:$C$1760,3,FALSE))</f>
        <v>usoutherdenln@hao123.com</v>
      </c>
      <c r="H781" s="2" t="str">
        <f>VLOOKUP(C781,customers!$A$2:$G$1760,7,FALSE)</f>
        <v>United States</v>
      </c>
      <c r="I781" t="str">
        <f>VLOOKUP(D781,products!$A$2:$B$97,2,FALSE)</f>
        <v>Lib</v>
      </c>
      <c r="J781" t="str">
        <f>VLOOKUP(D781,products!$A$2:$E$97,3,FALSE)</f>
        <v>D</v>
      </c>
      <c r="K781" s="6">
        <f>VLOOKUP(D781,products!$A$2:$E$97,4,FALSE)</f>
        <v>1</v>
      </c>
      <c r="L781" s="7">
        <f>VLOOKUP(D781,products!$A$2:$E$97,5,FALSE)</f>
        <v>12.95</v>
      </c>
      <c r="M781" s="7">
        <f t="shared" si="36"/>
        <v>77.699999999999989</v>
      </c>
      <c r="N781" t="str">
        <f t="shared" si="37"/>
        <v>Liberica</v>
      </c>
      <c r="O781" t="str">
        <f t="shared" si="38"/>
        <v>Dark</v>
      </c>
      <c r="P781" t="str">
        <f>VLOOKUP(orders[[#All],[Customer ID]],Table2[#All],9,0)</f>
        <v>Yes</v>
      </c>
    </row>
    <row r="782" spans="1:16" x14ac:dyDescent="0.35">
      <c r="A782" s="2" t="s">
        <v>4898</v>
      </c>
      <c r="B782" s="4">
        <v>43883</v>
      </c>
      <c r="C782" s="2" t="s">
        <v>4899</v>
      </c>
      <c r="D782" t="s">
        <v>6141</v>
      </c>
      <c r="E782" s="2">
        <v>3</v>
      </c>
      <c r="F782" s="2" t="str">
        <f>VLOOKUP(C782,customers!$A$2:$B$1760,2,FALSE)</f>
        <v>Verne Dunkerley</v>
      </c>
      <c r="G782" s="2" t="str">
        <f>IF(VLOOKUP(C782,customers!$A$2:$C$1760,3,FALSE)=0,"",VLOOKUP(C782,customers!$A$2:$C$1760,3,FALSE))</f>
        <v/>
      </c>
      <c r="H782" s="2" t="str">
        <f>VLOOKUP(C782,customers!$A$2:$G$1760,7,FALSE)</f>
        <v>United States</v>
      </c>
      <c r="I782" t="str">
        <f>VLOOKUP(D782,products!$A$2:$B$97,2,FALSE)</f>
        <v>Exc</v>
      </c>
      <c r="J782" t="str">
        <f>VLOOKUP(D782,products!$A$2:$E$97,3,FALSE)</f>
        <v>M</v>
      </c>
      <c r="K782" s="6">
        <f>VLOOKUP(D782,products!$A$2:$E$97,4,FALSE)</f>
        <v>1</v>
      </c>
      <c r="L782" s="7">
        <f>VLOOKUP(D782,products!$A$2:$E$97,5,FALSE)</f>
        <v>13.75</v>
      </c>
      <c r="M782" s="7">
        <f t="shared" si="36"/>
        <v>41.25</v>
      </c>
      <c r="N782" t="str">
        <f t="shared" si="37"/>
        <v>Excelsa</v>
      </c>
      <c r="O782" t="str">
        <f t="shared" si="38"/>
        <v>Medium</v>
      </c>
      <c r="P782" t="str">
        <f>VLOOKUP(orders[[#All],[Customer ID]],Table2[#All],9,0)</f>
        <v>No</v>
      </c>
    </row>
    <row r="783" spans="1:16" x14ac:dyDescent="0.35">
      <c r="A783" s="2" t="s">
        <v>4903</v>
      </c>
      <c r="B783" s="4">
        <v>43778</v>
      </c>
      <c r="C783" s="2" t="s">
        <v>4904</v>
      </c>
      <c r="D783" t="s">
        <v>6164</v>
      </c>
      <c r="E783" s="2">
        <v>4</v>
      </c>
      <c r="F783" s="2" t="str">
        <f>VLOOKUP(C783,customers!$A$2:$B$1760,2,FALSE)</f>
        <v>Lacee Burtenshaw</v>
      </c>
      <c r="G783" s="2" t="str">
        <f>IF(VLOOKUP(C783,customers!$A$2:$C$1760,3,FALSE)=0,"",VLOOKUP(C783,customers!$A$2:$C$1760,3,FALSE))</f>
        <v>lburtenshawlp@shinystat.com</v>
      </c>
      <c r="H783" s="2" t="str">
        <f>VLOOKUP(C783,customers!$A$2:$G$1760,7,FALSE)</f>
        <v>United States</v>
      </c>
      <c r="I783" t="str">
        <f>VLOOKUP(D783,products!$A$2:$B$97,2,FALSE)</f>
        <v>Lib</v>
      </c>
      <c r="J783" t="str">
        <f>VLOOKUP(D783,products!$A$2:$E$97,3,FALSE)</f>
        <v>L</v>
      </c>
      <c r="K783" s="6">
        <f>VLOOKUP(D783,products!$A$2:$E$97,4,FALSE)</f>
        <v>2.5</v>
      </c>
      <c r="L783" s="7">
        <f>VLOOKUP(D783,products!$A$2:$E$97,5,FALSE)</f>
        <v>36.454999999999998</v>
      </c>
      <c r="M783" s="7">
        <f t="shared" si="36"/>
        <v>145.82</v>
      </c>
      <c r="N783" t="str">
        <f t="shared" si="37"/>
        <v>Liberica</v>
      </c>
      <c r="O783" t="str">
        <f t="shared" si="38"/>
        <v>Light</v>
      </c>
      <c r="P783" t="str">
        <f>VLOOKUP(orders[[#All],[Customer ID]],Table2[#All],9,0)</f>
        <v>No</v>
      </c>
    </row>
    <row r="784" spans="1:16" x14ac:dyDescent="0.35">
      <c r="A784" s="2" t="s">
        <v>4909</v>
      </c>
      <c r="B784" s="4">
        <v>43897</v>
      </c>
      <c r="C784" s="2" t="s">
        <v>4910</v>
      </c>
      <c r="D784" t="s">
        <v>6184</v>
      </c>
      <c r="E784" s="2">
        <v>6</v>
      </c>
      <c r="F784" s="2" t="str">
        <f>VLOOKUP(C784,customers!$A$2:$B$1760,2,FALSE)</f>
        <v>Adorne Gregoratti</v>
      </c>
      <c r="G784" s="2" t="str">
        <f>IF(VLOOKUP(C784,customers!$A$2:$C$1760,3,FALSE)=0,"",VLOOKUP(C784,customers!$A$2:$C$1760,3,FALSE))</f>
        <v>agregorattilq@vistaprint.com</v>
      </c>
      <c r="H784" s="2" t="str">
        <f>VLOOKUP(C784,customers!$A$2:$G$1760,7,FALSE)</f>
        <v>Ireland</v>
      </c>
      <c r="I784" t="str">
        <f>VLOOKUP(D784,products!$A$2:$B$97,2,FALSE)</f>
        <v>Exc</v>
      </c>
      <c r="J784" t="str">
        <f>VLOOKUP(D784,products!$A$2:$E$97,3,FALSE)</f>
        <v>L</v>
      </c>
      <c r="K784" s="6">
        <f>VLOOKUP(D784,products!$A$2:$E$97,4,FALSE)</f>
        <v>0.2</v>
      </c>
      <c r="L784" s="7">
        <f>VLOOKUP(D784,products!$A$2:$E$97,5,FALSE)</f>
        <v>4.4550000000000001</v>
      </c>
      <c r="M784" s="7">
        <f t="shared" si="36"/>
        <v>26.73</v>
      </c>
      <c r="N784" t="str">
        <f t="shared" si="37"/>
        <v>Excelsa</v>
      </c>
      <c r="O784" t="str">
        <f t="shared" si="38"/>
        <v>Light</v>
      </c>
      <c r="P784" t="str">
        <f>VLOOKUP(orders[[#All],[Customer ID]],Table2[#All],9,0)</f>
        <v>No</v>
      </c>
    </row>
    <row r="785" spans="1:16" x14ac:dyDescent="0.35">
      <c r="A785" s="2" t="s">
        <v>4915</v>
      </c>
      <c r="B785" s="4">
        <v>44312</v>
      </c>
      <c r="C785" s="2" t="s">
        <v>4916</v>
      </c>
      <c r="D785" t="s">
        <v>6160</v>
      </c>
      <c r="E785" s="2">
        <v>5</v>
      </c>
      <c r="F785" s="2" t="str">
        <f>VLOOKUP(C785,customers!$A$2:$B$1760,2,FALSE)</f>
        <v>Chris Croster</v>
      </c>
      <c r="G785" s="2" t="str">
        <f>IF(VLOOKUP(C785,customers!$A$2:$C$1760,3,FALSE)=0,"",VLOOKUP(C785,customers!$A$2:$C$1760,3,FALSE))</f>
        <v>ccrosterlr@gov.uk</v>
      </c>
      <c r="H785" s="2" t="str">
        <f>VLOOKUP(C785,customers!$A$2:$G$1760,7,FALSE)</f>
        <v>United States</v>
      </c>
      <c r="I785" t="str">
        <f>VLOOKUP(D785,products!$A$2:$B$97,2,FALSE)</f>
        <v>Lib</v>
      </c>
      <c r="J785" t="str">
        <f>VLOOKUP(D785,products!$A$2:$E$97,3,FALSE)</f>
        <v>M</v>
      </c>
      <c r="K785" s="6">
        <f>VLOOKUP(D785,products!$A$2:$E$97,4,FALSE)</f>
        <v>0.5</v>
      </c>
      <c r="L785" s="7">
        <f>VLOOKUP(D785,products!$A$2:$E$97,5,FALSE)</f>
        <v>8.73</v>
      </c>
      <c r="M785" s="7">
        <f t="shared" si="36"/>
        <v>43.650000000000006</v>
      </c>
      <c r="N785" t="str">
        <f t="shared" si="37"/>
        <v>Liberica</v>
      </c>
      <c r="O785" t="str">
        <f t="shared" si="38"/>
        <v>Medium</v>
      </c>
      <c r="P785" t="str">
        <f>VLOOKUP(orders[[#All],[Customer ID]],Table2[#All],9,0)</f>
        <v>Yes</v>
      </c>
    </row>
    <row r="786" spans="1:16" x14ac:dyDescent="0.35">
      <c r="A786" s="2" t="s">
        <v>4921</v>
      </c>
      <c r="B786" s="4">
        <v>44511</v>
      </c>
      <c r="C786" s="2" t="s">
        <v>4922</v>
      </c>
      <c r="D786" t="s">
        <v>6170</v>
      </c>
      <c r="E786" s="2">
        <v>2</v>
      </c>
      <c r="F786" s="2" t="str">
        <f>VLOOKUP(C786,customers!$A$2:$B$1760,2,FALSE)</f>
        <v>Graeme Whitehead</v>
      </c>
      <c r="G786" s="2" t="str">
        <f>IF(VLOOKUP(C786,customers!$A$2:$C$1760,3,FALSE)=0,"",VLOOKUP(C786,customers!$A$2:$C$1760,3,FALSE))</f>
        <v>gwhiteheadls@hp.com</v>
      </c>
      <c r="H786" s="2" t="str">
        <f>VLOOKUP(C786,customers!$A$2:$G$1760,7,FALSE)</f>
        <v>United States</v>
      </c>
      <c r="I786" t="str">
        <f>VLOOKUP(D786,products!$A$2:$B$97,2,FALSE)</f>
        <v>Lib</v>
      </c>
      <c r="J786" t="str">
        <f>VLOOKUP(D786,products!$A$2:$E$97,3,FALSE)</f>
        <v>L</v>
      </c>
      <c r="K786" s="6">
        <f>VLOOKUP(D786,products!$A$2:$E$97,4,FALSE)</f>
        <v>1</v>
      </c>
      <c r="L786" s="7">
        <f>VLOOKUP(D786,products!$A$2:$E$97,5,FALSE)</f>
        <v>15.85</v>
      </c>
      <c r="M786" s="7">
        <f t="shared" si="36"/>
        <v>31.7</v>
      </c>
      <c r="N786" t="str">
        <f t="shared" si="37"/>
        <v>Liberica</v>
      </c>
      <c r="O786" t="str">
        <f t="shared" si="38"/>
        <v>Light</v>
      </c>
      <c r="P786" t="str">
        <f>VLOOKUP(orders[[#All],[Customer ID]],Table2[#All],9,0)</f>
        <v>No</v>
      </c>
    </row>
    <row r="787" spans="1:16" x14ac:dyDescent="0.35">
      <c r="A787" s="2" t="s">
        <v>4926</v>
      </c>
      <c r="B787" s="4">
        <v>44362</v>
      </c>
      <c r="C787" s="2" t="s">
        <v>4927</v>
      </c>
      <c r="D787" t="s">
        <v>6168</v>
      </c>
      <c r="E787" s="2">
        <v>1</v>
      </c>
      <c r="F787" s="2" t="str">
        <f>VLOOKUP(C787,customers!$A$2:$B$1760,2,FALSE)</f>
        <v>Haslett Jodrelle</v>
      </c>
      <c r="G787" s="2" t="str">
        <f>IF(VLOOKUP(C787,customers!$A$2:$C$1760,3,FALSE)=0,"",VLOOKUP(C787,customers!$A$2:$C$1760,3,FALSE))</f>
        <v>hjodrellelt@samsung.com</v>
      </c>
      <c r="H787" s="2" t="str">
        <f>VLOOKUP(C787,customers!$A$2:$G$1760,7,FALSE)</f>
        <v>United States</v>
      </c>
      <c r="I787" t="str">
        <f>VLOOKUP(D787,products!$A$2:$B$97,2,FALSE)</f>
        <v>Ara</v>
      </c>
      <c r="J787" t="str">
        <f>VLOOKUP(D787,products!$A$2:$E$97,3,FALSE)</f>
        <v>D</v>
      </c>
      <c r="K787" s="6">
        <f>VLOOKUP(D787,products!$A$2:$E$97,4,FALSE)</f>
        <v>2.5</v>
      </c>
      <c r="L787" s="7">
        <f>VLOOKUP(D787,products!$A$2:$E$97,5,FALSE)</f>
        <v>22.885000000000002</v>
      </c>
      <c r="M787" s="7">
        <f t="shared" si="36"/>
        <v>22.885000000000002</v>
      </c>
      <c r="N787" t="str">
        <f t="shared" si="37"/>
        <v>Arabica</v>
      </c>
      <c r="O787" t="str">
        <f t="shared" si="38"/>
        <v>Dark</v>
      </c>
      <c r="P787" t="str">
        <f>VLOOKUP(orders[[#All],[Customer ID]],Table2[#All],9,0)</f>
        <v>No</v>
      </c>
    </row>
    <row r="788" spans="1:16" x14ac:dyDescent="0.35">
      <c r="A788" s="2" t="s">
        <v>4932</v>
      </c>
      <c r="B788" s="4">
        <v>43888</v>
      </c>
      <c r="C788" s="2" t="s">
        <v>4933</v>
      </c>
      <c r="D788" t="s">
        <v>6185</v>
      </c>
      <c r="E788" s="2">
        <v>1</v>
      </c>
      <c r="F788" s="2" t="str">
        <f>VLOOKUP(C788,customers!$A$2:$B$1760,2,FALSE)</f>
        <v>Cam Jewster</v>
      </c>
      <c r="G788" s="2" t="str">
        <f>IF(VLOOKUP(C788,customers!$A$2:$C$1760,3,FALSE)=0,"",VLOOKUP(C788,customers!$A$2:$C$1760,3,FALSE))</f>
        <v>cjewsterlu@moonfruit.com</v>
      </c>
      <c r="H788" s="2" t="str">
        <f>VLOOKUP(C788,customers!$A$2:$G$1760,7,FALSE)</f>
        <v>United States</v>
      </c>
      <c r="I788" t="str">
        <f>VLOOKUP(D788,products!$A$2:$B$97,2,FALSE)</f>
        <v>Exc</v>
      </c>
      <c r="J788" t="str">
        <f>VLOOKUP(D788,products!$A$2:$E$97,3,FALSE)</f>
        <v>D</v>
      </c>
      <c r="K788" s="6">
        <f>VLOOKUP(D788,products!$A$2:$E$97,4,FALSE)</f>
        <v>2.5</v>
      </c>
      <c r="L788" s="7">
        <f>VLOOKUP(D788,products!$A$2:$E$97,5,FALSE)</f>
        <v>27.945</v>
      </c>
      <c r="M788" s="7">
        <f t="shared" si="36"/>
        <v>27.945</v>
      </c>
      <c r="N788" t="str">
        <f t="shared" si="37"/>
        <v>Excelsa</v>
      </c>
      <c r="O788" t="str">
        <f t="shared" si="38"/>
        <v>Dark</v>
      </c>
      <c r="P788" t="str">
        <f>VLOOKUP(orders[[#All],[Customer ID]],Table2[#All],9,0)</f>
        <v>Yes</v>
      </c>
    </row>
    <row r="789" spans="1:16" x14ac:dyDescent="0.35">
      <c r="A789" s="2" t="s">
        <v>4938</v>
      </c>
      <c r="B789" s="4">
        <v>44305</v>
      </c>
      <c r="C789" s="2" t="s">
        <v>4939</v>
      </c>
      <c r="D789" t="s">
        <v>6141</v>
      </c>
      <c r="E789" s="2">
        <v>6</v>
      </c>
      <c r="F789" s="2" t="str">
        <f>VLOOKUP(C789,customers!$A$2:$B$1760,2,FALSE)</f>
        <v>Beryl Osborn</v>
      </c>
      <c r="G789" s="2" t="str">
        <f>IF(VLOOKUP(C789,customers!$A$2:$C$1760,3,FALSE)=0,"",VLOOKUP(C789,customers!$A$2:$C$1760,3,FALSE))</f>
        <v/>
      </c>
      <c r="H789" s="2" t="str">
        <f>VLOOKUP(C789,customers!$A$2:$G$1760,7,FALSE)</f>
        <v>United States</v>
      </c>
      <c r="I789" t="str">
        <f>VLOOKUP(D789,products!$A$2:$B$97,2,FALSE)</f>
        <v>Exc</v>
      </c>
      <c r="J789" t="str">
        <f>VLOOKUP(D789,products!$A$2:$E$97,3,FALSE)</f>
        <v>M</v>
      </c>
      <c r="K789" s="6">
        <f>VLOOKUP(D789,products!$A$2:$E$97,4,FALSE)</f>
        <v>1</v>
      </c>
      <c r="L789" s="7">
        <f>VLOOKUP(D789,products!$A$2:$E$97,5,FALSE)</f>
        <v>13.75</v>
      </c>
      <c r="M789" s="7">
        <f t="shared" si="36"/>
        <v>82.5</v>
      </c>
      <c r="N789" t="str">
        <f t="shared" si="37"/>
        <v>Excelsa</v>
      </c>
      <c r="O789" t="str">
        <f t="shared" si="38"/>
        <v>Medium</v>
      </c>
      <c r="P789" t="str">
        <f>VLOOKUP(orders[[#All],[Customer ID]],Table2[#All],9,0)</f>
        <v>Yes</v>
      </c>
    </row>
    <row r="790" spans="1:16" x14ac:dyDescent="0.35">
      <c r="A790" s="2" t="s">
        <v>4943</v>
      </c>
      <c r="B790" s="4">
        <v>44771</v>
      </c>
      <c r="C790" s="2" t="s">
        <v>4944</v>
      </c>
      <c r="D790" t="s">
        <v>6151</v>
      </c>
      <c r="E790" s="2">
        <v>2</v>
      </c>
      <c r="F790" s="2" t="str">
        <f>VLOOKUP(C790,customers!$A$2:$B$1760,2,FALSE)</f>
        <v>Kaela Nottram</v>
      </c>
      <c r="G790" s="2" t="str">
        <f>IF(VLOOKUP(C790,customers!$A$2:$C$1760,3,FALSE)=0,"",VLOOKUP(C790,customers!$A$2:$C$1760,3,FALSE))</f>
        <v>knottramlw@odnoklassniki.ru</v>
      </c>
      <c r="H790" s="2" t="str">
        <f>VLOOKUP(C790,customers!$A$2:$G$1760,7,FALSE)</f>
        <v>Ireland</v>
      </c>
      <c r="I790" t="str">
        <f>VLOOKUP(D790,products!$A$2:$B$97,2,FALSE)</f>
        <v>Rob</v>
      </c>
      <c r="J790" t="str">
        <f>VLOOKUP(D790,products!$A$2:$E$97,3,FALSE)</f>
        <v>M</v>
      </c>
      <c r="K790" s="6">
        <f>VLOOKUP(D790,products!$A$2:$E$97,4,FALSE)</f>
        <v>2.5</v>
      </c>
      <c r="L790" s="7">
        <f>VLOOKUP(D790,products!$A$2:$E$97,5,FALSE)</f>
        <v>22.885000000000002</v>
      </c>
      <c r="M790" s="7">
        <f t="shared" si="36"/>
        <v>45.77</v>
      </c>
      <c r="N790" t="str">
        <f t="shared" si="37"/>
        <v>Robusta</v>
      </c>
      <c r="O790" t="str">
        <f t="shared" si="38"/>
        <v>Medium</v>
      </c>
      <c r="P790" t="str">
        <f>VLOOKUP(orders[[#All],[Customer ID]],Table2[#All],9,0)</f>
        <v>Yes</v>
      </c>
    </row>
    <row r="791" spans="1:16" x14ac:dyDescent="0.35">
      <c r="A791" s="2" t="s">
        <v>4949</v>
      </c>
      <c r="B791" s="4">
        <v>43485</v>
      </c>
      <c r="C791" s="2" t="s">
        <v>4950</v>
      </c>
      <c r="D791" t="s">
        <v>6140</v>
      </c>
      <c r="E791" s="2">
        <v>6</v>
      </c>
      <c r="F791" s="2" t="str">
        <f>VLOOKUP(C791,customers!$A$2:$B$1760,2,FALSE)</f>
        <v>Nobe Buney</v>
      </c>
      <c r="G791" s="2" t="str">
        <f>IF(VLOOKUP(C791,customers!$A$2:$C$1760,3,FALSE)=0,"",VLOOKUP(C791,customers!$A$2:$C$1760,3,FALSE))</f>
        <v>nbuneylx@jugem.jp</v>
      </c>
      <c r="H791" s="2" t="str">
        <f>VLOOKUP(C791,customers!$A$2:$G$1760,7,FALSE)</f>
        <v>United States</v>
      </c>
      <c r="I791" t="str">
        <f>VLOOKUP(D791,products!$A$2:$B$97,2,FALSE)</f>
        <v>Ara</v>
      </c>
      <c r="J791" t="str">
        <f>VLOOKUP(D791,products!$A$2:$E$97,3,FALSE)</f>
        <v>L</v>
      </c>
      <c r="K791" s="6">
        <f>VLOOKUP(D791,products!$A$2:$E$97,4,FALSE)</f>
        <v>1</v>
      </c>
      <c r="L791" s="7">
        <f>VLOOKUP(D791,products!$A$2:$E$97,5,FALSE)</f>
        <v>12.95</v>
      </c>
      <c r="M791" s="7">
        <f t="shared" si="36"/>
        <v>77.699999999999989</v>
      </c>
      <c r="N791" t="str">
        <f t="shared" si="37"/>
        <v>Arabica</v>
      </c>
      <c r="O791" t="str">
        <f t="shared" si="38"/>
        <v>Light</v>
      </c>
      <c r="P791" t="str">
        <f>VLOOKUP(orders[[#All],[Customer ID]],Table2[#All],9,0)</f>
        <v>No</v>
      </c>
    </row>
    <row r="792" spans="1:16" x14ac:dyDescent="0.35">
      <c r="A792" s="2" t="s">
        <v>4955</v>
      </c>
      <c r="B792" s="4">
        <v>44613</v>
      </c>
      <c r="C792" s="2" t="s">
        <v>4956</v>
      </c>
      <c r="D792" t="s">
        <v>6180</v>
      </c>
      <c r="E792" s="2">
        <v>3</v>
      </c>
      <c r="F792" s="2" t="str">
        <f>VLOOKUP(C792,customers!$A$2:$B$1760,2,FALSE)</f>
        <v>Silvan McShea</v>
      </c>
      <c r="G792" s="2" t="str">
        <f>IF(VLOOKUP(C792,customers!$A$2:$C$1760,3,FALSE)=0,"",VLOOKUP(C792,customers!$A$2:$C$1760,3,FALSE))</f>
        <v>smcshealy@photobucket.com</v>
      </c>
      <c r="H792" s="2" t="str">
        <f>VLOOKUP(C792,customers!$A$2:$G$1760,7,FALSE)</f>
        <v>United States</v>
      </c>
      <c r="I792" t="str">
        <f>VLOOKUP(D792,products!$A$2:$B$97,2,FALSE)</f>
        <v>Ara</v>
      </c>
      <c r="J792" t="str">
        <f>VLOOKUP(D792,products!$A$2:$E$97,3,FALSE)</f>
        <v>L</v>
      </c>
      <c r="K792" s="6">
        <f>VLOOKUP(D792,products!$A$2:$E$97,4,FALSE)</f>
        <v>0.5</v>
      </c>
      <c r="L792" s="7">
        <f>VLOOKUP(D792,products!$A$2:$E$97,5,FALSE)</f>
        <v>7.77</v>
      </c>
      <c r="M792" s="7">
        <f t="shared" si="36"/>
        <v>23.31</v>
      </c>
      <c r="N792" t="str">
        <f t="shared" si="37"/>
        <v>Arabica</v>
      </c>
      <c r="O792" t="str">
        <f t="shared" si="38"/>
        <v>Light</v>
      </c>
      <c r="P792" t="str">
        <f>VLOOKUP(orders[[#All],[Customer ID]],Table2[#All],9,0)</f>
        <v>No</v>
      </c>
    </row>
    <row r="793" spans="1:16" x14ac:dyDescent="0.35">
      <c r="A793" s="2" t="s">
        <v>4961</v>
      </c>
      <c r="B793" s="4">
        <v>43954</v>
      </c>
      <c r="C793" s="2" t="s">
        <v>4962</v>
      </c>
      <c r="D793" t="s">
        <v>6145</v>
      </c>
      <c r="E793" s="2">
        <v>5</v>
      </c>
      <c r="F793" s="2" t="str">
        <f>VLOOKUP(C793,customers!$A$2:$B$1760,2,FALSE)</f>
        <v>Karylin Huddart</v>
      </c>
      <c r="G793" s="2" t="str">
        <f>IF(VLOOKUP(C793,customers!$A$2:$C$1760,3,FALSE)=0,"",VLOOKUP(C793,customers!$A$2:$C$1760,3,FALSE))</f>
        <v>khuddartlz@about.com</v>
      </c>
      <c r="H793" s="2" t="str">
        <f>VLOOKUP(C793,customers!$A$2:$G$1760,7,FALSE)</f>
        <v>United States</v>
      </c>
      <c r="I793" t="str">
        <f>VLOOKUP(D793,products!$A$2:$B$97,2,FALSE)</f>
        <v>Lib</v>
      </c>
      <c r="J793" t="str">
        <f>VLOOKUP(D793,products!$A$2:$E$97,3,FALSE)</f>
        <v>L</v>
      </c>
      <c r="K793" s="6">
        <f>VLOOKUP(D793,products!$A$2:$E$97,4,FALSE)</f>
        <v>0.2</v>
      </c>
      <c r="L793" s="7">
        <f>VLOOKUP(D793,products!$A$2:$E$97,5,FALSE)</f>
        <v>4.7549999999999999</v>
      </c>
      <c r="M793" s="7">
        <f t="shared" si="36"/>
        <v>23.774999999999999</v>
      </c>
      <c r="N793" t="str">
        <f t="shared" si="37"/>
        <v>Liberica</v>
      </c>
      <c r="O793" t="str">
        <f t="shared" si="38"/>
        <v>Light</v>
      </c>
      <c r="P793" t="str">
        <f>VLOOKUP(orders[[#All],[Customer ID]],Table2[#All],9,0)</f>
        <v>Yes</v>
      </c>
    </row>
    <row r="794" spans="1:16" x14ac:dyDescent="0.35">
      <c r="A794" s="2" t="s">
        <v>4967</v>
      </c>
      <c r="B794" s="4">
        <v>43545</v>
      </c>
      <c r="C794" s="2" t="s">
        <v>4968</v>
      </c>
      <c r="D794" t="s">
        <v>6160</v>
      </c>
      <c r="E794" s="2">
        <v>6</v>
      </c>
      <c r="F794" s="2" t="str">
        <f>VLOOKUP(C794,customers!$A$2:$B$1760,2,FALSE)</f>
        <v>Jereme Gippes</v>
      </c>
      <c r="G794" s="2" t="str">
        <f>IF(VLOOKUP(C794,customers!$A$2:$C$1760,3,FALSE)=0,"",VLOOKUP(C794,customers!$A$2:$C$1760,3,FALSE))</f>
        <v>jgippesm0@cloudflare.com</v>
      </c>
      <c r="H794" s="2" t="str">
        <f>VLOOKUP(C794,customers!$A$2:$G$1760,7,FALSE)</f>
        <v>United Kingdom</v>
      </c>
      <c r="I794" t="str">
        <f>VLOOKUP(D794,products!$A$2:$B$97,2,FALSE)</f>
        <v>Lib</v>
      </c>
      <c r="J794" t="str">
        <f>VLOOKUP(D794,products!$A$2:$E$97,3,FALSE)</f>
        <v>M</v>
      </c>
      <c r="K794" s="6">
        <f>VLOOKUP(D794,products!$A$2:$E$97,4,FALSE)</f>
        <v>0.5</v>
      </c>
      <c r="L794" s="7">
        <f>VLOOKUP(D794,products!$A$2:$E$97,5,FALSE)</f>
        <v>8.73</v>
      </c>
      <c r="M794" s="7">
        <f t="shared" si="36"/>
        <v>52.38</v>
      </c>
      <c r="N794" t="str">
        <f t="shared" si="37"/>
        <v>Liberica</v>
      </c>
      <c r="O794" t="str">
        <f t="shared" si="38"/>
        <v>Medium</v>
      </c>
      <c r="P794" t="str">
        <f>VLOOKUP(orders[[#All],[Customer ID]],Table2[#All],9,0)</f>
        <v>Yes</v>
      </c>
    </row>
    <row r="795" spans="1:16" x14ac:dyDescent="0.35">
      <c r="A795" s="2" t="s">
        <v>4973</v>
      </c>
      <c r="B795" s="4">
        <v>43629</v>
      </c>
      <c r="C795" s="2" t="s">
        <v>4974</v>
      </c>
      <c r="D795" t="s">
        <v>6178</v>
      </c>
      <c r="E795" s="2">
        <v>5</v>
      </c>
      <c r="F795" s="2" t="str">
        <f>VLOOKUP(C795,customers!$A$2:$B$1760,2,FALSE)</f>
        <v>Lukas Whittlesee</v>
      </c>
      <c r="G795" s="2" t="str">
        <f>IF(VLOOKUP(C795,customers!$A$2:$C$1760,3,FALSE)=0,"",VLOOKUP(C795,customers!$A$2:$C$1760,3,FALSE))</f>
        <v>lwhittleseem1@e-recht24.de</v>
      </c>
      <c r="H795" s="2" t="str">
        <f>VLOOKUP(C795,customers!$A$2:$G$1760,7,FALSE)</f>
        <v>United States</v>
      </c>
      <c r="I795" t="str">
        <f>VLOOKUP(D795,products!$A$2:$B$97,2,FALSE)</f>
        <v>Rob</v>
      </c>
      <c r="J795" t="str">
        <f>VLOOKUP(D795,products!$A$2:$E$97,3,FALSE)</f>
        <v>L</v>
      </c>
      <c r="K795" s="6">
        <f>VLOOKUP(D795,products!$A$2:$E$97,4,FALSE)</f>
        <v>0.2</v>
      </c>
      <c r="L795" s="7">
        <f>VLOOKUP(D795,products!$A$2:$E$97,5,FALSE)</f>
        <v>3.585</v>
      </c>
      <c r="M795" s="7">
        <f t="shared" si="36"/>
        <v>17.925000000000001</v>
      </c>
      <c r="N795" t="str">
        <f t="shared" si="37"/>
        <v>Robusta</v>
      </c>
      <c r="O795" t="str">
        <f t="shared" si="38"/>
        <v>Light</v>
      </c>
      <c r="P795" t="str">
        <f>VLOOKUP(orders[[#All],[Customer ID]],Table2[#All],9,0)</f>
        <v>No</v>
      </c>
    </row>
    <row r="796" spans="1:16" x14ac:dyDescent="0.35">
      <c r="A796" s="2" t="s">
        <v>4979</v>
      </c>
      <c r="B796" s="4">
        <v>43987</v>
      </c>
      <c r="C796" s="2" t="s">
        <v>4980</v>
      </c>
      <c r="D796" t="s">
        <v>6182</v>
      </c>
      <c r="E796" s="2">
        <v>5</v>
      </c>
      <c r="F796" s="2" t="str">
        <f>VLOOKUP(C796,customers!$A$2:$B$1760,2,FALSE)</f>
        <v>Gregorius Trengrove</v>
      </c>
      <c r="G796" s="2" t="str">
        <f>IF(VLOOKUP(C796,customers!$A$2:$C$1760,3,FALSE)=0,"",VLOOKUP(C796,customers!$A$2:$C$1760,3,FALSE))</f>
        <v>gtrengrovem2@elpais.com</v>
      </c>
      <c r="H796" s="2" t="str">
        <f>VLOOKUP(C796,customers!$A$2:$G$1760,7,FALSE)</f>
        <v>United States</v>
      </c>
      <c r="I796" t="str">
        <f>VLOOKUP(D796,products!$A$2:$B$97,2,FALSE)</f>
        <v>Ara</v>
      </c>
      <c r="J796" t="str">
        <f>VLOOKUP(D796,products!$A$2:$E$97,3,FALSE)</f>
        <v>L</v>
      </c>
      <c r="K796" s="6">
        <f>VLOOKUP(D796,products!$A$2:$E$97,4,FALSE)</f>
        <v>2.5</v>
      </c>
      <c r="L796" s="7">
        <f>VLOOKUP(D796,products!$A$2:$E$97,5,FALSE)</f>
        <v>29.785</v>
      </c>
      <c r="M796" s="7">
        <f t="shared" si="36"/>
        <v>148.92500000000001</v>
      </c>
      <c r="N796" t="str">
        <f t="shared" si="37"/>
        <v>Arabica</v>
      </c>
      <c r="O796" t="str">
        <f t="shared" si="38"/>
        <v>Light</v>
      </c>
      <c r="P796" t="str">
        <f>VLOOKUP(orders[[#All],[Customer ID]],Table2[#All],9,0)</f>
        <v>No</v>
      </c>
    </row>
    <row r="797" spans="1:16" x14ac:dyDescent="0.35">
      <c r="A797" s="2" t="s">
        <v>4985</v>
      </c>
      <c r="B797" s="4">
        <v>43540</v>
      </c>
      <c r="C797" s="2" t="s">
        <v>4986</v>
      </c>
      <c r="D797" t="s">
        <v>6173</v>
      </c>
      <c r="E797" s="2">
        <v>4</v>
      </c>
      <c r="F797" s="2" t="str">
        <f>VLOOKUP(C797,customers!$A$2:$B$1760,2,FALSE)</f>
        <v>Wright Caldero</v>
      </c>
      <c r="G797" s="2" t="str">
        <f>IF(VLOOKUP(C797,customers!$A$2:$C$1760,3,FALSE)=0,"",VLOOKUP(C797,customers!$A$2:$C$1760,3,FALSE))</f>
        <v>wcalderom3@stumbleupon.com</v>
      </c>
      <c r="H797" s="2" t="str">
        <f>VLOOKUP(C797,customers!$A$2:$G$1760,7,FALSE)</f>
        <v>United States</v>
      </c>
      <c r="I797" t="str">
        <f>VLOOKUP(D797,products!$A$2:$B$97,2,FALSE)</f>
        <v>Rob</v>
      </c>
      <c r="J797" t="str">
        <f>VLOOKUP(D797,products!$A$2:$E$97,3,FALSE)</f>
        <v>L</v>
      </c>
      <c r="K797" s="6">
        <f>VLOOKUP(D797,products!$A$2:$E$97,4,FALSE)</f>
        <v>0.5</v>
      </c>
      <c r="L797" s="7">
        <f>VLOOKUP(D797,products!$A$2:$E$97,5,FALSE)</f>
        <v>7.17</v>
      </c>
      <c r="M797" s="7">
        <f t="shared" si="36"/>
        <v>28.68</v>
      </c>
      <c r="N797" t="str">
        <f t="shared" si="37"/>
        <v>Robusta</v>
      </c>
      <c r="O797" t="str">
        <f t="shared" si="38"/>
        <v>Light</v>
      </c>
      <c r="P797" t="str">
        <f>VLOOKUP(orders[[#All],[Customer ID]],Table2[#All],9,0)</f>
        <v>No</v>
      </c>
    </row>
    <row r="798" spans="1:16" x14ac:dyDescent="0.35">
      <c r="A798" s="2" t="s">
        <v>4991</v>
      </c>
      <c r="B798" s="4">
        <v>44533</v>
      </c>
      <c r="C798" s="2" t="s">
        <v>4992</v>
      </c>
      <c r="D798" t="s">
        <v>6161</v>
      </c>
      <c r="E798" s="2">
        <v>1</v>
      </c>
      <c r="F798" s="2" t="str">
        <f>VLOOKUP(C798,customers!$A$2:$B$1760,2,FALSE)</f>
        <v>Merell Zanazzi</v>
      </c>
      <c r="G798" s="2" t="str">
        <f>IF(VLOOKUP(C798,customers!$A$2:$C$1760,3,FALSE)=0,"",VLOOKUP(C798,customers!$A$2:$C$1760,3,FALSE))</f>
        <v/>
      </c>
      <c r="H798" s="2" t="str">
        <f>VLOOKUP(C798,customers!$A$2:$G$1760,7,FALSE)</f>
        <v>United States</v>
      </c>
      <c r="I798" t="str">
        <f>VLOOKUP(D798,products!$A$2:$B$97,2,FALSE)</f>
        <v>Lib</v>
      </c>
      <c r="J798" t="str">
        <f>VLOOKUP(D798,products!$A$2:$E$97,3,FALSE)</f>
        <v>L</v>
      </c>
      <c r="K798" s="6">
        <f>VLOOKUP(D798,products!$A$2:$E$97,4,FALSE)</f>
        <v>0.5</v>
      </c>
      <c r="L798" s="7">
        <f>VLOOKUP(D798,products!$A$2:$E$97,5,FALSE)</f>
        <v>9.51</v>
      </c>
      <c r="M798" s="7">
        <f t="shared" si="36"/>
        <v>9.51</v>
      </c>
      <c r="N798" t="str">
        <f t="shared" si="37"/>
        <v>Liberica</v>
      </c>
      <c r="O798" t="str">
        <f t="shared" si="38"/>
        <v>Light</v>
      </c>
      <c r="P798" t="str">
        <f>VLOOKUP(orders[[#All],[Customer ID]],Table2[#All],9,0)</f>
        <v>No</v>
      </c>
    </row>
    <row r="799" spans="1:16" x14ac:dyDescent="0.35">
      <c r="A799" s="2" t="s">
        <v>4996</v>
      </c>
      <c r="B799" s="4">
        <v>44751</v>
      </c>
      <c r="C799" s="2" t="s">
        <v>4997</v>
      </c>
      <c r="D799" t="s">
        <v>6180</v>
      </c>
      <c r="E799" s="2">
        <v>4</v>
      </c>
      <c r="F799" s="2" t="str">
        <f>VLOOKUP(C799,customers!$A$2:$B$1760,2,FALSE)</f>
        <v>Jed Kennicott</v>
      </c>
      <c r="G799" s="2" t="str">
        <f>IF(VLOOKUP(C799,customers!$A$2:$C$1760,3,FALSE)=0,"",VLOOKUP(C799,customers!$A$2:$C$1760,3,FALSE))</f>
        <v>jkennicottm5@yahoo.co.jp</v>
      </c>
      <c r="H799" s="2" t="str">
        <f>VLOOKUP(C799,customers!$A$2:$G$1760,7,FALSE)</f>
        <v>United States</v>
      </c>
      <c r="I799" t="str">
        <f>VLOOKUP(D799,products!$A$2:$B$97,2,FALSE)</f>
        <v>Ara</v>
      </c>
      <c r="J799" t="str">
        <f>VLOOKUP(D799,products!$A$2:$E$97,3,FALSE)</f>
        <v>L</v>
      </c>
      <c r="K799" s="6">
        <f>VLOOKUP(D799,products!$A$2:$E$97,4,FALSE)</f>
        <v>0.5</v>
      </c>
      <c r="L799" s="7">
        <f>VLOOKUP(D799,products!$A$2:$E$97,5,FALSE)</f>
        <v>7.77</v>
      </c>
      <c r="M799" s="7">
        <f t="shared" si="36"/>
        <v>31.08</v>
      </c>
      <c r="N799" t="str">
        <f t="shared" si="37"/>
        <v>Arabica</v>
      </c>
      <c r="O799" t="str">
        <f t="shared" si="38"/>
        <v>Light</v>
      </c>
      <c r="P799" t="str">
        <f>VLOOKUP(orders[[#All],[Customer ID]],Table2[#All],9,0)</f>
        <v>No</v>
      </c>
    </row>
    <row r="800" spans="1:16" x14ac:dyDescent="0.35">
      <c r="A800" s="2" t="s">
        <v>5002</v>
      </c>
      <c r="B800" s="4">
        <v>43950</v>
      </c>
      <c r="C800" s="2" t="s">
        <v>5003</v>
      </c>
      <c r="D800" t="s">
        <v>6163</v>
      </c>
      <c r="E800" s="2">
        <v>3</v>
      </c>
      <c r="F800" s="2" t="str">
        <f>VLOOKUP(C800,customers!$A$2:$B$1760,2,FALSE)</f>
        <v>Guenevere Ruggen</v>
      </c>
      <c r="G800" s="2" t="str">
        <f>IF(VLOOKUP(C800,customers!$A$2:$C$1760,3,FALSE)=0,"",VLOOKUP(C800,customers!$A$2:$C$1760,3,FALSE))</f>
        <v>gruggenm6@nymag.com</v>
      </c>
      <c r="H800" s="2" t="str">
        <f>VLOOKUP(C800,customers!$A$2:$G$1760,7,FALSE)</f>
        <v>United States</v>
      </c>
      <c r="I800" t="str">
        <f>VLOOKUP(D800,products!$A$2:$B$97,2,FALSE)</f>
        <v>Rob</v>
      </c>
      <c r="J800" t="str">
        <f>VLOOKUP(D800,products!$A$2:$E$97,3,FALSE)</f>
        <v>D</v>
      </c>
      <c r="K800" s="6">
        <f>VLOOKUP(D800,products!$A$2:$E$97,4,FALSE)</f>
        <v>0.2</v>
      </c>
      <c r="L800" s="7">
        <f>VLOOKUP(D800,products!$A$2:$E$97,5,FALSE)</f>
        <v>2.6850000000000001</v>
      </c>
      <c r="M800" s="7">
        <f t="shared" si="36"/>
        <v>8.0549999999999997</v>
      </c>
      <c r="N800" t="str">
        <f t="shared" si="37"/>
        <v>Robusta</v>
      </c>
      <c r="O800" t="str">
        <f t="shared" si="38"/>
        <v>Dark</v>
      </c>
      <c r="P800" t="str">
        <f>VLOOKUP(orders[[#All],[Customer ID]],Table2[#All],9,0)</f>
        <v>Yes</v>
      </c>
    </row>
    <row r="801" spans="1:16" x14ac:dyDescent="0.35">
      <c r="A801" s="2" t="s">
        <v>5008</v>
      </c>
      <c r="B801" s="4">
        <v>44588</v>
      </c>
      <c r="C801" s="2" t="s">
        <v>5009</v>
      </c>
      <c r="D801" t="s">
        <v>6183</v>
      </c>
      <c r="E801" s="2">
        <v>3</v>
      </c>
      <c r="F801" s="2" t="str">
        <f>VLOOKUP(C801,customers!$A$2:$B$1760,2,FALSE)</f>
        <v>Gonzales Cicculi</v>
      </c>
      <c r="G801" s="2" t="str">
        <f>IF(VLOOKUP(C801,customers!$A$2:$C$1760,3,FALSE)=0,"",VLOOKUP(C801,customers!$A$2:$C$1760,3,FALSE))</f>
        <v/>
      </c>
      <c r="H801" s="2" t="str">
        <f>VLOOKUP(C801,customers!$A$2:$G$1760,7,FALSE)</f>
        <v>United States</v>
      </c>
      <c r="I801" t="str">
        <f>VLOOKUP(D801,products!$A$2:$B$97,2,FALSE)</f>
        <v>Exc</v>
      </c>
      <c r="J801" t="str">
        <f>VLOOKUP(D801,products!$A$2:$E$97,3,FALSE)</f>
        <v>D</v>
      </c>
      <c r="K801" s="6">
        <f>VLOOKUP(D801,products!$A$2:$E$97,4,FALSE)</f>
        <v>1</v>
      </c>
      <c r="L801" s="7">
        <f>VLOOKUP(D801,products!$A$2:$E$97,5,FALSE)</f>
        <v>12.15</v>
      </c>
      <c r="M801" s="7">
        <f t="shared" si="36"/>
        <v>36.450000000000003</v>
      </c>
      <c r="N801" t="str">
        <f t="shared" si="37"/>
        <v>Excelsa</v>
      </c>
      <c r="O801" t="str">
        <f t="shared" si="38"/>
        <v>Dark</v>
      </c>
      <c r="P801" t="str">
        <f>VLOOKUP(orders[[#All],[Customer ID]],Table2[#All],9,0)</f>
        <v>Yes</v>
      </c>
    </row>
    <row r="802" spans="1:16" x14ac:dyDescent="0.35">
      <c r="A802" s="2" t="s">
        <v>5012</v>
      </c>
      <c r="B802" s="4">
        <v>44240</v>
      </c>
      <c r="C802" s="2" t="s">
        <v>5013</v>
      </c>
      <c r="D802" t="s">
        <v>6163</v>
      </c>
      <c r="E802" s="2">
        <v>6</v>
      </c>
      <c r="F802" s="2" t="str">
        <f>VLOOKUP(C802,customers!$A$2:$B$1760,2,FALSE)</f>
        <v>Man Fright</v>
      </c>
      <c r="G802" s="2" t="str">
        <f>IF(VLOOKUP(C802,customers!$A$2:$C$1760,3,FALSE)=0,"",VLOOKUP(C802,customers!$A$2:$C$1760,3,FALSE))</f>
        <v>mfrightm8@harvard.edu</v>
      </c>
      <c r="H802" s="2" t="str">
        <f>VLOOKUP(C802,customers!$A$2:$G$1760,7,FALSE)</f>
        <v>Ireland</v>
      </c>
      <c r="I802" t="str">
        <f>VLOOKUP(D802,products!$A$2:$B$97,2,FALSE)</f>
        <v>Rob</v>
      </c>
      <c r="J802" t="str">
        <f>VLOOKUP(D802,products!$A$2:$E$97,3,FALSE)</f>
        <v>D</v>
      </c>
      <c r="K802" s="6">
        <f>VLOOKUP(D802,products!$A$2:$E$97,4,FALSE)</f>
        <v>0.2</v>
      </c>
      <c r="L802" s="7">
        <f>VLOOKUP(D802,products!$A$2:$E$97,5,FALSE)</f>
        <v>2.6850000000000001</v>
      </c>
      <c r="M802" s="7">
        <f t="shared" si="36"/>
        <v>16.11</v>
      </c>
      <c r="N802" t="str">
        <f t="shared" si="37"/>
        <v>Robusta</v>
      </c>
      <c r="O802" t="str">
        <f t="shared" si="38"/>
        <v>Dark</v>
      </c>
      <c r="P802" t="str">
        <f>VLOOKUP(orders[[#All],[Customer ID]],Table2[#All],9,0)</f>
        <v>No</v>
      </c>
    </row>
    <row r="803" spans="1:16" x14ac:dyDescent="0.35">
      <c r="A803" s="2" t="s">
        <v>5018</v>
      </c>
      <c r="B803" s="4">
        <v>44025</v>
      </c>
      <c r="C803" s="2" t="s">
        <v>5019</v>
      </c>
      <c r="D803" t="s">
        <v>6149</v>
      </c>
      <c r="E803" s="2">
        <v>2</v>
      </c>
      <c r="F803" s="2" t="str">
        <f>VLOOKUP(C803,customers!$A$2:$B$1760,2,FALSE)</f>
        <v>Boyce Tarte</v>
      </c>
      <c r="G803" s="2" t="str">
        <f>IF(VLOOKUP(C803,customers!$A$2:$C$1760,3,FALSE)=0,"",VLOOKUP(C803,customers!$A$2:$C$1760,3,FALSE))</f>
        <v>btartem9@aol.com</v>
      </c>
      <c r="H803" s="2" t="str">
        <f>VLOOKUP(C803,customers!$A$2:$G$1760,7,FALSE)</f>
        <v>United States</v>
      </c>
      <c r="I803" t="str">
        <f>VLOOKUP(D803,products!$A$2:$B$97,2,FALSE)</f>
        <v>Rob</v>
      </c>
      <c r="J803" t="str">
        <f>VLOOKUP(D803,products!$A$2:$E$97,3,FALSE)</f>
        <v>D</v>
      </c>
      <c r="K803" s="6">
        <f>VLOOKUP(D803,products!$A$2:$E$97,4,FALSE)</f>
        <v>2.5</v>
      </c>
      <c r="L803" s="7">
        <f>VLOOKUP(D803,products!$A$2:$E$97,5,FALSE)</f>
        <v>20.585000000000001</v>
      </c>
      <c r="M803" s="7">
        <f t="shared" si="36"/>
        <v>41.17</v>
      </c>
      <c r="N803" t="str">
        <f t="shared" si="37"/>
        <v>Robusta</v>
      </c>
      <c r="O803" t="str">
        <f t="shared" si="38"/>
        <v>Dark</v>
      </c>
      <c r="P803" t="str">
        <f>VLOOKUP(orders[[#All],[Customer ID]],Table2[#All],9,0)</f>
        <v>Yes</v>
      </c>
    </row>
    <row r="804" spans="1:16" x14ac:dyDescent="0.35">
      <c r="A804" s="2" t="s">
        <v>5024</v>
      </c>
      <c r="B804" s="4">
        <v>43902</v>
      </c>
      <c r="C804" s="2" t="s">
        <v>5025</v>
      </c>
      <c r="D804" t="s">
        <v>6163</v>
      </c>
      <c r="E804" s="2">
        <v>4</v>
      </c>
      <c r="F804" s="2" t="str">
        <f>VLOOKUP(C804,customers!$A$2:$B$1760,2,FALSE)</f>
        <v>Caddric Krzysztofiak</v>
      </c>
      <c r="G804" s="2" t="str">
        <f>IF(VLOOKUP(C804,customers!$A$2:$C$1760,3,FALSE)=0,"",VLOOKUP(C804,customers!$A$2:$C$1760,3,FALSE))</f>
        <v>ckrzysztofiakma@skyrock.com</v>
      </c>
      <c r="H804" s="2" t="str">
        <f>VLOOKUP(C804,customers!$A$2:$G$1760,7,FALSE)</f>
        <v>United States</v>
      </c>
      <c r="I804" t="str">
        <f>VLOOKUP(D804,products!$A$2:$B$97,2,FALSE)</f>
        <v>Rob</v>
      </c>
      <c r="J804" t="str">
        <f>VLOOKUP(D804,products!$A$2:$E$97,3,FALSE)</f>
        <v>D</v>
      </c>
      <c r="K804" s="6">
        <f>VLOOKUP(D804,products!$A$2:$E$97,4,FALSE)</f>
        <v>0.2</v>
      </c>
      <c r="L804" s="7">
        <f>VLOOKUP(D804,products!$A$2:$E$97,5,FALSE)</f>
        <v>2.6850000000000001</v>
      </c>
      <c r="M804" s="7">
        <f t="shared" si="36"/>
        <v>10.74</v>
      </c>
      <c r="N804" t="str">
        <f t="shared" si="37"/>
        <v>Robusta</v>
      </c>
      <c r="O804" t="str">
        <f t="shared" si="38"/>
        <v>Dark</v>
      </c>
      <c r="P804" t="str">
        <f>VLOOKUP(orders[[#All],[Customer ID]],Table2[#All],9,0)</f>
        <v>No</v>
      </c>
    </row>
    <row r="805" spans="1:16" x14ac:dyDescent="0.35">
      <c r="A805" s="2" t="s">
        <v>5030</v>
      </c>
      <c r="B805" s="4">
        <v>43955</v>
      </c>
      <c r="C805" s="2" t="s">
        <v>5031</v>
      </c>
      <c r="D805" t="s">
        <v>6166</v>
      </c>
      <c r="E805" s="2">
        <v>4</v>
      </c>
      <c r="F805" s="2" t="str">
        <f>VLOOKUP(C805,customers!$A$2:$B$1760,2,FALSE)</f>
        <v>Darn Penquet</v>
      </c>
      <c r="G805" s="2" t="str">
        <f>IF(VLOOKUP(C805,customers!$A$2:$C$1760,3,FALSE)=0,"",VLOOKUP(C805,customers!$A$2:$C$1760,3,FALSE))</f>
        <v>dpenquetmb@diigo.com</v>
      </c>
      <c r="H805" s="2" t="str">
        <f>VLOOKUP(C805,customers!$A$2:$G$1760,7,FALSE)</f>
        <v>United States</v>
      </c>
      <c r="I805" t="str">
        <f>VLOOKUP(D805,products!$A$2:$B$97,2,FALSE)</f>
        <v>Exc</v>
      </c>
      <c r="J805" t="str">
        <f>VLOOKUP(D805,products!$A$2:$E$97,3,FALSE)</f>
        <v>M</v>
      </c>
      <c r="K805" s="6">
        <f>VLOOKUP(D805,products!$A$2:$E$97,4,FALSE)</f>
        <v>2.5</v>
      </c>
      <c r="L805" s="7">
        <f>VLOOKUP(D805,products!$A$2:$E$97,5,FALSE)</f>
        <v>31.625</v>
      </c>
      <c r="M805" s="7">
        <f t="shared" si="36"/>
        <v>126.5</v>
      </c>
      <c r="N805" t="str">
        <f t="shared" si="37"/>
        <v>Excelsa</v>
      </c>
      <c r="O805" t="str">
        <f t="shared" si="38"/>
        <v>Medium</v>
      </c>
      <c r="P805" t="str">
        <f>VLOOKUP(orders[[#All],[Customer ID]],Table2[#All],9,0)</f>
        <v>No</v>
      </c>
    </row>
    <row r="806" spans="1:16" x14ac:dyDescent="0.35">
      <c r="A806" s="2" t="s">
        <v>5035</v>
      </c>
      <c r="B806" s="4">
        <v>44289</v>
      </c>
      <c r="C806" s="2" t="s">
        <v>5036</v>
      </c>
      <c r="D806" t="s">
        <v>6179</v>
      </c>
      <c r="E806" s="2">
        <v>2</v>
      </c>
      <c r="F806" s="2" t="str">
        <f>VLOOKUP(C806,customers!$A$2:$B$1760,2,FALSE)</f>
        <v>Jammie Cloke</v>
      </c>
      <c r="G806" s="2" t="str">
        <f>IF(VLOOKUP(C806,customers!$A$2:$C$1760,3,FALSE)=0,"",VLOOKUP(C806,customers!$A$2:$C$1760,3,FALSE))</f>
        <v/>
      </c>
      <c r="H806" s="2" t="str">
        <f>VLOOKUP(C806,customers!$A$2:$G$1760,7,FALSE)</f>
        <v>United Kingdom</v>
      </c>
      <c r="I806" t="str">
        <f>VLOOKUP(D806,products!$A$2:$B$97,2,FALSE)</f>
        <v>Rob</v>
      </c>
      <c r="J806" t="str">
        <f>VLOOKUP(D806,products!$A$2:$E$97,3,FALSE)</f>
        <v>L</v>
      </c>
      <c r="K806" s="6">
        <f>VLOOKUP(D806,products!$A$2:$E$97,4,FALSE)</f>
        <v>1</v>
      </c>
      <c r="L806" s="7">
        <f>VLOOKUP(D806,products!$A$2:$E$97,5,FALSE)</f>
        <v>11.95</v>
      </c>
      <c r="M806" s="7">
        <f t="shared" si="36"/>
        <v>23.9</v>
      </c>
      <c r="N806" t="str">
        <f t="shared" si="37"/>
        <v>Robusta</v>
      </c>
      <c r="O806" t="str">
        <f t="shared" si="38"/>
        <v>Light</v>
      </c>
      <c r="P806" t="str">
        <f>VLOOKUP(orders[[#All],[Customer ID]],Table2[#All],9,0)</f>
        <v>No</v>
      </c>
    </row>
    <row r="807" spans="1:16" x14ac:dyDescent="0.35">
      <c r="A807" s="2" t="s">
        <v>5040</v>
      </c>
      <c r="B807" s="4">
        <v>44713</v>
      </c>
      <c r="C807" s="2" t="s">
        <v>5041</v>
      </c>
      <c r="D807" t="s">
        <v>6146</v>
      </c>
      <c r="E807" s="2">
        <v>1</v>
      </c>
      <c r="F807" s="2" t="str">
        <f>VLOOKUP(C807,customers!$A$2:$B$1760,2,FALSE)</f>
        <v>Chester Clowton</v>
      </c>
      <c r="G807" s="2" t="str">
        <f>IF(VLOOKUP(C807,customers!$A$2:$C$1760,3,FALSE)=0,"",VLOOKUP(C807,customers!$A$2:$C$1760,3,FALSE))</f>
        <v/>
      </c>
      <c r="H807" s="2" t="str">
        <f>VLOOKUP(C807,customers!$A$2:$G$1760,7,FALSE)</f>
        <v>United States</v>
      </c>
      <c r="I807" t="str">
        <f>VLOOKUP(D807,products!$A$2:$B$97,2,FALSE)</f>
        <v>Rob</v>
      </c>
      <c r="J807" t="str">
        <f>VLOOKUP(D807,products!$A$2:$E$97,3,FALSE)</f>
        <v>M</v>
      </c>
      <c r="K807" s="6">
        <f>VLOOKUP(D807,products!$A$2:$E$97,4,FALSE)</f>
        <v>0.5</v>
      </c>
      <c r="L807" s="7">
        <f>VLOOKUP(D807,products!$A$2:$E$97,5,FALSE)</f>
        <v>5.97</v>
      </c>
      <c r="M807" s="7">
        <f t="shared" si="36"/>
        <v>5.97</v>
      </c>
      <c r="N807" t="str">
        <f t="shared" si="37"/>
        <v>Robusta</v>
      </c>
      <c r="O807" t="str">
        <f t="shared" si="38"/>
        <v>Medium</v>
      </c>
      <c r="P807" t="str">
        <f>VLOOKUP(orders[[#All],[Customer ID]],Table2[#All],9,0)</f>
        <v>No</v>
      </c>
    </row>
    <row r="808" spans="1:16" x14ac:dyDescent="0.35">
      <c r="A808" s="2" t="s">
        <v>5046</v>
      </c>
      <c r="B808" s="4">
        <v>44241</v>
      </c>
      <c r="C808" s="2" t="s">
        <v>5047</v>
      </c>
      <c r="D808" t="s">
        <v>6150</v>
      </c>
      <c r="E808" s="2">
        <v>2</v>
      </c>
      <c r="F808" s="2" t="str">
        <f>VLOOKUP(C808,customers!$A$2:$B$1760,2,FALSE)</f>
        <v>Kathleen Diable</v>
      </c>
      <c r="G808" s="2" t="str">
        <f>IF(VLOOKUP(C808,customers!$A$2:$C$1760,3,FALSE)=0,"",VLOOKUP(C808,customers!$A$2:$C$1760,3,FALSE))</f>
        <v/>
      </c>
      <c r="H808" s="2" t="str">
        <f>VLOOKUP(C808,customers!$A$2:$G$1760,7,FALSE)</f>
        <v>United Kingdom</v>
      </c>
      <c r="I808" t="str">
        <f>VLOOKUP(D808,products!$A$2:$B$97,2,FALSE)</f>
        <v>Lib</v>
      </c>
      <c r="J808" t="str">
        <f>VLOOKUP(D808,products!$A$2:$E$97,3,FALSE)</f>
        <v>D</v>
      </c>
      <c r="K808" s="6">
        <f>VLOOKUP(D808,products!$A$2:$E$97,4,FALSE)</f>
        <v>0.2</v>
      </c>
      <c r="L808" s="7">
        <f>VLOOKUP(D808,products!$A$2:$E$97,5,FALSE)</f>
        <v>3.8849999999999998</v>
      </c>
      <c r="M808" s="7">
        <f t="shared" si="36"/>
        <v>7.77</v>
      </c>
      <c r="N808" t="str">
        <f t="shared" si="37"/>
        <v>Liberica</v>
      </c>
      <c r="O808" t="str">
        <f t="shared" si="38"/>
        <v>Dark</v>
      </c>
      <c r="P808" t="str">
        <f>VLOOKUP(orders[[#All],[Customer ID]],Table2[#All],9,0)</f>
        <v>Yes</v>
      </c>
    </row>
    <row r="809" spans="1:16" x14ac:dyDescent="0.35">
      <c r="A809" s="2" t="s">
        <v>5050</v>
      </c>
      <c r="B809" s="4">
        <v>44543</v>
      </c>
      <c r="C809" s="2" t="s">
        <v>5051</v>
      </c>
      <c r="D809" t="s">
        <v>6169</v>
      </c>
      <c r="E809" s="2">
        <v>3</v>
      </c>
      <c r="F809" s="2" t="str">
        <f>VLOOKUP(C809,customers!$A$2:$B$1760,2,FALSE)</f>
        <v>Koren Ferretti</v>
      </c>
      <c r="G809" s="2" t="str">
        <f>IF(VLOOKUP(C809,customers!$A$2:$C$1760,3,FALSE)=0,"",VLOOKUP(C809,customers!$A$2:$C$1760,3,FALSE))</f>
        <v>kferrettimf@huffingtonpost.com</v>
      </c>
      <c r="H809" s="2" t="str">
        <f>VLOOKUP(C809,customers!$A$2:$G$1760,7,FALSE)</f>
        <v>Ireland</v>
      </c>
      <c r="I809" t="str">
        <f>VLOOKUP(D809,products!$A$2:$B$97,2,FALSE)</f>
        <v>Lib</v>
      </c>
      <c r="J809" t="str">
        <f>VLOOKUP(D809,products!$A$2:$E$97,3,FALSE)</f>
        <v>D</v>
      </c>
      <c r="K809" s="6">
        <f>VLOOKUP(D809,products!$A$2:$E$97,4,FALSE)</f>
        <v>0.5</v>
      </c>
      <c r="L809" s="7">
        <f>VLOOKUP(D809,products!$A$2:$E$97,5,FALSE)</f>
        <v>7.77</v>
      </c>
      <c r="M809" s="7">
        <f t="shared" si="36"/>
        <v>23.31</v>
      </c>
      <c r="N809" t="str">
        <f t="shared" si="37"/>
        <v>Liberica</v>
      </c>
      <c r="O809" t="str">
        <f t="shared" si="38"/>
        <v>Dark</v>
      </c>
      <c r="P809" t="str">
        <f>VLOOKUP(orders[[#All],[Customer ID]],Table2[#All],9,0)</f>
        <v>No</v>
      </c>
    </row>
    <row r="810" spans="1:16" x14ac:dyDescent="0.35">
      <c r="A810" s="2" t="s">
        <v>5056</v>
      </c>
      <c r="B810" s="4">
        <v>43868</v>
      </c>
      <c r="C810" s="2" t="s">
        <v>5113</v>
      </c>
      <c r="D810" t="s">
        <v>6142</v>
      </c>
      <c r="E810" s="2">
        <v>5</v>
      </c>
      <c r="F810" s="2" t="str">
        <f>VLOOKUP(C810,customers!$A$2:$B$1760,2,FALSE)</f>
        <v>Allis Wilmore</v>
      </c>
      <c r="G810" s="2" t="str">
        <f>IF(VLOOKUP(C810,customers!$A$2:$C$1760,3,FALSE)=0,"",VLOOKUP(C810,customers!$A$2:$C$1760,3,FALSE))</f>
        <v/>
      </c>
      <c r="H810" s="2" t="str">
        <f>VLOOKUP(C810,customers!$A$2:$G$1760,7,FALSE)</f>
        <v>United States</v>
      </c>
      <c r="I810" t="str">
        <f>VLOOKUP(D810,products!$A$2:$B$97,2,FALSE)</f>
        <v>Rob</v>
      </c>
      <c r="J810" t="str">
        <f>VLOOKUP(D810,products!$A$2:$E$97,3,FALSE)</f>
        <v>L</v>
      </c>
      <c r="K810" s="6">
        <f>VLOOKUP(D810,products!$A$2:$E$97,4,FALSE)</f>
        <v>2.5</v>
      </c>
      <c r="L810" s="7">
        <f>VLOOKUP(D810,products!$A$2:$E$97,5,FALSE)</f>
        <v>27.484999999999999</v>
      </c>
      <c r="M810" s="7">
        <f t="shared" si="36"/>
        <v>137.42500000000001</v>
      </c>
      <c r="N810" t="str">
        <f t="shared" si="37"/>
        <v>Robusta</v>
      </c>
      <c r="O810" t="str">
        <f t="shared" si="38"/>
        <v>Light</v>
      </c>
      <c r="P810" t="str">
        <f>VLOOKUP(orders[[#All],[Customer ID]],Table2[#All],9,0)</f>
        <v>No</v>
      </c>
    </row>
    <row r="811" spans="1:16" x14ac:dyDescent="0.35">
      <c r="A811" s="2" t="s">
        <v>5062</v>
      </c>
      <c r="B811" s="4">
        <v>44235</v>
      </c>
      <c r="C811" s="2" t="s">
        <v>5063</v>
      </c>
      <c r="D811" t="s">
        <v>6163</v>
      </c>
      <c r="E811" s="2">
        <v>3</v>
      </c>
      <c r="F811" s="2" t="str">
        <f>VLOOKUP(C811,customers!$A$2:$B$1760,2,FALSE)</f>
        <v>Chaddie Bennie</v>
      </c>
      <c r="G811" s="2" t="str">
        <f>IF(VLOOKUP(C811,customers!$A$2:$C$1760,3,FALSE)=0,"",VLOOKUP(C811,customers!$A$2:$C$1760,3,FALSE))</f>
        <v/>
      </c>
      <c r="H811" s="2" t="str">
        <f>VLOOKUP(C811,customers!$A$2:$G$1760,7,FALSE)</f>
        <v>United States</v>
      </c>
      <c r="I811" t="str">
        <f>VLOOKUP(D811,products!$A$2:$B$97,2,FALSE)</f>
        <v>Rob</v>
      </c>
      <c r="J811" t="str">
        <f>VLOOKUP(D811,products!$A$2:$E$97,3,FALSE)</f>
        <v>D</v>
      </c>
      <c r="K811" s="6">
        <f>VLOOKUP(D811,products!$A$2:$E$97,4,FALSE)</f>
        <v>0.2</v>
      </c>
      <c r="L811" s="7">
        <f>VLOOKUP(D811,products!$A$2:$E$97,5,FALSE)</f>
        <v>2.6850000000000001</v>
      </c>
      <c r="M811" s="7">
        <f t="shared" si="36"/>
        <v>8.0549999999999997</v>
      </c>
      <c r="N811" t="str">
        <f t="shared" si="37"/>
        <v>Robusta</v>
      </c>
      <c r="O811" t="str">
        <f t="shared" si="38"/>
        <v>Dark</v>
      </c>
      <c r="P811" t="str">
        <f>VLOOKUP(orders[[#All],[Customer ID]],Table2[#All],9,0)</f>
        <v>Yes</v>
      </c>
    </row>
    <row r="812" spans="1:16" x14ac:dyDescent="0.35">
      <c r="A812" s="2" t="s">
        <v>5067</v>
      </c>
      <c r="B812" s="4">
        <v>44054</v>
      </c>
      <c r="C812" s="2" t="s">
        <v>5068</v>
      </c>
      <c r="D812" t="s">
        <v>6161</v>
      </c>
      <c r="E812" s="2">
        <v>3</v>
      </c>
      <c r="F812" s="2" t="str">
        <f>VLOOKUP(C812,customers!$A$2:$B$1760,2,FALSE)</f>
        <v>Alberta Balsdone</v>
      </c>
      <c r="G812" s="2" t="str">
        <f>IF(VLOOKUP(C812,customers!$A$2:$C$1760,3,FALSE)=0,"",VLOOKUP(C812,customers!$A$2:$C$1760,3,FALSE))</f>
        <v>abalsdonemi@toplist.cz</v>
      </c>
      <c r="H812" s="2" t="str">
        <f>VLOOKUP(C812,customers!$A$2:$G$1760,7,FALSE)</f>
        <v>United States</v>
      </c>
      <c r="I812" t="str">
        <f>VLOOKUP(D812,products!$A$2:$B$97,2,FALSE)</f>
        <v>Lib</v>
      </c>
      <c r="J812" t="str">
        <f>VLOOKUP(D812,products!$A$2:$E$97,3,FALSE)</f>
        <v>L</v>
      </c>
      <c r="K812" s="6">
        <f>VLOOKUP(D812,products!$A$2:$E$97,4,FALSE)</f>
        <v>0.5</v>
      </c>
      <c r="L812" s="7">
        <f>VLOOKUP(D812,products!$A$2:$E$97,5,FALSE)</f>
        <v>9.51</v>
      </c>
      <c r="M812" s="7">
        <f t="shared" si="36"/>
        <v>28.53</v>
      </c>
      <c r="N812" t="str">
        <f t="shared" si="37"/>
        <v>Liberica</v>
      </c>
      <c r="O812" t="str">
        <f t="shared" si="38"/>
        <v>Light</v>
      </c>
      <c r="P812" t="str">
        <f>VLOOKUP(orders[[#All],[Customer ID]],Table2[#All],9,0)</f>
        <v>No</v>
      </c>
    </row>
    <row r="813" spans="1:16" x14ac:dyDescent="0.35">
      <c r="A813" s="2" t="s">
        <v>5073</v>
      </c>
      <c r="B813" s="4">
        <v>44114</v>
      </c>
      <c r="C813" s="2" t="s">
        <v>5074</v>
      </c>
      <c r="D813" t="s">
        <v>6155</v>
      </c>
      <c r="E813" s="2">
        <v>6</v>
      </c>
      <c r="F813" s="2" t="str">
        <f>VLOOKUP(C813,customers!$A$2:$B$1760,2,FALSE)</f>
        <v>Brice Romera</v>
      </c>
      <c r="G813" s="2" t="str">
        <f>IF(VLOOKUP(C813,customers!$A$2:$C$1760,3,FALSE)=0,"",VLOOKUP(C813,customers!$A$2:$C$1760,3,FALSE))</f>
        <v>bromeramj@list-manage.com</v>
      </c>
      <c r="H813" s="2" t="str">
        <f>VLOOKUP(C813,customers!$A$2:$G$1760,7,FALSE)</f>
        <v>Ireland</v>
      </c>
      <c r="I813" t="str">
        <f>VLOOKUP(D813,products!$A$2:$B$97,2,FALSE)</f>
        <v>Ara</v>
      </c>
      <c r="J813" t="str">
        <f>VLOOKUP(D813,products!$A$2:$E$97,3,FALSE)</f>
        <v>M</v>
      </c>
      <c r="K813" s="6">
        <f>VLOOKUP(D813,products!$A$2:$E$97,4,FALSE)</f>
        <v>1</v>
      </c>
      <c r="L813" s="7">
        <f>VLOOKUP(D813,products!$A$2:$E$97,5,FALSE)</f>
        <v>11.25</v>
      </c>
      <c r="M813" s="7">
        <f t="shared" si="36"/>
        <v>67.5</v>
      </c>
      <c r="N813" t="str">
        <f t="shared" si="37"/>
        <v>Arabica</v>
      </c>
      <c r="O813" t="str">
        <f t="shared" si="38"/>
        <v>Medium</v>
      </c>
      <c r="P813" t="str">
        <f>VLOOKUP(orders[[#All],[Customer ID]],Table2[#All],9,0)</f>
        <v>Yes</v>
      </c>
    </row>
    <row r="814" spans="1:16" x14ac:dyDescent="0.35">
      <c r="A814" s="2" t="s">
        <v>5073</v>
      </c>
      <c r="B814" s="4">
        <v>44114</v>
      </c>
      <c r="C814" s="2" t="s">
        <v>5074</v>
      </c>
      <c r="D814" t="s">
        <v>6165</v>
      </c>
      <c r="E814" s="2">
        <v>6</v>
      </c>
      <c r="F814" s="2" t="str">
        <f>VLOOKUP(C814,customers!$A$2:$B$1760,2,FALSE)</f>
        <v>Brice Romera</v>
      </c>
      <c r="G814" s="2" t="str">
        <f>IF(VLOOKUP(C814,customers!$A$2:$C$1760,3,FALSE)=0,"",VLOOKUP(C814,customers!$A$2:$C$1760,3,FALSE))</f>
        <v>bromeramj@list-manage.com</v>
      </c>
      <c r="H814" s="2" t="str">
        <f>VLOOKUP(C814,customers!$A$2:$G$1760,7,FALSE)</f>
        <v>Ireland</v>
      </c>
      <c r="I814" t="str">
        <f>VLOOKUP(D814,products!$A$2:$B$97,2,FALSE)</f>
        <v>Lib</v>
      </c>
      <c r="J814" t="str">
        <f>VLOOKUP(D814,products!$A$2:$E$97,3,FALSE)</f>
        <v>D</v>
      </c>
      <c r="K814" s="6">
        <f>VLOOKUP(D814,products!$A$2:$E$97,4,FALSE)</f>
        <v>2.5</v>
      </c>
      <c r="L814" s="7">
        <f>VLOOKUP(D814,products!$A$2:$E$97,5,FALSE)</f>
        <v>29.785</v>
      </c>
      <c r="M814" s="7">
        <f t="shared" si="36"/>
        <v>178.71</v>
      </c>
      <c r="N814" t="str">
        <f t="shared" si="37"/>
        <v>Liberica</v>
      </c>
      <c r="O814" t="str">
        <f t="shared" si="38"/>
        <v>Dark</v>
      </c>
      <c r="P814" t="str">
        <f>VLOOKUP(orders[[#All],[Customer ID]],Table2[#All],9,0)</f>
        <v>Yes</v>
      </c>
    </row>
    <row r="815" spans="1:16" x14ac:dyDescent="0.35">
      <c r="A815" s="2" t="s">
        <v>5084</v>
      </c>
      <c r="B815" s="4">
        <v>44173</v>
      </c>
      <c r="C815" s="2" t="s">
        <v>5085</v>
      </c>
      <c r="D815" t="s">
        <v>6166</v>
      </c>
      <c r="E815" s="2">
        <v>1</v>
      </c>
      <c r="F815" s="2" t="str">
        <f>VLOOKUP(C815,customers!$A$2:$B$1760,2,FALSE)</f>
        <v>Conchita Bryde</v>
      </c>
      <c r="G815" s="2" t="str">
        <f>IF(VLOOKUP(C815,customers!$A$2:$C$1760,3,FALSE)=0,"",VLOOKUP(C815,customers!$A$2:$C$1760,3,FALSE))</f>
        <v>cbrydeml@tuttocitta.it</v>
      </c>
      <c r="H815" s="2" t="str">
        <f>VLOOKUP(C815,customers!$A$2:$G$1760,7,FALSE)</f>
        <v>United States</v>
      </c>
      <c r="I815" t="str">
        <f>VLOOKUP(D815,products!$A$2:$B$97,2,FALSE)</f>
        <v>Exc</v>
      </c>
      <c r="J815" t="str">
        <f>VLOOKUP(D815,products!$A$2:$E$97,3,FALSE)</f>
        <v>M</v>
      </c>
      <c r="K815" s="6">
        <f>VLOOKUP(D815,products!$A$2:$E$97,4,FALSE)</f>
        <v>2.5</v>
      </c>
      <c r="L815" s="7">
        <f>VLOOKUP(D815,products!$A$2:$E$97,5,FALSE)</f>
        <v>31.625</v>
      </c>
      <c r="M815" s="7">
        <f t="shared" si="36"/>
        <v>31.625</v>
      </c>
      <c r="N815" t="str">
        <f t="shared" si="37"/>
        <v>Excelsa</v>
      </c>
      <c r="O815" t="str">
        <f t="shared" si="38"/>
        <v>Medium</v>
      </c>
      <c r="P815" t="str">
        <f>VLOOKUP(orders[[#All],[Customer ID]],Table2[#All],9,0)</f>
        <v>Yes</v>
      </c>
    </row>
    <row r="816" spans="1:16" x14ac:dyDescent="0.35">
      <c r="A816" s="2" t="s">
        <v>5090</v>
      </c>
      <c r="B816" s="4">
        <v>43573</v>
      </c>
      <c r="C816" s="2" t="s">
        <v>5091</v>
      </c>
      <c r="D816" t="s">
        <v>6184</v>
      </c>
      <c r="E816" s="2">
        <v>2</v>
      </c>
      <c r="F816" s="2" t="str">
        <f>VLOOKUP(C816,customers!$A$2:$B$1760,2,FALSE)</f>
        <v>Silvanus Enefer</v>
      </c>
      <c r="G816" s="2" t="str">
        <f>IF(VLOOKUP(C816,customers!$A$2:$C$1760,3,FALSE)=0,"",VLOOKUP(C816,customers!$A$2:$C$1760,3,FALSE))</f>
        <v>senefermm@blog.com</v>
      </c>
      <c r="H816" s="2" t="str">
        <f>VLOOKUP(C816,customers!$A$2:$G$1760,7,FALSE)</f>
        <v>United States</v>
      </c>
      <c r="I816" t="str">
        <f>VLOOKUP(D816,products!$A$2:$B$97,2,FALSE)</f>
        <v>Exc</v>
      </c>
      <c r="J816" t="str">
        <f>VLOOKUP(D816,products!$A$2:$E$97,3,FALSE)</f>
        <v>L</v>
      </c>
      <c r="K816" s="6">
        <f>VLOOKUP(D816,products!$A$2:$E$97,4,FALSE)</f>
        <v>0.2</v>
      </c>
      <c r="L816" s="7">
        <f>VLOOKUP(D816,products!$A$2:$E$97,5,FALSE)</f>
        <v>4.4550000000000001</v>
      </c>
      <c r="M816" s="7">
        <f t="shared" si="36"/>
        <v>8.91</v>
      </c>
      <c r="N816" t="str">
        <f t="shared" si="37"/>
        <v>Excelsa</v>
      </c>
      <c r="O816" t="str">
        <f t="shared" si="38"/>
        <v>Light</v>
      </c>
      <c r="P816" t="str">
        <f>VLOOKUP(orders[[#All],[Customer ID]],Table2[#All],9,0)</f>
        <v>No</v>
      </c>
    </row>
    <row r="817" spans="1:16" x14ac:dyDescent="0.35">
      <c r="A817" s="2" t="s">
        <v>5096</v>
      </c>
      <c r="B817" s="4">
        <v>44200</v>
      </c>
      <c r="C817" s="2" t="s">
        <v>5097</v>
      </c>
      <c r="D817" t="s">
        <v>6146</v>
      </c>
      <c r="E817" s="2">
        <v>6</v>
      </c>
      <c r="F817" s="2" t="str">
        <f>VLOOKUP(C817,customers!$A$2:$B$1760,2,FALSE)</f>
        <v>Lenci Haggerstone</v>
      </c>
      <c r="G817" s="2" t="str">
        <f>IF(VLOOKUP(C817,customers!$A$2:$C$1760,3,FALSE)=0,"",VLOOKUP(C817,customers!$A$2:$C$1760,3,FALSE))</f>
        <v>lhaggerstonemn@independent.co.uk</v>
      </c>
      <c r="H817" s="2" t="str">
        <f>VLOOKUP(C817,customers!$A$2:$G$1760,7,FALSE)</f>
        <v>United States</v>
      </c>
      <c r="I817" t="str">
        <f>VLOOKUP(D817,products!$A$2:$B$97,2,FALSE)</f>
        <v>Rob</v>
      </c>
      <c r="J817" t="str">
        <f>VLOOKUP(D817,products!$A$2:$E$97,3,FALSE)</f>
        <v>M</v>
      </c>
      <c r="K817" s="6">
        <f>VLOOKUP(D817,products!$A$2:$E$97,4,FALSE)</f>
        <v>0.5</v>
      </c>
      <c r="L817" s="7">
        <f>VLOOKUP(D817,products!$A$2:$E$97,5,FALSE)</f>
        <v>5.97</v>
      </c>
      <c r="M817" s="7">
        <f t="shared" si="36"/>
        <v>35.82</v>
      </c>
      <c r="N817" t="str">
        <f t="shared" si="37"/>
        <v>Robusta</v>
      </c>
      <c r="O817" t="str">
        <f t="shared" si="38"/>
        <v>Medium</v>
      </c>
      <c r="P817" t="str">
        <f>VLOOKUP(orders[[#All],[Customer ID]],Table2[#All],9,0)</f>
        <v>No</v>
      </c>
    </row>
    <row r="818" spans="1:16" x14ac:dyDescent="0.35">
      <c r="A818" s="2" t="s">
        <v>5102</v>
      </c>
      <c r="B818" s="4">
        <v>43534</v>
      </c>
      <c r="C818" s="2" t="s">
        <v>5103</v>
      </c>
      <c r="D818" t="s">
        <v>6161</v>
      </c>
      <c r="E818" s="2">
        <v>4</v>
      </c>
      <c r="F818" s="2" t="str">
        <f>VLOOKUP(C818,customers!$A$2:$B$1760,2,FALSE)</f>
        <v>Marvin Gundry</v>
      </c>
      <c r="G818" s="2" t="str">
        <f>IF(VLOOKUP(C818,customers!$A$2:$C$1760,3,FALSE)=0,"",VLOOKUP(C818,customers!$A$2:$C$1760,3,FALSE))</f>
        <v>mgundrymo@omniture.com</v>
      </c>
      <c r="H818" s="2" t="str">
        <f>VLOOKUP(C818,customers!$A$2:$G$1760,7,FALSE)</f>
        <v>Ireland</v>
      </c>
      <c r="I818" t="str">
        <f>VLOOKUP(D818,products!$A$2:$B$97,2,FALSE)</f>
        <v>Lib</v>
      </c>
      <c r="J818" t="str">
        <f>VLOOKUP(D818,products!$A$2:$E$97,3,FALSE)</f>
        <v>L</v>
      </c>
      <c r="K818" s="6">
        <f>VLOOKUP(D818,products!$A$2:$E$97,4,FALSE)</f>
        <v>0.5</v>
      </c>
      <c r="L818" s="7">
        <f>VLOOKUP(D818,products!$A$2:$E$97,5,FALSE)</f>
        <v>9.51</v>
      </c>
      <c r="M818" s="7">
        <f t="shared" si="36"/>
        <v>38.04</v>
      </c>
      <c r="N818" t="str">
        <f t="shared" si="37"/>
        <v>Liberica</v>
      </c>
      <c r="O818" t="str">
        <f t="shared" si="38"/>
        <v>Light</v>
      </c>
      <c r="P818" t="str">
        <f>VLOOKUP(orders[[#All],[Customer ID]],Table2[#All],9,0)</f>
        <v>No</v>
      </c>
    </row>
    <row r="819" spans="1:16" x14ac:dyDescent="0.35">
      <c r="A819" s="2" t="s">
        <v>5107</v>
      </c>
      <c r="B819" s="4">
        <v>43798</v>
      </c>
      <c r="C819" s="2" t="s">
        <v>5108</v>
      </c>
      <c r="D819" t="s">
        <v>6169</v>
      </c>
      <c r="E819" s="2">
        <v>2</v>
      </c>
      <c r="F819" s="2" t="str">
        <f>VLOOKUP(C819,customers!$A$2:$B$1760,2,FALSE)</f>
        <v>Bayard Wellan</v>
      </c>
      <c r="G819" s="2" t="str">
        <f>IF(VLOOKUP(C819,customers!$A$2:$C$1760,3,FALSE)=0,"",VLOOKUP(C819,customers!$A$2:$C$1760,3,FALSE))</f>
        <v>bwellanmp@cafepress.com</v>
      </c>
      <c r="H819" s="2" t="str">
        <f>VLOOKUP(C819,customers!$A$2:$G$1760,7,FALSE)</f>
        <v>United States</v>
      </c>
      <c r="I819" t="str">
        <f>VLOOKUP(D819,products!$A$2:$B$97,2,FALSE)</f>
        <v>Lib</v>
      </c>
      <c r="J819" t="str">
        <f>VLOOKUP(D819,products!$A$2:$E$97,3,FALSE)</f>
        <v>D</v>
      </c>
      <c r="K819" s="6">
        <f>VLOOKUP(D819,products!$A$2:$E$97,4,FALSE)</f>
        <v>0.5</v>
      </c>
      <c r="L819" s="7">
        <f>VLOOKUP(D819,products!$A$2:$E$97,5,FALSE)</f>
        <v>7.77</v>
      </c>
      <c r="M819" s="7">
        <f t="shared" si="36"/>
        <v>15.54</v>
      </c>
      <c r="N819" t="str">
        <f t="shared" si="37"/>
        <v>Liberica</v>
      </c>
      <c r="O819" t="str">
        <f t="shared" si="38"/>
        <v>Dark</v>
      </c>
      <c r="P819" t="str">
        <f>VLOOKUP(orders[[#All],[Customer ID]],Table2[#All],9,0)</f>
        <v>No</v>
      </c>
    </row>
    <row r="820" spans="1:16" x14ac:dyDescent="0.35">
      <c r="A820" s="2" t="s">
        <v>5112</v>
      </c>
      <c r="B820" s="4">
        <v>44761</v>
      </c>
      <c r="C820" s="2" t="s">
        <v>5113</v>
      </c>
      <c r="D820" t="s">
        <v>6170</v>
      </c>
      <c r="E820" s="2">
        <v>5</v>
      </c>
      <c r="F820" s="2" t="str">
        <f>VLOOKUP(C820,customers!$A$2:$B$1760,2,FALSE)</f>
        <v>Allis Wilmore</v>
      </c>
      <c r="G820" s="2" t="str">
        <f>IF(VLOOKUP(C820,customers!$A$2:$C$1760,3,FALSE)=0,"",VLOOKUP(C820,customers!$A$2:$C$1760,3,FALSE))</f>
        <v/>
      </c>
      <c r="H820" s="2" t="str">
        <f>VLOOKUP(C820,customers!$A$2:$G$1760,7,FALSE)</f>
        <v>United States</v>
      </c>
      <c r="I820" t="str">
        <f>VLOOKUP(D820,products!$A$2:$B$97,2,FALSE)</f>
        <v>Lib</v>
      </c>
      <c r="J820" t="str">
        <f>VLOOKUP(D820,products!$A$2:$E$97,3,FALSE)</f>
        <v>L</v>
      </c>
      <c r="K820" s="6">
        <f>VLOOKUP(D820,products!$A$2:$E$97,4,FALSE)</f>
        <v>1</v>
      </c>
      <c r="L820" s="7">
        <f>VLOOKUP(D820,products!$A$2:$E$97,5,FALSE)</f>
        <v>15.85</v>
      </c>
      <c r="M820" s="7">
        <f t="shared" si="36"/>
        <v>79.25</v>
      </c>
      <c r="N820" t="str">
        <f t="shared" si="37"/>
        <v>Liberica</v>
      </c>
      <c r="O820" t="str">
        <f t="shared" si="38"/>
        <v>Light</v>
      </c>
      <c r="P820" t="str">
        <f>VLOOKUP(orders[[#All],[Customer ID]],Table2[#All],9,0)</f>
        <v>No</v>
      </c>
    </row>
    <row r="821" spans="1:16" x14ac:dyDescent="0.35">
      <c r="A821" s="2" t="s">
        <v>5117</v>
      </c>
      <c r="B821" s="4">
        <v>44008</v>
      </c>
      <c r="C821" s="2" t="s">
        <v>5118</v>
      </c>
      <c r="D821" t="s">
        <v>6145</v>
      </c>
      <c r="E821" s="2">
        <v>1</v>
      </c>
      <c r="F821" s="2" t="str">
        <f>VLOOKUP(C821,customers!$A$2:$B$1760,2,FALSE)</f>
        <v>Caddric Atcheson</v>
      </c>
      <c r="G821" s="2" t="str">
        <f>IF(VLOOKUP(C821,customers!$A$2:$C$1760,3,FALSE)=0,"",VLOOKUP(C821,customers!$A$2:$C$1760,3,FALSE))</f>
        <v>catchesonmr@xinhuanet.com</v>
      </c>
      <c r="H821" s="2" t="str">
        <f>VLOOKUP(C821,customers!$A$2:$G$1760,7,FALSE)</f>
        <v>United States</v>
      </c>
      <c r="I821" t="str">
        <f>VLOOKUP(D821,products!$A$2:$B$97,2,FALSE)</f>
        <v>Lib</v>
      </c>
      <c r="J821" t="str">
        <f>VLOOKUP(D821,products!$A$2:$E$97,3,FALSE)</f>
        <v>L</v>
      </c>
      <c r="K821" s="6">
        <f>VLOOKUP(D821,products!$A$2:$E$97,4,FALSE)</f>
        <v>0.2</v>
      </c>
      <c r="L821" s="7">
        <f>VLOOKUP(D821,products!$A$2:$E$97,5,FALSE)</f>
        <v>4.7549999999999999</v>
      </c>
      <c r="M821" s="7">
        <f t="shared" si="36"/>
        <v>4.7549999999999999</v>
      </c>
      <c r="N821" t="str">
        <f t="shared" si="37"/>
        <v>Liberica</v>
      </c>
      <c r="O821" t="str">
        <f t="shared" si="38"/>
        <v>Light</v>
      </c>
      <c r="P821" t="str">
        <f>VLOOKUP(orders[[#All],[Customer ID]],Table2[#All],9,0)</f>
        <v>Yes</v>
      </c>
    </row>
    <row r="822" spans="1:16" x14ac:dyDescent="0.35">
      <c r="A822" s="2" t="s">
        <v>5123</v>
      </c>
      <c r="B822" s="4">
        <v>43510</v>
      </c>
      <c r="C822" s="2" t="s">
        <v>5124</v>
      </c>
      <c r="D822" t="s">
        <v>6141</v>
      </c>
      <c r="E822" s="2">
        <v>4</v>
      </c>
      <c r="F822" s="2" t="str">
        <f>VLOOKUP(C822,customers!$A$2:$B$1760,2,FALSE)</f>
        <v>Eustace Stenton</v>
      </c>
      <c r="G822" s="2" t="str">
        <f>IF(VLOOKUP(C822,customers!$A$2:$C$1760,3,FALSE)=0,"",VLOOKUP(C822,customers!$A$2:$C$1760,3,FALSE))</f>
        <v>estentonms@google.it</v>
      </c>
      <c r="H822" s="2" t="str">
        <f>VLOOKUP(C822,customers!$A$2:$G$1760,7,FALSE)</f>
        <v>United States</v>
      </c>
      <c r="I822" t="str">
        <f>VLOOKUP(D822,products!$A$2:$B$97,2,FALSE)</f>
        <v>Exc</v>
      </c>
      <c r="J822" t="str">
        <f>VLOOKUP(D822,products!$A$2:$E$97,3,FALSE)</f>
        <v>M</v>
      </c>
      <c r="K822" s="6">
        <f>VLOOKUP(D822,products!$A$2:$E$97,4,FALSE)</f>
        <v>1</v>
      </c>
      <c r="L822" s="7">
        <f>VLOOKUP(D822,products!$A$2:$E$97,5,FALSE)</f>
        <v>13.75</v>
      </c>
      <c r="M822" s="7">
        <f t="shared" si="36"/>
        <v>55</v>
      </c>
      <c r="N822" t="str">
        <f t="shared" si="37"/>
        <v>Excelsa</v>
      </c>
      <c r="O822" t="str">
        <f t="shared" si="38"/>
        <v>Medium</v>
      </c>
      <c r="P822" t="str">
        <f>VLOOKUP(orders[[#All],[Customer ID]],Table2[#All],9,0)</f>
        <v>Yes</v>
      </c>
    </row>
    <row r="823" spans="1:16" x14ac:dyDescent="0.35">
      <c r="A823" s="2" t="s">
        <v>5129</v>
      </c>
      <c r="B823" s="4">
        <v>44144</v>
      </c>
      <c r="C823" s="2" t="s">
        <v>5130</v>
      </c>
      <c r="D823" t="s">
        <v>6172</v>
      </c>
      <c r="E823" s="2">
        <v>5</v>
      </c>
      <c r="F823" s="2" t="str">
        <f>VLOOKUP(C823,customers!$A$2:$B$1760,2,FALSE)</f>
        <v>Ericka Tripp</v>
      </c>
      <c r="G823" s="2" t="str">
        <f>IF(VLOOKUP(C823,customers!$A$2:$C$1760,3,FALSE)=0,"",VLOOKUP(C823,customers!$A$2:$C$1760,3,FALSE))</f>
        <v>etrippmt@wp.com</v>
      </c>
      <c r="H823" s="2" t="str">
        <f>VLOOKUP(C823,customers!$A$2:$G$1760,7,FALSE)</f>
        <v>United States</v>
      </c>
      <c r="I823" t="str">
        <f>VLOOKUP(D823,products!$A$2:$B$97,2,FALSE)</f>
        <v>Rob</v>
      </c>
      <c r="J823" t="str">
        <f>VLOOKUP(D823,products!$A$2:$E$97,3,FALSE)</f>
        <v>D</v>
      </c>
      <c r="K823" s="6">
        <f>VLOOKUP(D823,products!$A$2:$E$97,4,FALSE)</f>
        <v>0.5</v>
      </c>
      <c r="L823" s="7">
        <f>VLOOKUP(D823,products!$A$2:$E$97,5,FALSE)</f>
        <v>5.37</v>
      </c>
      <c r="M823" s="7">
        <f t="shared" si="36"/>
        <v>26.85</v>
      </c>
      <c r="N823" t="str">
        <f t="shared" si="37"/>
        <v>Robusta</v>
      </c>
      <c r="O823" t="str">
        <f t="shared" si="38"/>
        <v>Dark</v>
      </c>
      <c r="P823" t="str">
        <f>VLOOKUP(orders[[#All],[Customer ID]],Table2[#All],9,0)</f>
        <v>No</v>
      </c>
    </row>
    <row r="824" spans="1:16" x14ac:dyDescent="0.35">
      <c r="A824" s="2" t="s">
        <v>5135</v>
      </c>
      <c r="B824" s="4">
        <v>43585</v>
      </c>
      <c r="C824" s="2" t="s">
        <v>5136</v>
      </c>
      <c r="D824" t="s">
        <v>6148</v>
      </c>
      <c r="E824" s="2">
        <v>4</v>
      </c>
      <c r="F824" s="2" t="str">
        <f>VLOOKUP(C824,customers!$A$2:$B$1760,2,FALSE)</f>
        <v>Lyndsey MacManus</v>
      </c>
      <c r="G824" s="2" t="str">
        <f>IF(VLOOKUP(C824,customers!$A$2:$C$1760,3,FALSE)=0,"",VLOOKUP(C824,customers!$A$2:$C$1760,3,FALSE))</f>
        <v>lmacmanusmu@imdb.com</v>
      </c>
      <c r="H824" s="2" t="str">
        <f>VLOOKUP(C824,customers!$A$2:$G$1760,7,FALSE)</f>
        <v>United States</v>
      </c>
      <c r="I824" t="str">
        <f>VLOOKUP(D824,products!$A$2:$B$97,2,FALSE)</f>
        <v>Exc</v>
      </c>
      <c r="J824" t="str">
        <f>VLOOKUP(D824,products!$A$2:$E$97,3,FALSE)</f>
        <v>L</v>
      </c>
      <c r="K824" s="6">
        <f>VLOOKUP(D824,products!$A$2:$E$97,4,FALSE)</f>
        <v>2.5</v>
      </c>
      <c r="L824" s="7">
        <f>VLOOKUP(D824,products!$A$2:$E$97,5,FALSE)</f>
        <v>34.155000000000001</v>
      </c>
      <c r="M824" s="7">
        <f t="shared" si="36"/>
        <v>136.62</v>
      </c>
      <c r="N824" t="str">
        <f t="shared" si="37"/>
        <v>Excelsa</v>
      </c>
      <c r="O824" t="str">
        <f t="shared" si="38"/>
        <v>Light</v>
      </c>
      <c r="P824" t="str">
        <f>VLOOKUP(orders[[#All],[Customer ID]],Table2[#All],9,0)</f>
        <v>No</v>
      </c>
    </row>
    <row r="825" spans="1:16" x14ac:dyDescent="0.35">
      <c r="A825" s="2" t="s">
        <v>5141</v>
      </c>
      <c r="B825" s="4">
        <v>44134</v>
      </c>
      <c r="C825" s="2" t="s">
        <v>5142</v>
      </c>
      <c r="D825" t="s">
        <v>6170</v>
      </c>
      <c r="E825" s="2">
        <v>3</v>
      </c>
      <c r="F825" s="2" t="str">
        <f>VLOOKUP(C825,customers!$A$2:$B$1760,2,FALSE)</f>
        <v>Tess Benediktovich</v>
      </c>
      <c r="G825" s="2" t="str">
        <f>IF(VLOOKUP(C825,customers!$A$2:$C$1760,3,FALSE)=0,"",VLOOKUP(C825,customers!$A$2:$C$1760,3,FALSE))</f>
        <v>tbenediktovichmv@ebay.com</v>
      </c>
      <c r="H825" s="2" t="str">
        <f>VLOOKUP(C825,customers!$A$2:$G$1760,7,FALSE)</f>
        <v>United States</v>
      </c>
      <c r="I825" t="str">
        <f>VLOOKUP(D825,products!$A$2:$B$97,2,FALSE)</f>
        <v>Lib</v>
      </c>
      <c r="J825" t="str">
        <f>VLOOKUP(D825,products!$A$2:$E$97,3,FALSE)</f>
        <v>L</v>
      </c>
      <c r="K825" s="6">
        <f>VLOOKUP(D825,products!$A$2:$E$97,4,FALSE)</f>
        <v>1</v>
      </c>
      <c r="L825" s="7">
        <f>VLOOKUP(D825,products!$A$2:$E$97,5,FALSE)</f>
        <v>15.85</v>
      </c>
      <c r="M825" s="7">
        <f t="shared" si="36"/>
        <v>47.55</v>
      </c>
      <c r="N825" t="str">
        <f t="shared" si="37"/>
        <v>Liberica</v>
      </c>
      <c r="O825" t="str">
        <f t="shared" si="38"/>
        <v>Light</v>
      </c>
      <c r="P825" t="str">
        <f>VLOOKUP(orders[[#All],[Customer ID]],Table2[#All],9,0)</f>
        <v>Yes</v>
      </c>
    </row>
    <row r="826" spans="1:16" x14ac:dyDescent="0.35">
      <c r="A826" s="2" t="s">
        <v>5147</v>
      </c>
      <c r="B826" s="4">
        <v>43781</v>
      </c>
      <c r="C826" s="2" t="s">
        <v>5148</v>
      </c>
      <c r="D826" t="s">
        <v>6152</v>
      </c>
      <c r="E826" s="2">
        <v>5</v>
      </c>
      <c r="F826" s="2" t="str">
        <f>VLOOKUP(C826,customers!$A$2:$B$1760,2,FALSE)</f>
        <v>Correy Bourner</v>
      </c>
      <c r="G826" s="2" t="str">
        <f>IF(VLOOKUP(C826,customers!$A$2:$C$1760,3,FALSE)=0,"",VLOOKUP(C826,customers!$A$2:$C$1760,3,FALSE))</f>
        <v>cbournermw@chronoengine.com</v>
      </c>
      <c r="H826" s="2" t="str">
        <f>VLOOKUP(C826,customers!$A$2:$G$1760,7,FALSE)</f>
        <v>United States</v>
      </c>
      <c r="I826" t="str">
        <f>VLOOKUP(D826,products!$A$2:$B$97,2,FALSE)</f>
        <v>Ara</v>
      </c>
      <c r="J826" t="str">
        <f>VLOOKUP(D826,products!$A$2:$E$97,3,FALSE)</f>
        <v>M</v>
      </c>
      <c r="K826" s="6">
        <f>VLOOKUP(D826,products!$A$2:$E$97,4,FALSE)</f>
        <v>0.2</v>
      </c>
      <c r="L826" s="7">
        <f>VLOOKUP(D826,products!$A$2:$E$97,5,FALSE)</f>
        <v>3.375</v>
      </c>
      <c r="M826" s="7">
        <f t="shared" si="36"/>
        <v>16.875</v>
      </c>
      <c r="N826" t="str">
        <f t="shared" si="37"/>
        <v>Arabica</v>
      </c>
      <c r="O826" t="str">
        <f t="shared" si="38"/>
        <v>Medium</v>
      </c>
      <c r="P826" t="str">
        <f>VLOOKUP(orders[[#All],[Customer ID]],Table2[#All],9,0)</f>
        <v>Yes</v>
      </c>
    </row>
    <row r="827" spans="1:16" x14ac:dyDescent="0.35">
      <c r="A827" s="2" t="s">
        <v>5152</v>
      </c>
      <c r="B827" s="4">
        <v>44603</v>
      </c>
      <c r="C827" s="2" t="s">
        <v>5188</v>
      </c>
      <c r="D827" t="s">
        <v>6147</v>
      </c>
      <c r="E827" s="2">
        <v>3</v>
      </c>
      <c r="F827" s="2" t="str">
        <f>VLOOKUP(C827,customers!$A$2:$B$1760,2,FALSE)</f>
        <v>Odelia Skerme</v>
      </c>
      <c r="G827" s="2" t="str">
        <f>IF(VLOOKUP(C827,customers!$A$2:$C$1760,3,FALSE)=0,"",VLOOKUP(C827,customers!$A$2:$C$1760,3,FALSE))</f>
        <v>oskermen3@hatena.ne.jp</v>
      </c>
      <c r="H827" s="2" t="str">
        <f>VLOOKUP(C827,customers!$A$2:$G$1760,7,FALSE)</f>
        <v>United States</v>
      </c>
      <c r="I827" t="str">
        <f>VLOOKUP(D827,products!$A$2:$B$97,2,FALSE)</f>
        <v>Ara</v>
      </c>
      <c r="J827" t="str">
        <f>VLOOKUP(D827,products!$A$2:$E$97,3,FALSE)</f>
        <v>D</v>
      </c>
      <c r="K827" s="6">
        <f>VLOOKUP(D827,products!$A$2:$E$97,4,FALSE)</f>
        <v>1</v>
      </c>
      <c r="L827" s="7">
        <f>VLOOKUP(D827,products!$A$2:$E$97,5,FALSE)</f>
        <v>9.9499999999999993</v>
      </c>
      <c r="M827" s="7">
        <f t="shared" si="36"/>
        <v>29.849999999999998</v>
      </c>
      <c r="N827" t="str">
        <f t="shared" si="37"/>
        <v>Arabica</v>
      </c>
      <c r="O827" t="str">
        <f t="shared" si="38"/>
        <v>Dark</v>
      </c>
      <c r="P827" t="str">
        <f>VLOOKUP(orders[[#All],[Customer ID]],Table2[#All],9,0)</f>
        <v>Yes</v>
      </c>
    </row>
    <row r="828" spans="1:16" x14ac:dyDescent="0.35">
      <c r="A828" s="2" t="s">
        <v>5158</v>
      </c>
      <c r="B828" s="4">
        <v>44283</v>
      </c>
      <c r="C828" s="2" t="s">
        <v>5159</v>
      </c>
      <c r="D828" t="s">
        <v>6139</v>
      </c>
      <c r="E828" s="2">
        <v>5</v>
      </c>
      <c r="F828" s="2" t="str">
        <f>VLOOKUP(C828,customers!$A$2:$B$1760,2,FALSE)</f>
        <v>Kandy Heddan</v>
      </c>
      <c r="G828" s="2" t="str">
        <f>IF(VLOOKUP(C828,customers!$A$2:$C$1760,3,FALSE)=0,"",VLOOKUP(C828,customers!$A$2:$C$1760,3,FALSE))</f>
        <v>kheddanmy@icq.com</v>
      </c>
      <c r="H828" s="2" t="str">
        <f>VLOOKUP(C828,customers!$A$2:$G$1760,7,FALSE)</f>
        <v>United States</v>
      </c>
      <c r="I828" t="str">
        <f>VLOOKUP(D828,products!$A$2:$B$97,2,FALSE)</f>
        <v>Exc</v>
      </c>
      <c r="J828" t="str">
        <f>VLOOKUP(D828,products!$A$2:$E$97,3,FALSE)</f>
        <v>M</v>
      </c>
      <c r="K828" s="6">
        <f>VLOOKUP(D828,products!$A$2:$E$97,4,FALSE)</f>
        <v>0.5</v>
      </c>
      <c r="L828" s="7">
        <f>VLOOKUP(D828,products!$A$2:$E$97,5,FALSE)</f>
        <v>8.25</v>
      </c>
      <c r="M828" s="7">
        <f t="shared" si="36"/>
        <v>41.25</v>
      </c>
      <c r="N828" t="str">
        <f t="shared" si="37"/>
        <v>Excelsa</v>
      </c>
      <c r="O828" t="str">
        <f t="shared" si="38"/>
        <v>Medium</v>
      </c>
      <c r="P828" t="str">
        <f>VLOOKUP(orders[[#All],[Customer ID]],Table2[#All],9,0)</f>
        <v>Yes</v>
      </c>
    </row>
    <row r="829" spans="1:16" x14ac:dyDescent="0.35">
      <c r="A829" s="2" t="s">
        <v>5164</v>
      </c>
      <c r="B829" s="4">
        <v>44540</v>
      </c>
      <c r="C829" s="2" t="s">
        <v>5165</v>
      </c>
      <c r="D829" t="s">
        <v>6156</v>
      </c>
      <c r="E829" s="2">
        <v>5</v>
      </c>
      <c r="F829" s="2" t="str">
        <f>VLOOKUP(C829,customers!$A$2:$B$1760,2,FALSE)</f>
        <v>Ibby Charters</v>
      </c>
      <c r="G829" s="2" t="str">
        <f>IF(VLOOKUP(C829,customers!$A$2:$C$1760,3,FALSE)=0,"",VLOOKUP(C829,customers!$A$2:$C$1760,3,FALSE))</f>
        <v>ichartersmz@abc.net.au</v>
      </c>
      <c r="H829" s="2" t="str">
        <f>VLOOKUP(C829,customers!$A$2:$G$1760,7,FALSE)</f>
        <v>United States</v>
      </c>
      <c r="I829" t="str">
        <f>VLOOKUP(D829,products!$A$2:$B$97,2,FALSE)</f>
        <v>Exc</v>
      </c>
      <c r="J829" t="str">
        <f>VLOOKUP(D829,products!$A$2:$E$97,3,FALSE)</f>
        <v>M</v>
      </c>
      <c r="K829" s="6">
        <f>VLOOKUP(D829,products!$A$2:$E$97,4,FALSE)</f>
        <v>0.2</v>
      </c>
      <c r="L829" s="7">
        <f>VLOOKUP(D829,products!$A$2:$E$97,5,FALSE)</f>
        <v>4.125</v>
      </c>
      <c r="M829" s="7">
        <f t="shared" si="36"/>
        <v>20.625</v>
      </c>
      <c r="N829" t="str">
        <f t="shared" si="37"/>
        <v>Excelsa</v>
      </c>
      <c r="O829" t="str">
        <f t="shared" si="38"/>
        <v>Medium</v>
      </c>
      <c r="P829" t="str">
        <f>VLOOKUP(orders[[#All],[Customer ID]],Table2[#All],9,0)</f>
        <v>No</v>
      </c>
    </row>
    <row r="830" spans="1:16" x14ac:dyDescent="0.35">
      <c r="A830" s="2" t="s">
        <v>5170</v>
      </c>
      <c r="B830" s="4">
        <v>44505</v>
      </c>
      <c r="C830" s="2" t="s">
        <v>5171</v>
      </c>
      <c r="D830" t="s">
        <v>6168</v>
      </c>
      <c r="E830" s="2">
        <v>6</v>
      </c>
      <c r="F830" s="2" t="str">
        <f>VLOOKUP(C830,customers!$A$2:$B$1760,2,FALSE)</f>
        <v>Adora Roubert</v>
      </c>
      <c r="G830" s="2" t="str">
        <f>IF(VLOOKUP(C830,customers!$A$2:$C$1760,3,FALSE)=0,"",VLOOKUP(C830,customers!$A$2:$C$1760,3,FALSE))</f>
        <v>aroubertn0@tmall.com</v>
      </c>
      <c r="H830" s="2" t="str">
        <f>VLOOKUP(C830,customers!$A$2:$G$1760,7,FALSE)</f>
        <v>United States</v>
      </c>
      <c r="I830" t="str">
        <f>VLOOKUP(D830,products!$A$2:$B$97,2,FALSE)</f>
        <v>Ara</v>
      </c>
      <c r="J830" t="str">
        <f>VLOOKUP(D830,products!$A$2:$E$97,3,FALSE)</f>
        <v>D</v>
      </c>
      <c r="K830" s="6">
        <f>VLOOKUP(D830,products!$A$2:$E$97,4,FALSE)</f>
        <v>2.5</v>
      </c>
      <c r="L830" s="7">
        <f>VLOOKUP(D830,products!$A$2:$E$97,5,FALSE)</f>
        <v>22.885000000000002</v>
      </c>
      <c r="M830" s="7">
        <f t="shared" si="36"/>
        <v>137.31</v>
      </c>
      <c r="N830" t="str">
        <f t="shared" si="37"/>
        <v>Arabica</v>
      </c>
      <c r="O830" t="str">
        <f t="shared" si="38"/>
        <v>Dark</v>
      </c>
      <c r="P830" t="str">
        <f>VLOOKUP(orders[[#All],[Customer ID]],Table2[#All],9,0)</f>
        <v>Yes</v>
      </c>
    </row>
    <row r="831" spans="1:16" x14ac:dyDescent="0.35">
      <c r="A831" s="2" t="s">
        <v>5176</v>
      </c>
      <c r="B831" s="4">
        <v>43890</v>
      </c>
      <c r="C831" s="2" t="s">
        <v>5177</v>
      </c>
      <c r="D831" t="s">
        <v>6154</v>
      </c>
      <c r="E831" s="2">
        <v>1</v>
      </c>
      <c r="F831" s="2" t="str">
        <f>VLOOKUP(C831,customers!$A$2:$B$1760,2,FALSE)</f>
        <v>Hillel Mairs</v>
      </c>
      <c r="G831" s="2" t="str">
        <f>IF(VLOOKUP(C831,customers!$A$2:$C$1760,3,FALSE)=0,"",VLOOKUP(C831,customers!$A$2:$C$1760,3,FALSE))</f>
        <v>hmairsn1@so-net.ne.jp</v>
      </c>
      <c r="H831" s="2" t="str">
        <f>VLOOKUP(C831,customers!$A$2:$G$1760,7,FALSE)</f>
        <v>United States</v>
      </c>
      <c r="I831" t="str">
        <f>VLOOKUP(D831,products!$A$2:$B$97,2,FALSE)</f>
        <v>Ara</v>
      </c>
      <c r="J831" t="str">
        <f>VLOOKUP(D831,products!$A$2:$E$97,3,FALSE)</f>
        <v>D</v>
      </c>
      <c r="K831" s="6">
        <f>VLOOKUP(D831,products!$A$2:$E$97,4,FALSE)</f>
        <v>0.2</v>
      </c>
      <c r="L831" s="7">
        <f>VLOOKUP(D831,products!$A$2:$E$97,5,FALSE)</f>
        <v>2.9849999999999999</v>
      </c>
      <c r="M831" s="7">
        <f t="shared" si="36"/>
        <v>2.9849999999999999</v>
      </c>
      <c r="N831" t="str">
        <f t="shared" si="37"/>
        <v>Arabica</v>
      </c>
      <c r="O831" t="str">
        <f t="shared" si="38"/>
        <v>Dark</v>
      </c>
      <c r="P831" t="str">
        <f>VLOOKUP(orders[[#All],[Customer ID]],Table2[#All],9,0)</f>
        <v>No</v>
      </c>
    </row>
    <row r="832" spans="1:16" x14ac:dyDescent="0.35">
      <c r="A832" s="2" t="s">
        <v>5182</v>
      </c>
      <c r="B832" s="4">
        <v>44414</v>
      </c>
      <c r="C832" s="2" t="s">
        <v>5183</v>
      </c>
      <c r="D832" t="s">
        <v>6141</v>
      </c>
      <c r="E832" s="2">
        <v>2</v>
      </c>
      <c r="F832" s="2" t="str">
        <f>VLOOKUP(C832,customers!$A$2:$B$1760,2,FALSE)</f>
        <v>Helaina Rainforth</v>
      </c>
      <c r="G832" s="2" t="str">
        <f>IF(VLOOKUP(C832,customers!$A$2:$C$1760,3,FALSE)=0,"",VLOOKUP(C832,customers!$A$2:$C$1760,3,FALSE))</f>
        <v>hrainforthn2@blog.com</v>
      </c>
      <c r="H832" s="2" t="str">
        <f>VLOOKUP(C832,customers!$A$2:$G$1760,7,FALSE)</f>
        <v>United States</v>
      </c>
      <c r="I832" t="str">
        <f>VLOOKUP(D832,products!$A$2:$B$97,2,FALSE)</f>
        <v>Exc</v>
      </c>
      <c r="J832" t="str">
        <f>VLOOKUP(D832,products!$A$2:$E$97,3,FALSE)</f>
        <v>M</v>
      </c>
      <c r="K832" s="6">
        <f>VLOOKUP(D832,products!$A$2:$E$97,4,FALSE)</f>
        <v>1</v>
      </c>
      <c r="L832" s="7">
        <f>VLOOKUP(D832,products!$A$2:$E$97,5,FALSE)</f>
        <v>13.75</v>
      </c>
      <c r="M832" s="7">
        <f t="shared" si="36"/>
        <v>27.5</v>
      </c>
      <c r="N832" t="str">
        <f t="shared" si="37"/>
        <v>Excelsa</v>
      </c>
      <c r="O832" t="str">
        <f t="shared" si="38"/>
        <v>Medium</v>
      </c>
      <c r="P832" t="str">
        <f>VLOOKUP(orders[[#All],[Customer ID]],Table2[#All],9,0)</f>
        <v>No</v>
      </c>
    </row>
    <row r="833" spans="1:16" x14ac:dyDescent="0.35">
      <c r="A833" s="2" t="s">
        <v>5182</v>
      </c>
      <c r="B833" s="4">
        <v>44414</v>
      </c>
      <c r="C833" s="2" t="s">
        <v>5183</v>
      </c>
      <c r="D833" t="s">
        <v>6154</v>
      </c>
      <c r="E833" s="2">
        <v>2</v>
      </c>
      <c r="F833" s="2" t="str">
        <f>VLOOKUP(C833,customers!$A$2:$B$1760,2,FALSE)</f>
        <v>Helaina Rainforth</v>
      </c>
      <c r="G833" s="2" t="str">
        <f>IF(VLOOKUP(C833,customers!$A$2:$C$1760,3,FALSE)=0,"",VLOOKUP(C833,customers!$A$2:$C$1760,3,FALSE))</f>
        <v>hrainforthn2@blog.com</v>
      </c>
      <c r="H833" s="2" t="str">
        <f>VLOOKUP(C833,customers!$A$2:$G$1760,7,FALSE)</f>
        <v>United States</v>
      </c>
      <c r="I833" t="str">
        <f>VLOOKUP(D833,products!$A$2:$B$97,2,FALSE)</f>
        <v>Ara</v>
      </c>
      <c r="J833" t="str">
        <f>VLOOKUP(D833,products!$A$2:$E$97,3,FALSE)</f>
        <v>D</v>
      </c>
      <c r="K833" s="6">
        <f>VLOOKUP(D833,products!$A$2:$E$97,4,FALSE)</f>
        <v>0.2</v>
      </c>
      <c r="L833" s="7">
        <f>VLOOKUP(D833,products!$A$2:$E$97,5,FALSE)</f>
        <v>2.9849999999999999</v>
      </c>
      <c r="M833" s="7">
        <f t="shared" si="36"/>
        <v>5.97</v>
      </c>
      <c r="N833" t="str">
        <f t="shared" si="37"/>
        <v>Arabica</v>
      </c>
      <c r="O833" t="str">
        <f t="shared" si="38"/>
        <v>Dark</v>
      </c>
      <c r="P833" t="str">
        <f>VLOOKUP(orders[[#All],[Customer ID]],Table2[#All],9,0)</f>
        <v>No</v>
      </c>
    </row>
    <row r="834" spans="1:16" x14ac:dyDescent="0.35">
      <c r="A834" s="2" t="s">
        <v>5193</v>
      </c>
      <c r="B834" s="4">
        <v>44274</v>
      </c>
      <c r="C834" s="2" t="s">
        <v>5194</v>
      </c>
      <c r="D834" t="s">
        <v>6138</v>
      </c>
      <c r="E834" s="2">
        <v>6</v>
      </c>
      <c r="F834" s="2" t="str">
        <f>VLOOKUP(C834,customers!$A$2:$B$1760,2,FALSE)</f>
        <v>Isac Jesper</v>
      </c>
      <c r="G834" s="2" t="str">
        <f>IF(VLOOKUP(C834,customers!$A$2:$C$1760,3,FALSE)=0,"",VLOOKUP(C834,customers!$A$2:$C$1760,3,FALSE))</f>
        <v>ijespern4@theglobeandmail.com</v>
      </c>
      <c r="H834" s="2" t="str">
        <f>VLOOKUP(C834,customers!$A$2:$G$1760,7,FALSE)</f>
        <v>United States</v>
      </c>
      <c r="I834" t="str">
        <f>VLOOKUP(D834,products!$A$2:$B$97,2,FALSE)</f>
        <v>Rob</v>
      </c>
      <c r="J834" t="str">
        <f>VLOOKUP(D834,products!$A$2:$E$97,3,FALSE)</f>
        <v>M</v>
      </c>
      <c r="K834" s="6">
        <f>VLOOKUP(D834,products!$A$2:$E$97,4,FALSE)</f>
        <v>1</v>
      </c>
      <c r="L834" s="7">
        <f>VLOOKUP(D834,products!$A$2:$E$97,5,FALSE)</f>
        <v>9.9499999999999993</v>
      </c>
      <c r="M834" s="7">
        <f t="shared" ref="M834:M897" si="39">E834*L834</f>
        <v>59.699999999999996</v>
      </c>
      <c r="N834" t="str">
        <f t="shared" ref="N834:N897" si="40">IF(I834="Rob","Robusta",IF(I834="Exc","Excelsa",IF(I834="Ara","Arabica",IF(I834="Lib","Liberica",""))))</f>
        <v>Robusta</v>
      </c>
      <c r="O834" t="str">
        <f t="shared" ref="O834:O897" si="41">IF(J834="M","Medium",IF(J834="L","Light",IF(J834="D","Dark","")))</f>
        <v>Medium</v>
      </c>
      <c r="P834" t="str">
        <f>VLOOKUP(orders[[#All],[Customer ID]],Table2[#All],9,0)</f>
        <v>No</v>
      </c>
    </row>
    <row r="835" spans="1:16" x14ac:dyDescent="0.35">
      <c r="A835" s="2" t="s">
        <v>5199</v>
      </c>
      <c r="B835" s="4">
        <v>44302</v>
      </c>
      <c r="C835" s="2" t="s">
        <v>5200</v>
      </c>
      <c r="D835" t="s">
        <v>6149</v>
      </c>
      <c r="E835" s="2">
        <v>4</v>
      </c>
      <c r="F835" s="2" t="str">
        <f>VLOOKUP(C835,customers!$A$2:$B$1760,2,FALSE)</f>
        <v>Lenette Dwerryhouse</v>
      </c>
      <c r="G835" s="2" t="str">
        <f>IF(VLOOKUP(C835,customers!$A$2:$C$1760,3,FALSE)=0,"",VLOOKUP(C835,customers!$A$2:$C$1760,3,FALSE))</f>
        <v>ldwerryhousen5@gravatar.com</v>
      </c>
      <c r="H835" s="2" t="str">
        <f>VLOOKUP(C835,customers!$A$2:$G$1760,7,FALSE)</f>
        <v>United States</v>
      </c>
      <c r="I835" t="str">
        <f>VLOOKUP(D835,products!$A$2:$B$97,2,FALSE)</f>
        <v>Rob</v>
      </c>
      <c r="J835" t="str">
        <f>VLOOKUP(D835,products!$A$2:$E$97,3,FALSE)</f>
        <v>D</v>
      </c>
      <c r="K835" s="6">
        <f>VLOOKUP(D835,products!$A$2:$E$97,4,FALSE)</f>
        <v>2.5</v>
      </c>
      <c r="L835" s="7">
        <f>VLOOKUP(D835,products!$A$2:$E$97,5,FALSE)</f>
        <v>20.585000000000001</v>
      </c>
      <c r="M835" s="7">
        <f t="shared" si="39"/>
        <v>82.34</v>
      </c>
      <c r="N835" t="str">
        <f t="shared" si="40"/>
        <v>Robusta</v>
      </c>
      <c r="O835" t="str">
        <f t="shared" si="41"/>
        <v>Dark</v>
      </c>
      <c r="P835" t="str">
        <f>VLOOKUP(orders[[#All],[Customer ID]],Table2[#All],9,0)</f>
        <v>Yes</v>
      </c>
    </row>
    <row r="836" spans="1:16" x14ac:dyDescent="0.35">
      <c r="A836" s="2" t="s">
        <v>5205</v>
      </c>
      <c r="B836" s="4">
        <v>44141</v>
      </c>
      <c r="C836" s="2" t="s">
        <v>5206</v>
      </c>
      <c r="D836" t="s">
        <v>6168</v>
      </c>
      <c r="E836" s="2">
        <v>1</v>
      </c>
      <c r="F836" s="2" t="str">
        <f>VLOOKUP(C836,customers!$A$2:$B$1760,2,FALSE)</f>
        <v>Nadeen Broomer</v>
      </c>
      <c r="G836" s="2" t="str">
        <f>IF(VLOOKUP(C836,customers!$A$2:$C$1760,3,FALSE)=0,"",VLOOKUP(C836,customers!$A$2:$C$1760,3,FALSE))</f>
        <v>nbroomern6@examiner.com</v>
      </c>
      <c r="H836" s="2" t="str">
        <f>VLOOKUP(C836,customers!$A$2:$G$1760,7,FALSE)</f>
        <v>United States</v>
      </c>
      <c r="I836" t="str">
        <f>VLOOKUP(D836,products!$A$2:$B$97,2,FALSE)</f>
        <v>Ara</v>
      </c>
      <c r="J836" t="str">
        <f>VLOOKUP(D836,products!$A$2:$E$97,3,FALSE)</f>
        <v>D</v>
      </c>
      <c r="K836" s="6">
        <f>VLOOKUP(D836,products!$A$2:$E$97,4,FALSE)</f>
        <v>2.5</v>
      </c>
      <c r="L836" s="7">
        <f>VLOOKUP(D836,products!$A$2:$E$97,5,FALSE)</f>
        <v>22.885000000000002</v>
      </c>
      <c r="M836" s="7">
        <f t="shared" si="39"/>
        <v>22.885000000000002</v>
      </c>
      <c r="N836" t="str">
        <f t="shared" si="40"/>
        <v>Arabica</v>
      </c>
      <c r="O836" t="str">
        <f t="shared" si="41"/>
        <v>Dark</v>
      </c>
      <c r="P836" t="str">
        <f>VLOOKUP(orders[[#All],[Customer ID]],Table2[#All],9,0)</f>
        <v>No</v>
      </c>
    </row>
    <row r="837" spans="1:16" x14ac:dyDescent="0.35">
      <c r="A837" s="2" t="s">
        <v>5211</v>
      </c>
      <c r="B837" s="4">
        <v>44270</v>
      </c>
      <c r="C837" s="2" t="s">
        <v>5212</v>
      </c>
      <c r="D837" t="s">
        <v>6176</v>
      </c>
      <c r="E837" s="2">
        <v>1</v>
      </c>
      <c r="F837" s="2" t="str">
        <f>VLOOKUP(C837,customers!$A$2:$B$1760,2,FALSE)</f>
        <v>Konstantine Thoumasson</v>
      </c>
      <c r="G837" s="2" t="str">
        <f>IF(VLOOKUP(C837,customers!$A$2:$C$1760,3,FALSE)=0,"",VLOOKUP(C837,customers!$A$2:$C$1760,3,FALSE))</f>
        <v>kthoumassonn7@bloglovin.com</v>
      </c>
      <c r="H837" s="2" t="str">
        <f>VLOOKUP(C837,customers!$A$2:$G$1760,7,FALSE)</f>
        <v>United States</v>
      </c>
      <c r="I837" t="str">
        <f>VLOOKUP(D837,products!$A$2:$B$97,2,FALSE)</f>
        <v>Exc</v>
      </c>
      <c r="J837" t="str">
        <f>VLOOKUP(D837,products!$A$2:$E$97,3,FALSE)</f>
        <v>L</v>
      </c>
      <c r="K837" s="6">
        <f>VLOOKUP(D837,products!$A$2:$E$97,4,FALSE)</f>
        <v>0.5</v>
      </c>
      <c r="L837" s="7">
        <f>VLOOKUP(D837,products!$A$2:$E$97,5,FALSE)</f>
        <v>8.91</v>
      </c>
      <c r="M837" s="7">
        <f t="shared" si="39"/>
        <v>8.91</v>
      </c>
      <c r="N837" t="str">
        <f t="shared" si="40"/>
        <v>Excelsa</v>
      </c>
      <c r="O837" t="str">
        <f t="shared" si="41"/>
        <v>Light</v>
      </c>
      <c r="P837" t="str">
        <f>VLOOKUP(orders[[#All],[Customer ID]],Table2[#All],9,0)</f>
        <v>Yes</v>
      </c>
    </row>
    <row r="838" spans="1:16" x14ac:dyDescent="0.35">
      <c r="A838" s="2" t="s">
        <v>5216</v>
      </c>
      <c r="B838" s="4">
        <v>44486</v>
      </c>
      <c r="C838" s="2" t="s">
        <v>5217</v>
      </c>
      <c r="D838" t="s">
        <v>6154</v>
      </c>
      <c r="E838" s="2">
        <v>4</v>
      </c>
      <c r="F838" s="2" t="str">
        <f>VLOOKUP(C838,customers!$A$2:$B$1760,2,FALSE)</f>
        <v>Frans Habbergham</v>
      </c>
      <c r="G838" s="2" t="str">
        <f>IF(VLOOKUP(C838,customers!$A$2:$C$1760,3,FALSE)=0,"",VLOOKUP(C838,customers!$A$2:$C$1760,3,FALSE))</f>
        <v>fhabberghamn8@discovery.com</v>
      </c>
      <c r="H838" s="2" t="str">
        <f>VLOOKUP(C838,customers!$A$2:$G$1760,7,FALSE)</f>
        <v>United States</v>
      </c>
      <c r="I838" t="str">
        <f>VLOOKUP(D838,products!$A$2:$B$97,2,FALSE)</f>
        <v>Ara</v>
      </c>
      <c r="J838" t="str">
        <f>VLOOKUP(D838,products!$A$2:$E$97,3,FALSE)</f>
        <v>D</v>
      </c>
      <c r="K838" s="6">
        <f>VLOOKUP(D838,products!$A$2:$E$97,4,FALSE)</f>
        <v>0.2</v>
      </c>
      <c r="L838" s="7">
        <f>VLOOKUP(D838,products!$A$2:$E$97,5,FALSE)</f>
        <v>2.9849999999999999</v>
      </c>
      <c r="M838" s="7">
        <f t="shared" si="39"/>
        <v>11.94</v>
      </c>
      <c r="N838" t="str">
        <f t="shared" si="40"/>
        <v>Arabica</v>
      </c>
      <c r="O838" t="str">
        <f t="shared" si="41"/>
        <v>Dark</v>
      </c>
      <c r="P838" t="str">
        <f>VLOOKUP(orders[[#All],[Customer ID]],Table2[#All],9,0)</f>
        <v>No</v>
      </c>
    </row>
    <row r="839" spans="1:16" x14ac:dyDescent="0.35">
      <c r="A839" s="2" t="s">
        <v>5222</v>
      </c>
      <c r="B839" s="4">
        <v>43715</v>
      </c>
      <c r="C839" s="2" t="s">
        <v>5113</v>
      </c>
      <c r="D839" t="s">
        <v>6181</v>
      </c>
      <c r="E839" s="2">
        <v>3</v>
      </c>
      <c r="F839" s="2" t="str">
        <f>VLOOKUP(C839,customers!$A$2:$B$1760,2,FALSE)</f>
        <v>Allis Wilmore</v>
      </c>
      <c r="G839" s="2" t="str">
        <f>IF(VLOOKUP(C839,customers!$A$2:$C$1760,3,FALSE)=0,"",VLOOKUP(C839,customers!$A$2:$C$1760,3,FALSE))</f>
        <v/>
      </c>
      <c r="H839" s="2" t="str">
        <f>VLOOKUP(C839,customers!$A$2:$G$1760,7,FALSE)</f>
        <v>United States</v>
      </c>
      <c r="I839" t="str">
        <f>VLOOKUP(D839,products!$A$2:$B$97,2,FALSE)</f>
        <v>Lib</v>
      </c>
      <c r="J839" t="str">
        <f>VLOOKUP(D839,products!$A$2:$E$97,3,FALSE)</f>
        <v>M</v>
      </c>
      <c r="K839" s="6">
        <f>VLOOKUP(D839,products!$A$2:$E$97,4,FALSE)</f>
        <v>2.5</v>
      </c>
      <c r="L839" s="7">
        <f>VLOOKUP(D839,products!$A$2:$E$97,5,FALSE)</f>
        <v>33.465000000000003</v>
      </c>
      <c r="M839" s="7">
        <f t="shared" si="39"/>
        <v>100.39500000000001</v>
      </c>
      <c r="N839" t="str">
        <f t="shared" si="40"/>
        <v>Liberica</v>
      </c>
      <c r="O839" t="str">
        <f t="shared" si="41"/>
        <v>Medium</v>
      </c>
      <c r="P839" t="str">
        <f>VLOOKUP(orders[[#All],[Customer ID]],Table2[#All],9,0)</f>
        <v>No</v>
      </c>
    </row>
    <row r="840" spans="1:16" x14ac:dyDescent="0.35">
      <c r="A840" s="2" t="s">
        <v>5228</v>
      </c>
      <c r="B840" s="4">
        <v>44755</v>
      </c>
      <c r="C840" s="2" t="s">
        <v>5229</v>
      </c>
      <c r="D840" t="s">
        <v>6168</v>
      </c>
      <c r="E840" s="2">
        <v>5</v>
      </c>
      <c r="F840" s="2" t="str">
        <f>VLOOKUP(C840,customers!$A$2:$B$1760,2,FALSE)</f>
        <v>Romain Avrashin</v>
      </c>
      <c r="G840" s="2" t="str">
        <f>IF(VLOOKUP(C840,customers!$A$2:$C$1760,3,FALSE)=0,"",VLOOKUP(C840,customers!$A$2:$C$1760,3,FALSE))</f>
        <v>ravrashinna@tamu.edu</v>
      </c>
      <c r="H840" s="2" t="str">
        <f>VLOOKUP(C840,customers!$A$2:$G$1760,7,FALSE)</f>
        <v>United States</v>
      </c>
      <c r="I840" t="str">
        <f>VLOOKUP(D840,products!$A$2:$B$97,2,FALSE)</f>
        <v>Ara</v>
      </c>
      <c r="J840" t="str">
        <f>VLOOKUP(D840,products!$A$2:$E$97,3,FALSE)</f>
        <v>D</v>
      </c>
      <c r="K840" s="6">
        <f>VLOOKUP(D840,products!$A$2:$E$97,4,FALSE)</f>
        <v>2.5</v>
      </c>
      <c r="L840" s="7">
        <f>VLOOKUP(D840,products!$A$2:$E$97,5,FALSE)</f>
        <v>22.885000000000002</v>
      </c>
      <c r="M840" s="7">
        <f t="shared" si="39"/>
        <v>114.42500000000001</v>
      </c>
      <c r="N840" t="str">
        <f t="shared" si="40"/>
        <v>Arabica</v>
      </c>
      <c r="O840" t="str">
        <f t="shared" si="41"/>
        <v>Dark</v>
      </c>
      <c r="P840" t="str">
        <f>VLOOKUP(orders[[#All],[Customer ID]],Table2[#All],9,0)</f>
        <v>No</v>
      </c>
    </row>
    <row r="841" spans="1:16" x14ac:dyDescent="0.35">
      <c r="A841" s="2" t="s">
        <v>5234</v>
      </c>
      <c r="B841" s="4">
        <v>44521</v>
      </c>
      <c r="C841" s="2" t="s">
        <v>5235</v>
      </c>
      <c r="D841" t="s">
        <v>6139</v>
      </c>
      <c r="E841" s="2">
        <v>5</v>
      </c>
      <c r="F841" s="2" t="str">
        <f>VLOOKUP(C841,customers!$A$2:$B$1760,2,FALSE)</f>
        <v>Miran Doidge</v>
      </c>
      <c r="G841" s="2" t="str">
        <f>IF(VLOOKUP(C841,customers!$A$2:$C$1760,3,FALSE)=0,"",VLOOKUP(C841,customers!$A$2:$C$1760,3,FALSE))</f>
        <v>mdoidgenb@etsy.com</v>
      </c>
      <c r="H841" s="2" t="str">
        <f>VLOOKUP(C841,customers!$A$2:$G$1760,7,FALSE)</f>
        <v>United States</v>
      </c>
      <c r="I841" t="str">
        <f>VLOOKUP(D841,products!$A$2:$B$97,2,FALSE)</f>
        <v>Exc</v>
      </c>
      <c r="J841" t="str">
        <f>VLOOKUP(D841,products!$A$2:$E$97,3,FALSE)</f>
        <v>M</v>
      </c>
      <c r="K841" s="6">
        <f>VLOOKUP(D841,products!$A$2:$E$97,4,FALSE)</f>
        <v>0.5</v>
      </c>
      <c r="L841" s="7">
        <f>VLOOKUP(D841,products!$A$2:$E$97,5,FALSE)</f>
        <v>8.25</v>
      </c>
      <c r="M841" s="7">
        <f t="shared" si="39"/>
        <v>41.25</v>
      </c>
      <c r="N841" t="str">
        <f t="shared" si="40"/>
        <v>Excelsa</v>
      </c>
      <c r="O841" t="str">
        <f t="shared" si="41"/>
        <v>Medium</v>
      </c>
      <c r="P841" t="str">
        <f>VLOOKUP(orders[[#All],[Customer ID]],Table2[#All],9,0)</f>
        <v>No</v>
      </c>
    </row>
    <row r="842" spans="1:16" x14ac:dyDescent="0.35">
      <c r="A842" s="2" t="s">
        <v>5240</v>
      </c>
      <c r="B842" s="4">
        <v>44574</v>
      </c>
      <c r="C842" s="2" t="s">
        <v>5241</v>
      </c>
      <c r="D842" t="s">
        <v>6173</v>
      </c>
      <c r="E842" s="2">
        <v>4</v>
      </c>
      <c r="F842" s="2" t="str">
        <f>VLOOKUP(C842,customers!$A$2:$B$1760,2,FALSE)</f>
        <v>Janeva Edinboro</v>
      </c>
      <c r="G842" s="2" t="str">
        <f>IF(VLOOKUP(C842,customers!$A$2:$C$1760,3,FALSE)=0,"",VLOOKUP(C842,customers!$A$2:$C$1760,3,FALSE))</f>
        <v>jedinboronc@reverbnation.com</v>
      </c>
      <c r="H842" s="2" t="str">
        <f>VLOOKUP(C842,customers!$A$2:$G$1760,7,FALSE)</f>
        <v>United States</v>
      </c>
      <c r="I842" t="str">
        <f>VLOOKUP(D842,products!$A$2:$B$97,2,FALSE)</f>
        <v>Rob</v>
      </c>
      <c r="J842" t="str">
        <f>VLOOKUP(D842,products!$A$2:$E$97,3,FALSE)</f>
        <v>L</v>
      </c>
      <c r="K842" s="6">
        <f>VLOOKUP(D842,products!$A$2:$E$97,4,FALSE)</f>
        <v>0.5</v>
      </c>
      <c r="L842" s="7">
        <f>VLOOKUP(D842,products!$A$2:$E$97,5,FALSE)</f>
        <v>7.17</v>
      </c>
      <c r="M842" s="7">
        <f t="shared" si="39"/>
        <v>28.68</v>
      </c>
      <c r="N842" t="str">
        <f t="shared" si="40"/>
        <v>Robusta</v>
      </c>
      <c r="O842" t="str">
        <f t="shared" si="41"/>
        <v>Light</v>
      </c>
      <c r="P842" t="str">
        <f>VLOOKUP(orders[[#All],[Customer ID]],Table2[#All],9,0)</f>
        <v>Yes</v>
      </c>
    </row>
    <row r="843" spans="1:16" x14ac:dyDescent="0.35">
      <c r="A843" s="2" t="s">
        <v>5246</v>
      </c>
      <c r="B843" s="4">
        <v>44755</v>
      </c>
      <c r="C843" s="2" t="s">
        <v>5247</v>
      </c>
      <c r="D843" t="s">
        <v>6159</v>
      </c>
      <c r="E843" s="2">
        <v>1</v>
      </c>
      <c r="F843" s="2" t="str">
        <f>VLOOKUP(C843,customers!$A$2:$B$1760,2,FALSE)</f>
        <v>Trumaine Tewelson</v>
      </c>
      <c r="G843" s="2" t="str">
        <f>IF(VLOOKUP(C843,customers!$A$2:$C$1760,3,FALSE)=0,"",VLOOKUP(C843,customers!$A$2:$C$1760,3,FALSE))</f>
        <v>ttewelsonnd@cdbaby.com</v>
      </c>
      <c r="H843" s="2" t="str">
        <f>VLOOKUP(C843,customers!$A$2:$G$1760,7,FALSE)</f>
        <v>United States</v>
      </c>
      <c r="I843" t="str">
        <f>VLOOKUP(D843,products!$A$2:$B$97,2,FALSE)</f>
        <v>Lib</v>
      </c>
      <c r="J843" t="str">
        <f>VLOOKUP(D843,products!$A$2:$E$97,3,FALSE)</f>
        <v>M</v>
      </c>
      <c r="K843" s="6">
        <f>VLOOKUP(D843,products!$A$2:$E$97,4,FALSE)</f>
        <v>0.2</v>
      </c>
      <c r="L843" s="7">
        <f>VLOOKUP(D843,products!$A$2:$E$97,5,FALSE)</f>
        <v>4.3650000000000002</v>
      </c>
      <c r="M843" s="7">
        <f t="shared" si="39"/>
        <v>4.3650000000000002</v>
      </c>
      <c r="N843" t="str">
        <f t="shared" si="40"/>
        <v>Liberica</v>
      </c>
      <c r="O843" t="str">
        <f t="shared" si="41"/>
        <v>Medium</v>
      </c>
      <c r="P843" t="str">
        <f>VLOOKUP(orders[[#All],[Customer ID]],Table2[#All],9,0)</f>
        <v>No</v>
      </c>
    </row>
    <row r="844" spans="1:16" x14ac:dyDescent="0.35">
      <c r="A844" s="2" t="s">
        <v>5251</v>
      </c>
      <c r="B844" s="4">
        <v>44502</v>
      </c>
      <c r="C844" s="2" t="s">
        <v>5188</v>
      </c>
      <c r="D844" t="s">
        <v>6156</v>
      </c>
      <c r="E844" s="2">
        <v>2</v>
      </c>
      <c r="F844" s="2" t="str">
        <f>VLOOKUP(C844,customers!$A$2:$B$1760,2,FALSE)</f>
        <v>Odelia Skerme</v>
      </c>
      <c r="G844" s="2" t="str">
        <f>IF(VLOOKUP(C844,customers!$A$2:$C$1760,3,FALSE)=0,"",VLOOKUP(C844,customers!$A$2:$C$1760,3,FALSE))</f>
        <v>oskermen3@hatena.ne.jp</v>
      </c>
      <c r="H844" s="2" t="str">
        <f>VLOOKUP(C844,customers!$A$2:$G$1760,7,FALSE)</f>
        <v>United States</v>
      </c>
      <c r="I844" t="str">
        <f>VLOOKUP(D844,products!$A$2:$B$97,2,FALSE)</f>
        <v>Exc</v>
      </c>
      <c r="J844" t="str">
        <f>VLOOKUP(D844,products!$A$2:$E$97,3,FALSE)</f>
        <v>M</v>
      </c>
      <c r="K844" s="6">
        <f>VLOOKUP(D844,products!$A$2:$E$97,4,FALSE)</f>
        <v>0.2</v>
      </c>
      <c r="L844" s="7">
        <f>VLOOKUP(D844,products!$A$2:$E$97,5,FALSE)</f>
        <v>4.125</v>
      </c>
      <c r="M844" s="7">
        <f t="shared" si="39"/>
        <v>8.25</v>
      </c>
      <c r="N844" t="str">
        <f t="shared" si="40"/>
        <v>Excelsa</v>
      </c>
      <c r="O844" t="str">
        <f t="shared" si="41"/>
        <v>Medium</v>
      </c>
      <c r="P844" t="str">
        <f>VLOOKUP(orders[[#All],[Customer ID]],Table2[#All],9,0)</f>
        <v>Yes</v>
      </c>
    </row>
    <row r="845" spans="1:16" x14ac:dyDescent="0.35">
      <c r="A845" s="2" t="s">
        <v>5256</v>
      </c>
      <c r="B845" s="4">
        <v>44387</v>
      </c>
      <c r="C845" s="2" t="s">
        <v>5257</v>
      </c>
      <c r="D845" t="s">
        <v>6156</v>
      </c>
      <c r="E845" s="2">
        <v>2</v>
      </c>
      <c r="F845" s="2" t="str">
        <f>VLOOKUP(C845,customers!$A$2:$B$1760,2,FALSE)</f>
        <v>De Drewitt</v>
      </c>
      <c r="G845" s="2" t="str">
        <f>IF(VLOOKUP(C845,customers!$A$2:$C$1760,3,FALSE)=0,"",VLOOKUP(C845,customers!$A$2:$C$1760,3,FALSE))</f>
        <v>ddrewittnf@mapquest.com</v>
      </c>
      <c r="H845" s="2" t="str">
        <f>VLOOKUP(C845,customers!$A$2:$G$1760,7,FALSE)</f>
        <v>United States</v>
      </c>
      <c r="I845" t="str">
        <f>VLOOKUP(D845,products!$A$2:$B$97,2,FALSE)</f>
        <v>Exc</v>
      </c>
      <c r="J845" t="str">
        <f>VLOOKUP(D845,products!$A$2:$E$97,3,FALSE)</f>
        <v>M</v>
      </c>
      <c r="K845" s="6">
        <f>VLOOKUP(D845,products!$A$2:$E$97,4,FALSE)</f>
        <v>0.2</v>
      </c>
      <c r="L845" s="7">
        <f>VLOOKUP(D845,products!$A$2:$E$97,5,FALSE)</f>
        <v>4.125</v>
      </c>
      <c r="M845" s="7">
        <f t="shared" si="39"/>
        <v>8.25</v>
      </c>
      <c r="N845" t="str">
        <f t="shared" si="40"/>
        <v>Excelsa</v>
      </c>
      <c r="O845" t="str">
        <f t="shared" si="41"/>
        <v>Medium</v>
      </c>
      <c r="P845" t="str">
        <f>VLOOKUP(orders[[#All],[Customer ID]],Table2[#All],9,0)</f>
        <v>Yes</v>
      </c>
    </row>
    <row r="846" spans="1:16" x14ac:dyDescent="0.35">
      <c r="A846" s="2" t="s">
        <v>5262</v>
      </c>
      <c r="B846" s="4">
        <v>44476</v>
      </c>
      <c r="C846" s="2" t="s">
        <v>5263</v>
      </c>
      <c r="D846" t="s">
        <v>6158</v>
      </c>
      <c r="E846" s="2">
        <v>6</v>
      </c>
      <c r="F846" s="2" t="str">
        <f>VLOOKUP(C846,customers!$A$2:$B$1760,2,FALSE)</f>
        <v>Adelheid Gladhill</v>
      </c>
      <c r="G846" s="2" t="str">
        <f>IF(VLOOKUP(C846,customers!$A$2:$C$1760,3,FALSE)=0,"",VLOOKUP(C846,customers!$A$2:$C$1760,3,FALSE))</f>
        <v>agladhillng@stanford.edu</v>
      </c>
      <c r="H846" s="2" t="str">
        <f>VLOOKUP(C846,customers!$A$2:$G$1760,7,FALSE)</f>
        <v>United States</v>
      </c>
      <c r="I846" t="str">
        <f>VLOOKUP(D846,products!$A$2:$B$97,2,FALSE)</f>
        <v>Ara</v>
      </c>
      <c r="J846" t="str">
        <f>VLOOKUP(D846,products!$A$2:$E$97,3,FALSE)</f>
        <v>D</v>
      </c>
      <c r="K846" s="6">
        <f>VLOOKUP(D846,products!$A$2:$E$97,4,FALSE)</f>
        <v>0.5</v>
      </c>
      <c r="L846" s="7">
        <f>VLOOKUP(D846,products!$A$2:$E$97,5,FALSE)</f>
        <v>5.97</v>
      </c>
      <c r="M846" s="7">
        <f t="shared" si="39"/>
        <v>35.82</v>
      </c>
      <c r="N846" t="str">
        <f t="shared" si="40"/>
        <v>Arabica</v>
      </c>
      <c r="O846" t="str">
        <f t="shared" si="41"/>
        <v>Dark</v>
      </c>
      <c r="P846" t="str">
        <f>VLOOKUP(orders[[#All],[Customer ID]],Table2[#All],9,0)</f>
        <v>Yes</v>
      </c>
    </row>
    <row r="847" spans="1:16" x14ac:dyDescent="0.35">
      <c r="A847" s="2" t="s">
        <v>5268</v>
      </c>
      <c r="B847" s="4">
        <v>43889</v>
      </c>
      <c r="C847" s="2" t="s">
        <v>5269</v>
      </c>
      <c r="D847" t="s">
        <v>6185</v>
      </c>
      <c r="E847" s="2">
        <v>6</v>
      </c>
      <c r="F847" s="2" t="str">
        <f>VLOOKUP(C847,customers!$A$2:$B$1760,2,FALSE)</f>
        <v>Murielle Lorinez</v>
      </c>
      <c r="G847" s="2" t="str">
        <f>IF(VLOOKUP(C847,customers!$A$2:$C$1760,3,FALSE)=0,"",VLOOKUP(C847,customers!$A$2:$C$1760,3,FALSE))</f>
        <v>mlorineznh@whitehouse.gov</v>
      </c>
      <c r="H847" s="2" t="str">
        <f>VLOOKUP(C847,customers!$A$2:$G$1760,7,FALSE)</f>
        <v>United States</v>
      </c>
      <c r="I847" t="str">
        <f>VLOOKUP(D847,products!$A$2:$B$97,2,FALSE)</f>
        <v>Exc</v>
      </c>
      <c r="J847" t="str">
        <f>VLOOKUP(D847,products!$A$2:$E$97,3,FALSE)</f>
        <v>D</v>
      </c>
      <c r="K847" s="6">
        <f>VLOOKUP(D847,products!$A$2:$E$97,4,FALSE)</f>
        <v>2.5</v>
      </c>
      <c r="L847" s="7">
        <f>VLOOKUP(D847,products!$A$2:$E$97,5,FALSE)</f>
        <v>27.945</v>
      </c>
      <c r="M847" s="7">
        <f t="shared" si="39"/>
        <v>167.67000000000002</v>
      </c>
      <c r="N847" t="str">
        <f t="shared" si="40"/>
        <v>Excelsa</v>
      </c>
      <c r="O847" t="str">
        <f t="shared" si="41"/>
        <v>Dark</v>
      </c>
      <c r="P847" t="str">
        <f>VLOOKUP(orders[[#All],[Customer ID]],Table2[#All],9,0)</f>
        <v>No</v>
      </c>
    </row>
    <row r="848" spans="1:16" x14ac:dyDescent="0.35">
      <c r="A848" s="2" t="s">
        <v>5273</v>
      </c>
      <c r="B848" s="4">
        <v>44747</v>
      </c>
      <c r="C848" s="2" t="s">
        <v>5274</v>
      </c>
      <c r="D848" t="s">
        <v>6175</v>
      </c>
      <c r="E848" s="2">
        <v>2</v>
      </c>
      <c r="F848" s="2" t="str">
        <f>VLOOKUP(C848,customers!$A$2:$B$1760,2,FALSE)</f>
        <v>Edin Mathe</v>
      </c>
      <c r="G848" s="2" t="str">
        <f>IF(VLOOKUP(C848,customers!$A$2:$C$1760,3,FALSE)=0,"",VLOOKUP(C848,customers!$A$2:$C$1760,3,FALSE))</f>
        <v/>
      </c>
      <c r="H848" s="2" t="str">
        <f>VLOOKUP(C848,customers!$A$2:$G$1760,7,FALSE)</f>
        <v>United States</v>
      </c>
      <c r="I848" t="str">
        <f>VLOOKUP(D848,products!$A$2:$B$97,2,FALSE)</f>
        <v>Ara</v>
      </c>
      <c r="J848" t="str">
        <f>VLOOKUP(D848,products!$A$2:$E$97,3,FALSE)</f>
        <v>M</v>
      </c>
      <c r="K848" s="6">
        <f>VLOOKUP(D848,products!$A$2:$E$97,4,FALSE)</f>
        <v>2.5</v>
      </c>
      <c r="L848" s="7">
        <f>VLOOKUP(D848,products!$A$2:$E$97,5,FALSE)</f>
        <v>25.875</v>
      </c>
      <c r="M848" s="7">
        <f t="shared" si="39"/>
        <v>51.75</v>
      </c>
      <c r="N848" t="str">
        <f t="shared" si="40"/>
        <v>Arabica</v>
      </c>
      <c r="O848" t="str">
        <f t="shared" si="41"/>
        <v>Medium</v>
      </c>
      <c r="P848" t="str">
        <f>VLOOKUP(orders[[#All],[Customer ID]],Table2[#All],9,0)</f>
        <v>Yes</v>
      </c>
    </row>
    <row r="849" spans="1:16" x14ac:dyDescent="0.35">
      <c r="A849" s="2" t="s">
        <v>5278</v>
      </c>
      <c r="B849" s="4">
        <v>44460</v>
      </c>
      <c r="C849" s="2" t="s">
        <v>5279</v>
      </c>
      <c r="D849" t="s">
        <v>6154</v>
      </c>
      <c r="E849" s="2">
        <v>3</v>
      </c>
      <c r="F849" s="2" t="str">
        <f>VLOOKUP(C849,customers!$A$2:$B$1760,2,FALSE)</f>
        <v>Mordy Van Der Vlies</v>
      </c>
      <c r="G849" s="2" t="str">
        <f>IF(VLOOKUP(C849,customers!$A$2:$C$1760,3,FALSE)=0,"",VLOOKUP(C849,customers!$A$2:$C$1760,3,FALSE))</f>
        <v>mvannj@wikipedia.org</v>
      </c>
      <c r="H849" s="2" t="str">
        <f>VLOOKUP(C849,customers!$A$2:$G$1760,7,FALSE)</f>
        <v>United States</v>
      </c>
      <c r="I849" t="str">
        <f>VLOOKUP(D849,products!$A$2:$B$97,2,FALSE)</f>
        <v>Ara</v>
      </c>
      <c r="J849" t="str">
        <f>VLOOKUP(D849,products!$A$2:$E$97,3,FALSE)</f>
        <v>D</v>
      </c>
      <c r="K849" s="6">
        <f>VLOOKUP(D849,products!$A$2:$E$97,4,FALSE)</f>
        <v>0.2</v>
      </c>
      <c r="L849" s="7">
        <f>VLOOKUP(D849,products!$A$2:$E$97,5,FALSE)</f>
        <v>2.9849999999999999</v>
      </c>
      <c r="M849" s="7">
        <f t="shared" si="39"/>
        <v>8.9550000000000001</v>
      </c>
      <c r="N849" t="str">
        <f t="shared" si="40"/>
        <v>Arabica</v>
      </c>
      <c r="O849" t="str">
        <f t="shared" si="41"/>
        <v>Dark</v>
      </c>
      <c r="P849" t="str">
        <f>VLOOKUP(orders[[#All],[Customer ID]],Table2[#All],9,0)</f>
        <v>Yes</v>
      </c>
    </row>
    <row r="850" spans="1:16" x14ac:dyDescent="0.35">
      <c r="A850" s="2" t="s">
        <v>5283</v>
      </c>
      <c r="B850" s="4">
        <v>43468</v>
      </c>
      <c r="C850" s="2" t="s">
        <v>5284</v>
      </c>
      <c r="D850" t="s">
        <v>6176</v>
      </c>
      <c r="E850" s="2">
        <v>6</v>
      </c>
      <c r="F850" s="2" t="str">
        <f>VLOOKUP(C850,customers!$A$2:$B$1760,2,FALSE)</f>
        <v>Spencer Wastell</v>
      </c>
      <c r="G850" s="2" t="str">
        <f>IF(VLOOKUP(C850,customers!$A$2:$C$1760,3,FALSE)=0,"",VLOOKUP(C850,customers!$A$2:$C$1760,3,FALSE))</f>
        <v/>
      </c>
      <c r="H850" s="2" t="str">
        <f>VLOOKUP(C850,customers!$A$2:$G$1760,7,FALSE)</f>
        <v>United States</v>
      </c>
      <c r="I850" t="str">
        <f>VLOOKUP(D850,products!$A$2:$B$97,2,FALSE)</f>
        <v>Exc</v>
      </c>
      <c r="J850" t="str">
        <f>VLOOKUP(D850,products!$A$2:$E$97,3,FALSE)</f>
        <v>L</v>
      </c>
      <c r="K850" s="6">
        <f>VLOOKUP(D850,products!$A$2:$E$97,4,FALSE)</f>
        <v>0.5</v>
      </c>
      <c r="L850" s="7">
        <f>VLOOKUP(D850,products!$A$2:$E$97,5,FALSE)</f>
        <v>8.91</v>
      </c>
      <c r="M850" s="7">
        <f t="shared" si="39"/>
        <v>53.46</v>
      </c>
      <c r="N850" t="str">
        <f t="shared" si="40"/>
        <v>Excelsa</v>
      </c>
      <c r="O850" t="str">
        <f t="shared" si="41"/>
        <v>Light</v>
      </c>
      <c r="P850" t="str">
        <f>VLOOKUP(orders[[#All],[Customer ID]],Table2[#All],9,0)</f>
        <v>No</v>
      </c>
    </row>
    <row r="851" spans="1:16" x14ac:dyDescent="0.35">
      <c r="A851" s="2" t="s">
        <v>5288</v>
      </c>
      <c r="B851" s="4">
        <v>44628</v>
      </c>
      <c r="C851" s="2" t="s">
        <v>5289</v>
      </c>
      <c r="D851" t="s">
        <v>6167</v>
      </c>
      <c r="E851" s="2">
        <v>6</v>
      </c>
      <c r="F851" s="2" t="str">
        <f>VLOOKUP(C851,customers!$A$2:$B$1760,2,FALSE)</f>
        <v>Jemimah Ethelston</v>
      </c>
      <c r="G851" s="2" t="str">
        <f>IF(VLOOKUP(C851,customers!$A$2:$C$1760,3,FALSE)=0,"",VLOOKUP(C851,customers!$A$2:$C$1760,3,FALSE))</f>
        <v>jethelstonnl@creativecommons.org</v>
      </c>
      <c r="H851" s="2" t="str">
        <f>VLOOKUP(C851,customers!$A$2:$G$1760,7,FALSE)</f>
        <v>United States</v>
      </c>
      <c r="I851" t="str">
        <f>VLOOKUP(D851,products!$A$2:$B$97,2,FALSE)</f>
        <v>Ara</v>
      </c>
      <c r="J851" t="str">
        <f>VLOOKUP(D851,products!$A$2:$E$97,3,FALSE)</f>
        <v>L</v>
      </c>
      <c r="K851" s="6">
        <f>VLOOKUP(D851,products!$A$2:$E$97,4,FALSE)</f>
        <v>0.2</v>
      </c>
      <c r="L851" s="7">
        <f>VLOOKUP(D851,products!$A$2:$E$97,5,FALSE)</f>
        <v>3.8849999999999998</v>
      </c>
      <c r="M851" s="7">
        <f t="shared" si="39"/>
        <v>23.31</v>
      </c>
      <c r="N851" t="str">
        <f t="shared" si="40"/>
        <v>Arabica</v>
      </c>
      <c r="O851" t="str">
        <f t="shared" si="41"/>
        <v>Light</v>
      </c>
      <c r="P851" t="str">
        <f>VLOOKUP(orders[[#All],[Customer ID]],Table2[#All],9,0)</f>
        <v>Yes</v>
      </c>
    </row>
    <row r="852" spans="1:16" x14ac:dyDescent="0.35">
      <c r="A852" s="2" t="s">
        <v>5288</v>
      </c>
      <c r="B852" s="4">
        <v>44628</v>
      </c>
      <c r="C852" s="2" t="s">
        <v>5289</v>
      </c>
      <c r="D852" t="s">
        <v>6152</v>
      </c>
      <c r="E852" s="2">
        <v>2</v>
      </c>
      <c r="F852" s="2" t="str">
        <f>VLOOKUP(C852,customers!$A$2:$B$1760,2,FALSE)</f>
        <v>Jemimah Ethelston</v>
      </c>
      <c r="G852" s="2" t="str">
        <f>IF(VLOOKUP(C852,customers!$A$2:$C$1760,3,FALSE)=0,"",VLOOKUP(C852,customers!$A$2:$C$1760,3,FALSE))</f>
        <v>jethelstonnl@creativecommons.org</v>
      </c>
      <c r="H852" s="2" t="str">
        <f>VLOOKUP(C852,customers!$A$2:$G$1760,7,FALSE)</f>
        <v>United States</v>
      </c>
      <c r="I852" t="str">
        <f>VLOOKUP(D852,products!$A$2:$B$97,2,FALSE)</f>
        <v>Ara</v>
      </c>
      <c r="J852" t="str">
        <f>VLOOKUP(D852,products!$A$2:$E$97,3,FALSE)</f>
        <v>M</v>
      </c>
      <c r="K852" s="6">
        <f>VLOOKUP(D852,products!$A$2:$E$97,4,FALSE)</f>
        <v>0.2</v>
      </c>
      <c r="L852" s="7">
        <f>VLOOKUP(D852,products!$A$2:$E$97,5,FALSE)</f>
        <v>3.375</v>
      </c>
      <c r="M852" s="7">
        <f t="shared" si="39"/>
        <v>6.75</v>
      </c>
      <c r="N852" t="str">
        <f t="shared" si="40"/>
        <v>Arabica</v>
      </c>
      <c r="O852" t="str">
        <f t="shared" si="41"/>
        <v>Medium</v>
      </c>
      <c r="P852" t="str">
        <f>VLOOKUP(orders[[#All],[Customer ID]],Table2[#All],9,0)</f>
        <v>Yes</v>
      </c>
    </row>
    <row r="853" spans="1:16" x14ac:dyDescent="0.35">
      <c r="A853" s="2" t="s">
        <v>5299</v>
      </c>
      <c r="B853" s="4">
        <v>43900</v>
      </c>
      <c r="C853" s="2" t="s">
        <v>5300</v>
      </c>
      <c r="D853" t="s">
        <v>6169</v>
      </c>
      <c r="E853" s="2">
        <v>1</v>
      </c>
      <c r="F853" s="2" t="str">
        <f>VLOOKUP(C853,customers!$A$2:$B$1760,2,FALSE)</f>
        <v>Perice Eberz</v>
      </c>
      <c r="G853" s="2" t="str">
        <f>IF(VLOOKUP(C853,customers!$A$2:$C$1760,3,FALSE)=0,"",VLOOKUP(C853,customers!$A$2:$C$1760,3,FALSE))</f>
        <v>peberznn@woothemes.com</v>
      </c>
      <c r="H853" s="2" t="str">
        <f>VLOOKUP(C853,customers!$A$2:$G$1760,7,FALSE)</f>
        <v>United States</v>
      </c>
      <c r="I853" t="str">
        <f>VLOOKUP(D853,products!$A$2:$B$97,2,FALSE)</f>
        <v>Lib</v>
      </c>
      <c r="J853" t="str">
        <f>VLOOKUP(D853,products!$A$2:$E$97,3,FALSE)</f>
        <v>D</v>
      </c>
      <c r="K853" s="6">
        <f>VLOOKUP(D853,products!$A$2:$E$97,4,FALSE)</f>
        <v>0.5</v>
      </c>
      <c r="L853" s="7">
        <f>VLOOKUP(D853,products!$A$2:$E$97,5,FALSE)</f>
        <v>7.77</v>
      </c>
      <c r="M853" s="7">
        <f t="shared" si="39"/>
        <v>7.77</v>
      </c>
      <c r="N853" t="str">
        <f t="shared" si="40"/>
        <v>Liberica</v>
      </c>
      <c r="O853" t="str">
        <f t="shared" si="41"/>
        <v>Dark</v>
      </c>
      <c r="P853" t="str">
        <f>VLOOKUP(orders[[#All],[Customer ID]],Table2[#All],9,0)</f>
        <v>Yes</v>
      </c>
    </row>
    <row r="854" spans="1:16" x14ac:dyDescent="0.35">
      <c r="A854" s="2" t="s">
        <v>5305</v>
      </c>
      <c r="B854" s="4">
        <v>44527</v>
      </c>
      <c r="C854" s="2" t="s">
        <v>5306</v>
      </c>
      <c r="D854" t="s">
        <v>6165</v>
      </c>
      <c r="E854" s="2">
        <v>4</v>
      </c>
      <c r="F854" s="2" t="str">
        <f>VLOOKUP(C854,customers!$A$2:$B$1760,2,FALSE)</f>
        <v>Bear Gaish</v>
      </c>
      <c r="G854" s="2" t="str">
        <f>IF(VLOOKUP(C854,customers!$A$2:$C$1760,3,FALSE)=0,"",VLOOKUP(C854,customers!$A$2:$C$1760,3,FALSE))</f>
        <v>bgaishno@altervista.org</v>
      </c>
      <c r="H854" s="2" t="str">
        <f>VLOOKUP(C854,customers!$A$2:$G$1760,7,FALSE)</f>
        <v>United States</v>
      </c>
      <c r="I854" t="str">
        <f>VLOOKUP(D854,products!$A$2:$B$97,2,FALSE)</f>
        <v>Lib</v>
      </c>
      <c r="J854" t="str">
        <f>VLOOKUP(D854,products!$A$2:$E$97,3,FALSE)</f>
        <v>D</v>
      </c>
      <c r="K854" s="6">
        <f>VLOOKUP(D854,products!$A$2:$E$97,4,FALSE)</f>
        <v>2.5</v>
      </c>
      <c r="L854" s="7">
        <f>VLOOKUP(D854,products!$A$2:$E$97,5,FALSE)</f>
        <v>29.785</v>
      </c>
      <c r="M854" s="7">
        <f t="shared" si="39"/>
        <v>119.14</v>
      </c>
      <c r="N854" t="str">
        <f t="shared" si="40"/>
        <v>Liberica</v>
      </c>
      <c r="O854" t="str">
        <f t="shared" si="41"/>
        <v>Dark</v>
      </c>
      <c r="P854" t="str">
        <f>VLOOKUP(orders[[#All],[Customer ID]],Table2[#All],9,0)</f>
        <v>Yes</v>
      </c>
    </row>
    <row r="855" spans="1:16" x14ac:dyDescent="0.35">
      <c r="A855" s="2" t="s">
        <v>5310</v>
      </c>
      <c r="B855" s="4">
        <v>44259</v>
      </c>
      <c r="C855" s="2" t="s">
        <v>5311</v>
      </c>
      <c r="D855" t="s">
        <v>6147</v>
      </c>
      <c r="E855" s="2">
        <v>2</v>
      </c>
      <c r="F855" s="2" t="str">
        <f>VLOOKUP(C855,customers!$A$2:$B$1760,2,FALSE)</f>
        <v>Lynnea Danton</v>
      </c>
      <c r="G855" s="2" t="str">
        <f>IF(VLOOKUP(C855,customers!$A$2:$C$1760,3,FALSE)=0,"",VLOOKUP(C855,customers!$A$2:$C$1760,3,FALSE))</f>
        <v>ldantonnp@miitbeian.gov.cn</v>
      </c>
      <c r="H855" s="2" t="str">
        <f>VLOOKUP(C855,customers!$A$2:$G$1760,7,FALSE)</f>
        <v>United States</v>
      </c>
      <c r="I855" t="str">
        <f>VLOOKUP(D855,products!$A$2:$B$97,2,FALSE)</f>
        <v>Ara</v>
      </c>
      <c r="J855" t="str">
        <f>VLOOKUP(D855,products!$A$2:$E$97,3,FALSE)</f>
        <v>D</v>
      </c>
      <c r="K855" s="6">
        <f>VLOOKUP(D855,products!$A$2:$E$97,4,FALSE)</f>
        <v>1</v>
      </c>
      <c r="L855" s="7">
        <f>VLOOKUP(D855,products!$A$2:$E$97,5,FALSE)</f>
        <v>9.9499999999999993</v>
      </c>
      <c r="M855" s="7">
        <f t="shared" si="39"/>
        <v>19.899999999999999</v>
      </c>
      <c r="N855" t="str">
        <f t="shared" si="40"/>
        <v>Arabica</v>
      </c>
      <c r="O855" t="str">
        <f t="shared" si="41"/>
        <v>Dark</v>
      </c>
      <c r="P855" t="str">
        <f>VLOOKUP(orders[[#All],[Customer ID]],Table2[#All],9,0)</f>
        <v>No</v>
      </c>
    </row>
    <row r="856" spans="1:16" x14ac:dyDescent="0.35">
      <c r="A856" s="2" t="s">
        <v>5315</v>
      </c>
      <c r="B856" s="4">
        <v>44516</v>
      </c>
      <c r="C856" s="2" t="s">
        <v>5316</v>
      </c>
      <c r="D856" t="s">
        <v>6173</v>
      </c>
      <c r="E856" s="2">
        <v>5</v>
      </c>
      <c r="F856" s="2" t="str">
        <f>VLOOKUP(C856,customers!$A$2:$B$1760,2,FALSE)</f>
        <v>Skipton Morrall</v>
      </c>
      <c r="G856" s="2" t="str">
        <f>IF(VLOOKUP(C856,customers!$A$2:$C$1760,3,FALSE)=0,"",VLOOKUP(C856,customers!$A$2:$C$1760,3,FALSE))</f>
        <v>smorrallnq@answers.com</v>
      </c>
      <c r="H856" s="2" t="str">
        <f>VLOOKUP(C856,customers!$A$2:$G$1760,7,FALSE)</f>
        <v>United States</v>
      </c>
      <c r="I856" t="str">
        <f>VLOOKUP(D856,products!$A$2:$B$97,2,FALSE)</f>
        <v>Rob</v>
      </c>
      <c r="J856" t="str">
        <f>VLOOKUP(D856,products!$A$2:$E$97,3,FALSE)</f>
        <v>L</v>
      </c>
      <c r="K856" s="6">
        <f>VLOOKUP(D856,products!$A$2:$E$97,4,FALSE)</f>
        <v>0.5</v>
      </c>
      <c r="L856" s="7">
        <f>VLOOKUP(D856,products!$A$2:$E$97,5,FALSE)</f>
        <v>7.17</v>
      </c>
      <c r="M856" s="7">
        <f t="shared" si="39"/>
        <v>35.85</v>
      </c>
      <c r="N856" t="str">
        <f t="shared" si="40"/>
        <v>Robusta</v>
      </c>
      <c r="O856" t="str">
        <f t="shared" si="41"/>
        <v>Light</v>
      </c>
      <c r="P856" t="str">
        <f>VLOOKUP(orders[[#All],[Customer ID]],Table2[#All],9,0)</f>
        <v>Yes</v>
      </c>
    </row>
    <row r="857" spans="1:16" x14ac:dyDescent="0.35">
      <c r="A857" s="2" t="s">
        <v>5321</v>
      </c>
      <c r="B857" s="4">
        <v>43632</v>
      </c>
      <c r="C857" s="2" t="s">
        <v>5322</v>
      </c>
      <c r="D857" t="s">
        <v>6165</v>
      </c>
      <c r="E857" s="2">
        <v>3</v>
      </c>
      <c r="F857" s="2" t="str">
        <f>VLOOKUP(C857,customers!$A$2:$B$1760,2,FALSE)</f>
        <v>Devan Crownshaw</v>
      </c>
      <c r="G857" s="2" t="str">
        <f>IF(VLOOKUP(C857,customers!$A$2:$C$1760,3,FALSE)=0,"",VLOOKUP(C857,customers!$A$2:$C$1760,3,FALSE))</f>
        <v>dcrownshawnr@photobucket.com</v>
      </c>
      <c r="H857" s="2" t="str">
        <f>VLOOKUP(C857,customers!$A$2:$G$1760,7,FALSE)</f>
        <v>United States</v>
      </c>
      <c r="I857" t="str">
        <f>VLOOKUP(D857,products!$A$2:$B$97,2,FALSE)</f>
        <v>Lib</v>
      </c>
      <c r="J857" t="str">
        <f>VLOOKUP(D857,products!$A$2:$E$97,3,FALSE)</f>
        <v>D</v>
      </c>
      <c r="K857" s="6">
        <f>VLOOKUP(D857,products!$A$2:$E$97,4,FALSE)</f>
        <v>2.5</v>
      </c>
      <c r="L857" s="7">
        <f>VLOOKUP(D857,products!$A$2:$E$97,5,FALSE)</f>
        <v>29.785</v>
      </c>
      <c r="M857" s="7">
        <f t="shared" si="39"/>
        <v>89.355000000000004</v>
      </c>
      <c r="N857" t="str">
        <f t="shared" si="40"/>
        <v>Liberica</v>
      </c>
      <c r="O857" t="str">
        <f t="shared" si="41"/>
        <v>Dark</v>
      </c>
      <c r="P857" t="str">
        <f>VLOOKUP(orders[[#All],[Customer ID]],Table2[#All],9,0)</f>
        <v>No</v>
      </c>
    </row>
    <row r="858" spans="1:16" x14ac:dyDescent="0.35">
      <c r="A858" s="2" t="s">
        <v>5327</v>
      </c>
      <c r="B858" s="4">
        <v>44031</v>
      </c>
      <c r="C858" s="2" t="s">
        <v>5188</v>
      </c>
      <c r="D858" t="s">
        <v>6159</v>
      </c>
      <c r="E858" s="2">
        <v>2</v>
      </c>
      <c r="F858" s="2" t="str">
        <f>VLOOKUP(C858,customers!$A$2:$B$1760,2,FALSE)</f>
        <v>Odelia Skerme</v>
      </c>
      <c r="G858" s="2" t="str">
        <f>IF(VLOOKUP(C858,customers!$A$2:$C$1760,3,FALSE)=0,"",VLOOKUP(C858,customers!$A$2:$C$1760,3,FALSE))</f>
        <v>oskermen3@hatena.ne.jp</v>
      </c>
      <c r="H858" s="2" t="str">
        <f>VLOOKUP(C858,customers!$A$2:$G$1760,7,FALSE)</f>
        <v>United States</v>
      </c>
      <c r="I858" t="str">
        <f>VLOOKUP(D858,products!$A$2:$B$97,2,FALSE)</f>
        <v>Lib</v>
      </c>
      <c r="J858" t="str">
        <f>VLOOKUP(D858,products!$A$2:$E$97,3,FALSE)</f>
        <v>M</v>
      </c>
      <c r="K858" s="6">
        <f>VLOOKUP(D858,products!$A$2:$E$97,4,FALSE)</f>
        <v>0.2</v>
      </c>
      <c r="L858" s="7">
        <f>VLOOKUP(D858,products!$A$2:$E$97,5,FALSE)</f>
        <v>4.3650000000000002</v>
      </c>
      <c r="M858" s="7">
        <f t="shared" si="39"/>
        <v>8.73</v>
      </c>
      <c r="N858" t="str">
        <f t="shared" si="40"/>
        <v>Liberica</v>
      </c>
      <c r="O858" t="str">
        <f t="shared" si="41"/>
        <v>Medium</v>
      </c>
      <c r="P858" t="str">
        <f>VLOOKUP(orders[[#All],[Customer ID]],Table2[#All],9,0)</f>
        <v>Yes</v>
      </c>
    </row>
    <row r="859" spans="1:16" x14ac:dyDescent="0.35">
      <c r="A859" s="2" t="s">
        <v>5333</v>
      </c>
      <c r="B859" s="4">
        <v>43889</v>
      </c>
      <c r="C859" s="2" t="s">
        <v>5334</v>
      </c>
      <c r="D859" t="s">
        <v>6142</v>
      </c>
      <c r="E859" s="2">
        <v>5</v>
      </c>
      <c r="F859" s="2" t="str">
        <f>VLOOKUP(C859,customers!$A$2:$B$1760,2,FALSE)</f>
        <v>Joceline Reddoch</v>
      </c>
      <c r="G859" s="2" t="str">
        <f>IF(VLOOKUP(C859,customers!$A$2:$C$1760,3,FALSE)=0,"",VLOOKUP(C859,customers!$A$2:$C$1760,3,FALSE))</f>
        <v>jreddochnt@sun.com</v>
      </c>
      <c r="H859" s="2" t="str">
        <f>VLOOKUP(C859,customers!$A$2:$G$1760,7,FALSE)</f>
        <v>United States</v>
      </c>
      <c r="I859" t="str">
        <f>VLOOKUP(D859,products!$A$2:$B$97,2,FALSE)</f>
        <v>Rob</v>
      </c>
      <c r="J859" t="str">
        <f>VLOOKUP(D859,products!$A$2:$E$97,3,FALSE)</f>
        <v>L</v>
      </c>
      <c r="K859" s="6">
        <f>VLOOKUP(D859,products!$A$2:$E$97,4,FALSE)</f>
        <v>2.5</v>
      </c>
      <c r="L859" s="7">
        <f>VLOOKUP(D859,products!$A$2:$E$97,5,FALSE)</f>
        <v>27.484999999999999</v>
      </c>
      <c r="M859" s="7">
        <f t="shared" si="39"/>
        <v>137.42500000000001</v>
      </c>
      <c r="N859" t="str">
        <f t="shared" si="40"/>
        <v>Robusta</v>
      </c>
      <c r="O859" t="str">
        <f t="shared" si="41"/>
        <v>Light</v>
      </c>
      <c r="P859" t="str">
        <f>VLOOKUP(orders[[#All],[Customer ID]],Table2[#All],9,0)</f>
        <v>No</v>
      </c>
    </row>
    <row r="860" spans="1:16" x14ac:dyDescent="0.35">
      <c r="A860" s="2" t="s">
        <v>5339</v>
      </c>
      <c r="B860" s="4">
        <v>43638</v>
      </c>
      <c r="C860" s="2" t="s">
        <v>5340</v>
      </c>
      <c r="D860" t="s">
        <v>6160</v>
      </c>
      <c r="E860" s="2">
        <v>4</v>
      </c>
      <c r="F860" s="2" t="str">
        <f>VLOOKUP(C860,customers!$A$2:$B$1760,2,FALSE)</f>
        <v>Shelley Titley</v>
      </c>
      <c r="G860" s="2" t="str">
        <f>IF(VLOOKUP(C860,customers!$A$2:$C$1760,3,FALSE)=0,"",VLOOKUP(C860,customers!$A$2:$C$1760,3,FALSE))</f>
        <v>stitleynu@whitehouse.gov</v>
      </c>
      <c r="H860" s="2" t="str">
        <f>VLOOKUP(C860,customers!$A$2:$G$1760,7,FALSE)</f>
        <v>United States</v>
      </c>
      <c r="I860" t="str">
        <f>VLOOKUP(D860,products!$A$2:$B$97,2,FALSE)</f>
        <v>Lib</v>
      </c>
      <c r="J860" t="str">
        <f>VLOOKUP(D860,products!$A$2:$E$97,3,FALSE)</f>
        <v>M</v>
      </c>
      <c r="K860" s="6">
        <f>VLOOKUP(D860,products!$A$2:$E$97,4,FALSE)</f>
        <v>0.5</v>
      </c>
      <c r="L860" s="7">
        <f>VLOOKUP(D860,products!$A$2:$E$97,5,FALSE)</f>
        <v>8.73</v>
      </c>
      <c r="M860" s="7">
        <f t="shared" si="39"/>
        <v>34.92</v>
      </c>
      <c r="N860" t="str">
        <f t="shared" si="40"/>
        <v>Liberica</v>
      </c>
      <c r="O860" t="str">
        <f t="shared" si="41"/>
        <v>Medium</v>
      </c>
      <c r="P860" t="str">
        <f>VLOOKUP(orders[[#All],[Customer ID]],Table2[#All],9,0)</f>
        <v>No</v>
      </c>
    </row>
    <row r="861" spans="1:16" x14ac:dyDescent="0.35">
      <c r="A861" s="2" t="s">
        <v>5345</v>
      </c>
      <c r="B861" s="4">
        <v>43716</v>
      </c>
      <c r="C861" s="2" t="s">
        <v>5346</v>
      </c>
      <c r="D861" t="s">
        <v>6182</v>
      </c>
      <c r="E861" s="2">
        <v>6</v>
      </c>
      <c r="F861" s="2" t="str">
        <f>VLOOKUP(C861,customers!$A$2:$B$1760,2,FALSE)</f>
        <v>Redd Simao</v>
      </c>
      <c r="G861" s="2" t="str">
        <f>IF(VLOOKUP(C861,customers!$A$2:$C$1760,3,FALSE)=0,"",VLOOKUP(C861,customers!$A$2:$C$1760,3,FALSE))</f>
        <v>rsimaonv@simplemachines.org</v>
      </c>
      <c r="H861" s="2" t="str">
        <f>VLOOKUP(C861,customers!$A$2:$G$1760,7,FALSE)</f>
        <v>United States</v>
      </c>
      <c r="I861" t="str">
        <f>VLOOKUP(D861,products!$A$2:$B$97,2,FALSE)</f>
        <v>Ara</v>
      </c>
      <c r="J861" t="str">
        <f>VLOOKUP(D861,products!$A$2:$E$97,3,FALSE)</f>
        <v>L</v>
      </c>
      <c r="K861" s="6">
        <f>VLOOKUP(D861,products!$A$2:$E$97,4,FALSE)</f>
        <v>2.5</v>
      </c>
      <c r="L861" s="7">
        <f>VLOOKUP(D861,products!$A$2:$E$97,5,FALSE)</f>
        <v>29.785</v>
      </c>
      <c r="M861" s="7">
        <f t="shared" si="39"/>
        <v>178.71</v>
      </c>
      <c r="N861" t="str">
        <f t="shared" si="40"/>
        <v>Arabica</v>
      </c>
      <c r="O861" t="str">
        <f t="shared" si="41"/>
        <v>Light</v>
      </c>
      <c r="P861" t="str">
        <f>VLOOKUP(orders[[#All],[Customer ID]],Table2[#All],9,0)</f>
        <v>No</v>
      </c>
    </row>
    <row r="862" spans="1:16" x14ac:dyDescent="0.35">
      <c r="A862" s="2" t="s">
        <v>5351</v>
      </c>
      <c r="B862" s="4">
        <v>44707</v>
      </c>
      <c r="C862" s="2" t="s">
        <v>5352</v>
      </c>
      <c r="D862" t="s">
        <v>6175</v>
      </c>
      <c r="E862" s="2">
        <v>1</v>
      </c>
      <c r="F862" s="2" t="str">
        <f>VLOOKUP(C862,customers!$A$2:$B$1760,2,FALSE)</f>
        <v>Cece Inker</v>
      </c>
      <c r="G862" s="2" t="str">
        <f>IF(VLOOKUP(C862,customers!$A$2:$C$1760,3,FALSE)=0,"",VLOOKUP(C862,customers!$A$2:$C$1760,3,FALSE))</f>
        <v/>
      </c>
      <c r="H862" s="2" t="str">
        <f>VLOOKUP(C862,customers!$A$2:$G$1760,7,FALSE)</f>
        <v>United States</v>
      </c>
      <c r="I862" t="str">
        <f>VLOOKUP(D862,products!$A$2:$B$97,2,FALSE)</f>
        <v>Ara</v>
      </c>
      <c r="J862" t="str">
        <f>VLOOKUP(D862,products!$A$2:$E$97,3,FALSE)</f>
        <v>M</v>
      </c>
      <c r="K862" s="6">
        <f>VLOOKUP(D862,products!$A$2:$E$97,4,FALSE)</f>
        <v>2.5</v>
      </c>
      <c r="L862" s="7">
        <f>VLOOKUP(D862,products!$A$2:$E$97,5,FALSE)</f>
        <v>25.875</v>
      </c>
      <c r="M862" s="7">
        <f t="shared" si="39"/>
        <v>25.875</v>
      </c>
      <c r="N862" t="str">
        <f t="shared" si="40"/>
        <v>Arabica</v>
      </c>
      <c r="O862" t="str">
        <f t="shared" si="41"/>
        <v>Medium</v>
      </c>
      <c r="P862" t="str">
        <f>VLOOKUP(orders[[#All],[Customer ID]],Table2[#All],9,0)</f>
        <v>No</v>
      </c>
    </row>
    <row r="863" spans="1:16" x14ac:dyDescent="0.35">
      <c r="A863" s="2" t="s">
        <v>5356</v>
      </c>
      <c r="B863" s="4">
        <v>43802</v>
      </c>
      <c r="C863" s="2" t="s">
        <v>5357</v>
      </c>
      <c r="D863" t="s">
        <v>6143</v>
      </c>
      <c r="E863" s="2">
        <v>6</v>
      </c>
      <c r="F863" s="2" t="str">
        <f>VLOOKUP(C863,customers!$A$2:$B$1760,2,FALSE)</f>
        <v>Noel Chisholm</v>
      </c>
      <c r="G863" s="2" t="str">
        <f>IF(VLOOKUP(C863,customers!$A$2:$C$1760,3,FALSE)=0,"",VLOOKUP(C863,customers!$A$2:$C$1760,3,FALSE))</f>
        <v>nchisholmnx@example.com</v>
      </c>
      <c r="H863" s="2" t="str">
        <f>VLOOKUP(C863,customers!$A$2:$G$1760,7,FALSE)</f>
        <v>United States</v>
      </c>
      <c r="I863" t="str">
        <f>VLOOKUP(D863,products!$A$2:$B$97,2,FALSE)</f>
        <v>Lib</v>
      </c>
      <c r="J863" t="str">
        <f>VLOOKUP(D863,products!$A$2:$E$97,3,FALSE)</f>
        <v>D</v>
      </c>
      <c r="K863" s="6">
        <f>VLOOKUP(D863,products!$A$2:$E$97,4,FALSE)</f>
        <v>1</v>
      </c>
      <c r="L863" s="7">
        <f>VLOOKUP(D863,products!$A$2:$E$97,5,FALSE)</f>
        <v>12.95</v>
      </c>
      <c r="M863" s="7">
        <f t="shared" si="39"/>
        <v>77.699999999999989</v>
      </c>
      <c r="N863" t="str">
        <f t="shared" si="40"/>
        <v>Liberica</v>
      </c>
      <c r="O863" t="str">
        <f t="shared" si="41"/>
        <v>Dark</v>
      </c>
      <c r="P863" t="str">
        <f>VLOOKUP(orders[[#All],[Customer ID]],Table2[#All],9,0)</f>
        <v>Yes</v>
      </c>
    </row>
    <row r="864" spans="1:16" x14ac:dyDescent="0.35">
      <c r="A864" s="2" t="s">
        <v>5362</v>
      </c>
      <c r="B864" s="4">
        <v>43725</v>
      </c>
      <c r="C864" s="2" t="s">
        <v>5363</v>
      </c>
      <c r="D864" t="s">
        <v>6138</v>
      </c>
      <c r="E864" s="2">
        <v>1</v>
      </c>
      <c r="F864" s="2" t="str">
        <f>VLOOKUP(C864,customers!$A$2:$B$1760,2,FALSE)</f>
        <v>Grazia Oats</v>
      </c>
      <c r="G864" s="2" t="str">
        <f>IF(VLOOKUP(C864,customers!$A$2:$C$1760,3,FALSE)=0,"",VLOOKUP(C864,customers!$A$2:$C$1760,3,FALSE))</f>
        <v>goatsny@live.com</v>
      </c>
      <c r="H864" s="2" t="str">
        <f>VLOOKUP(C864,customers!$A$2:$G$1760,7,FALSE)</f>
        <v>United States</v>
      </c>
      <c r="I864" t="str">
        <f>VLOOKUP(D864,products!$A$2:$B$97,2,FALSE)</f>
        <v>Rob</v>
      </c>
      <c r="J864" t="str">
        <f>VLOOKUP(D864,products!$A$2:$E$97,3,FALSE)</f>
        <v>M</v>
      </c>
      <c r="K864" s="6">
        <f>VLOOKUP(D864,products!$A$2:$E$97,4,FALSE)</f>
        <v>1</v>
      </c>
      <c r="L864" s="7">
        <f>VLOOKUP(D864,products!$A$2:$E$97,5,FALSE)</f>
        <v>9.9499999999999993</v>
      </c>
      <c r="M864" s="7">
        <f t="shared" si="39"/>
        <v>9.9499999999999993</v>
      </c>
      <c r="N864" t="str">
        <f t="shared" si="40"/>
        <v>Robusta</v>
      </c>
      <c r="O864" t="str">
        <f t="shared" si="41"/>
        <v>Medium</v>
      </c>
      <c r="P864" t="str">
        <f>VLOOKUP(orders[[#All],[Customer ID]],Table2[#All],9,0)</f>
        <v>Yes</v>
      </c>
    </row>
    <row r="865" spans="1:16" x14ac:dyDescent="0.35">
      <c r="A865" s="2" t="s">
        <v>5368</v>
      </c>
      <c r="B865" s="4">
        <v>44712</v>
      </c>
      <c r="C865" s="2" t="s">
        <v>5369</v>
      </c>
      <c r="D865" t="s">
        <v>6162</v>
      </c>
      <c r="E865" s="2">
        <v>2</v>
      </c>
      <c r="F865" s="2" t="str">
        <f>VLOOKUP(C865,customers!$A$2:$B$1760,2,FALSE)</f>
        <v>Meade Birkin</v>
      </c>
      <c r="G865" s="2" t="str">
        <f>IF(VLOOKUP(C865,customers!$A$2:$C$1760,3,FALSE)=0,"",VLOOKUP(C865,customers!$A$2:$C$1760,3,FALSE))</f>
        <v>mbirkinnz@java.com</v>
      </c>
      <c r="H865" s="2" t="str">
        <f>VLOOKUP(C865,customers!$A$2:$G$1760,7,FALSE)</f>
        <v>United States</v>
      </c>
      <c r="I865" t="str">
        <f>VLOOKUP(D865,products!$A$2:$B$97,2,FALSE)</f>
        <v>Lib</v>
      </c>
      <c r="J865" t="str">
        <f>VLOOKUP(D865,products!$A$2:$E$97,3,FALSE)</f>
        <v>M</v>
      </c>
      <c r="K865" s="6">
        <f>VLOOKUP(D865,products!$A$2:$E$97,4,FALSE)</f>
        <v>1</v>
      </c>
      <c r="L865" s="7">
        <f>VLOOKUP(D865,products!$A$2:$E$97,5,FALSE)</f>
        <v>14.55</v>
      </c>
      <c r="M865" s="7">
        <f t="shared" si="39"/>
        <v>29.1</v>
      </c>
      <c r="N865" t="str">
        <f t="shared" si="40"/>
        <v>Liberica</v>
      </c>
      <c r="O865" t="str">
        <f t="shared" si="41"/>
        <v>Medium</v>
      </c>
      <c r="P865" t="str">
        <f>VLOOKUP(orders[[#All],[Customer ID]],Table2[#All],9,0)</f>
        <v>Yes</v>
      </c>
    </row>
    <row r="866" spans="1:16" x14ac:dyDescent="0.35">
      <c r="A866" s="2" t="s">
        <v>5374</v>
      </c>
      <c r="B866" s="4">
        <v>43759</v>
      </c>
      <c r="C866" s="2" t="s">
        <v>5375</v>
      </c>
      <c r="D866" t="s">
        <v>6178</v>
      </c>
      <c r="E866" s="2">
        <v>6</v>
      </c>
      <c r="F866" s="2" t="str">
        <f>VLOOKUP(C866,customers!$A$2:$B$1760,2,FALSE)</f>
        <v>Ronda Pyson</v>
      </c>
      <c r="G866" s="2" t="str">
        <f>IF(VLOOKUP(C866,customers!$A$2:$C$1760,3,FALSE)=0,"",VLOOKUP(C866,customers!$A$2:$C$1760,3,FALSE))</f>
        <v>rpysono0@constantcontact.com</v>
      </c>
      <c r="H866" s="2" t="str">
        <f>VLOOKUP(C866,customers!$A$2:$G$1760,7,FALSE)</f>
        <v>Ireland</v>
      </c>
      <c r="I866" t="str">
        <f>VLOOKUP(D866,products!$A$2:$B$97,2,FALSE)</f>
        <v>Rob</v>
      </c>
      <c r="J866" t="str">
        <f>VLOOKUP(D866,products!$A$2:$E$97,3,FALSE)</f>
        <v>L</v>
      </c>
      <c r="K866" s="6">
        <f>VLOOKUP(D866,products!$A$2:$E$97,4,FALSE)</f>
        <v>0.2</v>
      </c>
      <c r="L866" s="7">
        <f>VLOOKUP(D866,products!$A$2:$E$97,5,FALSE)</f>
        <v>3.585</v>
      </c>
      <c r="M866" s="7">
        <f t="shared" si="39"/>
        <v>21.509999999999998</v>
      </c>
      <c r="N866" t="str">
        <f t="shared" si="40"/>
        <v>Robusta</v>
      </c>
      <c r="O866" t="str">
        <f t="shared" si="41"/>
        <v>Light</v>
      </c>
      <c r="P866" t="str">
        <f>VLOOKUP(orders[[#All],[Customer ID]],Table2[#All],9,0)</f>
        <v>No</v>
      </c>
    </row>
    <row r="867" spans="1:16" x14ac:dyDescent="0.35">
      <c r="A867" s="2" t="s">
        <v>5380</v>
      </c>
      <c r="B867" s="4">
        <v>44675</v>
      </c>
      <c r="C867" s="2" t="s">
        <v>5428</v>
      </c>
      <c r="D867" t="s">
        <v>6157</v>
      </c>
      <c r="E867" s="2">
        <v>1</v>
      </c>
      <c r="F867" s="2" t="str">
        <f>VLOOKUP(C867,customers!$A$2:$B$1760,2,FALSE)</f>
        <v>Modesty MacConnechie</v>
      </c>
      <c r="G867" s="2" t="str">
        <f>IF(VLOOKUP(C867,customers!$A$2:$C$1760,3,FALSE)=0,"",VLOOKUP(C867,customers!$A$2:$C$1760,3,FALSE))</f>
        <v>mmacconnechieo9@reuters.com</v>
      </c>
      <c r="H867" s="2" t="str">
        <f>VLOOKUP(C867,customers!$A$2:$G$1760,7,FALSE)</f>
        <v>United States</v>
      </c>
      <c r="I867" t="str">
        <f>VLOOKUP(D867,products!$A$2:$B$97,2,FALSE)</f>
        <v>Ara</v>
      </c>
      <c r="J867" t="str">
        <f>VLOOKUP(D867,products!$A$2:$E$97,3,FALSE)</f>
        <v>M</v>
      </c>
      <c r="K867" s="6">
        <f>VLOOKUP(D867,products!$A$2:$E$97,4,FALSE)</f>
        <v>0.5</v>
      </c>
      <c r="L867" s="7">
        <f>VLOOKUP(D867,products!$A$2:$E$97,5,FALSE)</f>
        <v>6.75</v>
      </c>
      <c r="M867" s="7">
        <f t="shared" si="39"/>
        <v>6.75</v>
      </c>
      <c r="N867" t="str">
        <f t="shared" si="40"/>
        <v>Arabica</v>
      </c>
      <c r="O867" t="str">
        <f t="shared" si="41"/>
        <v>Medium</v>
      </c>
      <c r="P867" t="str">
        <f>VLOOKUP(orders[[#All],[Customer ID]],Table2[#All],9,0)</f>
        <v>Yes</v>
      </c>
    </row>
    <row r="868" spans="1:16" x14ac:dyDescent="0.35">
      <c r="A868" s="2" t="s">
        <v>5385</v>
      </c>
      <c r="B868" s="4">
        <v>44209</v>
      </c>
      <c r="C868" s="2" t="s">
        <v>5386</v>
      </c>
      <c r="D868" t="s">
        <v>6158</v>
      </c>
      <c r="E868" s="2">
        <v>3</v>
      </c>
      <c r="F868" s="2" t="str">
        <f>VLOOKUP(C868,customers!$A$2:$B$1760,2,FALSE)</f>
        <v>Rafaela Treacher</v>
      </c>
      <c r="G868" s="2" t="str">
        <f>IF(VLOOKUP(C868,customers!$A$2:$C$1760,3,FALSE)=0,"",VLOOKUP(C868,customers!$A$2:$C$1760,3,FALSE))</f>
        <v>rtreachero2@usa.gov</v>
      </c>
      <c r="H868" s="2" t="str">
        <f>VLOOKUP(C868,customers!$A$2:$G$1760,7,FALSE)</f>
        <v>Ireland</v>
      </c>
      <c r="I868" t="str">
        <f>VLOOKUP(D868,products!$A$2:$B$97,2,FALSE)</f>
        <v>Ara</v>
      </c>
      <c r="J868" t="str">
        <f>VLOOKUP(D868,products!$A$2:$E$97,3,FALSE)</f>
        <v>D</v>
      </c>
      <c r="K868" s="6">
        <f>VLOOKUP(D868,products!$A$2:$E$97,4,FALSE)</f>
        <v>0.5</v>
      </c>
      <c r="L868" s="7">
        <f>VLOOKUP(D868,products!$A$2:$E$97,5,FALSE)</f>
        <v>5.97</v>
      </c>
      <c r="M868" s="7">
        <f t="shared" si="39"/>
        <v>17.91</v>
      </c>
      <c r="N868" t="str">
        <f t="shared" si="40"/>
        <v>Arabica</v>
      </c>
      <c r="O868" t="str">
        <f t="shared" si="41"/>
        <v>Dark</v>
      </c>
      <c r="P868" t="str">
        <f>VLOOKUP(orders[[#All],[Customer ID]],Table2[#All],9,0)</f>
        <v>No</v>
      </c>
    </row>
    <row r="869" spans="1:16" x14ac:dyDescent="0.35">
      <c r="A869" s="2" t="s">
        <v>5391</v>
      </c>
      <c r="B869" s="4">
        <v>44792</v>
      </c>
      <c r="C869" s="2" t="s">
        <v>5392</v>
      </c>
      <c r="D869" t="s">
        <v>6182</v>
      </c>
      <c r="E869" s="2">
        <v>1</v>
      </c>
      <c r="F869" s="2" t="str">
        <f>VLOOKUP(C869,customers!$A$2:$B$1760,2,FALSE)</f>
        <v>Bee Fattorini</v>
      </c>
      <c r="G869" s="2" t="str">
        <f>IF(VLOOKUP(C869,customers!$A$2:$C$1760,3,FALSE)=0,"",VLOOKUP(C869,customers!$A$2:$C$1760,3,FALSE))</f>
        <v>bfattorinio3@quantcast.com</v>
      </c>
      <c r="H869" s="2" t="str">
        <f>VLOOKUP(C869,customers!$A$2:$G$1760,7,FALSE)</f>
        <v>Ireland</v>
      </c>
      <c r="I869" t="str">
        <f>VLOOKUP(D869,products!$A$2:$B$97,2,FALSE)</f>
        <v>Ara</v>
      </c>
      <c r="J869" t="str">
        <f>VLOOKUP(D869,products!$A$2:$E$97,3,FALSE)</f>
        <v>L</v>
      </c>
      <c r="K869" s="6">
        <f>VLOOKUP(D869,products!$A$2:$E$97,4,FALSE)</f>
        <v>2.5</v>
      </c>
      <c r="L869" s="7">
        <f>VLOOKUP(D869,products!$A$2:$E$97,5,FALSE)</f>
        <v>29.785</v>
      </c>
      <c r="M869" s="7">
        <f t="shared" si="39"/>
        <v>29.785</v>
      </c>
      <c r="N869" t="str">
        <f t="shared" si="40"/>
        <v>Arabica</v>
      </c>
      <c r="O869" t="str">
        <f t="shared" si="41"/>
        <v>Light</v>
      </c>
      <c r="P869" t="str">
        <f>VLOOKUP(orders[[#All],[Customer ID]],Table2[#All],9,0)</f>
        <v>Yes</v>
      </c>
    </row>
    <row r="870" spans="1:16" x14ac:dyDescent="0.35">
      <c r="A870" s="2" t="s">
        <v>5396</v>
      </c>
      <c r="B870" s="4">
        <v>43526</v>
      </c>
      <c r="C870" s="2" t="s">
        <v>5397</v>
      </c>
      <c r="D870" t="s">
        <v>6139</v>
      </c>
      <c r="E870" s="2">
        <v>5</v>
      </c>
      <c r="F870" s="2" t="str">
        <f>VLOOKUP(C870,customers!$A$2:$B$1760,2,FALSE)</f>
        <v>Margie Palleske</v>
      </c>
      <c r="G870" s="2" t="str">
        <f>IF(VLOOKUP(C870,customers!$A$2:$C$1760,3,FALSE)=0,"",VLOOKUP(C870,customers!$A$2:$C$1760,3,FALSE))</f>
        <v>mpalleskeo4@nyu.edu</v>
      </c>
      <c r="H870" s="2" t="str">
        <f>VLOOKUP(C870,customers!$A$2:$G$1760,7,FALSE)</f>
        <v>United States</v>
      </c>
      <c r="I870" t="str">
        <f>VLOOKUP(D870,products!$A$2:$B$97,2,FALSE)</f>
        <v>Exc</v>
      </c>
      <c r="J870" t="str">
        <f>VLOOKUP(D870,products!$A$2:$E$97,3,FALSE)</f>
        <v>M</v>
      </c>
      <c r="K870" s="6">
        <f>VLOOKUP(D870,products!$A$2:$E$97,4,FALSE)</f>
        <v>0.5</v>
      </c>
      <c r="L870" s="7">
        <f>VLOOKUP(D870,products!$A$2:$E$97,5,FALSE)</f>
        <v>8.25</v>
      </c>
      <c r="M870" s="7">
        <f t="shared" si="39"/>
        <v>41.25</v>
      </c>
      <c r="N870" t="str">
        <f t="shared" si="40"/>
        <v>Excelsa</v>
      </c>
      <c r="O870" t="str">
        <f t="shared" si="41"/>
        <v>Medium</v>
      </c>
      <c r="P870" t="str">
        <f>VLOOKUP(orders[[#All],[Customer ID]],Table2[#All],9,0)</f>
        <v>Yes</v>
      </c>
    </row>
    <row r="871" spans="1:16" x14ac:dyDescent="0.35">
      <c r="A871" s="2" t="s">
        <v>5402</v>
      </c>
      <c r="B871" s="4">
        <v>43851</v>
      </c>
      <c r="C871" s="2" t="s">
        <v>5403</v>
      </c>
      <c r="D871" t="s">
        <v>6146</v>
      </c>
      <c r="E871" s="2">
        <v>3</v>
      </c>
      <c r="F871" s="2" t="str">
        <f>VLOOKUP(C871,customers!$A$2:$B$1760,2,FALSE)</f>
        <v>Alexina Randals</v>
      </c>
      <c r="G871" s="2" t="str">
        <f>IF(VLOOKUP(C871,customers!$A$2:$C$1760,3,FALSE)=0,"",VLOOKUP(C871,customers!$A$2:$C$1760,3,FALSE))</f>
        <v/>
      </c>
      <c r="H871" s="2" t="str">
        <f>VLOOKUP(C871,customers!$A$2:$G$1760,7,FALSE)</f>
        <v>United States</v>
      </c>
      <c r="I871" t="str">
        <f>VLOOKUP(D871,products!$A$2:$B$97,2,FALSE)</f>
        <v>Rob</v>
      </c>
      <c r="J871" t="str">
        <f>VLOOKUP(D871,products!$A$2:$E$97,3,FALSE)</f>
        <v>M</v>
      </c>
      <c r="K871" s="6">
        <f>VLOOKUP(D871,products!$A$2:$E$97,4,FALSE)</f>
        <v>0.5</v>
      </c>
      <c r="L871" s="7">
        <f>VLOOKUP(D871,products!$A$2:$E$97,5,FALSE)</f>
        <v>5.97</v>
      </c>
      <c r="M871" s="7">
        <f t="shared" si="39"/>
        <v>17.91</v>
      </c>
      <c r="N871" t="str">
        <f t="shared" si="40"/>
        <v>Robusta</v>
      </c>
      <c r="O871" t="str">
        <f t="shared" si="41"/>
        <v>Medium</v>
      </c>
      <c r="P871" t="str">
        <f>VLOOKUP(orders[[#All],[Customer ID]],Table2[#All],9,0)</f>
        <v>Yes</v>
      </c>
    </row>
    <row r="872" spans="1:16" x14ac:dyDescent="0.35">
      <c r="A872" s="2" t="s">
        <v>5407</v>
      </c>
      <c r="B872" s="4">
        <v>44460</v>
      </c>
      <c r="C872" s="2" t="s">
        <v>5408</v>
      </c>
      <c r="D872" t="s">
        <v>6144</v>
      </c>
      <c r="E872" s="2">
        <v>1</v>
      </c>
      <c r="F872" s="2" t="str">
        <f>VLOOKUP(C872,customers!$A$2:$B$1760,2,FALSE)</f>
        <v>Filip Antcliffe</v>
      </c>
      <c r="G872" s="2" t="str">
        <f>IF(VLOOKUP(C872,customers!$A$2:$C$1760,3,FALSE)=0,"",VLOOKUP(C872,customers!$A$2:$C$1760,3,FALSE))</f>
        <v>fantcliffeo6@amazon.co.jp</v>
      </c>
      <c r="H872" s="2" t="str">
        <f>VLOOKUP(C872,customers!$A$2:$G$1760,7,FALSE)</f>
        <v>Ireland</v>
      </c>
      <c r="I872" t="str">
        <f>VLOOKUP(D872,products!$A$2:$B$97,2,FALSE)</f>
        <v>Exc</v>
      </c>
      <c r="J872" t="str">
        <f>VLOOKUP(D872,products!$A$2:$E$97,3,FALSE)</f>
        <v>D</v>
      </c>
      <c r="K872" s="6">
        <f>VLOOKUP(D872,products!$A$2:$E$97,4,FALSE)</f>
        <v>0.5</v>
      </c>
      <c r="L872" s="7">
        <f>VLOOKUP(D872,products!$A$2:$E$97,5,FALSE)</f>
        <v>7.29</v>
      </c>
      <c r="M872" s="7">
        <f t="shared" si="39"/>
        <v>7.29</v>
      </c>
      <c r="N872" t="str">
        <f t="shared" si="40"/>
        <v>Excelsa</v>
      </c>
      <c r="O872" t="str">
        <f t="shared" si="41"/>
        <v>Dark</v>
      </c>
      <c r="P872" t="str">
        <f>VLOOKUP(orders[[#All],[Customer ID]],Table2[#All],9,0)</f>
        <v>Yes</v>
      </c>
    </row>
    <row r="873" spans="1:16" x14ac:dyDescent="0.35">
      <c r="A873" s="2" t="s">
        <v>5413</v>
      </c>
      <c r="B873" s="4">
        <v>43707</v>
      </c>
      <c r="C873" s="2" t="s">
        <v>5414</v>
      </c>
      <c r="D873" t="s">
        <v>6171</v>
      </c>
      <c r="E873" s="2">
        <v>2</v>
      </c>
      <c r="F873" s="2" t="str">
        <f>VLOOKUP(C873,customers!$A$2:$B$1760,2,FALSE)</f>
        <v>Peyter Matignon</v>
      </c>
      <c r="G873" s="2" t="str">
        <f>IF(VLOOKUP(C873,customers!$A$2:$C$1760,3,FALSE)=0,"",VLOOKUP(C873,customers!$A$2:$C$1760,3,FALSE))</f>
        <v>pmatignono7@harvard.edu</v>
      </c>
      <c r="H873" s="2" t="str">
        <f>VLOOKUP(C873,customers!$A$2:$G$1760,7,FALSE)</f>
        <v>United Kingdom</v>
      </c>
      <c r="I873" t="str">
        <f>VLOOKUP(D873,products!$A$2:$B$97,2,FALSE)</f>
        <v>Exc</v>
      </c>
      <c r="J873" t="str">
        <f>VLOOKUP(D873,products!$A$2:$E$97,3,FALSE)</f>
        <v>L</v>
      </c>
      <c r="K873" s="6">
        <f>VLOOKUP(D873,products!$A$2:$E$97,4,FALSE)</f>
        <v>1</v>
      </c>
      <c r="L873" s="7">
        <f>VLOOKUP(D873,products!$A$2:$E$97,5,FALSE)</f>
        <v>14.85</v>
      </c>
      <c r="M873" s="7">
        <f t="shared" si="39"/>
        <v>29.7</v>
      </c>
      <c r="N873" t="str">
        <f t="shared" si="40"/>
        <v>Excelsa</v>
      </c>
      <c r="O873" t="str">
        <f t="shared" si="41"/>
        <v>Light</v>
      </c>
      <c r="P873" t="str">
        <f>VLOOKUP(orders[[#All],[Customer ID]],Table2[#All],9,0)</f>
        <v>Yes</v>
      </c>
    </row>
    <row r="874" spans="1:16" x14ac:dyDescent="0.35">
      <c r="A874" s="2" t="s">
        <v>5421</v>
      </c>
      <c r="B874" s="4">
        <v>43521</v>
      </c>
      <c r="C874" s="2" t="s">
        <v>5422</v>
      </c>
      <c r="D874" t="s">
        <v>6155</v>
      </c>
      <c r="E874" s="2">
        <v>2</v>
      </c>
      <c r="F874" s="2" t="str">
        <f>VLOOKUP(C874,customers!$A$2:$B$1760,2,FALSE)</f>
        <v>Claudie Weond</v>
      </c>
      <c r="G874" s="2" t="str">
        <f>IF(VLOOKUP(C874,customers!$A$2:$C$1760,3,FALSE)=0,"",VLOOKUP(C874,customers!$A$2:$C$1760,3,FALSE))</f>
        <v>cweondo8@theglobeandmail.com</v>
      </c>
      <c r="H874" s="2" t="str">
        <f>VLOOKUP(C874,customers!$A$2:$G$1760,7,FALSE)</f>
        <v>United States</v>
      </c>
      <c r="I874" t="str">
        <f>VLOOKUP(D874,products!$A$2:$B$97,2,FALSE)</f>
        <v>Ara</v>
      </c>
      <c r="J874" t="str">
        <f>VLOOKUP(D874,products!$A$2:$E$97,3,FALSE)</f>
        <v>M</v>
      </c>
      <c r="K874" s="6">
        <f>VLOOKUP(D874,products!$A$2:$E$97,4,FALSE)</f>
        <v>1</v>
      </c>
      <c r="L874" s="7">
        <f>VLOOKUP(D874,products!$A$2:$E$97,5,FALSE)</f>
        <v>11.25</v>
      </c>
      <c r="M874" s="7">
        <f t="shared" si="39"/>
        <v>22.5</v>
      </c>
      <c r="N874" t="str">
        <f t="shared" si="40"/>
        <v>Arabica</v>
      </c>
      <c r="O874" t="str">
        <f t="shared" si="41"/>
        <v>Medium</v>
      </c>
      <c r="P874" t="str">
        <f>VLOOKUP(orders[[#All],[Customer ID]],Table2[#All],9,0)</f>
        <v>No</v>
      </c>
    </row>
    <row r="875" spans="1:16" x14ac:dyDescent="0.35">
      <c r="A875" s="2" t="s">
        <v>5427</v>
      </c>
      <c r="B875" s="4">
        <v>43725</v>
      </c>
      <c r="C875" s="2" t="s">
        <v>5428</v>
      </c>
      <c r="D875" t="s">
        <v>6174</v>
      </c>
      <c r="E875" s="2">
        <v>4</v>
      </c>
      <c r="F875" s="2" t="str">
        <f>VLOOKUP(C875,customers!$A$2:$B$1760,2,FALSE)</f>
        <v>Modesty MacConnechie</v>
      </c>
      <c r="G875" s="2" t="str">
        <f>IF(VLOOKUP(C875,customers!$A$2:$C$1760,3,FALSE)=0,"",VLOOKUP(C875,customers!$A$2:$C$1760,3,FALSE))</f>
        <v>mmacconnechieo9@reuters.com</v>
      </c>
      <c r="H875" s="2" t="str">
        <f>VLOOKUP(C875,customers!$A$2:$G$1760,7,FALSE)</f>
        <v>United States</v>
      </c>
      <c r="I875" t="str">
        <f>VLOOKUP(D875,products!$A$2:$B$97,2,FALSE)</f>
        <v>Rob</v>
      </c>
      <c r="J875" t="str">
        <f>VLOOKUP(D875,products!$A$2:$E$97,3,FALSE)</f>
        <v>M</v>
      </c>
      <c r="K875" s="6">
        <f>VLOOKUP(D875,products!$A$2:$E$97,4,FALSE)</f>
        <v>0.2</v>
      </c>
      <c r="L875" s="7">
        <f>VLOOKUP(D875,products!$A$2:$E$97,5,FALSE)</f>
        <v>2.9849999999999999</v>
      </c>
      <c r="M875" s="7">
        <f t="shared" si="39"/>
        <v>11.94</v>
      </c>
      <c r="N875" t="str">
        <f t="shared" si="40"/>
        <v>Robusta</v>
      </c>
      <c r="O875" t="str">
        <f t="shared" si="41"/>
        <v>Medium</v>
      </c>
      <c r="P875" t="str">
        <f>VLOOKUP(orders[[#All],[Customer ID]],Table2[#All],9,0)</f>
        <v>Yes</v>
      </c>
    </row>
    <row r="876" spans="1:16" x14ac:dyDescent="0.35">
      <c r="A876" s="2" t="s">
        <v>5433</v>
      </c>
      <c r="B876" s="4">
        <v>43680</v>
      </c>
      <c r="C876" s="2" t="s">
        <v>5434</v>
      </c>
      <c r="D876" t="s">
        <v>6140</v>
      </c>
      <c r="E876" s="2">
        <v>2</v>
      </c>
      <c r="F876" s="2" t="str">
        <f>VLOOKUP(C876,customers!$A$2:$B$1760,2,FALSE)</f>
        <v>Jaquenette Skentelbery</v>
      </c>
      <c r="G876" s="2" t="str">
        <f>IF(VLOOKUP(C876,customers!$A$2:$C$1760,3,FALSE)=0,"",VLOOKUP(C876,customers!$A$2:$C$1760,3,FALSE))</f>
        <v>jskentelberyoa@paypal.com</v>
      </c>
      <c r="H876" s="2" t="str">
        <f>VLOOKUP(C876,customers!$A$2:$G$1760,7,FALSE)</f>
        <v>United States</v>
      </c>
      <c r="I876" t="str">
        <f>VLOOKUP(D876,products!$A$2:$B$97,2,FALSE)</f>
        <v>Ara</v>
      </c>
      <c r="J876" t="str">
        <f>VLOOKUP(D876,products!$A$2:$E$97,3,FALSE)</f>
        <v>L</v>
      </c>
      <c r="K876" s="6">
        <f>VLOOKUP(D876,products!$A$2:$E$97,4,FALSE)</f>
        <v>1</v>
      </c>
      <c r="L876" s="7">
        <f>VLOOKUP(D876,products!$A$2:$E$97,5,FALSE)</f>
        <v>12.95</v>
      </c>
      <c r="M876" s="7">
        <f t="shared" si="39"/>
        <v>25.9</v>
      </c>
      <c r="N876" t="str">
        <f t="shared" si="40"/>
        <v>Arabica</v>
      </c>
      <c r="O876" t="str">
        <f t="shared" si="41"/>
        <v>Light</v>
      </c>
      <c r="P876" t="str">
        <f>VLOOKUP(orders[[#All],[Customer ID]],Table2[#All],9,0)</f>
        <v>No</v>
      </c>
    </row>
    <row r="877" spans="1:16" x14ac:dyDescent="0.35">
      <c r="A877" s="2" t="s">
        <v>5439</v>
      </c>
      <c r="B877" s="4">
        <v>44253</v>
      </c>
      <c r="C877" s="2" t="s">
        <v>5440</v>
      </c>
      <c r="D877" t="s">
        <v>6160</v>
      </c>
      <c r="E877" s="2">
        <v>5</v>
      </c>
      <c r="F877" s="2" t="str">
        <f>VLOOKUP(C877,customers!$A$2:$B$1760,2,FALSE)</f>
        <v>Orazio Comber</v>
      </c>
      <c r="G877" s="2" t="str">
        <f>IF(VLOOKUP(C877,customers!$A$2:$C$1760,3,FALSE)=0,"",VLOOKUP(C877,customers!$A$2:$C$1760,3,FALSE))</f>
        <v>ocomberob@goo.gl</v>
      </c>
      <c r="H877" s="2" t="str">
        <f>VLOOKUP(C877,customers!$A$2:$G$1760,7,FALSE)</f>
        <v>Ireland</v>
      </c>
      <c r="I877" t="str">
        <f>VLOOKUP(D877,products!$A$2:$B$97,2,FALSE)</f>
        <v>Lib</v>
      </c>
      <c r="J877" t="str">
        <f>VLOOKUP(D877,products!$A$2:$E$97,3,FALSE)</f>
        <v>M</v>
      </c>
      <c r="K877" s="6">
        <f>VLOOKUP(D877,products!$A$2:$E$97,4,FALSE)</f>
        <v>0.5</v>
      </c>
      <c r="L877" s="7">
        <f>VLOOKUP(D877,products!$A$2:$E$97,5,FALSE)</f>
        <v>8.73</v>
      </c>
      <c r="M877" s="7">
        <f t="shared" si="39"/>
        <v>43.650000000000006</v>
      </c>
      <c r="N877" t="str">
        <f t="shared" si="40"/>
        <v>Liberica</v>
      </c>
      <c r="O877" t="str">
        <f t="shared" si="41"/>
        <v>Medium</v>
      </c>
      <c r="P877" t="str">
        <f>VLOOKUP(orders[[#All],[Customer ID]],Table2[#All],9,0)</f>
        <v>No</v>
      </c>
    </row>
    <row r="878" spans="1:16" x14ac:dyDescent="0.35">
      <c r="A878" s="2" t="s">
        <v>5439</v>
      </c>
      <c r="B878" s="4">
        <v>44253</v>
      </c>
      <c r="C878" s="2" t="s">
        <v>5440</v>
      </c>
      <c r="D878" t="s">
        <v>6180</v>
      </c>
      <c r="E878" s="2">
        <v>6</v>
      </c>
      <c r="F878" s="2" t="str">
        <f>VLOOKUP(C878,customers!$A$2:$B$1760,2,FALSE)</f>
        <v>Orazio Comber</v>
      </c>
      <c r="G878" s="2" t="str">
        <f>IF(VLOOKUP(C878,customers!$A$2:$C$1760,3,FALSE)=0,"",VLOOKUP(C878,customers!$A$2:$C$1760,3,FALSE))</f>
        <v>ocomberob@goo.gl</v>
      </c>
      <c r="H878" s="2" t="str">
        <f>VLOOKUP(C878,customers!$A$2:$G$1760,7,FALSE)</f>
        <v>Ireland</v>
      </c>
      <c r="I878" t="str">
        <f>VLOOKUP(D878,products!$A$2:$B$97,2,FALSE)</f>
        <v>Ara</v>
      </c>
      <c r="J878" t="str">
        <f>VLOOKUP(D878,products!$A$2:$E$97,3,FALSE)</f>
        <v>L</v>
      </c>
      <c r="K878" s="6">
        <f>VLOOKUP(D878,products!$A$2:$E$97,4,FALSE)</f>
        <v>0.5</v>
      </c>
      <c r="L878" s="7">
        <f>VLOOKUP(D878,products!$A$2:$E$97,5,FALSE)</f>
        <v>7.77</v>
      </c>
      <c r="M878" s="7">
        <f t="shared" si="39"/>
        <v>46.62</v>
      </c>
      <c r="N878" t="str">
        <f t="shared" si="40"/>
        <v>Arabica</v>
      </c>
      <c r="O878" t="str">
        <f t="shared" si="41"/>
        <v>Light</v>
      </c>
      <c r="P878" t="str">
        <f>VLOOKUP(orders[[#All],[Customer ID]],Table2[#All],9,0)</f>
        <v>No</v>
      </c>
    </row>
    <row r="879" spans="1:16" x14ac:dyDescent="0.35">
      <c r="A879" s="2" t="s">
        <v>5450</v>
      </c>
      <c r="B879" s="4">
        <v>44411</v>
      </c>
      <c r="C879" s="2" t="s">
        <v>5451</v>
      </c>
      <c r="D879" t="s">
        <v>6161</v>
      </c>
      <c r="E879" s="2">
        <v>3</v>
      </c>
      <c r="F879" s="2" t="str">
        <f>VLOOKUP(C879,customers!$A$2:$B$1760,2,FALSE)</f>
        <v>Zachary Tramel</v>
      </c>
      <c r="G879" s="2" t="str">
        <f>IF(VLOOKUP(C879,customers!$A$2:$C$1760,3,FALSE)=0,"",VLOOKUP(C879,customers!$A$2:$C$1760,3,FALSE))</f>
        <v>ztramelod@netlog.com</v>
      </c>
      <c r="H879" s="2" t="str">
        <f>VLOOKUP(C879,customers!$A$2:$G$1760,7,FALSE)</f>
        <v>United States</v>
      </c>
      <c r="I879" t="str">
        <f>VLOOKUP(D879,products!$A$2:$B$97,2,FALSE)</f>
        <v>Lib</v>
      </c>
      <c r="J879" t="str">
        <f>VLOOKUP(D879,products!$A$2:$E$97,3,FALSE)</f>
        <v>L</v>
      </c>
      <c r="K879" s="6">
        <f>VLOOKUP(D879,products!$A$2:$E$97,4,FALSE)</f>
        <v>0.5</v>
      </c>
      <c r="L879" s="7">
        <f>VLOOKUP(D879,products!$A$2:$E$97,5,FALSE)</f>
        <v>9.51</v>
      </c>
      <c r="M879" s="7">
        <f t="shared" si="39"/>
        <v>28.53</v>
      </c>
      <c r="N879" t="str">
        <f t="shared" si="40"/>
        <v>Liberica</v>
      </c>
      <c r="O879" t="str">
        <f t="shared" si="41"/>
        <v>Light</v>
      </c>
      <c r="P879" t="str">
        <f>VLOOKUP(orders[[#All],[Customer ID]],Table2[#All],9,0)</f>
        <v>No</v>
      </c>
    </row>
    <row r="880" spans="1:16" x14ac:dyDescent="0.35">
      <c r="A880" s="2" t="s">
        <v>5456</v>
      </c>
      <c r="B880" s="4">
        <v>44323</v>
      </c>
      <c r="C880" s="2" t="s">
        <v>5457</v>
      </c>
      <c r="D880" t="s">
        <v>6142</v>
      </c>
      <c r="E880" s="2">
        <v>1</v>
      </c>
      <c r="F880" s="2" t="str">
        <f>VLOOKUP(C880,customers!$A$2:$B$1760,2,FALSE)</f>
        <v>Izaak Primak</v>
      </c>
      <c r="G880" s="2" t="str">
        <f>IF(VLOOKUP(C880,customers!$A$2:$C$1760,3,FALSE)=0,"",VLOOKUP(C880,customers!$A$2:$C$1760,3,FALSE))</f>
        <v/>
      </c>
      <c r="H880" s="2" t="str">
        <f>VLOOKUP(C880,customers!$A$2:$G$1760,7,FALSE)</f>
        <v>United States</v>
      </c>
      <c r="I880" t="str">
        <f>VLOOKUP(D880,products!$A$2:$B$97,2,FALSE)</f>
        <v>Rob</v>
      </c>
      <c r="J880" t="str">
        <f>VLOOKUP(D880,products!$A$2:$E$97,3,FALSE)</f>
        <v>L</v>
      </c>
      <c r="K880" s="6">
        <f>VLOOKUP(D880,products!$A$2:$E$97,4,FALSE)</f>
        <v>2.5</v>
      </c>
      <c r="L880" s="7">
        <f>VLOOKUP(D880,products!$A$2:$E$97,5,FALSE)</f>
        <v>27.484999999999999</v>
      </c>
      <c r="M880" s="7">
        <f t="shared" si="39"/>
        <v>27.484999999999999</v>
      </c>
      <c r="N880" t="str">
        <f t="shared" si="40"/>
        <v>Robusta</v>
      </c>
      <c r="O880" t="str">
        <f t="shared" si="41"/>
        <v>Light</v>
      </c>
      <c r="P880" t="str">
        <f>VLOOKUP(orders[[#All],[Customer ID]],Table2[#All],9,0)</f>
        <v>Yes</v>
      </c>
    </row>
    <row r="881" spans="1:16" x14ac:dyDescent="0.35">
      <c r="A881" s="2" t="s">
        <v>5461</v>
      </c>
      <c r="B881" s="4">
        <v>43630</v>
      </c>
      <c r="C881" s="2" t="s">
        <v>5462</v>
      </c>
      <c r="D881" t="s">
        <v>6153</v>
      </c>
      <c r="E881" s="2">
        <v>3</v>
      </c>
      <c r="F881" s="2" t="str">
        <f>VLOOKUP(C881,customers!$A$2:$B$1760,2,FALSE)</f>
        <v>Brittani Thoresbie</v>
      </c>
      <c r="G881" s="2" t="str">
        <f>IF(VLOOKUP(C881,customers!$A$2:$C$1760,3,FALSE)=0,"",VLOOKUP(C881,customers!$A$2:$C$1760,3,FALSE))</f>
        <v/>
      </c>
      <c r="H881" s="2" t="str">
        <f>VLOOKUP(C881,customers!$A$2:$G$1760,7,FALSE)</f>
        <v>United States</v>
      </c>
      <c r="I881" t="str">
        <f>VLOOKUP(D881,products!$A$2:$B$97,2,FALSE)</f>
        <v>Exc</v>
      </c>
      <c r="J881" t="str">
        <f>VLOOKUP(D881,products!$A$2:$E$97,3,FALSE)</f>
        <v>D</v>
      </c>
      <c r="K881" s="6">
        <f>VLOOKUP(D881,products!$A$2:$E$97,4,FALSE)</f>
        <v>0.2</v>
      </c>
      <c r="L881" s="7">
        <f>VLOOKUP(D881,products!$A$2:$E$97,5,FALSE)</f>
        <v>3.645</v>
      </c>
      <c r="M881" s="7">
        <f t="shared" si="39"/>
        <v>10.935</v>
      </c>
      <c r="N881" t="str">
        <f t="shared" si="40"/>
        <v>Excelsa</v>
      </c>
      <c r="O881" t="str">
        <f t="shared" si="41"/>
        <v>Dark</v>
      </c>
      <c r="P881" t="str">
        <f>VLOOKUP(orders[[#All],[Customer ID]],Table2[#All],9,0)</f>
        <v>No</v>
      </c>
    </row>
    <row r="882" spans="1:16" x14ac:dyDescent="0.35">
      <c r="A882" s="2" t="s">
        <v>5466</v>
      </c>
      <c r="B882" s="4">
        <v>43790</v>
      </c>
      <c r="C882" s="2" t="s">
        <v>5467</v>
      </c>
      <c r="D882" t="s">
        <v>6178</v>
      </c>
      <c r="E882" s="2">
        <v>2</v>
      </c>
      <c r="F882" s="2" t="str">
        <f>VLOOKUP(C882,customers!$A$2:$B$1760,2,FALSE)</f>
        <v>Constanta Hatfull</v>
      </c>
      <c r="G882" s="2" t="str">
        <f>IF(VLOOKUP(C882,customers!$A$2:$C$1760,3,FALSE)=0,"",VLOOKUP(C882,customers!$A$2:$C$1760,3,FALSE))</f>
        <v>chatfullog@ebay.com</v>
      </c>
      <c r="H882" s="2" t="str">
        <f>VLOOKUP(C882,customers!$A$2:$G$1760,7,FALSE)</f>
        <v>United States</v>
      </c>
      <c r="I882" t="str">
        <f>VLOOKUP(D882,products!$A$2:$B$97,2,FALSE)</f>
        <v>Rob</v>
      </c>
      <c r="J882" t="str">
        <f>VLOOKUP(D882,products!$A$2:$E$97,3,FALSE)</f>
        <v>L</v>
      </c>
      <c r="K882" s="6">
        <f>VLOOKUP(D882,products!$A$2:$E$97,4,FALSE)</f>
        <v>0.2</v>
      </c>
      <c r="L882" s="7">
        <f>VLOOKUP(D882,products!$A$2:$E$97,5,FALSE)</f>
        <v>3.585</v>
      </c>
      <c r="M882" s="7">
        <f t="shared" si="39"/>
        <v>7.17</v>
      </c>
      <c r="N882" t="str">
        <f t="shared" si="40"/>
        <v>Robusta</v>
      </c>
      <c r="O882" t="str">
        <f t="shared" si="41"/>
        <v>Light</v>
      </c>
      <c r="P882" t="str">
        <f>VLOOKUP(orders[[#All],[Customer ID]],Table2[#All],9,0)</f>
        <v>No</v>
      </c>
    </row>
    <row r="883" spans="1:16" x14ac:dyDescent="0.35">
      <c r="A883" s="2" t="s">
        <v>5472</v>
      </c>
      <c r="B883" s="4">
        <v>44286</v>
      </c>
      <c r="C883" s="2" t="s">
        <v>5473</v>
      </c>
      <c r="D883" t="s">
        <v>6167</v>
      </c>
      <c r="E883" s="2">
        <v>6</v>
      </c>
      <c r="F883" s="2" t="str">
        <f>VLOOKUP(C883,customers!$A$2:$B$1760,2,FALSE)</f>
        <v>Bobbe Castagneto</v>
      </c>
      <c r="G883" s="2" t="str">
        <f>IF(VLOOKUP(C883,customers!$A$2:$C$1760,3,FALSE)=0,"",VLOOKUP(C883,customers!$A$2:$C$1760,3,FALSE))</f>
        <v/>
      </c>
      <c r="H883" s="2" t="str">
        <f>VLOOKUP(C883,customers!$A$2:$G$1760,7,FALSE)</f>
        <v>United States</v>
      </c>
      <c r="I883" t="str">
        <f>VLOOKUP(D883,products!$A$2:$B$97,2,FALSE)</f>
        <v>Ara</v>
      </c>
      <c r="J883" t="str">
        <f>VLOOKUP(D883,products!$A$2:$E$97,3,FALSE)</f>
        <v>L</v>
      </c>
      <c r="K883" s="6">
        <f>VLOOKUP(D883,products!$A$2:$E$97,4,FALSE)</f>
        <v>0.2</v>
      </c>
      <c r="L883" s="7">
        <f>VLOOKUP(D883,products!$A$2:$E$97,5,FALSE)</f>
        <v>3.8849999999999998</v>
      </c>
      <c r="M883" s="7">
        <f t="shared" si="39"/>
        <v>23.31</v>
      </c>
      <c r="N883" t="str">
        <f t="shared" si="40"/>
        <v>Arabica</v>
      </c>
      <c r="O883" t="str">
        <f t="shared" si="41"/>
        <v>Light</v>
      </c>
      <c r="P883" t="str">
        <f>VLOOKUP(orders[[#All],[Customer ID]],Table2[#All],9,0)</f>
        <v>Yes</v>
      </c>
    </row>
    <row r="884" spans="1:16" x14ac:dyDescent="0.35">
      <c r="A884" s="2" t="s">
        <v>5477</v>
      </c>
      <c r="B884" s="4">
        <v>43647</v>
      </c>
      <c r="C884" s="2" t="s">
        <v>5526</v>
      </c>
      <c r="D884" t="s">
        <v>6168</v>
      </c>
      <c r="E884" s="2">
        <v>5</v>
      </c>
      <c r="F884" s="2" t="str">
        <f>VLOOKUP(C884,customers!$A$2:$B$1760,2,FALSE)</f>
        <v>Kippie Marrison</v>
      </c>
      <c r="G884" s="2" t="str">
        <f>IF(VLOOKUP(C884,customers!$A$2:$C$1760,3,FALSE)=0,"",VLOOKUP(C884,customers!$A$2:$C$1760,3,FALSE))</f>
        <v>kmarrisonoq@dropbox.com</v>
      </c>
      <c r="H884" s="2" t="str">
        <f>VLOOKUP(C884,customers!$A$2:$G$1760,7,FALSE)</f>
        <v>United States</v>
      </c>
      <c r="I884" t="str">
        <f>VLOOKUP(D884,products!$A$2:$B$97,2,FALSE)</f>
        <v>Ara</v>
      </c>
      <c r="J884" t="str">
        <f>VLOOKUP(D884,products!$A$2:$E$97,3,FALSE)</f>
        <v>D</v>
      </c>
      <c r="K884" s="6">
        <f>VLOOKUP(D884,products!$A$2:$E$97,4,FALSE)</f>
        <v>2.5</v>
      </c>
      <c r="L884" s="7">
        <f>VLOOKUP(D884,products!$A$2:$E$97,5,FALSE)</f>
        <v>22.885000000000002</v>
      </c>
      <c r="M884" s="7">
        <f t="shared" si="39"/>
        <v>114.42500000000001</v>
      </c>
      <c r="N884" t="str">
        <f t="shared" si="40"/>
        <v>Arabica</v>
      </c>
      <c r="O884" t="str">
        <f t="shared" si="41"/>
        <v>Dark</v>
      </c>
      <c r="P884" t="str">
        <f>VLOOKUP(orders[[#All],[Customer ID]],Table2[#All],9,0)</f>
        <v>Yes</v>
      </c>
    </row>
    <row r="885" spans="1:16" x14ac:dyDescent="0.35">
      <c r="A885" s="2" t="s">
        <v>5483</v>
      </c>
      <c r="B885" s="4">
        <v>43956</v>
      </c>
      <c r="C885" s="2" t="s">
        <v>5484</v>
      </c>
      <c r="D885" t="s">
        <v>6175</v>
      </c>
      <c r="E885" s="2">
        <v>3</v>
      </c>
      <c r="F885" s="2" t="str">
        <f>VLOOKUP(C885,customers!$A$2:$B$1760,2,FALSE)</f>
        <v>Lindon Agnolo</v>
      </c>
      <c r="G885" s="2" t="str">
        <f>IF(VLOOKUP(C885,customers!$A$2:$C$1760,3,FALSE)=0,"",VLOOKUP(C885,customers!$A$2:$C$1760,3,FALSE))</f>
        <v>lagnolooj@pinterest.com</v>
      </c>
      <c r="H885" s="2" t="str">
        <f>VLOOKUP(C885,customers!$A$2:$G$1760,7,FALSE)</f>
        <v>United States</v>
      </c>
      <c r="I885" t="str">
        <f>VLOOKUP(D885,products!$A$2:$B$97,2,FALSE)</f>
        <v>Ara</v>
      </c>
      <c r="J885" t="str">
        <f>VLOOKUP(D885,products!$A$2:$E$97,3,FALSE)</f>
        <v>M</v>
      </c>
      <c r="K885" s="6">
        <f>VLOOKUP(D885,products!$A$2:$E$97,4,FALSE)</f>
        <v>2.5</v>
      </c>
      <c r="L885" s="7">
        <f>VLOOKUP(D885,products!$A$2:$E$97,5,FALSE)</f>
        <v>25.875</v>
      </c>
      <c r="M885" s="7">
        <f t="shared" si="39"/>
        <v>77.625</v>
      </c>
      <c r="N885" t="str">
        <f t="shared" si="40"/>
        <v>Arabica</v>
      </c>
      <c r="O885" t="str">
        <f t="shared" si="41"/>
        <v>Medium</v>
      </c>
      <c r="P885" t="str">
        <f>VLOOKUP(orders[[#All],[Customer ID]],Table2[#All],9,0)</f>
        <v>Yes</v>
      </c>
    </row>
    <row r="886" spans="1:16" x14ac:dyDescent="0.35">
      <c r="A886" s="2" t="s">
        <v>5489</v>
      </c>
      <c r="B886" s="4">
        <v>43941</v>
      </c>
      <c r="C886" s="2" t="s">
        <v>5490</v>
      </c>
      <c r="D886" t="s">
        <v>6172</v>
      </c>
      <c r="E886" s="2">
        <v>1</v>
      </c>
      <c r="F886" s="2" t="str">
        <f>VLOOKUP(C886,customers!$A$2:$B$1760,2,FALSE)</f>
        <v>Delainey Kiddy</v>
      </c>
      <c r="G886" s="2" t="str">
        <f>IF(VLOOKUP(C886,customers!$A$2:$C$1760,3,FALSE)=0,"",VLOOKUP(C886,customers!$A$2:$C$1760,3,FALSE))</f>
        <v>dkiddyok@fda.gov</v>
      </c>
      <c r="H886" s="2" t="str">
        <f>VLOOKUP(C886,customers!$A$2:$G$1760,7,FALSE)</f>
        <v>United States</v>
      </c>
      <c r="I886" t="str">
        <f>VLOOKUP(D886,products!$A$2:$B$97,2,FALSE)</f>
        <v>Rob</v>
      </c>
      <c r="J886" t="str">
        <f>VLOOKUP(D886,products!$A$2:$E$97,3,FALSE)</f>
        <v>D</v>
      </c>
      <c r="K886" s="6">
        <f>VLOOKUP(D886,products!$A$2:$E$97,4,FALSE)</f>
        <v>0.5</v>
      </c>
      <c r="L886" s="7">
        <f>VLOOKUP(D886,products!$A$2:$E$97,5,FALSE)</f>
        <v>5.37</v>
      </c>
      <c r="M886" s="7">
        <f t="shared" si="39"/>
        <v>5.37</v>
      </c>
      <c r="N886" t="str">
        <f t="shared" si="40"/>
        <v>Robusta</v>
      </c>
      <c r="O886" t="str">
        <f t="shared" si="41"/>
        <v>Dark</v>
      </c>
      <c r="P886" t="str">
        <f>VLOOKUP(orders[[#All],[Customer ID]],Table2[#All],9,0)</f>
        <v>Yes</v>
      </c>
    </row>
    <row r="887" spans="1:16" x14ac:dyDescent="0.35">
      <c r="A887" s="2" t="s">
        <v>5495</v>
      </c>
      <c r="B887" s="4">
        <v>43664</v>
      </c>
      <c r="C887" s="2" t="s">
        <v>5496</v>
      </c>
      <c r="D887" t="s">
        <v>6149</v>
      </c>
      <c r="E887" s="2">
        <v>6</v>
      </c>
      <c r="F887" s="2" t="str">
        <f>VLOOKUP(C887,customers!$A$2:$B$1760,2,FALSE)</f>
        <v>Helli Petroulis</v>
      </c>
      <c r="G887" s="2" t="str">
        <f>IF(VLOOKUP(C887,customers!$A$2:$C$1760,3,FALSE)=0,"",VLOOKUP(C887,customers!$A$2:$C$1760,3,FALSE))</f>
        <v>hpetroulisol@state.tx.us</v>
      </c>
      <c r="H887" s="2" t="str">
        <f>VLOOKUP(C887,customers!$A$2:$G$1760,7,FALSE)</f>
        <v>Ireland</v>
      </c>
      <c r="I887" t="str">
        <f>VLOOKUP(D887,products!$A$2:$B$97,2,FALSE)</f>
        <v>Rob</v>
      </c>
      <c r="J887" t="str">
        <f>VLOOKUP(D887,products!$A$2:$E$97,3,FALSE)</f>
        <v>D</v>
      </c>
      <c r="K887" s="6">
        <f>VLOOKUP(D887,products!$A$2:$E$97,4,FALSE)</f>
        <v>2.5</v>
      </c>
      <c r="L887" s="7">
        <f>VLOOKUP(D887,products!$A$2:$E$97,5,FALSE)</f>
        <v>20.585000000000001</v>
      </c>
      <c r="M887" s="7">
        <f t="shared" si="39"/>
        <v>123.51</v>
      </c>
      <c r="N887" t="str">
        <f t="shared" si="40"/>
        <v>Robusta</v>
      </c>
      <c r="O887" t="str">
        <f t="shared" si="41"/>
        <v>Dark</v>
      </c>
      <c r="P887" t="str">
        <f>VLOOKUP(orders[[#All],[Customer ID]],Table2[#All],9,0)</f>
        <v>No</v>
      </c>
    </row>
    <row r="888" spans="1:16" x14ac:dyDescent="0.35">
      <c r="A888" s="2" t="s">
        <v>5501</v>
      </c>
      <c r="B888" s="4">
        <v>44518</v>
      </c>
      <c r="C888" s="2" t="s">
        <v>5502</v>
      </c>
      <c r="D888" t="s">
        <v>6160</v>
      </c>
      <c r="E888" s="2">
        <v>2</v>
      </c>
      <c r="F888" s="2" t="str">
        <f>VLOOKUP(C888,customers!$A$2:$B$1760,2,FALSE)</f>
        <v>Marty Scholl</v>
      </c>
      <c r="G888" s="2" t="str">
        <f>IF(VLOOKUP(C888,customers!$A$2:$C$1760,3,FALSE)=0,"",VLOOKUP(C888,customers!$A$2:$C$1760,3,FALSE))</f>
        <v>mschollom@taobao.com</v>
      </c>
      <c r="H888" s="2" t="str">
        <f>VLOOKUP(C888,customers!$A$2:$G$1760,7,FALSE)</f>
        <v>United States</v>
      </c>
      <c r="I888" t="str">
        <f>VLOOKUP(D888,products!$A$2:$B$97,2,FALSE)</f>
        <v>Lib</v>
      </c>
      <c r="J888" t="str">
        <f>VLOOKUP(D888,products!$A$2:$E$97,3,FALSE)</f>
        <v>M</v>
      </c>
      <c r="K888" s="6">
        <f>VLOOKUP(D888,products!$A$2:$E$97,4,FALSE)</f>
        <v>0.5</v>
      </c>
      <c r="L888" s="7">
        <f>VLOOKUP(D888,products!$A$2:$E$97,5,FALSE)</f>
        <v>8.73</v>
      </c>
      <c r="M888" s="7">
        <f t="shared" si="39"/>
        <v>17.46</v>
      </c>
      <c r="N888" t="str">
        <f t="shared" si="40"/>
        <v>Liberica</v>
      </c>
      <c r="O888" t="str">
        <f t="shared" si="41"/>
        <v>Medium</v>
      </c>
      <c r="P888" t="str">
        <f>VLOOKUP(orders[[#All],[Customer ID]],Table2[#All],9,0)</f>
        <v>No</v>
      </c>
    </row>
    <row r="889" spans="1:16" x14ac:dyDescent="0.35">
      <c r="A889" s="2" t="s">
        <v>5507</v>
      </c>
      <c r="B889" s="4">
        <v>44002</v>
      </c>
      <c r="C889" s="2" t="s">
        <v>5508</v>
      </c>
      <c r="D889" t="s">
        <v>6184</v>
      </c>
      <c r="E889" s="2">
        <v>3</v>
      </c>
      <c r="F889" s="2" t="str">
        <f>VLOOKUP(C889,customers!$A$2:$B$1760,2,FALSE)</f>
        <v>Kienan Ferson</v>
      </c>
      <c r="G889" s="2" t="str">
        <f>IF(VLOOKUP(C889,customers!$A$2:$C$1760,3,FALSE)=0,"",VLOOKUP(C889,customers!$A$2:$C$1760,3,FALSE))</f>
        <v>kfersonon@g.co</v>
      </c>
      <c r="H889" s="2" t="str">
        <f>VLOOKUP(C889,customers!$A$2:$G$1760,7,FALSE)</f>
        <v>United States</v>
      </c>
      <c r="I889" t="str">
        <f>VLOOKUP(D889,products!$A$2:$B$97,2,FALSE)</f>
        <v>Exc</v>
      </c>
      <c r="J889" t="str">
        <f>VLOOKUP(D889,products!$A$2:$E$97,3,FALSE)</f>
        <v>L</v>
      </c>
      <c r="K889" s="6">
        <f>VLOOKUP(D889,products!$A$2:$E$97,4,FALSE)</f>
        <v>0.2</v>
      </c>
      <c r="L889" s="7">
        <f>VLOOKUP(D889,products!$A$2:$E$97,5,FALSE)</f>
        <v>4.4550000000000001</v>
      </c>
      <c r="M889" s="7">
        <f t="shared" si="39"/>
        <v>13.365</v>
      </c>
      <c r="N889" t="str">
        <f t="shared" si="40"/>
        <v>Excelsa</v>
      </c>
      <c r="O889" t="str">
        <f t="shared" si="41"/>
        <v>Light</v>
      </c>
      <c r="P889" t="str">
        <f>VLOOKUP(orders[[#All],[Customer ID]],Table2[#All],9,0)</f>
        <v>No</v>
      </c>
    </row>
    <row r="890" spans="1:16" x14ac:dyDescent="0.35">
      <c r="A890" s="2" t="s">
        <v>5513</v>
      </c>
      <c r="B890" s="4">
        <v>44292</v>
      </c>
      <c r="C890" s="2" t="s">
        <v>5514</v>
      </c>
      <c r="D890" t="s">
        <v>6167</v>
      </c>
      <c r="E890" s="2">
        <v>2</v>
      </c>
      <c r="F890" s="2" t="str">
        <f>VLOOKUP(C890,customers!$A$2:$B$1760,2,FALSE)</f>
        <v>Blake Kelloway</v>
      </c>
      <c r="G890" s="2" t="str">
        <f>IF(VLOOKUP(C890,customers!$A$2:$C$1760,3,FALSE)=0,"",VLOOKUP(C890,customers!$A$2:$C$1760,3,FALSE))</f>
        <v>bkellowayoo@omniture.com</v>
      </c>
      <c r="H890" s="2" t="str">
        <f>VLOOKUP(C890,customers!$A$2:$G$1760,7,FALSE)</f>
        <v>United States</v>
      </c>
      <c r="I890" t="str">
        <f>VLOOKUP(D890,products!$A$2:$B$97,2,FALSE)</f>
        <v>Ara</v>
      </c>
      <c r="J890" t="str">
        <f>VLOOKUP(D890,products!$A$2:$E$97,3,FALSE)</f>
        <v>L</v>
      </c>
      <c r="K890" s="6">
        <f>VLOOKUP(D890,products!$A$2:$E$97,4,FALSE)</f>
        <v>0.2</v>
      </c>
      <c r="L890" s="7">
        <f>VLOOKUP(D890,products!$A$2:$E$97,5,FALSE)</f>
        <v>3.8849999999999998</v>
      </c>
      <c r="M890" s="7">
        <f t="shared" si="39"/>
        <v>7.77</v>
      </c>
      <c r="N890" t="str">
        <f t="shared" si="40"/>
        <v>Arabica</v>
      </c>
      <c r="O890" t="str">
        <f t="shared" si="41"/>
        <v>Light</v>
      </c>
      <c r="P890" t="str">
        <f>VLOOKUP(orders[[#All],[Customer ID]],Table2[#All],9,0)</f>
        <v>Yes</v>
      </c>
    </row>
    <row r="891" spans="1:16" x14ac:dyDescent="0.35">
      <c r="A891" s="2" t="s">
        <v>5519</v>
      </c>
      <c r="B891" s="4">
        <v>43633</v>
      </c>
      <c r="C891" s="2" t="s">
        <v>5520</v>
      </c>
      <c r="D891" t="s">
        <v>6163</v>
      </c>
      <c r="E891" s="2">
        <v>1</v>
      </c>
      <c r="F891" s="2" t="str">
        <f>VLOOKUP(C891,customers!$A$2:$B$1760,2,FALSE)</f>
        <v>Scarlett Oliffe</v>
      </c>
      <c r="G891" s="2" t="str">
        <f>IF(VLOOKUP(C891,customers!$A$2:$C$1760,3,FALSE)=0,"",VLOOKUP(C891,customers!$A$2:$C$1760,3,FALSE))</f>
        <v>soliffeop@yellowbook.com</v>
      </c>
      <c r="H891" s="2" t="str">
        <f>VLOOKUP(C891,customers!$A$2:$G$1760,7,FALSE)</f>
        <v>United States</v>
      </c>
      <c r="I891" t="str">
        <f>VLOOKUP(D891,products!$A$2:$B$97,2,FALSE)</f>
        <v>Rob</v>
      </c>
      <c r="J891" t="str">
        <f>VLOOKUP(D891,products!$A$2:$E$97,3,FALSE)</f>
        <v>D</v>
      </c>
      <c r="K891" s="6">
        <f>VLOOKUP(D891,products!$A$2:$E$97,4,FALSE)</f>
        <v>0.2</v>
      </c>
      <c r="L891" s="7">
        <f>VLOOKUP(D891,products!$A$2:$E$97,5,FALSE)</f>
        <v>2.6850000000000001</v>
      </c>
      <c r="M891" s="7">
        <f t="shared" si="39"/>
        <v>2.6850000000000001</v>
      </c>
      <c r="N891" t="str">
        <f t="shared" si="40"/>
        <v>Robusta</v>
      </c>
      <c r="O891" t="str">
        <f t="shared" si="41"/>
        <v>Dark</v>
      </c>
      <c r="P891" t="str">
        <f>VLOOKUP(orders[[#All],[Customer ID]],Table2[#All],9,0)</f>
        <v>Yes</v>
      </c>
    </row>
    <row r="892" spans="1:16" x14ac:dyDescent="0.35">
      <c r="A892" s="2" t="s">
        <v>5525</v>
      </c>
      <c r="B892" s="4">
        <v>44646</v>
      </c>
      <c r="C892" s="2" t="s">
        <v>5526</v>
      </c>
      <c r="D892" t="s">
        <v>6149</v>
      </c>
      <c r="E892" s="2">
        <v>1</v>
      </c>
      <c r="F892" s="2" t="str">
        <f>VLOOKUP(C892,customers!$A$2:$B$1760,2,FALSE)</f>
        <v>Kippie Marrison</v>
      </c>
      <c r="G892" s="2" t="str">
        <f>IF(VLOOKUP(C892,customers!$A$2:$C$1760,3,FALSE)=0,"",VLOOKUP(C892,customers!$A$2:$C$1760,3,FALSE))</f>
        <v>kmarrisonoq@dropbox.com</v>
      </c>
      <c r="H892" s="2" t="str">
        <f>VLOOKUP(C892,customers!$A$2:$G$1760,7,FALSE)</f>
        <v>United States</v>
      </c>
      <c r="I892" t="str">
        <f>VLOOKUP(D892,products!$A$2:$B$97,2,FALSE)</f>
        <v>Rob</v>
      </c>
      <c r="J892" t="str">
        <f>VLOOKUP(D892,products!$A$2:$E$97,3,FALSE)</f>
        <v>D</v>
      </c>
      <c r="K892" s="6">
        <f>VLOOKUP(D892,products!$A$2:$E$97,4,FALSE)</f>
        <v>2.5</v>
      </c>
      <c r="L892" s="7">
        <f>VLOOKUP(D892,products!$A$2:$E$97,5,FALSE)</f>
        <v>20.585000000000001</v>
      </c>
      <c r="M892" s="7">
        <f t="shared" si="39"/>
        <v>20.585000000000001</v>
      </c>
      <c r="N892" t="str">
        <f t="shared" si="40"/>
        <v>Robusta</v>
      </c>
      <c r="O892" t="str">
        <f t="shared" si="41"/>
        <v>Dark</v>
      </c>
      <c r="P892" t="str">
        <f>VLOOKUP(orders[[#All],[Customer ID]],Table2[#All],9,0)</f>
        <v>Yes</v>
      </c>
    </row>
    <row r="893" spans="1:16" x14ac:dyDescent="0.35">
      <c r="A893" s="2" t="s">
        <v>5531</v>
      </c>
      <c r="B893" s="4">
        <v>44469</v>
      </c>
      <c r="C893" s="2" t="s">
        <v>5532</v>
      </c>
      <c r="D893" t="s">
        <v>6168</v>
      </c>
      <c r="E893" s="2">
        <v>5</v>
      </c>
      <c r="F893" s="2" t="str">
        <f>VLOOKUP(C893,customers!$A$2:$B$1760,2,FALSE)</f>
        <v>Celestia Dolohunty</v>
      </c>
      <c r="G893" s="2" t="str">
        <f>IF(VLOOKUP(C893,customers!$A$2:$C$1760,3,FALSE)=0,"",VLOOKUP(C893,customers!$A$2:$C$1760,3,FALSE))</f>
        <v>cdolohuntyor@dailymail.co.uk</v>
      </c>
      <c r="H893" s="2" t="str">
        <f>VLOOKUP(C893,customers!$A$2:$G$1760,7,FALSE)</f>
        <v>United States</v>
      </c>
      <c r="I893" t="str">
        <f>VLOOKUP(D893,products!$A$2:$B$97,2,FALSE)</f>
        <v>Ara</v>
      </c>
      <c r="J893" t="str">
        <f>VLOOKUP(D893,products!$A$2:$E$97,3,FALSE)</f>
        <v>D</v>
      </c>
      <c r="K893" s="6">
        <f>VLOOKUP(D893,products!$A$2:$E$97,4,FALSE)</f>
        <v>2.5</v>
      </c>
      <c r="L893" s="7">
        <f>VLOOKUP(D893,products!$A$2:$E$97,5,FALSE)</f>
        <v>22.885000000000002</v>
      </c>
      <c r="M893" s="7">
        <f t="shared" si="39"/>
        <v>114.42500000000001</v>
      </c>
      <c r="N893" t="str">
        <f t="shared" si="40"/>
        <v>Arabica</v>
      </c>
      <c r="O893" t="str">
        <f t="shared" si="41"/>
        <v>Dark</v>
      </c>
      <c r="P893" t="str">
        <f>VLOOKUP(orders[[#All],[Customer ID]],Table2[#All],9,0)</f>
        <v>Yes</v>
      </c>
    </row>
    <row r="894" spans="1:16" x14ac:dyDescent="0.35">
      <c r="A894" s="2" t="s">
        <v>5537</v>
      </c>
      <c r="B894" s="4">
        <v>43635</v>
      </c>
      <c r="C894" s="2" t="s">
        <v>5538</v>
      </c>
      <c r="D894" t="s">
        <v>6156</v>
      </c>
      <c r="E894" s="2">
        <v>5</v>
      </c>
      <c r="F894" s="2" t="str">
        <f>VLOOKUP(C894,customers!$A$2:$B$1760,2,FALSE)</f>
        <v>Patsy Vasilenko</v>
      </c>
      <c r="G894" s="2" t="str">
        <f>IF(VLOOKUP(C894,customers!$A$2:$C$1760,3,FALSE)=0,"",VLOOKUP(C894,customers!$A$2:$C$1760,3,FALSE))</f>
        <v>pvasilenkoos@addtoany.com</v>
      </c>
      <c r="H894" s="2" t="str">
        <f>VLOOKUP(C894,customers!$A$2:$G$1760,7,FALSE)</f>
        <v>United Kingdom</v>
      </c>
      <c r="I894" t="str">
        <f>VLOOKUP(D894,products!$A$2:$B$97,2,FALSE)</f>
        <v>Exc</v>
      </c>
      <c r="J894" t="str">
        <f>VLOOKUP(D894,products!$A$2:$E$97,3,FALSE)</f>
        <v>M</v>
      </c>
      <c r="K894" s="6">
        <f>VLOOKUP(D894,products!$A$2:$E$97,4,FALSE)</f>
        <v>0.2</v>
      </c>
      <c r="L894" s="7">
        <f>VLOOKUP(D894,products!$A$2:$E$97,5,FALSE)</f>
        <v>4.125</v>
      </c>
      <c r="M894" s="7">
        <f t="shared" si="39"/>
        <v>20.625</v>
      </c>
      <c r="N894" t="str">
        <f t="shared" si="40"/>
        <v>Excelsa</v>
      </c>
      <c r="O894" t="str">
        <f t="shared" si="41"/>
        <v>Medium</v>
      </c>
      <c r="P894" t="str">
        <f>VLOOKUP(orders[[#All],[Customer ID]],Table2[#All],9,0)</f>
        <v>No</v>
      </c>
    </row>
    <row r="895" spans="1:16" x14ac:dyDescent="0.35">
      <c r="A895" s="2" t="s">
        <v>5543</v>
      </c>
      <c r="B895" s="4">
        <v>44651</v>
      </c>
      <c r="C895" s="2" t="s">
        <v>5544</v>
      </c>
      <c r="D895" t="s">
        <v>6161</v>
      </c>
      <c r="E895" s="2">
        <v>6</v>
      </c>
      <c r="F895" s="2" t="str">
        <f>VLOOKUP(C895,customers!$A$2:$B$1760,2,FALSE)</f>
        <v>Raphaela Schankelborg</v>
      </c>
      <c r="G895" s="2" t="str">
        <f>IF(VLOOKUP(C895,customers!$A$2:$C$1760,3,FALSE)=0,"",VLOOKUP(C895,customers!$A$2:$C$1760,3,FALSE))</f>
        <v>rschankelborgot@ameblo.jp</v>
      </c>
      <c r="H895" s="2" t="str">
        <f>VLOOKUP(C895,customers!$A$2:$G$1760,7,FALSE)</f>
        <v>United States</v>
      </c>
      <c r="I895" t="str">
        <f>VLOOKUP(D895,products!$A$2:$B$97,2,FALSE)</f>
        <v>Lib</v>
      </c>
      <c r="J895" t="str">
        <f>VLOOKUP(D895,products!$A$2:$E$97,3,FALSE)</f>
        <v>L</v>
      </c>
      <c r="K895" s="6">
        <f>VLOOKUP(D895,products!$A$2:$E$97,4,FALSE)</f>
        <v>0.5</v>
      </c>
      <c r="L895" s="7">
        <f>VLOOKUP(D895,products!$A$2:$E$97,5,FALSE)</f>
        <v>9.51</v>
      </c>
      <c r="M895" s="7">
        <f t="shared" si="39"/>
        <v>57.06</v>
      </c>
      <c r="N895" t="str">
        <f t="shared" si="40"/>
        <v>Liberica</v>
      </c>
      <c r="O895" t="str">
        <f t="shared" si="41"/>
        <v>Light</v>
      </c>
      <c r="P895" t="str">
        <f>VLOOKUP(orders[[#All],[Customer ID]],Table2[#All],9,0)</f>
        <v>Yes</v>
      </c>
    </row>
    <row r="896" spans="1:16" x14ac:dyDescent="0.35">
      <c r="A896" s="2" t="s">
        <v>5548</v>
      </c>
      <c r="B896" s="4">
        <v>44016</v>
      </c>
      <c r="C896" s="2" t="s">
        <v>5549</v>
      </c>
      <c r="D896" t="s">
        <v>6149</v>
      </c>
      <c r="E896" s="2">
        <v>4</v>
      </c>
      <c r="F896" s="2" t="str">
        <f>VLOOKUP(C896,customers!$A$2:$B$1760,2,FALSE)</f>
        <v>Sharity Wickens</v>
      </c>
      <c r="G896" s="2" t="str">
        <f>IF(VLOOKUP(C896,customers!$A$2:$C$1760,3,FALSE)=0,"",VLOOKUP(C896,customers!$A$2:$C$1760,3,FALSE))</f>
        <v/>
      </c>
      <c r="H896" s="2" t="str">
        <f>VLOOKUP(C896,customers!$A$2:$G$1760,7,FALSE)</f>
        <v>Ireland</v>
      </c>
      <c r="I896" t="str">
        <f>VLOOKUP(D896,products!$A$2:$B$97,2,FALSE)</f>
        <v>Rob</v>
      </c>
      <c r="J896" t="str">
        <f>VLOOKUP(D896,products!$A$2:$E$97,3,FALSE)</f>
        <v>D</v>
      </c>
      <c r="K896" s="6">
        <f>VLOOKUP(D896,products!$A$2:$E$97,4,FALSE)</f>
        <v>2.5</v>
      </c>
      <c r="L896" s="7">
        <f>VLOOKUP(D896,products!$A$2:$E$97,5,FALSE)</f>
        <v>20.585000000000001</v>
      </c>
      <c r="M896" s="7">
        <f t="shared" si="39"/>
        <v>82.34</v>
      </c>
      <c r="N896" t="str">
        <f t="shared" si="40"/>
        <v>Robusta</v>
      </c>
      <c r="O896" t="str">
        <f t="shared" si="41"/>
        <v>Dark</v>
      </c>
      <c r="P896" t="str">
        <f>VLOOKUP(orders[[#All],[Customer ID]],Table2[#All],9,0)</f>
        <v>Yes</v>
      </c>
    </row>
    <row r="897" spans="1:16" x14ac:dyDescent="0.35">
      <c r="A897" s="2" t="s">
        <v>5553</v>
      </c>
      <c r="B897" s="4">
        <v>44521</v>
      </c>
      <c r="C897" s="2" t="s">
        <v>5554</v>
      </c>
      <c r="D897" t="s">
        <v>6166</v>
      </c>
      <c r="E897" s="2">
        <v>5</v>
      </c>
      <c r="F897" s="2" t="str">
        <f>VLOOKUP(C897,customers!$A$2:$B$1760,2,FALSE)</f>
        <v>Derick Snow</v>
      </c>
      <c r="G897" s="2" t="str">
        <f>IF(VLOOKUP(C897,customers!$A$2:$C$1760,3,FALSE)=0,"",VLOOKUP(C897,customers!$A$2:$C$1760,3,FALSE))</f>
        <v/>
      </c>
      <c r="H897" s="2" t="str">
        <f>VLOOKUP(C897,customers!$A$2:$G$1760,7,FALSE)</f>
        <v>United States</v>
      </c>
      <c r="I897" t="str">
        <f>VLOOKUP(D897,products!$A$2:$B$97,2,FALSE)</f>
        <v>Exc</v>
      </c>
      <c r="J897" t="str">
        <f>VLOOKUP(D897,products!$A$2:$E$97,3,FALSE)</f>
        <v>M</v>
      </c>
      <c r="K897" s="6">
        <f>VLOOKUP(D897,products!$A$2:$E$97,4,FALSE)</f>
        <v>2.5</v>
      </c>
      <c r="L897" s="7">
        <f>VLOOKUP(D897,products!$A$2:$E$97,5,FALSE)</f>
        <v>31.625</v>
      </c>
      <c r="M897" s="7">
        <f t="shared" si="39"/>
        <v>158.125</v>
      </c>
      <c r="N897" t="str">
        <f t="shared" si="40"/>
        <v>Excelsa</v>
      </c>
      <c r="O897" t="str">
        <f t="shared" si="41"/>
        <v>Medium</v>
      </c>
      <c r="P897" t="str">
        <f>VLOOKUP(orders[[#All],[Customer ID]],Table2[#All],9,0)</f>
        <v>No</v>
      </c>
    </row>
    <row r="898" spans="1:16" x14ac:dyDescent="0.35">
      <c r="A898" s="2" t="s">
        <v>5558</v>
      </c>
      <c r="B898" s="4">
        <v>44347</v>
      </c>
      <c r="C898" s="2" t="s">
        <v>5559</v>
      </c>
      <c r="D898" t="s">
        <v>6172</v>
      </c>
      <c r="E898" s="2">
        <v>6</v>
      </c>
      <c r="F898" s="2" t="str">
        <f>VLOOKUP(C898,customers!$A$2:$B$1760,2,FALSE)</f>
        <v>Baxy Cargen</v>
      </c>
      <c r="G898" s="2" t="str">
        <f>IF(VLOOKUP(C898,customers!$A$2:$C$1760,3,FALSE)=0,"",VLOOKUP(C898,customers!$A$2:$C$1760,3,FALSE))</f>
        <v>bcargenow@geocities.jp</v>
      </c>
      <c r="H898" s="2" t="str">
        <f>VLOOKUP(C898,customers!$A$2:$G$1760,7,FALSE)</f>
        <v>United States</v>
      </c>
      <c r="I898" t="str">
        <f>VLOOKUP(D898,products!$A$2:$B$97,2,FALSE)</f>
        <v>Rob</v>
      </c>
      <c r="J898" t="str">
        <f>VLOOKUP(D898,products!$A$2:$E$97,3,FALSE)</f>
        <v>D</v>
      </c>
      <c r="K898" s="6">
        <f>VLOOKUP(D898,products!$A$2:$E$97,4,FALSE)</f>
        <v>0.5</v>
      </c>
      <c r="L898" s="7">
        <f>VLOOKUP(D898,products!$A$2:$E$97,5,FALSE)</f>
        <v>5.37</v>
      </c>
      <c r="M898" s="7">
        <f t="shared" ref="M898:M961" si="42">E898*L898</f>
        <v>32.22</v>
      </c>
      <c r="N898" t="str">
        <f t="shared" ref="N898:N961" si="43">IF(I898="Rob","Robusta",IF(I898="Exc","Excelsa",IF(I898="Ara","Arabica",IF(I898="Lib","Liberica",""))))</f>
        <v>Robusta</v>
      </c>
      <c r="O898" t="str">
        <f t="shared" ref="O898:O961" si="44">IF(J898="M","Medium",IF(J898="L","Light",IF(J898="D","Dark","")))</f>
        <v>Dark</v>
      </c>
      <c r="P898" t="str">
        <f>VLOOKUP(orders[[#All],[Customer ID]],Table2[#All],9,0)</f>
        <v>Yes</v>
      </c>
    </row>
    <row r="899" spans="1:16" x14ac:dyDescent="0.35">
      <c r="A899" s="2" t="s">
        <v>5564</v>
      </c>
      <c r="B899" s="4">
        <v>43932</v>
      </c>
      <c r="C899" s="2" t="s">
        <v>5565</v>
      </c>
      <c r="D899" t="s">
        <v>6183</v>
      </c>
      <c r="E899" s="2">
        <v>2</v>
      </c>
      <c r="F899" s="2" t="str">
        <f>VLOOKUP(C899,customers!$A$2:$B$1760,2,FALSE)</f>
        <v>Ryann Stickler</v>
      </c>
      <c r="G899" s="2" t="str">
        <f>IF(VLOOKUP(C899,customers!$A$2:$C$1760,3,FALSE)=0,"",VLOOKUP(C899,customers!$A$2:$C$1760,3,FALSE))</f>
        <v>rsticklerox@printfriendly.com</v>
      </c>
      <c r="H899" s="2" t="str">
        <f>VLOOKUP(C899,customers!$A$2:$G$1760,7,FALSE)</f>
        <v>United Kingdom</v>
      </c>
      <c r="I899" t="str">
        <f>VLOOKUP(D899,products!$A$2:$B$97,2,FALSE)</f>
        <v>Exc</v>
      </c>
      <c r="J899" t="str">
        <f>VLOOKUP(D899,products!$A$2:$E$97,3,FALSE)</f>
        <v>D</v>
      </c>
      <c r="K899" s="6">
        <f>VLOOKUP(D899,products!$A$2:$E$97,4,FALSE)</f>
        <v>1</v>
      </c>
      <c r="L899" s="7">
        <f>VLOOKUP(D899,products!$A$2:$E$97,5,FALSE)</f>
        <v>12.15</v>
      </c>
      <c r="M899" s="7">
        <f t="shared" si="42"/>
        <v>24.3</v>
      </c>
      <c r="N899" t="str">
        <f t="shared" si="43"/>
        <v>Excelsa</v>
      </c>
      <c r="O899" t="str">
        <f t="shared" si="44"/>
        <v>Dark</v>
      </c>
      <c r="P899" t="str">
        <f>VLOOKUP(orders[[#All],[Customer ID]],Table2[#All],9,0)</f>
        <v>No</v>
      </c>
    </row>
    <row r="900" spans="1:16" x14ac:dyDescent="0.35">
      <c r="A900" s="2" t="s">
        <v>5570</v>
      </c>
      <c r="B900" s="4">
        <v>44089</v>
      </c>
      <c r="C900" s="2" t="s">
        <v>5571</v>
      </c>
      <c r="D900" t="s">
        <v>6173</v>
      </c>
      <c r="E900" s="2">
        <v>5</v>
      </c>
      <c r="F900" s="2" t="str">
        <f>VLOOKUP(C900,customers!$A$2:$B$1760,2,FALSE)</f>
        <v>Daryn Cassius</v>
      </c>
      <c r="G900" s="2" t="str">
        <f>IF(VLOOKUP(C900,customers!$A$2:$C$1760,3,FALSE)=0,"",VLOOKUP(C900,customers!$A$2:$C$1760,3,FALSE))</f>
        <v/>
      </c>
      <c r="H900" s="2" t="str">
        <f>VLOOKUP(C900,customers!$A$2:$G$1760,7,FALSE)</f>
        <v>United States</v>
      </c>
      <c r="I900" t="str">
        <f>VLOOKUP(D900,products!$A$2:$B$97,2,FALSE)</f>
        <v>Rob</v>
      </c>
      <c r="J900" t="str">
        <f>VLOOKUP(D900,products!$A$2:$E$97,3,FALSE)</f>
        <v>L</v>
      </c>
      <c r="K900" s="6">
        <f>VLOOKUP(D900,products!$A$2:$E$97,4,FALSE)</f>
        <v>0.5</v>
      </c>
      <c r="L900" s="7">
        <f>VLOOKUP(D900,products!$A$2:$E$97,5,FALSE)</f>
        <v>7.17</v>
      </c>
      <c r="M900" s="7">
        <f t="shared" si="42"/>
        <v>35.85</v>
      </c>
      <c r="N900" t="str">
        <f t="shared" si="43"/>
        <v>Robusta</v>
      </c>
      <c r="O900" t="str">
        <f t="shared" si="44"/>
        <v>Light</v>
      </c>
      <c r="P900" t="str">
        <f>VLOOKUP(orders[[#All],[Customer ID]],Table2[#All],9,0)</f>
        <v>No</v>
      </c>
    </row>
    <row r="901" spans="1:16" x14ac:dyDescent="0.35">
      <c r="A901" s="2" t="s">
        <v>5575</v>
      </c>
      <c r="B901" s="4">
        <v>44523</v>
      </c>
      <c r="C901" s="2" t="s">
        <v>5554</v>
      </c>
      <c r="D901" t="s">
        <v>6162</v>
      </c>
      <c r="E901" s="2">
        <v>5</v>
      </c>
      <c r="F901" s="2" t="str">
        <f>VLOOKUP(C901,customers!$A$2:$B$1760,2,FALSE)</f>
        <v>Derick Snow</v>
      </c>
      <c r="G901" s="2" t="str">
        <f>IF(VLOOKUP(C901,customers!$A$2:$C$1760,3,FALSE)=0,"",VLOOKUP(C901,customers!$A$2:$C$1760,3,FALSE))</f>
        <v/>
      </c>
      <c r="H901" s="2" t="str">
        <f>VLOOKUP(C901,customers!$A$2:$G$1760,7,FALSE)</f>
        <v>United States</v>
      </c>
      <c r="I901" t="str">
        <f>VLOOKUP(D901,products!$A$2:$B$97,2,FALSE)</f>
        <v>Lib</v>
      </c>
      <c r="J901" t="str">
        <f>VLOOKUP(D901,products!$A$2:$E$97,3,FALSE)</f>
        <v>M</v>
      </c>
      <c r="K901" s="6">
        <f>VLOOKUP(D901,products!$A$2:$E$97,4,FALSE)</f>
        <v>1</v>
      </c>
      <c r="L901" s="7">
        <f>VLOOKUP(D901,products!$A$2:$E$97,5,FALSE)</f>
        <v>14.55</v>
      </c>
      <c r="M901" s="7">
        <f t="shared" si="42"/>
        <v>72.75</v>
      </c>
      <c r="N901" t="str">
        <f t="shared" si="43"/>
        <v>Liberica</v>
      </c>
      <c r="O901" t="str">
        <f t="shared" si="44"/>
        <v>Medium</v>
      </c>
      <c r="P901" t="str">
        <f>VLOOKUP(orders[[#All],[Customer ID]],Table2[#All],9,0)</f>
        <v>No</v>
      </c>
    </row>
    <row r="902" spans="1:16" x14ac:dyDescent="0.35">
      <c r="A902" s="2" t="s">
        <v>5580</v>
      </c>
      <c r="B902" s="4">
        <v>44584</v>
      </c>
      <c r="C902" s="2" t="s">
        <v>5581</v>
      </c>
      <c r="D902" t="s">
        <v>6170</v>
      </c>
      <c r="E902" s="2">
        <v>3</v>
      </c>
      <c r="F902" s="2" t="str">
        <f>VLOOKUP(C902,customers!$A$2:$B$1760,2,FALSE)</f>
        <v>Skelly Dolohunty</v>
      </c>
      <c r="G902" s="2" t="str">
        <f>IF(VLOOKUP(C902,customers!$A$2:$C$1760,3,FALSE)=0,"",VLOOKUP(C902,customers!$A$2:$C$1760,3,FALSE))</f>
        <v/>
      </c>
      <c r="H902" s="2" t="str">
        <f>VLOOKUP(C902,customers!$A$2:$G$1760,7,FALSE)</f>
        <v>Ireland</v>
      </c>
      <c r="I902" t="str">
        <f>VLOOKUP(D902,products!$A$2:$B$97,2,FALSE)</f>
        <v>Lib</v>
      </c>
      <c r="J902" t="str">
        <f>VLOOKUP(D902,products!$A$2:$E$97,3,FALSE)</f>
        <v>L</v>
      </c>
      <c r="K902" s="6">
        <f>VLOOKUP(D902,products!$A$2:$E$97,4,FALSE)</f>
        <v>1</v>
      </c>
      <c r="L902" s="7">
        <f>VLOOKUP(D902,products!$A$2:$E$97,5,FALSE)</f>
        <v>15.85</v>
      </c>
      <c r="M902" s="7">
        <f t="shared" si="42"/>
        <v>47.55</v>
      </c>
      <c r="N902" t="str">
        <f t="shared" si="43"/>
        <v>Liberica</v>
      </c>
      <c r="O902" t="str">
        <f t="shared" si="44"/>
        <v>Light</v>
      </c>
      <c r="P902" t="str">
        <f>VLOOKUP(orders[[#All],[Customer ID]],Table2[#All],9,0)</f>
        <v>No</v>
      </c>
    </row>
    <row r="903" spans="1:16" x14ac:dyDescent="0.35">
      <c r="A903" s="2" t="s">
        <v>5585</v>
      </c>
      <c r="B903" s="4">
        <v>44223</v>
      </c>
      <c r="C903" s="2" t="s">
        <v>5586</v>
      </c>
      <c r="D903" t="s">
        <v>6178</v>
      </c>
      <c r="E903" s="2">
        <v>1</v>
      </c>
      <c r="F903" s="2" t="str">
        <f>VLOOKUP(C903,customers!$A$2:$B$1760,2,FALSE)</f>
        <v>Drake Jevon</v>
      </c>
      <c r="G903" s="2" t="str">
        <f>IF(VLOOKUP(C903,customers!$A$2:$C$1760,3,FALSE)=0,"",VLOOKUP(C903,customers!$A$2:$C$1760,3,FALSE))</f>
        <v>djevonp1@ibm.com</v>
      </c>
      <c r="H903" s="2" t="str">
        <f>VLOOKUP(C903,customers!$A$2:$G$1760,7,FALSE)</f>
        <v>United States</v>
      </c>
      <c r="I903" t="str">
        <f>VLOOKUP(D903,products!$A$2:$B$97,2,FALSE)</f>
        <v>Rob</v>
      </c>
      <c r="J903" t="str">
        <f>VLOOKUP(D903,products!$A$2:$E$97,3,FALSE)</f>
        <v>L</v>
      </c>
      <c r="K903" s="6">
        <f>VLOOKUP(D903,products!$A$2:$E$97,4,FALSE)</f>
        <v>0.2</v>
      </c>
      <c r="L903" s="7">
        <f>VLOOKUP(D903,products!$A$2:$E$97,5,FALSE)</f>
        <v>3.585</v>
      </c>
      <c r="M903" s="7">
        <f t="shared" si="42"/>
        <v>3.585</v>
      </c>
      <c r="N903" t="str">
        <f t="shared" si="43"/>
        <v>Robusta</v>
      </c>
      <c r="O903" t="str">
        <f t="shared" si="44"/>
        <v>Light</v>
      </c>
      <c r="P903" t="str">
        <f>VLOOKUP(orders[[#All],[Customer ID]],Table2[#All],9,0)</f>
        <v>Yes</v>
      </c>
    </row>
    <row r="904" spans="1:16" x14ac:dyDescent="0.35">
      <c r="A904" s="2" t="s">
        <v>5591</v>
      </c>
      <c r="B904" s="4">
        <v>43640</v>
      </c>
      <c r="C904" s="2" t="s">
        <v>5592</v>
      </c>
      <c r="D904" t="s">
        <v>6166</v>
      </c>
      <c r="E904" s="2">
        <v>5</v>
      </c>
      <c r="F904" s="2" t="str">
        <f>VLOOKUP(C904,customers!$A$2:$B$1760,2,FALSE)</f>
        <v>Hall Ranner</v>
      </c>
      <c r="G904" s="2" t="str">
        <f>IF(VLOOKUP(C904,customers!$A$2:$C$1760,3,FALSE)=0,"",VLOOKUP(C904,customers!$A$2:$C$1760,3,FALSE))</f>
        <v>hrannerp2@omniture.com</v>
      </c>
      <c r="H904" s="2" t="str">
        <f>VLOOKUP(C904,customers!$A$2:$G$1760,7,FALSE)</f>
        <v>United States</v>
      </c>
      <c r="I904" t="str">
        <f>VLOOKUP(D904,products!$A$2:$B$97,2,FALSE)</f>
        <v>Exc</v>
      </c>
      <c r="J904" t="str">
        <f>VLOOKUP(D904,products!$A$2:$E$97,3,FALSE)</f>
        <v>M</v>
      </c>
      <c r="K904" s="6">
        <f>VLOOKUP(D904,products!$A$2:$E$97,4,FALSE)</f>
        <v>2.5</v>
      </c>
      <c r="L904" s="7">
        <f>VLOOKUP(D904,products!$A$2:$E$97,5,FALSE)</f>
        <v>31.625</v>
      </c>
      <c r="M904" s="7">
        <f t="shared" si="42"/>
        <v>158.125</v>
      </c>
      <c r="N904" t="str">
        <f t="shared" si="43"/>
        <v>Excelsa</v>
      </c>
      <c r="O904" t="str">
        <f t="shared" si="44"/>
        <v>Medium</v>
      </c>
      <c r="P904" t="str">
        <f>VLOOKUP(orders[[#All],[Customer ID]],Table2[#All],9,0)</f>
        <v>No</v>
      </c>
    </row>
    <row r="905" spans="1:16" x14ac:dyDescent="0.35">
      <c r="A905" s="2" t="s">
        <v>5597</v>
      </c>
      <c r="B905" s="4">
        <v>43905</v>
      </c>
      <c r="C905" s="2" t="s">
        <v>5598</v>
      </c>
      <c r="D905" t="s">
        <v>6160</v>
      </c>
      <c r="E905" s="2">
        <v>2</v>
      </c>
      <c r="F905" s="2" t="str">
        <f>VLOOKUP(C905,customers!$A$2:$B$1760,2,FALSE)</f>
        <v>Berkly Imrie</v>
      </c>
      <c r="G905" s="2" t="str">
        <f>IF(VLOOKUP(C905,customers!$A$2:$C$1760,3,FALSE)=0,"",VLOOKUP(C905,customers!$A$2:$C$1760,3,FALSE))</f>
        <v>bimriep3@addtoany.com</v>
      </c>
      <c r="H905" s="2" t="str">
        <f>VLOOKUP(C905,customers!$A$2:$G$1760,7,FALSE)</f>
        <v>United States</v>
      </c>
      <c r="I905" t="str">
        <f>VLOOKUP(D905,products!$A$2:$B$97,2,FALSE)</f>
        <v>Lib</v>
      </c>
      <c r="J905" t="str">
        <f>VLOOKUP(D905,products!$A$2:$E$97,3,FALSE)</f>
        <v>M</v>
      </c>
      <c r="K905" s="6">
        <f>VLOOKUP(D905,products!$A$2:$E$97,4,FALSE)</f>
        <v>0.5</v>
      </c>
      <c r="L905" s="7">
        <f>VLOOKUP(D905,products!$A$2:$E$97,5,FALSE)</f>
        <v>8.73</v>
      </c>
      <c r="M905" s="7">
        <f t="shared" si="42"/>
        <v>17.46</v>
      </c>
      <c r="N905" t="str">
        <f t="shared" si="43"/>
        <v>Liberica</v>
      </c>
      <c r="O905" t="str">
        <f t="shared" si="44"/>
        <v>Medium</v>
      </c>
      <c r="P905" t="str">
        <f>VLOOKUP(orders[[#All],[Customer ID]],Table2[#All],9,0)</f>
        <v>No</v>
      </c>
    </row>
    <row r="906" spans="1:16" x14ac:dyDescent="0.35">
      <c r="A906" s="2" t="s">
        <v>5603</v>
      </c>
      <c r="B906" s="4">
        <v>44463</v>
      </c>
      <c r="C906" s="2" t="s">
        <v>5604</v>
      </c>
      <c r="D906" t="s">
        <v>6182</v>
      </c>
      <c r="E906" s="2">
        <v>5</v>
      </c>
      <c r="F906" s="2" t="str">
        <f>VLOOKUP(C906,customers!$A$2:$B$1760,2,FALSE)</f>
        <v>Dorey Sopper</v>
      </c>
      <c r="G906" s="2" t="str">
        <f>IF(VLOOKUP(C906,customers!$A$2:$C$1760,3,FALSE)=0,"",VLOOKUP(C906,customers!$A$2:$C$1760,3,FALSE))</f>
        <v>dsopperp4@eventbrite.com</v>
      </c>
      <c r="H906" s="2" t="str">
        <f>VLOOKUP(C906,customers!$A$2:$G$1760,7,FALSE)</f>
        <v>United States</v>
      </c>
      <c r="I906" t="str">
        <f>VLOOKUP(D906,products!$A$2:$B$97,2,FALSE)</f>
        <v>Ara</v>
      </c>
      <c r="J906" t="str">
        <f>VLOOKUP(D906,products!$A$2:$E$97,3,FALSE)</f>
        <v>L</v>
      </c>
      <c r="K906" s="6">
        <f>VLOOKUP(D906,products!$A$2:$E$97,4,FALSE)</f>
        <v>2.5</v>
      </c>
      <c r="L906" s="7">
        <f>VLOOKUP(D906,products!$A$2:$E$97,5,FALSE)</f>
        <v>29.785</v>
      </c>
      <c r="M906" s="7">
        <f t="shared" si="42"/>
        <v>148.92500000000001</v>
      </c>
      <c r="N906" t="str">
        <f t="shared" si="43"/>
        <v>Arabica</v>
      </c>
      <c r="O906" t="str">
        <f t="shared" si="44"/>
        <v>Light</v>
      </c>
      <c r="P906" t="str">
        <f>VLOOKUP(orders[[#All],[Customer ID]],Table2[#All],9,0)</f>
        <v>No</v>
      </c>
    </row>
    <row r="907" spans="1:16" x14ac:dyDescent="0.35">
      <c r="A907" s="2" t="s">
        <v>5609</v>
      </c>
      <c r="B907" s="4">
        <v>43560</v>
      </c>
      <c r="C907" s="2" t="s">
        <v>5610</v>
      </c>
      <c r="D907" t="s">
        <v>6157</v>
      </c>
      <c r="E907" s="2">
        <v>6</v>
      </c>
      <c r="F907" s="2" t="str">
        <f>VLOOKUP(C907,customers!$A$2:$B$1760,2,FALSE)</f>
        <v>Darcy Lochran</v>
      </c>
      <c r="G907" s="2" t="str">
        <f>IF(VLOOKUP(C907,customers!$A$2:$C$1760,3,FALSE)=0,"",VLOOKUP(C907,customers!$A$2:$C$1760,3,FALSE))</f>
        <v/>
      </c>
      <c r="H907" s="2" t="str">
        <f>VLOOKUP(C907,customers!$A$2:$G$1760,7,FALSE)</f>
        <v>United States</v>
      </c>
      <c r="I907" t="str">
        <f>VLOOKUP(D907,products!$A$2:$B$97,2,FALSE)</f>
        <v>Ara</v>
      </c>
      <c r="J907" t="str">
        <f>VLOOKUP(D907,products!$A$2:$E$97,3,FALSE)</f>
        <v>M</v>
      </c>
      <c r="K907" s="6">
        <f>VLOOKUP(D907,products!$A$2:$E$97,4,FALSE)</f>
        <v>0.5</v>
      </c>
      <c r="L907" s="7">
        <f>VLOOKUP(D907,products!$A$2:$E$97,5,FALSE)</f>
        <v>6.75</v>
      </c>
      <c r="M907" s="7">
        <f t="shared" si="42"/>
        <v>40.5</v>
      </c>
      <c r="N907" t="str">
        <f t="shared" si="43"/>
        <v>Arabica</v>
      </c>
      <c r="O907" t="str">
        <f t="shared" si="44"/>
        <v>Medium</v>
      </c>
      <c r="P907" t="str">
        <f>VLOOKUP(orders[[#All],[Customer ID]],Table2[#All],9,0)</f>
        <v>Yes</v>
      </c>
    </row>
    <row r="908" spans="1:16" x14ac:dyDescent="0.35">
      <c r="A908" s="2" t="s">
        <v>5614</v>
      </c>
      <c r="B908" s="4">
        <v>44588</v>
      </c>
      <c r="C908" s="2" t="s">
        <v>5615</v>
      </c>
      <c r="D908" t="s">
        <v>6157</v>
      </c>
      <c r="E908" s="2">
        <v>4</v>
      </c>
      <c r="F908" s="2" t="str">
        <f>VLOOKUP(C908,customers!$A$2:$B$1760,2,FALSE)</f>
        <v>Lauritz Ledgley</v>
      </c>
      <c r="G908" s="2" t="str">
        <f>IF(VLOOKUP(C908,customers!$A$2:$C$1760,3,FALSE)=0,"",VLOOKUP(C908,customers!$A$2:$C$1760,3,FALSE))</f>
        <v>lledgleyp6@de.vu</v>
      </c>
      <c r="H908" s="2" t="str">
        <f>VLOOKUP(C908,customers!$A$2:$G$1760,7,FALSE)</f>
        <v>United States</v>
      </c>
      <c r="I908" t="str">
        <f>VLOOKUP(D908,products!$A$2:$B$97,2,FALSE)</f>
        <v>Ara</v>
      </c>
      <c r="J908" t="str">
        <f>VLOOKUP(D908,products!$A$2:$E$97,3,FALSE)</f>
        <v>M</v>
      </c>
      <c r="K908" s="6">
        <f>VLOOKUP(D908,products!$A$2:$E$97,4,FALSE)</f>
        <v>0.5</v>
      </c>
      <c r="L908" s="7">
        <f>VLOOKUP(D908,products!$A$2:$E$97,5,FALSE)</f>
        <v>6.75</v>
      </c>
      <c r="M908" s="7">
        <f t="shared" si="42"/>
        <v>27</v>
      </c>
      <c r="N908" t="str">
        <f t="shared" si="43"/>
        <v>Arabica</v>
      </c>
      <c r="O908" t="str">
        <f t="shared" si="44"/>
        <v>Medium</v>
      </c>
      <c r="P908" t="str">
        <f>VLOOKUP(orders[[#All],[Customer ID]],Table2[#All],9,0)</f>
        <v>Yes</v>
      </c>
    </row>
    <row r="909" spans="1:16" x14ac:dyDescent="0.35">
      <c r="A909" s="2" t="s">
        <v>5620</v>
      </c>
      <c r="B909" s="4">
        <v>44449</v>
      </c>
      <c r="C909" s="2" t="s">
        <v>5621</v>
      </c>
      <c r="D909" t="s">
        <v>6143</v>
      </c>
      <c r="E909" s="2">
        <v>3</v>
      </c>
      <c r="F909" s="2" t="str">
        <f>VLOOKUP(C909,customers!$A$2:$B$1760,2,FALSE)</f>
        <v>Tawnya Menary</v>
      </c>
      <c r="G909" s="2" t="str">
        <f>IF(VLOOKUP(C909,customers!$A$2:$C$1760,3,FALSE)=0,"",VLOOKUP(C909,customers!$A$2:$C$1760,3,FALSE))</f>
        <v>tmenaryp7@phoca.cz</v>
      </c>
      <c r="H909" s="2" t="str">
        <f>VLOOKUP(C909,customers!$A$2:$G$1760,7,FALSE)</f>
        <v>United States</v>
      </c>
      <c r="I909" t="str">
        <f>VLOOKUP(D909,products!$A$2:$B$97,2,FALSE)</f>
        <v>Lib</v>
      </c>
      <c r="J909" t="str">
        <f>VLOOKUP(D909,products!$A$2:$E$97,3,FALSE)</f>
        <v>D</v>
      </c>
      <c r="K909" s="6">
        <f>VLOOKUP(D909,products!$A$2:$E$97,4,FALSE)</f>
        <v>1</v>
      </c>
      <c r="L909" s="7">
        <f>VLOOKUP(D909,products!$A$2:$E$97,5,FALSE)</f>
        <v>12.95</v>
      </c>
      <c r="M909" s="7">
        <f t="shared" si="42"/>
        <v>38.849999999999994</v>
      </c>
      <c r="N909" t="str">
        <f t="shared" si="43"/>
        <v>Liberica</v>
      </c>
      <c r="O909" t="str">
        <f t="shared" si="44"/>
        <v>Dark</v>
      </c>
      <c r="P909" t="str">
        <f>VLOOKUP(orders[[#All],[Customer ID]],Table2[#All],9,0)</f>
        <v>No</v>
      </c>
    </row>
    <row r="910" spans="1:16" x14ac:dyDescent="0.35">
      <c r="A910" s="2" t="s">
        <v>5626</v>
      </c>
      <c r="B910" s="4">
        <v>43836</v>
      </c>
      <c r="C910" s="2" t="s">
        <v>5627</v>
      </c>
      <c r="D910" t="s">
        <v>6179</v>
      </c>
      <c r="E910" s="2">
        <v>5</v>
      </c>
      <c r="F910" s="2" t="str">
        <f>VLOOKUP(C910,customers!$A$2:$B$1760,2,FALSE)</f>
        <v>Gustaf Ciccotti</v>
      </c>
      <c r="G910" s="2" t="str">
        <f>IF(VLOOKUP(C910,customers!$A$2:$C$1760,3,FALSE)=0,"",VLOOKUP(C910,customers!$A$2:$C$1760,3,FALSE))</f>
        <v>gciccottip8@so-net.ne.jp</v>
      </c>
      <c r="H910" s="2" t="str">
        <f>VLOOKUP(C910,customers!$A$2:$G$1760,7,FALSE)</f>
        <v>United States</v>
      </c>
      <c r="I910" t="str">
        <f>VLOOKUP(D910,products!$A$2:$B$97,2,FALSE)</f>
        <v>Rob</v>
      </c>
      <c r="J910" t="str">
        <f>VLOOKUP(D910,products!$A$2:$E$97,3,FALSE)</f>
        <v>L</v>
      </c>
      <c r="K910" s="6">
        <f>VLOOKUP(D910,products!$A$2:$E$97,4,FALSE)</f>
        <v>1</v>
      </c>
      <c r="L910" s="7">
        <f>VLOOKUP(D910,products!$A$2:$E$97,5,FALSE)</f>
        <v>11.95</v>
      </c>
      <c r="M910" s="7">
        <f t="shared" si="42"/>
        <v>59.75</v>
      </c>
      <c r="N910" t="str">
        <f t="shared" si="43"/>
        <v>Robusta</v>
      </c>
      <c r="O910" t="str">
        <f t="shared" si="44"/>
        <v>Light</v>
      </c>
      <c r="P910" t="str">
        <f>VLOOKUP(orders[[#All],[Customer ID]],Table2[#All],9,0)</f>
        <v>No</v>
      </c>
    </row>
    <row r="911" spans="1:16" x14ac:dyDescent="0.35">
      <c r="A911" s="2" t="s">
        <v>5632</v>
      </c>
      <c r="B911" s="4">
        <v>44635</v>
      </c>
      <c r="C911" s="2" t="s">
        <v>5633</v>
      </c>
      <c r="D911" t="s">
        <v>6178</v>
      </c>
      <c r="E911" s="2">
        <v>3</v>
      </c>
      <c r="F911" s="2" t="str">
        <f>VLOOKUP(C911,customers!$A$2:$B$1760,2,FALSE)</f>
        <v>Bobbe Renner</v>
      </c>
      <c r="G911" s="2" t="str">
        <f>IF(VLOOKUP(C911,customers!$A$2:$C$1760,3,FALSE)=0,"",VLOOKUP(C911,customers!$A$2:$C$1760,3,FALSE))</f>
        <v/>
      </c>
      <c r="H911" s="2" t="str">
        <f>VLOOKUP(C911,customers!$A$2:$G$1760,7,FALSE)</f>
        <v>United States</v>
      </c>
      <c r="I911" t="str">
        <f>VLOOKUP(D911,products!$A$2:$B$97,2,FALSE)</f>
        <v>Rob</v>
      </c>
      <c r="J911" t="str">
        <f>VLOOKUP(D911,products!$A$2:$E$97,3,FALSE)</f>
        <v>L</v>
      </c>
      <c r="K911" s="6">
        <f>VLOOKUP(D911,products!$A$2:$E$97,4,FALSE)</f>
        <v>0.2</v>
      </c>
      <c r="L911" s="7">
        <f>VLOOKUP(D911,products!$A$2:$E$97,5,FALSE)</f>
        <v>3.585</v>
      </c>
      <c r="M911" s="7">
        <f t="shared" si="42"/>
        <v>10.754999999999999</v>
      </c>
      <c r="N911" t="str">
        <f t="shared" si="43"/>
        <v>Robusta</v>
      </c>
      <c r="O911" t="str">
        <f t="shared" si="44"/>
        <v>Light</v>
      </c>
      <c r="P911" t="str">
        <f>VLOOKUP(orders[[#All],[Customer ID]],Table2[#All],9,0)</f>
        <v>No</v>
      </c>
    </row>
    <row r="912" spans="1:16" x14ac:dyDescent="0.35">
      <c r="A912" s="2" t="s">
        <v>5637</v>
      </c>
      <c r="B912" s="4">
        <v>44447</v>
      </c>
      <c r="C912" s="2" t="s">
        <v>5638</v>
      </c>
      <c r="D912" t="s">
        <v>6168</v>
      </c>
      <c r="E912" s="2">
        <v>4</v>
      </c>
      <c r="F912" s="2" t="str">
        <f>VLOOKUP(C912,customers!$A$2:$B$1760,2,FALSE)</f>
        <v>Wilton Jallin</v>
      </c>
      <c r="G912" s="2" t="str">
        <f>IF(VLOOKUP(C912,customers!$A$2:$C$1760,3,FALSE)=0,"",VLOOKUP(C912,customers!$A$2:$C$1760,3,FALSE))</f>
        <v>wjallinpa@pcworld.com</v>
      </c>
      <c r="H912" s="2" t="str">
        <f>VLOOKUP(C912,customers!$A$2:$G$1760,7,FALSE)</f>
        <v>United States</v>
      </c>
      <c r="I912" t="str">
        <f>VLOOKUP(D912,products!$A$2:$B$97,2,FALSE)</f>
        <v>Ara</v>
      </c>
      <c r="J912" t="str">
        <f>VLOOKUP(D912,products!$A$2:$E$97,3,FALSE)</f>
        <v>D</v>
      </c>
      <c r="K912" s="6">
        <f>VLOOKUP(D912,products!$A$2:$E$97,4,FALSE)</f>
        <v>2.5</v>
      </c>
      <c r="L912" s="7">
        <f>VLOOKUP(D912,products!$A$2:$E$97,5,FALSE)</f>
        <v>22.885000000000002</v>
      </c>
      <c r="M912" s="7">
        <f t="shared" si="42"/>
        <v>91.54</v>
      </c>
      <c r="N912" t="str">
        <f t="shared" si="43"/>
        <v>Arabica</v>
      </c>
      <c r="O912" t="str">
        <f t="shared" si="44"/>
        <v>Dark</v>
      </c>
      <c r="P912" t="str">
        <f>VLOOKUP(orders[[#All],[Customer ID]],Table2[#All],9,0)</f>
        <v>No</v>
      </c>
    </row>
    <row r="913" spans="1:16" x14ac:dyDescent="0.35">
      <c r="A913" s="2" t="s">
        <v>5643</v>
      </c>
      <c r="B913" s="4">
        <v>44511</v>
      </c>
      <c r="C913" s="2" t="s">
        <v>5644</v>
      </c>
      <c r="D913" t="s">
        <v>6155</v>
      </c>
      <c r="E913" s="2">
        <v>4</v>
      </c>
      <c r="F913" s="2" t="str">
        <f>VLOOKUP(C913,customers!$A$2:$B$1760,2,FALSE)</f>
        <v>Mindy Bogey</v>
      </c>
      <c r="G913" s="2" t="str">
        <f>IF(VLOOKUP(C913,customers!$A$2:$C$1760,3,FALSE)=0,"",VLOOKUP(C913,customers!$A$2:$C$1760,3,FALSE))</f>
        <v>mbogeypb@thetimes.co.uk</v>
      </c>
      <c r="H913" s="2" t="str">
        <f>VLOOKUP(C913,customers!$A$2:$G$1760,7,FALSE)</f>
        <v>United States</v>
      </c>
      <c r="I913" t="str">
        <f>VLOOKUP(D913,products!$A$2:$B$97,2,FALSE)</f>
        <v>Ara</v>
      </c>
      <c r="J913" t="str">
        <f>VLOOKUP(D913,products!$A$2:$E$97,3,FALSE)</f>
        <v>M</v>
      </c>
      <c r="K913" s="6">
        <f>VLOOKUP(D913,products!$A$2:$E$97,4,FALSE)</f>
        <v>1</v>
      </c>
      <c r="L913" s="7">
        <f>VLOOKUP(D913,products!$A$2:$E$97,5,FALSE)</f>
        <v>11.25</v>
      </c>
      <c r="M913" s="7">
        <f t="shared" si="42"/>
        <v>45</v>
      </c>
      <c r="N913" t="str">
        <f t="shared" si="43"/>
        <v>Arabica</v>
      </c>
      <c r="O913" t="str">
        <f t="shared" si="44"/>
        <v>Medium</v>
      </c>
      <c r="P913" t="str">
        <f>VLOOKUP(orders[[#All],[Customer ID]],Table2[#All],9,0)</f>
        <v>Yes</v>
      </c>
    </row>
    <row r="914" spans="1:16" x14ac:dyDescent="0.35">
      <c r="A914" s="2" t="s">
        <v>5649</v>
      </c>
      <c r="B914" s="4">
        <v>43726</v>
      </c>
      <c r="C914" s="2" t="s">
        <v>5650</v>
      </c>
      <c r="D914" t="s">
        <v>6151</v>
      </c>
      <c r="E914" s="2">
        <v>6</v>
      </c>
      <c r="F914" s="2" t="str">
        <f>VLOOKUP(C914,customers!$A$2:$B$1760,2,FALSE)</f>
        <v>Paulie Fonzone</v>
      </c>
      <c r="G914" s="2" t="str">
        <f>IF(VLOOKUP(C914,customers!$A$2:$C$1760,3,FALSE)=0,"",VLOOKUP(C914,customers!$A$2:$C$1760,3,FALSE))</f>
        <v/>
      </c>
      <c r="H914" s="2" t="str">
        <f>VLOOKUP(C914,customers!$A$2:$G$1760,7,FALSE)</f>
        <v>United States</v>
      </c>
      <c r="I914" t="str">
        <f>VLOOKUP(D914,products!$A$2:$B$97,2,FALSE)</f>
        <v>Rob</v>
      </c>
      <c r="J914" t="str">
        <f>VLOOKUP(D914,products!$A$2:$E$97,3,FALSE)</f>
        <v>M</v>
      </c>
      <c r="K914" s="6">
        <f>VLOOKUP(D914,products!$A$2:$E$97,4,FALSE)</f>
        <v>2.5</v>
      </c>
      <c r="L914" s="7">
        <f>VLOOKUP(D914,products!$A$2:$E$97,5,FALSE)</f>
        <v>22.885000000000002</v>
      </c>
      <c r="M914" s="7">
        <f t="shared" si="42"/>
        <v>137.31</v>
      </c>
      <c r="N914" t="str">
        <f t="shared" si="43"/>
        <v>Robusta</v>
      </c>
      <c r="O914" t="str">
        <f t="shared" si="44"/>
        <v>Medium</v>
      </c>
      <c r="P914" t="str">
        <f>VLOOKUP(orders[[#All],[Customer ID]],Table2[#All],9,0)</f>
        <v>Yes</v>
      </c>
    </row>
    <row r="915" spans="1:16" x14ac:dyDescent="0.35">
      <c r="A915" s="2" t="s">
        <v>5654</v>
      </c>
      <c r="B915" s="4">
        <v>44406</v>
      </c>
      <c r="C915" s="2" t="s">
        <v>5655</v>
      </c>
      <c r="D915" t="s">
        <v>6157</v>
      </c>
      <c r="E915" s="2">
        <v>1</v>
      </c>
      <c r="F915" s="2" t="str">
        <f>VLOOKUP(C915,customers!$A$2:$B$1760,2,FALSE)</f>
        <v>Merrile Cobbledick</v>
      </c>
      <c r="G915" s="2" t="str">
        <f>IF(VLOOKUP(C915,customers!$A$2:$C$1760,3,FALSE)=0,"",VLOOKUP(C915,customers!$A$2:$C$1760,3,FALSE))</f>
        <v>mcobbledickpd@ucsd.edu</v>
      </c>
      <c r="H915" s="2" t="str">
        <f>VLOOKUP(C915,customers!$A$2:$G$1760,7,FALSE)</f>
        <v>United States</v>
      </c>
      <c r="I915" t="str">
        <f>VLOOKUP(D915,products!$A$2:$B$97,2,FALSE)</f>
        <v>Ara</v>
      </c>
      <c r="J915" t="str">
        <f>VLOOKUP(D915,products!$A$2:$E$97,3,FALSE)</f>
        <v>M</v>
      </c>
      <c r="K915" s="6">
        <f>VLOOKUP(D915,products!$A$2:$E$97,4,FALSE)</f>
        <v>0.5</v>
      </c>
      <c r="L915" s="7">
        <f>VLOOKUP(D915,products!$A$2:$E$97,5,FALSE)</f>
        <v>6.75</v>
      </c>
      <c r="M915" s="7">
        <f t="shared" si="42"/>
        <v>6.75</v>
      </c>
      <c r="N915" t="str">
        <f t="shared" si="43"/>
        <v>Arabica</v>
      </c>
      <c r="O915" t="str">
        <f t="shared" si="44"/>
        <v>Medium</v>
      </c>
      <c r="P915" t="str">
        <f>VLOOKUP(orders[[#All],[Customer ID]],Table2[#All],9,0)</f>
        <v>No</v>
      </c>
    </row>
    <row r="916" spans="1:16" x14ac:dyDescent="0.35">
      <c r="A916" s="2" t="s">
        <v>5660</v>
      </c>
      <c r="B916" s="4">
        <v>44640</v>
      </c>
      <c r="C916" s="2" t="s">
        <v>5661</v>
      </c>
      <c r="D916" t="s">
        <v>6155</v>
      </c>
      <c r="E916" s="2">
        <v>4</v>
      </c>
      <c r="F916" s="2" t="str">
        <f>VLOOKUP(C916,customers!$A$2:$B$1760,2,FALSE)</f>
        <v>Antonius Lewry</v>
      </c>
      <c r="G916" s="2" t="str">
        <f>IF(VLOOKUP(C916,customers!$A$2:$C$1760,3,FALSE)=0,"",VLOOKUP(C916,customers!$A$2:$C$1760,3,FALSE))</f>
        <v>alewrype@whitehouse.gov</v>
      </c>
      <c r="H916" s="2" t="str">
        <f>VLOOKUP(C916,customers!$A$2:$G$1760,7,FALSE)</f>
        <v>United States</v>
      </c>
      <c r="I916" t="str">
        <f>VLOOKUP(D916,products!$A$2:$B$97,2,FALSE)</f>
        <v>Ara</v>
      </c>
      <c r="J916" t="str">
        <f>VLOOKUP(D916,products!$A$2:$E$97,3,FALSE)</f>
        <v>M</v>
      </c>
      <c r="K916" s="6">
        <f>VLOOKUP(D916,products!$A$2:$E$97,4,FALSE)</f>
        <v>1</v>
      </c>
      <c r="L916" s="7">
        <f>VLOOKUP(D916,products!$A$2:$E$97,5,FALSE)</f>
        <v>11.25</v>
      </c>
      <c r="M916" s="7">
        <f t="shared" si="42"/>
        <v>45</v>
      </c>
      <c r="N916" t="str">
        <f t="shared" si="43"/>
        <v>Arabica</v>
      </c>
      <c r="O916" t="str">
        <f t="shared" si="44"/>
        <v>Medium</v>
      </c>
      <c r="P916" t="str">
        <f>VLOOKUP(orders[[#All],[Customer ID]],Table2[#All],9,0)</f>
        <v>No</v>
      </c>
    </row>
    <row r="917" spans="1:16" x14ac:dyDescent="0.35">
      <c r="A917" s="2" t="s">
        <v>5666</v>
      </c>
      <c r="B917" s="4">
        <v>43955</v>
      </c>
      <c r="C917" s="2" t="s">
        <v>5667</v>
      </c>
      <c r="D917" t="s">
        <v>6185</v>
      </c>
      <c r="E917" s="2">
        <v>3</v>
      </c>
      <c r="F917" s="2" t="str">
        <f>VLOOKUP(C917,customers!$A$2:$B$1760,2,FALSE)</f>
        <v>Isis Hessel</v>
      </c>
      <c r="G917" s="2" t="str">
        <f>IF(VLOOKUP(C917,customers!$A$2:$C$1760,3,FALSE)=0,"",VLOOKUP(C917,customers!$A$2:$C$1760,3,FALSE))</f>
        <v>ihesselpf@ox.ac.uk</v>
      </c>
      <c r="H917" s="2" t="str">
        <f>VLOOKUP(C917,customers!$A$2:$G$1760,7,FALSE)</f>
        <v>United States</v>
      </c>
      <c r="I917" t="str">
        <f>VLOOKUP(D917,products!$A$2:$B$97,2,FALSE)</f>
        <v>Exc</v>
      </c>
      <c r="J917" t="str">
        <f>VLOOKUP(D917,products!$A$2:$E$97,3,FALSE)</f>
        <v>D</v>
      </c>
      <c r="K917" s="6">
        <f>VLOOKUP(D917,products!$A$2:$E$97,4,FALSE)</f>
        <v>2.5</v>
      </c>
      <c r="L917" s="7">
        <f>VLOOKUP(D917,products!$A$2:$E$97,5,FALSE)</f>
        <v>27.945</v>
      </c>
      <c r="M917" s="7">
        <f t="shared" si="42"/>
        <v>83.835000000000008</v>
      </c>
      <c r="N917" t="str">
        <f t="shared" si="43"/>
        <v>Excelsa</v>
      </c>
      <c r="O917" t="str">
        <f t="shared" si="44"/>
        <v>Dark</v>
      </c>
      <c r="P917" t="str">
        <f>VLOOKUP(orders[[#All],[Customer ID]],Table2[#All],9,0)</f>
        <v>Yes</v>
      </c>
    </row>
    <row r="918" spans="1:16" x14ac:dyDescent="0.35">
      <c r="A918" s="2" t="s">
        <v>5672</v>
      </c>
      <c r="B918" s="4">
        <v>44291</v>
      </c>
      <c r="C918" s="2" t="s">
        <v>5673</v>
      </c>
      <c r="D918" t="s">
        <v>6153</v>
      </c>
      <c r="E918" s="2">
        <v>1</v>
      </c>
      <c r="F918" s="2" t="str">
        <f>VLOOKUP(C918,customers!$A$2:$B$1760,2,FALSE)</f>
        <v>Harland Trematick</v>
      </c>
      <c r="G918" s="2" t="str">
        <f>IF(VLOOKUP(C918,customers!$A$2:$C$1760,3,FALSE)=0,"",VLOOKUP(C918,customers!$A$2:$C$1760,3,FALSE))</f>
        <v/>
      </c>
      <c r="H918" s="2" t="str">
        <f>VLOOKUP(C918,customers!$A$2:$G$1760,7,FALSE)</f>
        <v>Ireland</v>
      </c>
      <c r="I918" t="str">
        <f>VLOOKUP(D918,products!$A$2:$B$97,2,FALSE)</f>
        <v>Exc</v>
      </c>
      <c r="J918" t="str">
        <f>VLOOKUP(D918,products!$A$2:$E$97,3,FALSE)</f>
        <v>D</v>
      </c>
      <c r="K918" s="6">
        <f>VLOOKUP(D918,products!$A$2:$E$97,4,FALSE)</f>
        <v>0.2</v>
      </c>
      <c r="L918" s="7">
        <f>VLOOKUP(D918,products!$A$2:$E$97,5,FALSE)</f>
        <v>3.645</v>
      </c>
      <c r="M918" s="7">
        <f t="shared" si="42"/>
        <v>3.645</v>
      </c>
      <c r="N918" t="str">
        <f t="shared" si="43"/>
        <v>Excelsa</v>
      </c>
      <c r="O918" t="str">
        <f t="shared" si="44"/>
        <v>Dark</v>
      </c>
      <c r="P918" t="str">
        <f>VLOOKUP(orders[[#All],[Customer ID]],Table2[#All],9,0)</f>
        <v>Yes</v>
      </c>
    </row>
    <row r="919" spans="1:16" x14ac:dyDescent="0.35">
      <c r="A919" s="2" t="s">
        <v>5676</v>
      </c>
      <c r="B919" s="4">
        <v>44573</v>
      </c>
      <c r="C919" s="2" t="s">
        <v>5677</v>
      </c>
      <c r="D919" t="s">
        <v>6157</v>
      </c>
      <c r="E919" s="2">
        <v>1</v>
      </c>
      <c r="F919" s="2" t="str">
        <f>VLOOKUP(C919,customers!$A$2:$B$1760,2,FALSE)</f>
        <v>Chloris Sorrell</v>
      </c>
      <c r="G919" s="2" t="str">
        <f>IF(VLOOKUP(C919,customers!$A$2:$C$1760,3,FALSE)=0,"",VLOOKUP(C919,customers!$A$2:$C$1760,3,FALSE))</f>
        <v>csorrellph@amazon.com</v>
      </c>
      <c r="H919" s="2" t="str">
        <f>VLOOKUP(C919,customers!$A$2:$G$1760,7,FALSE)</f>
        <v>United Kingdom</v>
      </c>
      <c r="I919" t="str">
        <f>VLOOKUP(D919,products!$A$2:$B$97,2,FALSE)</f>
        <v>Ara</v>
      </c>
      <c r="J919" t="str">
        <f>VLOOKUP(D919,products!$A$2:$E$97,3,FALSE)</f>
        <v>M</v>
      </c>
      <c r="K919" s="6">
        <f>VLOOKUP(D919,products!$A$2:$E$97,4,FALSE)</f>
        <v>0.5</v>
      </c>
      <c r="L919" s="7">
        <f>VLOOKUP(D919,products!$A$2:$E$97,5,FALSE)</f>
        <v>6.75</v>
      </c>
      <c r="M919" s="7">
        <f t="shared" si="42"/>
        <v>6.75</v>
      </c>
      <c r="N919" t="str">
        <f t="shared" si="43"/>
        <v>Arabica</v>
      </c>
      <c r="O919" t="str">
        <f t="shared" si="44"/>
        <v>Medium</v>
      </c>
      <c r="P919" t="str">
        <f>VLOOKUP(orders[[#All],[Customer ID]],Table2[#All],9,0)</f>
        <v>No</v>
      </c>
    </row>
    <row r="920" spans="1:16" x14ac:dyDescent="0.35">
      <c r="A920" s="2" t="s">
        <v>5676</v>
      </c>
      <c r="B920" s="4">
        <v>44573</v>
      </c>
      <c r="C920" s="2" t="s">
        <v>5677</v>
      </c>
      <c r="D920" t="s">
        <v>6144</v>
      </c>
      <c r="E920" s="2">
        <v>3</v>
      </c>
      <c r="F920" s="2" t="str">
        <f>VLOOKUP(C920,customers!$A$2:$B$1760,2,FALSE)</f>
        <v>Chloris Sorrell</v>
      </c>
      <c r="G920" s="2" t="str">
        <f>IF(VLOOKUP(C920,customers!$A$2:$C$1760,3,FALSE)=0,"",VLOOKUP(C920,customers!$A$2:$C$1760,3,FALSE))</f>
        <v>csorrellph@amazon.com</v>
      </c>
      <c r="H920" s="2" t="str">
        <f>VLOOKUP(C920,customers!$A$2:$G$1760,7,FALSE)</f>
        <v>United Kingdom</v>
      </c>
      <c r="I920" t="str">
        <f>VLOOKUP(D920,products!$A$2:$B$97,2,FALSE)</f>
        <v>Exc</v>
      </c>
      <c r="J920" t="str">
        <f>VLOOKUP(D920,products!$A$2:$E$97,3,FALSE)</f>
        <v>D</v>
      </c>
      <c r="K920" s="6">
        <f>VLOOKUP(D920,products!$A$2:$E$97,4,FALSE)</f>
        <v>0.5</v>
      </c>
      <c r="L920" s="7">
        <f>VLOOKUP(D920,products!$A$2:$E$97,5,FALSE)</f>
        <v>7.29</v>
      </c>
      <c r="M920" s="7">
        <f t="shared" si="42"/>
        <v>21.87</v>
      </c>
      <c r="N920" t="str">
        <f t="shared" si="43"/>
        <v>Excelsa</v>
      </c>
      <c r="O920" t="str">
        <f t="shared" si="44"/>
        <v>Dark</v>
      </c>
      <c r="P920" t="str">
        <f>VLOOKUP(orders[[#All],[Customer ID]],Table2[#All],9,0)</f>
        <v>No</v>
      </c>
    </row>
    <row r="921" spans="1:16" x14ac:dyDescent="0.35">
      <c r="A921" s="2" t="s">
        <v>5687</v>
      </c>
      <c r="B921" s="4">
        <v>44181</v>
      </c>
      <c r="C921" s="2" t="s">
        <v>5688</v>
      </c>
      <c r="D921" t="s">
        <v>6163</v>
      </c>
      <c r="E921" s="2">
        <v>5</v>
      </c>
      <c r="F921" s="2" t="str">
        <f>VLOOKUP(C921,customers!$A$2:$B$1760,2,FALSE)</f>
        <v>Quintina Heavyside</v>
      </c>
      <c r="G921" s="2" t="str">
        <f>IF(VLOOKUP(C921,customers!$A$2:$C$1760,3,FALSE)=0,"",VLOOKUP(C921,customers!$A$2:$C$1760,3,FALSE))</f>
        <v>qheavysidepj@unc.edu</v>
      </c>
      <c r="H921" s="2" t="str">
        <f>VLOOKUP(C921,customers!$A$2:$G$1760,7,FALSE)</f>
        <v>United States</v>
      </c>
      <c r="I921" t="str">
        <f>VLOOKUP(D921,products!$A$2:$B$97,2,FALSE)</f>
        <v>Rob</v>
      </c>
      <c r="J921" t="str">
        <f>VLOOKUP(D921,products!$A$2:$E$97,3,FALSE)</f>
        <v>D</v>
      </c>
      <c r="K921" s="6">
        <f>VLOOKUP(D921,products!$A$2:$E$97,4,FALSE)</f>
        <v>0.2</v>
      </c>
      <c r="L921" s="7">
        <f>VLOOKUP(D921,products!$A$2:$E$97,5,FALSE)</f>
        <v>2.6850000000000001</v>
      </c>
      <c r="M921" s="7">
        <f t="shared" si="42"/>
        <v>13.425000000000001</v>
      </c>
      <c r="N921" t="str">
        <f t="shared" si="43"/>
        <v>Robusta</v>
      </c>
      <c r="O921" t="str">
        <f t="shared" si="44"/>
        <v>Dark</v>
      </c>
      <c r="P921" t="str">
        <f>VLOOKUP(orders[[#All],[Customer ID]],Table2[#All],9,0)</f>
        <v>Yes</v>
      </c>
    </row>
    <row r="922" spans="1:16" x14ac:dyDescent="0.35">
      <c r="A922" s="2" t="s">
        <v>5693</v>
      </c>
      <c r="B922" s="4">
        <v>44711</v>
      </c>
      <c r="C922" s="2" t="s">
        <v>5694</v>
      </c>
      <c r="D922" t="s">
        <v>6149</v>
      </c>
      <c r="E922" s="2">
        <v>6</v>
      </c>
      <c r="F922" s="2" t="str">
        <f>VLOOKUP(C922,customers!$A$2:$B$1760,2,FALSE)</f>
        <v>Hadley Reuven</v>
      </c>
      <c r="G922" s="2" t="str">
        <f>IF(VLOOKUP(C922,customers!$A$2:$C$1760,3,FALSE)=0,"",VLOOKUP(C922,customers!$A$2:$C$1760,3,FALSE))</f>
        <v>hreuvenpk@whitehouse.gov</v>
      </c>
      <c r="H922" s="2" t="str">
        <f>VLOOKUP(C922,customers!$A$2:$G$1760,7,FALSE)</f>
        <v>United States</v>
      </c>
      <c r="I922" t="str">
        <f>VLOOKUP(D922,products!$A$2:$B$97,2,FALSE)</f>
        <v>Rob</v>
      </c>
      <c r="J922" t="str">
        <f>VLOOKUP(D922,products!$A$2:$E$97,3,FALSE)</f>
        <v>D</v>
      </c>
      <c r="K922" s="6">
        <f>VLOOKUP(D922,products!$A$2:$E$97,4,FALSE)</f>
        <v>2.5</v>
      </c>
      <c r="L922" s="7">
        <f>VLOOKUP(D922,products!$A$2:$E$97,5,FALSE)</f>
        <v>20.585000000000001</v>
      </c>
      <c r="M922" s="7">
        <f t="shared" si="42"/>
        <v>123.51</v>
      </c>
      <c r="N922" t="str">
        <f t="shared" si="43"/>
        <v>Robusta</v>
      </c>
      <c r="O922" t="str">
        <f t="shared" si="44"/>
        <v>Dark</v>
      </c>
      <c r="P922" t="str">
        <f>VLOOKUP(orders[[#All],[Customer ID]],Table2[#All],9,0)</f>
        <v>No</v>
      </c>
    </row>
    <row r="923" spans="1:16" x14ac:dyDescent="0.35">
      <c r="A923" s="2" t="s">
        <v>5699</v>
      </c>
      <c r="B923" s="4">
        <v>44509</v>
      </c>
      <c r="C923" s="2" t="s">
        <v>5700</v>
      </c>
      <c r="D923" t="s">
        <v>6150</v>
      </c>
      <c r="E923" s="2">
        <v>2</v>
      </c>
      <c r="F923" s="2" t="str">
        <f>VLOOKUP(C923,customers!$A$2:$B$1760,2,FALSE)</f>
        <v>Mitch Attwool</v>
      </c>
      <c r="G923" s="2" t="str">
        <f>IF(VLOOKUP(C923,customers!$A$2:$C$1760,3,FALSE)=0,"",VLOOKUP(C923,customers!$A$2:$C$1760,3,FALSE))</f>
        <v>mattwoolpl@nba.com</v>
      </c>
      <c r="H923" s="2" t="str">
        <f>VLOOKUP(C923,customers!$A$2:$G$1760,7,FALSE)</f>
        <v>United States</v>
      </c>
      <c r="I923" t="str">
        <f>VLOOKUP(D923,products!$A$2:$B$97,2,FALSE)</f>
        <v>Lib</v>
      </c>
      <c r="J923" t="str">
        <f>VLOOKUP(D923,products!$A$2:$E$97,3,FALSE)</f>
        <v>D</v>
      </c>
      <c r="K923" s="6">
        <f>VLOOKUP(D923,products!$A$2:$E$97,4,FALSE)</f>
        <v>0.2</v>
      </c>
      <c r="L923" s="7">
        <f>VLOOKUP(D923,products!$A$2:$E$97,5,FALSE)</f>
        <v>3.8849999999999998</v>
      </c>
      <c r="M923" s="7">
        <f t="shared" si="42"/>
        <v>7.77</v>
      </c>
      <c r="N923" t="str">
        <f t="shared" si="43"/>
        <v>Liberica</v>
      </c>
      <c r="O923" t="str">
        <f t="shared" si="44"/>
        <v>Dark</v>
      </c>
      <c r="P923" t="str">
        <f>VLOOKUP(orders[[#All],[Customer ID]],Table2[#All],9,0)</f>
        <v>No</v>
      </c>
    </row>
    <row r="924" spans="1:16" x14ac:dyDescent="0.35">
      <c r="A924" s="2" t="s">
        <v>5705</v>
      </c>
      <c r="B924" s="4">
        <v>44659</v>
      </c>
      <c r="C924" s="2" t="s">
        <v>5706</v>
      </c>
      <c r="D924" t="s">
        <v>6155</v>
      </c>
      <c r="E924" s="2">
        <v>6</v>
      </c>
      <c r="F924" s="2" t="str">
        <f>VLOOKUP(C924,customers!$A$2:$B$1760,2,FALSE)</f>
        <v>Charin Maplethorp</v>
      </c>
      <c r="G924" s="2" t="str">
        <f>IF(VLOOKUP(C924,customers!$A$2:$C$1760,3,FALSE)=0,"",VLOOKUP(C924,customers!$A$2:$C$1760,3,FALSE))</f>
        <v/>
      </c>
      <c r="H924" s="2" t="str">
        <f>VLOOKUP(C924,customers!$A$2:$G$1760,7,FALSE)</f>
        <v>United States</v>
      </c>
      <c r="I924" t="str">
        <f>VLOOKUP(D924,products!$A$2:$B$97,2,FALSE)</f>
        <v>Ara</v>
      </c>
      <c r="J924" t="str">
        <f>VLOOKUP(D924,products!$A$2:$E$97,3,FALSE)</f>
        <v>M</v>
      </c>
      <c r="K924" s="6">
        <f>VLOOKUP(D924,products!$A$2:$E$97,4,FALSE)</f>
        <v>1</v>
      </c>
      <c r="L924" s="7">
        <f>VLOOKUP(D924,products!$A$2:$E$97,5,FALSE)</f>
        <v>11.25</v>
      </c>
      <c r="M924" s="7">
        <f t="shared" si="42"/>
        <v>67.5</v>
      </c>
      <c r="N924" t="str">
        <f t="shared" si="43"/>
        <v>Arabica</v>
      </c>
      <c r="O924" t="str">
        <f t="shared" si="44"/>
        <v>Medium</v>
      </c>
      <c r="P924" t="str">
        <f>VLOOKUP(orders[[#All],[Customer ID]],Table2[#All],9,0)</f>
        <v>Yes</v>
      </c>
    </row>
    <row r="925" spans="1:16" x14ac:dyDescent="0.35">
      <c r="A925" s="2" t="s">
        <v>5709</v>
      </c>
      <c r="B925" s="4">
        <v>43746</v>
      </c>
      <c r="C925" s="2" t="s">
        <v>5710</v>
      </c>
      <c r="D925" t="s">
        <v>6185</v>
      </c>
      <c r="E925" s="2">
        <v>1</v>
      </c>
      <c r="F925" s="2" t="str">
        <f>VLOOKUP(C925,customers!$A$2:$B$1760,2,FALSE)</f>
        <v>Goldie Wynes</v>
      </c>
      <c r="G925" s="2" t="str">
        <f>IF(VLOOKUP(C925,customers!$A$2:$C$1760,3,FALSE)=0,"",VLOOKUP(C925,customers!$A$2:$C$1760,3,FALSE))</f>
        <v>gwynespn@dagondesign.com</v>
      </c>
      <c r="H925" s="2" t="str">
        <f>VLOOKUP(C925,customers!$A$2:$G$1760,7,FALSE)</f>
        <v>United States</v>
      </c>
      <c r="I925" t="str">
        <f>VLOOKUP(D925,products!$A$2:$B$97,2,FALSE)</f>
        <v>Exc</v>
      </c>
      <c r="J925" t="str">
        <f>VLOOKUP(D925,products!$A$2:$E$97,3,FALSE)</f>
        <v>D</v>
      </c>
      <c r="K925" s="6">
        <f>VLOOKUP(D925,products!$A$2:$E$97,4,FALSE)</f>
        <v>2.5</v>
      </c>
      <c r="L925" s="7">
        <f>VLOOKUP(D925,products!$A$2:$E$97,5,FALSE)</f>
        <v>27.945</v>
      </c>
      <c r="M925" s="7">
        <f t="shared" si="42"/>
        <v>27.945</v>
      </c>
      <c r="N925" t="str">
        <f t="shared" si="43"/>
        <v>Excelsa</v>
      </c>
      <c r="O925" t="str">
        <f t="shared" si="44"/>
        <v>Dark</v>
      </c>
      <c r="P925" t="str">
        <f>VLOOKUP(orders[[#All],[Customer ID]],Table2[#All],9,0)</f>
        <v>No</v>
      </c>
    </row>
    <row r="926" spans="1:16" x14ac:dyDescent="0.35">
      <c r="A926" s="2" t="s">
        <v>5715</v>
      </c>
      <c r="B926" s="4">
        <v>44451</v>
      </c>
      <c r="C926" s="2" t="s">
        <v>5716</v>
      </c>
      <c r="D926" t="s">
        <v>6182</v>
      </c>
      <c r="E926" s="2">
        <v>3</v>
      </c>
      <c r="F926" s="2" t="str">
        <f>VLOOKUP(C926,customers!$A$2:$B$1760,2,FALSE)</f>
        <v>Celie MacCourt</v>
      </c>
      <c r="G926" s="2" t="str">
        <f>IF(VLOOKUP(C926,customers!$A$2:$C$1760,3,FALSE)=0,"",VLOOKUP(C926,customers!$A$2:$C$1760,3,FALSE))</f>
        <v>cmaccourtpo@amazon.com</v>
      </c>
      <c r="H926" s="2" t="str">
        <f>VLOOKUP(C926,customers!$A$2:$G$1760,7,FALSE)</f>
        <v>United States</v>
      </c>
      <c r="I926" t="str">
        <f>VLOOKUP(D926,products!$A$2:$B$97,2,FALSE)</f>
        <v>Ara</v>
      </c>
      <c r="J926" t="str">
        <f>VLOOKUP(D926,products!$A$2:$E$97,3,FALSE)</f>
        <v>L</v>
      </c>
      <c r="K926" s="6">
        <f>VLOOKUP(D926,products!$A$2:$E$97,4,FALSE)</f>
        <v>2.5</v>
      </c>
      <c r="L926" s="7">
        <f>VLOOKUP(D926,products!$A$2:$E$97,5,FALSE)</f>
        <v>29.785</v>
      </c>
      <c r="M926" s="7">
        <f t="shared" si="42"/>
        <v>89.355000000000004</v>
      </c>
      <c r="N926" t="str">
        <f t="shared" si="43"/>
        <v>Arabica</v>
      </c>
      <c r="O926" t="str">
        <f t="shared" si="44"/>
        <v>Light</v>
      </c>
      <c r="P926" t="str">
        <f>VLOOKUP(orders[[#All],[Customer ID]],Table2[#All],9,0)</f>
        <v>No</v>
      </c>
    </row>
    <row r="927" spans="1:16" x14ac:dyDescent="0.35">
      <c r="A927" s="2" t="s">
        <v>5720</v>
      </c>
      <c r="B927" s="4">
        <v>44770</v>
      </c>
      <c r="C927" s="2" t="s">
        <v>5554</v>
      </c>
      <c r="D927" t="s">
        <v>6157</v>
      </c>
      <c r="E927" s="2">
        <v>3</v>
      </c>
      <c r="F927" s="2" t="str">
        <f>VLOOKUP(C927,customers!$A$2:$B$1760,2,FALSE)</f>
        <v>Derick Snow</v>
      </c>
      <c r="G927" s="2" t="str">
        <f>IF(VLOOKUP(C927,customers!$A$2:$C$1760,3,FALSE)=0,"",VLOOKUP(C927,customers!$A$2:$C$1760,3,FALSE))</f>
        <v/>
      </c>
      <c r="H927" s="2" t="str">
        <f>VLOOKUP(C927,customers!$A$2:$G$1760,7,FALSE)</f>
        <v>United States</v>
      </c>
      <c r="I927" t="str">
        <f>VLOOKUP(D927,products!$A$2:$B$97,2,FALSE)</f>
        <v>Ara</v>
      </c>
      <c r="J927" t="str">
        <f>VLOOKUP(D927,products!$A$2:$E$97,3,FALSE)</f>
        <v>M</v>
      </c>
      <c r="K927" s="6">
        <f>VLOOKUP(D927,products!$A$2:$E$97,4,FALSE)</f>
        <v>0.5</v>
      </c>
      <c r="L927" s="7">
        <f>VLOOKUP(D927,products!$A$2:$E$97,5,FALSE)</f>
        <v>6.75</v>
      </c>
      <c r="M927" s="7">
        <f t="shared" si="42"/>
        <v>20.25</v>
      </c>
      <c r="N927" t="str">
        <f t="shared" si="43"/>
        <v>Arabica</v>
      </c>
      <c r="O927" t="str">
        <f t="shared" si="44"/>
        <v>Medium</v>
      </c>
      <c r="P927" t="str">
        <f>VLOOKUP(orders[[#All],[Customer ID]],Table2[#All],9,0)</f>
        <v>No</v>
      </c>
    </row>
    <row r="928" spans="1:16" x14ac:dyDescent="0.35">
      <c r="A928" s="2" t="s">
        <v>5725</v>
      </c>
      <c r="B928" s="4">
        <v>44012</v>
      </c>
      <c r="C928" s="2" t="s">
        <v>5726</v>
      </c>
      <c r="D928" t="s">
        <v>6157</v>
      </c>
      <c r="E928" s="2">
        <v>5</v>
      </c>
      <c r="F928" s="2" t="str">
        <f>VLOOKUP(C928,customers!$A$2:$B$1760,2,FALSE)</f>
        <v>Evy Wilsone</v>
      </c>
      <c r="G928" s="2" t="str">
        <f>IF(VLOOKUP(C928,customers!$A$2:$C$1760,3,FALSE)=0,"",VLOOKUP(C928,customers!$A$2:$C$1760,3,FALSE))</f>
        <v>ewilsonepq@eepurl.com</v>
      </c>
      <c r="H928" s="2" t="str">
        <f>VLOOKUP(C928,customers!$A$2:$G$1760,7,FALSE)</f>
        <v>United States</v>
      </c>
      <c r="I928" t="str">
        <f>VLOOKUP(D928,products!$A$2:$B$97,2,FALSE)</f>
        <v>Ara</v>
      </c>
      <c r="J928" t="str">
        <f>VLOOKUP(D928,products!$A$2:$E$97,3,FALSE)</f>
        <v>M</v>
      </c>
      <c r="K928" s="6">
        <f>VLOOKUP(D928,products!$A$2:$E$97,4,FALSE)</f>
        <v>0.5</v>
      </c>
      <c r="L928" s="7">
        <f>VLOOKUP(D928,products!$A$2:$E$97,5,FALSE)</f>
        <v>6.75</v>
      </c>
      <c r="M928" s="7">
        <f t="shared" si="42"/>
        <v>33.75</v>
      </c>
      <c r="N928" t="str">
        <f t="shared" si="43"/>
        <v>Arabica</v>
      </c>
      <c r="O928" t="str">
        <f t="shared" si="44"/>
        <v>Medium</v>
      </c>
      <c r="P928" t="str">
        <f>VLOOKUP(orders[[#All],[Customer ID]],Table2[#All],9,0)</f>
        <v>Yes</v>
      </c>
    </row>
    <row r="929" spans="1:16" x14ac:dyDescent="0.35">
      <c r="A929" s="2" t="s">
        <v>5731</v>
      </c>
      <c r="B929" s="4">
        <v>43474</v>
      </c>
      <c r="C929" s="2" t="s">
        <v>5732</v>
      </c>
      <c r="D929" t="s">
        <v>6185</v>
      </c>
      <c r="E929" s="2">
        <v>4</v>
      </c>
      <c r="F929" s="2" t="str">
        <f>VLOOKUP(C929,customers!$A$2:$B$1760,2,FALSE)</f>
        <v>Dolores Duffie</v>
      </c>
      <c r="G929" s="2" t="str">
        <f>IF(VLOOKUP(C929,customers!$A$2:$C$1760,3,FALSE)=0,"",VLOOKUP(C929,customers!$A$2:$C$1760,3,FALSE))</f>
        <v>dduffiepr@time.com</v>
      </c>
      <c r="H929" s="2" t="str">
        <f>VLOOKUP(C929,customers!$A$2:$G$1760,7,FALSE)</f>
        <v>United States</v>
      </c>
      <c r="I929" t="str">
        <f>VLOOKUP(D929,products!$A$2:$B$97,2,FALSE)</f>
        <v>Exc</v>
      </c>
      <c r="J929" t="str">
        <f>VLOOKUP(D929,products!$A$2:$E$97,3,FALSE)</f>
        <v>D</v>
      </c>
      <c r="K929" s="6">
        <f>VLOOKUP(D929,products!$A$2:$E$97,4,FALSE)</f>
        <v>2.5</v>
      </c>
      <c r="L929" s="7">
        <f>VLOOKUP(D929,products!$A$2:$E$97,5,FALSE)</f>
        <v>27.945</v>
      </c>
      <c r="M929" s="7">
        <f t="shared" si="42"/>
        <v>111.78</v>
      </c>
      <c r="N929" t="str">
        <f t="shared" si="43"/>
        <v>Excelsa</v>
      </c>
      <c r="O929" t="str">
        <f t="shared" si="44"/>
        <v>Dark</v>
      </c>
      <c r="P929" t="str">
        <f>VLOOKUP(orders[[#All],[Customer ID]],Table2[#All],9,0)</f>
        <v>No</v>
      </c>
    </row>
    <row r="930" spans="1:16" x14ac:dyDescent="0.35">
      <c r="A930" s="2" t="s">
        <v>5737</v>
      </c>
      <c r="B930" s="4">
        <v>44754</v>
      </c>
      <c r="C930" s="2" t="s">
        <v>5738</v>
      </c>
      <c r="D930" t="s">
        <v>6166</v>
      </c>
      <c r="E930" s="2">
        <v>2</v>
      </c>
      <c r="F930" s="2" t="str">
        <f>VLOOKUP(C930,customers!$A$2:$B$1760,2,FALSE)</f>
        <v>Mathilda Matiasek</v>
      </c>
      <c r="G930" s="2" t="str">
        <f>IF(VLOOKUP(C930,customers!$A$2:$C$1760,3,FALSE)=0,"",VLOOKUP(C930,customers!$A$2:$C$1760,3,FALSE))</f>
        <v>mmatiasekps@ucoz.ru</v>
      </c>
      <c r="H930" s="2" t="str">
        <f>VLOOKUP(C930,customers!$A$2:$G$1760,7,FALSE)</f>
        <v>United States</v>
      </c>
      <c r="I930" t="str">
        <f>VLOOKUP(D930,products!$A$2:$B$97,2,FALSE)</f>
        <v>Exc</v>
      </c>
      <c r="J930" t="str">
        <f>VLOOKUP(D930,products!$A$2:$E$97,3,FALSE)</f>
        <v>M</v>
      </c>
      <c r="K930" s="6">
        <f>VLOOKUP(D930,products!$A$2:$E$97,4,FALSE)</f>
        <v>2.5</v>
      </c>
      <c r="L930" s="7">
        <f>VLOOKUP(D930,products!$A$2:$E$97,5,FALSE)</f>
        <v>31.625</v>
      </c>
      <c r="M930" s="7">
        <f t="shared" si="42"/>
        <v>63.25</v>
      </c>
      <c r="N930" t="str">
        <f t="shared" si="43"/>
        <v>Excelsa</v>
      </c>
      <c r="O930" t="str">
        <f t="shared" si="44"/>
        <v>Medium</v>
      </c>
      <c r="P930" t="str">
        <f>VLOOKUP(orders[[#All],[Customer ID]],Table2[#All],9,0)</f>
        <v>Yes</v>
      </c>
    </row>
    <row r="931" spans="1:16" x14ac:dyDescent="0.35">
      <c r="A931" s="2" t="s">
        <v>5742</v>
      </c>
      <c r="B931" s="4">
        <v>44165</v>
      </c>
      <c r="C931" s="2" t="s">
        <v>5743</v>
      </c>
      <c r="D931" t="s">
        <v>6184</v>
      </c>
      <c r="E931" s="2">
        <v>2</v>
      </c>
      <c r="F931" s="2" t="str">
        <f>VLOOKUP(C931,customers!$A$2:$B$1760,2,FALSE)</f>
        <v>Jarred Camillo</v>
      </c>
      <c r="G931" s="2" t="str">
        <f>IF(VLOOKUP(C931,customers!$A$2:$C$1760,3,FALSE)=0,"",VLOOKUP(C931,customers!$A$2:$C$1760,3,FALSE))</f>
        <v>jcamillopt@shinystat.com</v>
      </c>
      <c r="H931" s="2" t="str">
        <f>VLOOKUP(C931,customers!$A$2:$G$1760,7,FALSE)</f>
        <v>United States</v>
      </c>
      <c r="I931" t="str">
        <f>VLOOKUP(D931,products!$A$2:$B$97,2,FALSE)</f>
        <v>Exc</v>
      </c>
      <c r="J931" t="str">
        <f>VLOOKUP(D931,products!$A$2:$E$97,3,FALSE)</f>
        <v>L</v>
      </c>
      <c r="K931" s="6">
        <f>VLOOKUP(D931,products!$A$2:$E$97,4,FALSE)</f>
        <v>0.2</v>
      </c>
      <c r="L931" s="7">
        <f>VLOOKUP(D931,products!$A$2:$E$97,5,FALSE)</f>
        <v>4.4550000000000001</v>
      </c>
      <c r="M931" s="7">
        <f t="shared" si="42"/>
        <v>8.91</v>
      </c>
      <c r="N931" t="str">
        <f t="shared" si="43"/>
        <v>Excelsa</v>
      </c>
      <c r="O931" t="str">
        <f t="shared" si="44"/>
        <v>Light</v>
      </c>
      <c r="P931" t="str">
        <f>VLOOKUP(orders[[#All],[Customer ID]],Table2[#All],9,0)</f>
        <v>Yes</v>
      </c>
    </row>
    <row r="932" spans="1:16" x14ac:dyDescent="0.35">
      <c r="A932" s="2" t="s">
        <v>5748</v>
      </c>
      <c r="B932" s="4">
        <v>43546</v>
      </c>
      <c r="C932" s="2" t="s">
        <v>5749</v>
      </c>
      <c r="D932" t="s">
        <v>6183</v>
      </c>
      <c r="E932" s="2">
        <v>1</v>
      </c>
      <c r="F932" s="2" t="str">
        <f>VLOOKUP(C932,customers!$A$2:$B$1760,2,FALSE)</f>
        <v>Kameko Philbrick</v>
      </c>
      <c r="G932" s="2" t="str">
        <f>IF(VLOOKUP(C932,customers!$A$2:$C$1760,3,FALSE)=0,"",VLOOKUP(C932,customers!$A$2:$C$1760,3,FALSE))</f>
        <v>kphilbrickpu@cdc.gov</v>
      </c>
      <c r="H932" s="2" t="str">
        <f>VLOOKUP(C932,customers!$A$2:$G$1760,7,FALSE)</f>
        <v>United States</v>
      </c>
      <c r="I932" t="str">
        <f>VLOOKUP(D932,products!$A$2:$B$97,2,FALSE)</f>
        <v>Exc</v>
      </c>
      <c r="J932" t="str">
        <f>VLOOKUP(D932,products!$A$2:$E$97,3,FALSE)</f>
        <v>D</v>
      </c>
      <c r="K932" s="6">
        <f>VLOOKUP(D932,products!$A$2:$E$97,4,FALSE)</f>
        <v>1</v>
      </c>
      <c r="L932" s="7">
        <f>VLOOKUP(D932,products!$A$2:$E$97,5,FALSE)</f>
        <v>12.15</v>
      </c>
      <c r="M932" s="7">
        <f t="shared" si="42"/>
        <v>12.15</v>
      </c>
      <c r="N932" t="str">
        <f t="shared" si="43"/>
        <v>Excelsa</v>
      </c>
      <c r="O932" t="str">
        <f t="shared" si="44"/>
        <v>Dark</v>
      </c>
      <c r="P932" t="str">
        <f>VLOOKUP(orders[[#All],[Customer ID]],Table2[#All],9,0)</f>
        <v>Yes</v>
      </c>
    </row>
    <row r="933" spans="1:16" x14ac:dyDescent="0.35">
      <c r="A933" s="2" t="s">
        <v>5753</v>
      </c>
      <c r="B933" s="4">
        <v>44607</v>
      </c>
      <c r="C933" s="2" t="s">
        <v>5754</v>
      </c>
      <c r="D933" t="s">
        <v>6158</v>
      </c>
      <c r="E933" s="2">
        <v>4</v>
      </c>
      <c r="F933" s="2" t="str">
        <f>VLOOKUP(C933,customers!$A$2:$B$1760,2,FALSE)</f>
        <v>Mallory Shrimpling</v>
      </c>
      <c r="G933" s="2" t="str">
        <f>IF(VLOOKUP(C933,customers!$A$2:$C$1760,3,FALSE)=0,"",VLOOKUP(C933,customers!$A$2:$C$1760,3,FALSE))</f>
        <v/>
      </c>
      <c r="H933" s="2" t="str">
        <f>VLOOKUP(C933,customers!$A$2:$G$1760,7,FALSE)</f>
        <v>United States</v>
      </c>
      <c r="I933" t="str">
        <f>VLOOKUP(D933,products!$A$2:$B$97,2,FALSE)</f>
        <v>Ara</v>
      </c>
      <c r="J933" t="str">
        <f>VLOOKUP(D933,products!$A$2:$E$97,3,FALSE)</f>
        <v>D</v>
      </c>
      <c r="K933" s="6">
        <f>VLOOKUP(D933,products!$A$2:$E$97,4,FALSE)</f>
        <v>0.5</v>
      </c>
      <c r="L933" s="7">
        <f>VLOOKUP(D933,products!$A$2:$E$97,5,FALSE)</f>
        <v>5.97</v>
      </c>
      <c r="M933" s="7">
        <f t="shared" si="42"/>
        <v>23.88</v>
      </c>
      <c r="N933" t="str">
        <f t="shared" si="43"/>
        <v>Arabica</v>
      </c>
      <c r="O933" t="str">
        <f t="shared" si="44"/>
        <v>Dark</v>
      </c>
      <c r="P933" t="str">
        <f>VLOOKUP(orders[[#All],[Customer ID]],Table2[#All],9,0)</f>
        <v>Yes</v>
      </c>
    </row>
    <row r="934" spans="1:16" x14ac:dyDescent="0.35">
      <c r="A934" s="2" t="s">
        <v>5757</v>
      </c>
      <c r="B934" s="4">
        <v>44117</v>
      </c>
      <c r="C934" s="2" t="s">
        <v>5758</v>
      </c>
      <c r="D934" t="s">
        <v>6141</v>
      </c>
      <c r="E934" s="2">
        <v>4</v>
      </c>
      <c r="F934" s="2" t="str">
        <f>VLOOKUP(C934,customers!$A$2:$B$1760,2,FALSE)</f>
        <v>Barnett Sillis</v>
      </c>
      <c r="G934" s="2" t="str">
        <f>IF(VLOOKUP(C934,customers!$A$2:$C$1760,3,FALSE)=0,"",VLOOKUP(C934,customers!$A$2:$C$1760,3,FALSE))</f>
        <v>bsillispw@istockphoto.com</v>
      </c>
      <c r="H934" s="2" t="str">
        <f>VLOOKUP(C934,customers!$A$2:$G$1760,7,FALSE)</f>
        <v>United States</v>
      </c>
      <c r="I934" t="str">
        <f>VLOOKUP(D934,products!$A$2:$B$97,2,FALSE)</f>
        <v>Exc</v>
      </c>
      <c r="J934" t="str">
        <f>VLOOKUP(D934,products!$A$2:$E$97,3,FALSE)</f>
        <v>M</v>
      </c>
      <c r="K934" s="6">
        <f>VLOOKUP(D934,products!$A$2:$E$97,4,FALSE)</f>
        <v>1</v>
      </c>
      <c r="L934" s="7">
        <f>VLOOKUP(D934,products!$A$2:$E$97,5,FALSE)</f>
        <v>13.75</v>
      </c>
      <c r="M934" s="7">
        <f t="shared" si="42"/>
        <v>55</v>
      </c>
      <c r="N934" t="str">
        <f t="shared" si="43"/>
        <v>Excelsa</v>
      </c>
      <c r="O934" t="str">
        <f t="shared" si="44"/>
        <v>Medium</v>
      </c>
      <c r="P934" t="str">
        <f>VLOOKUP(orders[[#All],[Customer ID]],Table2[#All],9,0)</f>
        <v>No</v>
      </c>
    </row>
    <row r="935" spans="1:16" x14ac:dyDescent="0.35">
      <c r="A935" s="2" t="s">
        <v>5763</v>
      </c>
      <c r="B935" s="4">
        <v>44557</v>
      </c>
      <c r="C935" s="2" t="s">
        <v>5764</v>
      </c>
      <c r="D935" t="s">
        <v>6177</v>
      </c>
      <c r="E935" s="2">
        <v>3</v>
      </c>
      <c r="F935" s="2" t="str">
        <f>VLOOKUP(C935,customers!$A$2:$B$1760,2,FALSE)</f>
        <v>Brenn Dundredge</v>
      </c>
      <c r="G935" s="2" t="str">
        <f>IF(VLOOKUP(C935,customers!$A$2:$C$1760,3,FALSE)=0,"",VLOOKUP(C935,customers!$A$2:$C$1760,3,FALSE))</f>
        <v/>
      </c>
      <c r="H935" s="2" t="str">
        <f>VLOOKUP(C935,customers!$A$2:$G$1760,7,FALSE)</f>
        <v>United States</v>
      </c>
      <c r="I935" t="str">
        <f>VLOOKUP(D935,products!$A$2:$B$97,2,FALSE)</f>
        <v>Rob</v>
      </c>
      <c r="J935" t="str">
        <f>VLOOKUP(D935,products!$A$2:$E$97,3,FALSE)</f>
        <v>D</v>
      </c>
      <c r="K935" s="6">
        <f>VLOOKUP(D935,products!$A$2:$E$97,4,FALSE)</f>
        <v>1</v>
      </c>
      <c r="L935" s="7">
        <f>VLOOKUP(D935,products!$A$2:$E$97,5,FALSE)</f>
        <v>8.9499999999999993</v>
      </c>
      <c r="M935" s="7">
        <f t="shared" si="42"/>
        <v>26.849999999999998</v>
      </c>
      <c r="N935" t="str">
        <f t="shared" si="43"/>
        <v>Robusta</v>
      </c>
      <c r="O935" t="str">
        <f t="shared" si="44"/>
        <v>Dark</v>
      </c>
      <c r="P935" t="str">
        <f>VLOOKUP(orders[[#All],[Customer ID]],Table2[#All],9,0)</f>
        <v>Yes</v>
      </c>
    </row>
    <row r="936" spans="1:16" x14ac:dyDescent="0.35">
      <c r="A936" s="2" t="s">
        <v>5768</v>
      </c>
      <c r="B936" s="4">
        <v>44409</v>
      </c>
      <c r="C936" s="2" t="s">
        <v>5769</v>
      </c>
      <c r="D936" t="s">
        <v>6151</v>
      </c>
      <c r="E936" s="2">
        <v>5</v>
      </c>
      <c r="F936" s="2" t="str">
        <f>VLOOKUP(C936,customers!$A$2:$B$1760,2,FALSE)</f>
        <v>Read Cutts</v>
      </c>
      <c r="G936" s="2" t="str">
        <f>IF(VLOOKUP(C936,customers!$A$2:$C$1760,3,FALSE)=0,"",VLOOKUP(C936,customers!$A$2:$C$1760,3,FALSE))</f>
        <v>rcuttspy@techcrunch.com</v>
      </c>
      <c r="H936" s="2" t="str">
        <f>VLOOKUP(C936,customers!$A$2:$G$1760,7,FALSE)</f>
        <v>United States</v>
      </c>
      <c r="I936" t="str">
        <f>VLOOKUP(D936,products!$A$2:$B$97,2,FALSE)</f>
        <v>Rob</v>
      </c>
      <c r="J936" t="str">
        <f>VLOOKUP(D936,products!$A$2:$E$97,3,FALSE)</f>
        <v>M</v>
      </c>
      <c r="K936" s="6">
        <f>VLOOKUP(D936,products!$A$2:$E$97,4,FALSE)</f>
        <v>2.5</v>
      </c>
      <c r="L936" s="7">
        <f>VLOOKUP(D936,products!$A$2:$E$97,5,FALSE)</f>
        <v>22.885000000000002</v>
      </c>
      <c r="M936" s="7">
        <f t="shared" si="42"/>
        <v>114.42500000000001</v>
      </c>
      <c r="N936" t="str">
        <f t="shared" si="43"/>
        <v>Robusta</v>
      </c>
      <c r="O936" t="str">
        <f t="shared" si="44"/>
        <v>Medium</v>
      </c>
      <c r="P936" t="str">
        <f>VLOOKUP(orders[[#All],[Customer ID]],Table2[#All],9,0)</f>
        <v>No</v>
      </c>
    </row>
    <row r="937" spans="1:16" x14ac:dyDescent="0.35">
      <c r="A937" s="2" t="s">
        <v>5774</v>
      </c>
      <c r="B937" s="4">
        <v>44153</v>
      </c>
      <c r="C937" s="2" t="s">
        <v>5775</v>
      </c>
      <c r="D937" t="s">
        <v>6175</v>
      </c>
      <c r="E937" s="2">
        <v>6</v>
      </c>
      <c r="F937" s="2" t="str">
        <f>VLOOKUP(C937,customers!$A$2:$B$1760,2,FALSE)</f>
        <v>Michale Delves</v>
      </c>
      <c r="G937" s="2" t="str">
        <f>IF(VLOOKUP(C937,customers!$A$2:$C$1760,3,FALSE)=0,"",VLOOKUP(C937,customers!$A$2:$C$1760,3,FALSE))</f>
        <v>mdelvespz@nature.com</v>
      </c>
      <c r="H937" s="2" t="str">
        <f>VLOOKUP(C937,customers!$A$2:$G$1760,7,FALSE)</f>
        <v>United States</v>
      </c>
      <c r="I937" t="str">
        <f>VLOOKUP(D937,products!$A$2:$B$97,2,FALSE)</f>
        <v>Ara</v>
      </c>
      <c r="J937" t="str">
        <f>VLOOKUP(D937,products!$A$2:$E$97,3,FALSE)</f>
        <v>M</v>
      </c>
      <c r="K937" s="6">
        <f>VLOOKUP(D937,products!$A$2:$E$97,4,FALSE)</f>
        <v>2.5</v>
      </c>
      <c r="L937" s="7">
        <f>VLOOKUP(D937,products!$A$2:$E$97,5,FALSE)</f>
        <v>25.875</v>
      </c>
      <c r="M937" s="7">
        <f t="shared" si="42"/>
        <v>155.25</v>
      </c>
      <c r="N937" t="str">
        <f t="shared" si="43"/>
        <v>Arabica</v>
      </c>
      <c r="O937" t="str">
        <f t="shared" si="44"/>
        <v>Medium</v>
      </c>
      <c r="P937" t="str">
        <f>VLOOKUP(orders[[#All],[Customer ID]],Table2[#All],9,0)</f>
        <v>Yes</v>
      </c>
    </row>
    <row r="938" spans="1:16" x14ac:dyDescent="0.35">
      <c r="A938" s="2" t="s">
        <v>5780</v>
      </c>
      <c r="B938" s="4">
        <v>44493</v>
      </c>
      <c r="C938" s="2" t="s">
        <v>5781</v>
      </c>
      <c r="D938" t="s">
        <v>6169</v>
      </c>
      <c r="E938" s="2">
        <v>3</v>
      </c>
      <c r="F938" s="2" t="str">
        <f>VLOOKUP(C938,customers!$A$2:$B$1760,2,FALSE)</f>
        <v>Devland Gritton</v>
      </c>
      <c r="G938" s="2" t="str">
        <f>IF(VLOOKUP(C938,customers!$A$2:$C$1760,3,FALSE)=0,"",VLOOKUP(C938,customers!$A$2:$C$1760,3,FALSE))</f>
        <v>dgrittonq0@nydailynews.com</v>
      </c>
      <c r="H938" s="2" t="str">
        <f>VLOOKUP(C938,customers!$A$2:$G$1760,7,FALSE)</f>
        <v>United States</v>
      </c>
      <c r="I938" t="str">
        <f>VLOOKUP(D938,products!$A$2:$B$97,2,FALSE)</f>
        <v>Lib</v>
      </c>
      <c r="J938" t="str">
        <f>VLOOKUP(D938,products!$A$2:$E$97,3,FALSE)</f>
        <v>D</v>
      </c>
      <c r="K938" s="6">
        <f>VLOOKUP(D938,products!$A$2:$E$97,4,FALSE)</f>
        <v>0.5</v>
      </c>
      <c r="L938" s="7">
        <f>VLOOKUP(D938,products!$A$2:$E$97,5,FALSE)</f>
        <v>7.77</v>
      </c>
      <c r="M938" s="7">
        <f t="shared" si="42"/>
        <v>23.31</v>
      </c>
      <c r="N938" t="str">
        <f t="shared" si="43"/>
        <v>Liberica</v>
      </c>
      <c r="O938" t="str">
        <f t="shared" si="44"/>
        <v>Dark</v>
      </c>
      <c r="P938" t="str">
        <f>VLOOKUP(orders[[#All],[Customer ID]],Table2[#All],9,0)</f>
        <v>Yes</v>
      </c>
    </row>
    <row r="939" spans="1:16" x14ac:dyDescent="0.35">
      <c r="A939" s="2" t="s">
        <v>5780</v>
      </c>
      <c r="B939" s="4">
        <v>44493</v>
      </c>
      <c r="C939" s="2" t="s">
        <v>5781</v>
      </c>
      <c r="D939" t="s">
        <v>6151</v>
      </c>
      <c r="E939" s="2">
        <v>4</v>
      </c>
      <c r="F939" s="2" t="str">
        <f>VLOOKUP(C939,customers!$A$2:$B$1760,2,FALSE)</f>
        <v>Devland Gritton</v>
      </c>
      <c r="G939" s="2" t="str">
        <f>IF(VLOOKUP(C939,customers!$A$2:$C$1760,3,FALSE)=0,"",VLOOKUP(C939,customers!$A$2:$C$1760,3,FALSE))</f>
        <v>dgrittonq0@nydailynews.com</v>
      </c>
      <c r="H939" s="2" t="str">
        <f>VLOOKUP(C939,customers!$A$2:$G$1760,7,FALSE)</f>
        <v>United States</v>
      </c>
      <c r="I939" t="str">
        <f>VLOOKUP(D939,products!$A$2:$B$97,2,FALSE)</f>
        <v>Rob</v>
      </c>
      <c r="J939" t="str">
        <f>VLOOKUP(D939,products!$A$2:$E$97,3,FALSE)</f>
        <v>M</v>
      </c>
      <c r="K939" s="6">
        <f>VLOOKUP(D939,products!$A$2:$E$97,4,FALSE)</f>
        <v>2.5</v>
      </c>
      <c r="L939" s="7">
        <f>VLOOKUP(D939,products!$A$2:$E$97,5,FALSE)</f>
        <v>22.885000000000002</v>
      </c>
      <c r="M939" s="7">
        <f t="shared" si="42"/>
        <v>91.54</v>
      </c>
      <c r="N939" t="str">
        <f t="shared" si="43"/>
        <v>Robusta</v>
      </c>
      <c r="O939" t="str">
        <f t="shared" si="44"/>
        <v>Medium</v>
      </c>
      <c r="P939" t="str">
        <f>VLOOKUP(orders[[#All],[Customer ID]],Table2[#All],9,0)</f>
        <v>Yes</v>
      </c>
    </row>
    <row r="940" spans="1:16" x14ac:dyDescent="0.35">
      <c r="A940" s="2" t="s">
        <v>5791</v>
      </c>
      <c r="B940" s="4">
        <v>43829</v>
      </c>
      <c r="C940" s="2" t="s">
        <v>5792</v>
      </c>
      <c r="D940" t="s">
        <v>6171</v>
      </c>
      <c r="E940" s="2">
        <v>5</v>
      </c>
      <c r="F940" s="2" t="str">
        <f>VLOOKUP(C940,customers!$A$2:$B$1760,2,FALSE)</f>
        <v>Dell Gut</v>
      </c>
      <c r="G940" s="2" t="str">
        <f>IF(VLOOKUP(C940,customers!$A$2:$C$1760,3,FALSE)=0,"",VLOOKUP(C940,customers!$A$2:$C$1760,3,FALSE))</f>
        <v>dgutq2@umich.edu</v>
      </c>
      <c r="H940" s="2" t="str">
        <f>VLOOKUP(C940,customers!$A$2:$G$1760,7,FALSE)</f>
        <v>United States</v>
      </c>
      <c r="I940" t="str">
        <f>VLOOKUP(D940,products!$A$2:$B$97,2,FALSE)</f>
        <v>Exc</v>
      </c>
      <c r="J940" t="str">
        <f>VLOOKUP(D940,products!$A$2:$E$97,3,FALSE)</f>
        <v>L</v>
      </c>
      <c r="K940" s="6">
        <f>VLOOKUP(D940,products!$A$2:$E$97,4,FALSE)</f>
        <v>1</v>
      </c>
      <c r="L940" s="7">
        <f>VLOOKUP(D940,products!$A$2:$E$97,5,FALSE)</f>
        <v>14.85</v>
      </c>
      <c r="M940" s="7">
        <f t="shared" si="42"/>
        <v>74.25</v>
      </c>
      <c r="N940" t="str">
        <f t="shared" si="43"/>
        <v>Excelsa</v>
      </c>
      <c r="O940" t="str">
        <f t="shared" si="44"/>
        <v>Light</v>
      </c>
      <c r="P940" t="str">
        <f>VLOOKUP(orders[[#All],[Customer ID]],Table2[#All],9,0)</f>
        <v>Yes</v>
      </c>
    </row>
    <row r="941" spans="1:16" x14ac:dyDescent="0.35">
      <c r="A941" s="2" t="s">
        <v>5797</v>
      </c>
      <c r="B941" s="4">
        <v>44229</v>
      </c>
      <c r="C941" s="2" t="s">
        <v>5798</v>
      </c>
      <c r="D941" t="s">
        <v>6145</v>
      </c>
      <c r="E941" s="2">
        <v>6</v>
      </c>
      <c r="F941" s="2" t="str">
        <f>VLOOKUP(C941,customers!$A$2:$B$1760,2,FALSE)</f>
        <v>Willy Pummery</v>
      </c>
      <c r="G941" s="2" t="str">
        <f>IF(VLOOKUP(C941,customers!$A$2:$C$1760,3,FALSE)=0,"",VLOOKUP(C941,customers!$A$2:$C$1760,3,FALSE))</f>
        <v>wpummeryq3@topsy.com</v>
      </c>
      <c r="H941" s="2" t="str">
        <f>VLOOKUP(C941,customers!$A$2:$G$1760,7,FALSE)</f>
        <v>United States</v>
      </c>
      <c r="I941" t="str">
        <f>VLOOKUP(D941,products!$A$2:$B$97,2,FALSE)</f>
        <v>Lib</v>
      </c>
      <c r="J941" t="str">
        <f>VLOOKUP(D941,products!$A$2:$E$97,3,FALSE)</f>
        <v>L</v>
      </c>
      <c r="K941" s="6">
        <f>VLOOKUP(D941,products!$A$2:$E$97,4,FALSE)</f>
        <v>0.2</v>
      </c>
      <c r="L941" s="7">
        <f>VLOOKUP(D941,products!$A$2:$E$97,5,FALSE)</f>
        <v>4.7549999999999999</v>
      </c>
      <c r="M941" s="7">
        <f t="shared" si="42"/>
        <v>28.53</v>
      </c>
      <c r="N941" t="str">
        <f t="shared" si="43"/>
        <v>Liberica</v>
      </c>
      <c r="O941" t="str">
        <f t="shared" si="44"/>
        <v>Light</v>
      </c>
      <c r="P941" t="str">
        <f>VLOOKUP(orders[[#All],[Customer ID]],Table2[#All],9,0)</f>
        <v>No</v>
      </c>
    </row>
    <row r="942" spans="1:16" x14ac:dyDescent="0.35">
      <c r="A942" s="2" t="s">
        <v>5803</v>
      </c>
      <c r="B942" s="4">
        <v>44332</v>
      </c>
      <c r="C942" s="2" t="s">
        <v>5804</v>
      </c>
      <c r="D942" t="s">
        <v>6173</v>
      </c>
      <c r="E942" s="2">
        <v>2</v>
      </c>
      <c r="F942" s="2" t="str">
        <f>VLOOKUP(C942,customers!$A$2:$B$1760,2,FALSE)</f>
        <v>Geoffrey Siuda</v>
      </c>
      <c r="G942" s="2" t="str">
        <f>IF(VLOOKUP(C942,customers!$A$2:$C$1760,3,FALSE)=0,"",VLOOKUP(C942,customers!$A$2:$C$1760,3,FALSE))</f>
        <v>gsiudaq4@nytimes.com</v>
      </c>
      <c r="H942" s="2" t="str">
        <f>VLOOKUP(C942,customers!$A$2:$G$1760,7,FALSE)</f>
        <v>United States</v>
      </c>
      <c r="I942" t="str">
        <f>VLOOKUP(D942,products!$A$2:$B$97,2,FALSE)</f>
        <v>Rob</v>
      </c>
      <c r="J942" t="str">
        <f>VLOOKUP(D942,products!$A$2:$E$97,3,FALSE)</f>
        <v>L</v>
      </c>
      <c r="K942" s="6">
        <f>VLOOKUP(D942,products!$A$2:$E$97,4,FALSE)</f>
        <v>0.5</v>
      </c>
      <c r="L942" s="7">
        <f>VLOOKUP(D942,products!$A$2:$E$97,5,FALSE)</f>
        <v>7.17</v>
      </c>
      <c r="M942" s="7">
        <f t="shared" si="42"/>
        <v>14.34</v>
      </c>
      <c r="N942" t="str">
        <f t="shared" si="43"/>
        <v>Robusta</v>
      </c>
      <c r="O942" t="str">
        <f t="shared" si="44"/>
        <v>Light</v>
      </c>
      <c r="P942" t="str">
        <f>VLOOKUP(orders[[#All],[Customer ID]],Table2[#All],9,0)</f>
        <v>Yes</v>
      </c>
    </row>
    <row r="943" spans="1:16" x14ac:dyDescent="0.35">
      <c r="A943" s="2" t="s">
        <v>5809</v>
      </c>
      <c r="B943" s="4">
        <v>44674</v>
      </c>
      <c r="C943" s="2" t="s">
        <v>5810</v>
      </c>
      <c r="D943" t="s">
        <v>6180</v>
      </c>
      <c r="E943" s="2">
        <v>2</v>
      </c>
      <c r="F943" s="2" t="str">
        <f>VLOOKUP(C943,customers!$A$2:$B$1760,2,FALSE)</f>
        <v>Henderson Crowne</v>
      </c>
      <c r="G943" s="2" t="str">
        <f>IF(VLOOKUP(C943,customers!$A$2:$C$1760,3,FALSE)=0,"",VLOOKUP(C943,customers!$A$2:$C$1760,3,FALSE))</f>
        <v>hcrowneq5@wufoo.com</v>
      </c>
      <c r="H943" s="2" t="str">
        <f>VLOOKUP(C943,customers!$A$2:$G$1760,7,FALSE)</f>
        <v>Ireland</v>
      </c>
      <c r="I943" t="str">
        <f>VLOOKUP(D943,products!$A$2:$B$97,2,FALSE)</f>
        <v>Ara</v>
      </c>
      <c r="J943" t="str">
        <f>VLOOKUP(D943,products!$A$2:$E$97,3,FALSE)</f>
        <v>L</v>
      </c>
      <c r="K943" s="6">
        <f>VLOOKUP(D943,products!$A$2:$E$97,4,FALSE)</f>
        <v>0.5</v>
      </c>
      <c r="L943" s="7">
        <f>VLOOKUP(D943,products!$A$2:$E$97,5,FALSE)</f>
        <v>7.77</v>
      </c>
      <c r="M943" s="7">
        <f t="shared" si="42"/>
        <v>15.54</v>
      </c>
      <c r="N943" t="str">
        <f t="shared" si="43"/>
        <v>Arabica</v>
      </c>
      <c r="O943" t="str">
        <f t="shared" si="44"/>
        <v>Light</v>
      </c>
      <c r="P943" t="str">
        <f>VLOOKUP(orders[[#All],[Customer ID]],Table2[#All],9,0)</f>
        <v>Yes</v>
      </c>
    </row>
    <row r="944" spans="1:16" x14ac:dyDescent="0.35">
      <c r="A944" s="2" t="s">
        <v>5816</v>
      </c>
      <c r="B944" s="4">
        <v>44464</v>
      </c>
      <c r="C944" s="2" t="s">
        <v>5817</v>
      </c>
      <c r="D944" t="s">
        <v>6179</v>
      </c>
      <c r="E944" s="2">
        <v>3</v>
      </c>
      <c r="F944" s="2" t="str">
        <f>VLOOKUP(C944,customers!$A$2:$B$1760,2,FALSE)</f>
        <v>Vernor Pawsey</v>
      </c>
      <c r="G944" s="2" t="str">
        <f>IF(VLOOKUP(C944,customers!$A$2:$C$1760,3,FALSE)=0,"",VLOOKUP(C944,customers!$A$2:$C$1760,3,FALSE))</f>
        <v>vpawseyq6@tiny.cc</v>
      </c>
      <c r="H944" s="2" t="str">
        <f>VLOOKUP(C944,customers!$A$2:$G$1760,7,FALSE)</f>
        <v>United States</v>
      </c>
      <c r="I944" t="str">
        <f>VLOOKUP(D944,products!$A$2:$B$97,2,FALSE)</f>
        <v>Rob</v>
      </c>
      <c r="J944" t="str">
        <f>VLOOKUP(D944,products!$A$2:$E$97,3,FALSE)</f>
        <v>L</v>
      </c>
      <c r="K944" s="6">
        <f>VLOOKUP(D944,products!$A$2:$E$97,4,FALSE)</f>
        <v>1</v>
      </c>
      <c r="L944" s="7">
        <f>VLOOKUP(D944,products!$A$2:$E$97,5,FALSE)</f>
        <v>11.95</v>
      </c>
      <c r="M944" s="7">
        <f t="shared" si="42"/>
        <v>35.849999999999994</v>
      </c>
      <c r="N944" t="str">
        <f t="shared" si="43"/>
        <v>Robusta</v>
      </c>
      <c r="O944" t="str">
        <f t="shared" si="44"/>
        <v>Light</v>
      </c>
      <c r="P944" t="str">
        <f>VLOOKUP(orders[[#All],[Customer ID]],Table2[#All],9,0)</f>
        <v>No</v>
      </c>
    </row>
    <row r="945" spans="1:16" x14ac:dyDescent="0.35">
      <c r="A945" s="2" t="s">
        <v>5822</v>
      </c>
      <c r="B945" s="4">
        <v>44719</v>
      </c>
      <c r="C945" s="2" t="s">
        <v>5823</v>
      </c>
      <c r="D945" t="s">
        <v>6180</v>
      </c>
      <c r="E945" s="2">
        <v>6</v>
      </c>
      <c r="F945" s="2" t="str">
        <f>VLOOKUP(C945,customers!$A$2:$B$1760,2,FALSE)</f>
        <v>Augustin Waterhouse</v>
      </c>
      <c r="G945" s="2" t="str">
        <f>IF(VLOOKUP(C945,customers!$A$2:$C$1760,3,FALSE)=0,"",VLOOKUP(C945,customers!$A$2:$C$1760,3,FALSE))</f>
        <v>awaterhouseq7@istockphoto.com</v>
      </c>
      <c r="H945" s="2" t="str">
        <f>VLOOKUP(C945,customers!$A$2:$G$1760,7,FALSE)</f>
        <v>United States</v>
      </c>
      <c r="I945" t="str">
        <f>VLOOKUP(D945,products!$A$2:$B$97,2,FALSE)</f>
        <v>Ara</v>
      </c>
      <c r="J945" t="str">
        <f>VLOOKUP(D945,products!$A$2:$E$97,3,FALSE)</f>
        <v>L</v>
      </c>
      <c r="K945" s="6">
        <f>VLOOKUP(D945,products!$A$2:$E$97,4,FALSE)</f>
        <v>0.5</v>
      </c>
      <c r="L945" s="7">
        <f>VLOOKUP(D945,products!$A$2:$E$97,5,FALSE)</f>
        <v>7.77</v>
      </c>
      <c r="M945" s="7">
        <f t="shared" si="42"/>
        <v>46.62</v>
      </c>
      <c r="N945" t="str">
        <f t="shared" si="43"/>
        <v>Arabica</v>
      </c>
      <c r="O945" t="str">
        <f t="shared" si="44"/>
        <v>Light</v>
      </c>
      <c r="P945" t="str">
        <f>VLOOKUP(orders[[#All],[Customer ID]],Table2[#All],9,0)</f>
        <v>No</v>
      </c>
    </row>
    <row r="946" spans="1:16" x14ac:dyDescent="0.35">
      <c r="A946" s="2" t="s">
        <v>5828</v>
      </c>
      <c r="B946" s="4">
        <v>44054</v>
      </c>
      <c r="C946" s="2" t="s">
        <v>5829</v>
      </c>
      <c r="D946" t="s">
        <v>6173</v>
      </c>
      <c r="E946" s="2">
        <v>5</v>
      </c>
      <c r="F946" s="2" t="str">
        <f>VLOOKUP(C946,customers!$A$2:$B$1760,2,FALSE)</f>
        <v>Fanchon Haughian</v>
      </c>
      <c r="G946" s="2" t="str">
        <f>IF(VLOOKUP(C946,customers!$A$2:$C$1760,3,FALSE)=0,"",VLOOKUP(C946,customers!$A$2:$C$1760,3,FALSE))</f>
        <v>fhaughianq8@1688.com</v>
      </c>
      <c r="H946" s="2" t="str">
        <f>VLOOKUP(C946,customers!$A$2:$G$1760,7,FALSE)</f>
        <v>United States</v>
      </c>
      <c r="I946" t="str">
        <f>VLOOKUP(D946,products!$A$2:$B$97,2,FALSE)</f>
        <v>Rob</v>
      </c>
      <c r="J946" t="str">
        <f>VLOOKUP(D946,products!$A$2:$E$97,3,FALSE)</f>
        <v>L</v>
      </c>
      <c r="K946" s="6">
        <f>VLOOKUP(D946,products!$A$2:$E$97,4,FALSE)</f>
        <v>0.5</v>
      </c>
      <c r="L946" s="7">
        <f>VLOOKUP(D946,products!$A$2:$E$97,5,FALSE)</f>
        <v>7.17</v>
      </c>
      <c r="M946" s="7">
        <f t="shared" si="42"/>
        <v>35.85</v>
      </c>
      <c r="N946" t="str">
        <f t="shared" si="43"/>
        <v>Robusta</v>
      </c>
      <c r="O946" t="str">
        <f t="shared" si="44"/>
        <v>Light</v>
      </c>
      <c r="P946" t="str">
        <f>VLOOKUP(orders[[#All],[Customer ID]],Table2[#All],9,0)</f>
        <v>No</v>
      </c>
    </row>
    <row r="947" spans="1:16" x14ac:dyDescent="0.35">
      <c r="A947" s="2" t="s">
        <v>5834</v>
      </c>
      <c r="B947" s="4">
        <v>43524</v>
      </c>
      <c r="C947" s="2" t="s">
        <v>5835</v>
      </c>
      <c r="D947" t="s">
        <v>6165</v>
      </c>
      <c r="E947" s="2">
        <v>4</v>
      </c>
      <c r="F947" s="2" t="str">
        <f>VLOOKUP(C947,customers!$A$2:$B$1760,2,FALSE)</f>
        <v>Jaimie Hatz</v>
      </c>
      <c r="G947" s="2" t="str">
        <f>IF(VLOOKUP(C947,customers!$A$2:$C$1760,3,FALSE)=0,"",VLOOKUP(C947,customers!$A$2:$C$1760,3,FALSE))</f>
        <v/>
      </c>
      <c r="H947" s="2" t="str">
        <f>VLOOKUP(C947,customers!$A$2:$G$1760,7,FALSE)</f>
        <v>United States</v>
      </c>
      <c r="I947" t="str">
        <f>VLOOKUP(D947,products!$A$2:$B$97,2,FALSE)</f>
        <v>Lib</v>
      </c>
      <c r="J947" t="str">
        <f>VLOOKUP(D947,products!$A$2:$E$97,3,FALSE)</f>
        <v>D</v>
      </c>
      <c r="K947" s="6">
        <f>VLOOKUP(D947,products!$A$2:$E$97,4,FALSE)</f>
        <v>2.5</v>
      </c>
      <c r="L947" s="7">
        <f>VLOOKUP(D947,products!$A$2:$E$97,5,FALSE)</f>
        <v>29.785</v>
      </c>
      <c r="M947" s="7">
        <f t="shared" si="42"/>
        <v>119.14</v>
      </c>
      <c r="N947" t="str">
        <f t="shared" si="43"/>
        <v>Liberica</v>
      </c>
      <c r="O947" t="str">
        <f t="shared" si="44"/>
        <v>Dark</v>
      </c>
      <c r="P947" t="str">
        <f>VLOOKUP(orders[[#All],[Customer ID]],Table2[#All],9,0)</f>
        <v>No</v>
      </c>
    </row>
    <row r="948" spans="1:16" x14ac:dyDescent="0.35">
      <c r="A948" s="2" t="s">
        <v>5839</v>
      </c>
      <c r="B948" s="4">
        <v>43719</v>
      </c>
      <c r="C948" s="2" t="s">
        <v>5840</v>
      </c>
      <c r="D948" t="s">
        <v>6169</v>
      </c>
      <c r="E948" s="2">
        <v>3</v>
      </c>
      <c r="F948" s="2" t="str">
        <f>VLOOKUP(C948,customers!$A$2:$B$1760,2,FALSE)</f>
        <v>Edeline Edney</v>
      </c>
      <c r="G948" s="2" t="str">
        <f>IF(VLOOKUP(C948,customers!$A$2:$C$1760,3,FALSE)=0,"",VLOOKUP(C948,customers!$A$2:$C$1760,3,FALSE))</f>
        <v/>
      </c>
      <c r="H948" s="2" t="str">
        <f>VLOOKUP(C948,customers!$A$2:$G$1760,7,FALSE)</f>
        <v>United States</v>
      </c>
      <c r="I948" t="str">
        <f>VLOOKUP(D948,products!$A$2:$B$97,2,FALSE)</f>
        <v>Lib</v>
      </c>
      <c r="J948" t="str">
        <f>VLOOKUP(D948,products!$A$2:$E$97,3,FALSE)</f>
        <v>D</v>
      </c>
      <c r="K948" s="6">
        <f>VLOOKUP(D948,products!$A$2:$E$97,4,FALSE)</f>
        <v>0.5</v>
      </c>
      <c r="L948" s="7">
        <f>VLOOKUP(D948,products!$A$2:$E$97,5,FALSE)</f>
        <v>7.77</v>
      </c>
      <c r="M948" s="7">
        <f t="shared" si="42"/>
        <v>23.31</v>
      </c>
      <c r="N948" t="str">
        <f t="shared" si="43"/>
        <v>Liberica</v>
      </c>
      <c r="O948" t="str">
        <f t="shared" si="44"/>
        <v>Dark</v>
      </c>
      <c r="P948" t="str">
        <f>VLOOKUP(orders[[#All],[Customer ID]],Table2[#All],9,0)</f>
        <v>No</v>
      </c>
    </row>
    <row r="949" spans="1:16" x14ac:dyDescent="0.35">
      <c r="A949" s="2" t="s">
        <v>5844</v>
      </c>
      <c r="B949" s="4">
        <v>44294</v>
      </c>
      <c r="C949" s="2" t="s">
        <v>5845</v>
      </c>
      <c r="D949" t="s">
        <v>6155</v>
      </c>
      <c r="E949" s="2">
        <v>1</v>
      </c>
      <c r="F949" s="2" t="str">
        <f>VLOOKUP(C949,customers!$A$2:$B$1760,2,FALSE)</f>
        <v>Rickie Faltin</v>
      </c>
      <c r="G949" s="2" t="str">
        <f>IF(VLOOKUP(C949,customers!$A$2:$C$1760,3,FALSE)=0,"",VLOOKUP(C949,customers!$A$2:$C$1760,3,FALSE))</f>
        <v>rfaltinqb@topsy.com</v>
      </c>
      <c r="H949" s="2" t="str">
        <f>VLOOKUP(C949,customers!$A$2:$G$1760,7,FALSE)</f>
        <v>Ireland</v>
      </c>
      <c r="I949" t="str">
        <f>VLOOKUP(D949,products!$A$2:$B$97,2,FALSE)</f>
        <v>Ara</v>
      </c>
      <c r="J949" t="str">
        <f>VLOOKUP(D949,products!$A$2:$E$97,3,FALSE)</f>
        <v>M</v>
      </c>
      <c r="K949" s="6">
        <f>VLOOKUP(D949,products!$A$2:$E$97,4,FALSE)</f>
        <v>1</v>
      </c>
      <c r="L949" s="7">
        <f>VLOOKUP(D949,products!$A$2:$E$97,5,FALSE)</f>
        <v>11.25</v>
      </c>
      <c r="M949" s="7">
        <f t="shared" si="42"/>
        <v>11.25</v>
      </c>
      <c r="N949" t="str">
        <f t="shared" si="43"/>
        <v>Arabica</v>
      </c>
      <c r="O949" t="str">
        <f t="shared" si="44"/>
        <v>Medium</v>
      </c>
      <c r="P949" t="str">
        <f>VLOOKUP(orders[[#All],[Customer ID]],Table2[#All],9,0)</f>
        <v>No</v>
      </c>
    </row>
    <row r="950" spans="1:16" x14ac:dyDescent="0.35">
      <c r="A950" s="2" t="s">
        <v>5849</v>
      </c>
      <c r="B950" s="4">
        <v>44445</v>
      </c>
      <c r="C950" s="2" t="s">
        <v>5850</v>
      </c>
      <c r="D950" t="s">
        <v>6185</v>
      </c>
      <c r="E950" s="2">
        <v>3</v>
      </c>
      <c r="F950" s="2" t="str">
        <f>VLOOKUP(C950,customers!$A$2:$B$1760,2,FALSE)</f>
        <v>Gnni Cheeke</v>
      </c>
      <c r="G950" s="2" t="str">
        <f>IF(VLOOKUP(C950,customers!$A$2:$C$1760,3,FALSE)=0,"",VLOOKUP(C950,customers!$A$2:$C$1760,3,FALSE))</f>
        <v>gcheekeqc@sitemeter.com</v>
      </c>
      <c r="H950" s="2" t="str">
        <f>VLOOKUP(C950,customers!$A$2:$G$1760,7,FALSE)</f>
        <v>United Kingdom</v>
      </c>
      <c r="I950" t="str">
        <f>VLOOKUP(D950,products!$A$2:$B$97,2,FALSE)</f>
        <v>Exc</v>
      </c>
      <c r="J950" t="str">
        <f>VLOOKUP(D950,products!$A$2:$E$97,3,FALSE)</f>
        <v>D</v>
      </c>
      <c r="K950" s="6">
        <f>VLOOKUP(D950,products!$A$2:$E$97,4,FALSE)</f>
        <v>2.5</v>
      </c>
      <c r="L950" s="7">
        <f>VLOOKUP(D950,products!$A$2:$E$97,5,FALSE)</f>
        <v>27.945</v>
      </c>
      <c r="M950" s="7">
        <f t="shared" si="42"/>
        <v>83.835000000000008</v>
      </c>
      <c r="N950" t="str">
        <f t="shared" si="43"/>
        <v>Excelsa</v>
      </c>
      <c r="O950" t="str">
        <f t="shared" si="44"/>
        <v>Dark</v>
      </c>
      <c r="P950" t="str">
        <f>VLOOKUP(orders[[#All],[Customer ID]],Table2[#All],9,0)</f>
        <v>Yes</v>
      </c>
    </row>
    <row r="951" spans="1:16" x14ac:dyDescent="0.35">
      <c r="A951" s="2" t="s">
        <v>5855</v>
      </c>
      <c r="B951" s="4">
        <v>44449</v>
      </c>
      <c r="C951" s="2" t="s">
        <v>5856</v>
      </c>
      <c r="D951" t="s">
        <v>6142</v>
      </c>
      <c r="E951" s="2">
        <v>4</v>
      </c>
      <c r="F951" s="2" t="str">
        <f>VLOOKUP(C951,customers!$A$2:$B$1760,2,FALSE)</f>
        <v>Gwenni Ratt</v>
      </c>
      <c r="G951" s="2" t="str">
        <f>IF(VLOOKUP(C951,customers!$A$2:$C$1760,3,FALSE)=0,"",VLOOKUP(C951,customers!$A$2:$C$1760,3,FALSE))</f>
        <v>grattqd@phpbb.com</v>
      </c>
      <c r="H951" s="2" t="str">
        <f>VLOOKUP(C951,customers!$A$2:$G$1760,7,FALSE)</f>
        <v>Ireland</v>
      </c>
      <c r="I951" t="str">
        <f>VLOOKUP(D951,products!$A$2:$B$97,2,FALSE)</f>
        <v>Rob</v>
      </c>
      <c r="J951" t="str">
        <f>VLOOKUP(D951,products!$A$2:$E$97,3,FALSE)</f>
        <v>L</v>
      </c>
      <c r="K951" s="6">
        <f>VLOOKUP(D951,products!$A$2:$E$97,4,FALSE)</f>
        <v>2.5</v>
      </c>
      <c r="L951" s="7">
        <f>VLOOKUP(D951,products!$A$2:$E$97,5,FALSE)</f>
        <v>27.484999999999999</v>
      </c>
      <c r="M951" s="7">
        <f t="shared" si="42"/>
        <v>109.94</v>
      </c>
      <c r="N951" t="str">
        <f t="shared" si="43"/>
        <v>Robusta</v>
      </c>
      <c r="O951" t="str">
        <f t="shared" si="44"/>
        <v>Light</v>
      </c>
      <c r="P951" t="str">
        <f>VLOOKUP(orders[[#All],[Customer ID]],Table2[#All],9,0)</f>
        <v>No</v>
      </c>
    </row>
    <row r="952" spans="1:16" x14ac:dyDescent="0.35">
      <c r="A952" s="2" t="s">
        <v>5861</v>
      </c>
      <c r="B952" s="4">
        <v>44703</v>
      </c>
      <c r="C952" s="2" t="s">
        <v>5862</v>
      </c>
      <c r="D952" t="s">
        <v>6178</v>
      </c>
      <c r="E952" s="2">
        <v>4</v>
      </c>
      <c r="F952" s="2" t="str">
        <f>VLOOKUP(C952,customers!$A$2:$B$1760,2,FALSE)</f>
        <v>Johnath Fairebrother</v>
      </c>
      <c r="G952" s="2" t="str">
        <f>IF(VLOOKUP(C952,customers!$A$2:$C$1760,3,FALSE)=0,"",VLOOKUP(C952,customers!$A$2:$C$1760,3,FALSE))</f>
        <v/>
      </c>
      <c r="H952" s="2" t="str">
        <f>VLOOKUP(C952,customers!$A$2:$G$1760,7,FALSE)</f>
        <v>United States</v>
      </c>
      <c r="I952" t="str">
        <f>VLOOKUP(D952,products!$A$2:$B$97,2,FALSE)</f>
        <v>Rob</v>
      </c>
      <c r="J952" t="str">
        <f>VLOOKUP(D952,products!$A$2:$E$97,3,FALSE)</f>
        <v>L</v>
      </c>
      <c r="K952" s="6">
        <f>VLOOKUP(D952,products!$A$2:$E$97,4,FALSE)</f>
        <v>0.2</v>
      </c>
      <c r="L952" s="7">
        <f>VLOOKUP(D952,products!$A$2:$E$97,5,FALSE)</f>
        <v>3.585</v>
      </c>
      <c r="M952" s="7">
        <f t="shared" si="42"/>
        <v>14.34</v>
      </c>
      <c r="N952" t="str">
        <f t="shared" si="43"/>
        <v>Robusta</v>
      </c>
      <c r="O952" t="str">
        <f t="shared" si="44"/>
        <v>Light</v>
      </c>
      <c r="P952" t="str">
        <f>VLOOKUP(orders[[#All],[Customer ID]],Table2[#All],9,0)</f>
        <v>Yes</v>
      </c>
    </row>
    <row r="953" spans="1:16" x14ac:dyDescent="0.35">
      <c r="A953" s="2" t="s">
        <v>5866</v>
      </c>
      <c r="B953" s="4">
        <v>44092</v>
      </c>
      <c r="C953" s="2" t="s">
        <v>5867</v>
      </c>
      <c r="D953" t="s">
        <v>6178</v>
      </c>
      <c r="E953" s="2">
        <v>6</v>
      </c>
      <c r="F953" s="2" t="str">
        <f>VLOOKUP(C953,customers!$A$2:$B$1760,2,FALSE)</f>
        <v>Ingamar Eberlein</v>
      </c>
      <c r="G953" s="2" t="str">
        <f>IF(VLOOKUP(C953,customers!$A$2:$C$1760,3,FALSE)=0,"",VLOOKUP(C953,customers!$A$2:$C$1760,3,FALSE))</f>
        <v>ieberleinqf@hc360.com</v>
      </c>
      <c r="H953" s="2" t="str">
        <f>VLOOKUP(C953,customers!$A$2:$G$1760,7,FALSE)</f>
        <v>United States</v>
      </c>
      <c r="I953" t="str">
        <f>VLOOKUP(D953,products!$A$2:$B$97,2,FALSE)</f>
        <v>Rob</v>
      </c>
      <c r="J953" t="str">
        <f>VLOOKUP(D953,products!$A$2:$E$97,3,FALSE)</f>
        <v>L</v>
      </c>
      <c r="K953" s="6">
        <f>VLOOKUP(D953,products!$A$2:$E$97,4,FALSE)</f>
        <v>0.2</v>
      </c>
      <c r="L953" s="7">
        <f>VLOOKUP(D953,products!$A$2:$E$97,5,FALSE)</f>
        <v>3.585</v>
      </c>
      <c r="M953" s="7">
        <f t="shared" si="42"/>
        <v>21.509999999999998</v>
      </c>
      <c r="N953" t="str">
        <f t="shared" si="43"/>
        <v>Robusta</v>
      </c>
      <c r="O953" t="str">
        <f t="shared" si="44"/>
        <v>Light</v>
      </c>
      <c r="P953" t="str">
        <f>VLOOKUP(orders[[#All],[Customer ID]],Table2[#All],9,0)</f>
        <v>No</v>
      </c>
    </row>
    <row r="954" spans="1:16" x14ac:dyDescent="0.35">
      <c r="A954" s="2" t="s">
        <v>5872</v>
      </c>
      <c r="B954" s="4">
        <v>44439</v>
      </c>
      <c r="C954" s="2" t="s">
        <v>5873</v>
      </c>
      <c r="D954" t="s">
        <v>6155</v>
      </c>
      <c r="E954" s="2">
        <v>2</v>
      </c>
      <c r="F954" s="2" t="str">
        <f>VLOOKUP(C954,customers!$A$2:$B$1760,2,FALSE)</f>
        <v>Jilly Dreng</v>
      </c>
      <c r="G954" s="2" t="str">
        <f>IF(VLOOKUP(C954,customers!$A$2:$C$1760,3,FALSE)=0,"",VLOOKUP(C954,customers!$A$2:$C$1760,3,FALSE))</f>
        <v>jdrengqg@uiuc.edu</v>
      </c>
      <c r="H954" s="2" t="str">
        <f>VLOOKUP(C954,customers!$A$2:$G$1760,7,FALSE)</f>
        <v>Ireland</v>
      </c>
      <c r="I954" t="str">
        <f>VLOOKUP(D954,products!$A$2:$B$97,2,FALSE)</f>
        <v>Ara</v>
      </c>
      <c r="J954" t="str">
        <f>VLOOKUP(D954,products!$A$2:$E$97,3,FALSE)</f>
        <v>M</v>
      </c>
      <c r="K954" s="6">
        <f>VLOOKUP(D954,products!$A$2:$E$97,4,FALSE)</f>
        <v>1</v>
      </c>
      <c r="L954" s="7">
        <f>VLOOKUP(D954,products!$A$2:$E$97,5,FALSE)</f>
        <v>11.25</v>
      </c>
      <c r="M954" s="7">
        <f t="shared" si="42"/>
        <v>22.5</v>
      </c>
      <c r="N954" t="str">
        <f t="shared" si="43"/>
        <v>Arabica</v>
      </c>
      <c r="O954" t="str">
        <f t="shared" si="44"/>
        <v>Medium</v>
      </c>
      <c r="P954" t="str">
        <f>VLOOKUP(orders[[#All],[Customer ID]],Table2[#All],9,0)</f>
        <v>Yes</v>
      </c>
    </row>
    <row r="955" spans="1:16" x14ac:dyDescent="0.35">
      <c r="A955" s="2" t="s">
        <v>5878</v>
      </c>
      <c r="B955" s="4">
        <v>44582</v>
      </c>
      <c r="C955" s="2" t="s">
        <v>5764</v>
      </c>
      <c r="D955" t="s">
        <v>6167</v>
      </c>
      <c r="E955" s="2">
        <v>1</v>
      </c>
      <c r="F955" s="2" t="str">
        <f>VLOOKUP(C955,customers!$A$2:$B$1760,2,FALSE)</f>
        <v>Brenn Dundredge</v>
      </c>
      <c r="G955" s="2" t="str">
        <f>IF(VLOOKUP(C955,customers!$A$2:$C$1760,3,FALSE)=0,"",VLOOKUP(C955,customers!$A$2:$C$1760,3,FALSE))</f>
        <v/>
      </c>
      <c r="H955" s="2" t="str">
        <f>VLOOKUP(C955,customers!$A$2:$G$1760,7,FALSE)</f>
        <v>United States</v>
      </c>
      <c r="I955" t="str">
        <f>VLOOKUP(D955,products!$A$2:$B$97,2,FALSE)</f>
        <v>Ara</v>
      </c>
      <c r="J955" t="str">
        <f>VLOOKUP(D955,products!$A$2:$E$97,3,FALSE)</f>
        <v>L</v>
      </c>
      <c r="K955" s="6">
        <f>VLOOKUP(D955,products!$A$2:$E$97,4,FALSE)</f>
        <v>0.2</v>
      </c>
      <c r="L955" s="7">
        <f>VLOOKUP(D955,products!$A$2:$E$97,5,FALSE)</f>
        <v>3.8849999999999998</v>
      </c>
      <c r="M955" s="7">
        <f t="shared" si="42"/>
        <v>3.8849999999999998</v>
      </c>
      <c r="N955" t="str">
        <f t="shared" si="43"/>
        <v>Arabica</v>
      </c>
      <c r="O955" t="str">
        <f t="shared" si="44"/>
        <v>Light</v>
      </c>
      <c r="P955" t="str">
        <f>VLOOKUP(orders[[#All],[Customer ID]],Table2[#All],9,0)</f>
        <v>Yes</v>
      </c>
    </row>
    <row r="956" spans="1:16" x14ac:dyDescent="0.35">
      <c r="A956" s="2" t="s">
        <v>5884</v>
      </c>
      <c r="B956" s="4">
        <v>44722</v>
      </c>
      <c r="C956" s="2" t="s">
        <v>5764</v>
      </c>
      <c r="D956" t="s">
        <v>6185</v>
      </c>
      <c r="E956" s="2">
        <v>1</v>
      </c>
      <c r="F956" s="2" t="str">
        <f>VLOOKUP(C956,customers!$A$2:$B$1760,2,FALSE)</f>
        <v>Brenn Dundredge</v>
      </c>
      <c r="G956" s="2" t="str">
        <f>IF(VLOOKUP(C956,customers!$A$2:$C$1760,3,FALSE)=0,"",VLOOKUP(C956,customers!$A$2:$C$1760,3,FALSE))</f>
        <v/>
      </c>
      <c r="H956" s="2" t="str">
        <f>VLOOKUP(C956,customers!$A$2:$G$1760,7,FALSE)</f>
        <v>United States</v>
      </c>
      <c r="I956" t="str">
        <f>VLOOKUP(D956,products!$A$2:$B$97,2,FALSE)</f>
        <v>Exc</v>
      </c>
      <c r="J956" t="str">
        <f>VLOOKUP(D956,products!$A$2:$E$97,3,FALSE)</f>
        <v>D</v>
      </c>
      <c r="K956" s="6">
        <f>VLOOKUP(D956,products!$A$2:$E$97,4,FALSE)</f>
        <v>2.5</v>
      </c>
      <c r="L956" s="7">
        <f>VLOOKUP(D956,products!$A$2:$E$97,5,FALSE)</f>
        <v>27.945</v>
      </c>
      <c r="M956" s="7">
        <f t="shared" si="42"/>
        <v>27.945</v>
      </c>
      <c r="N956" t="str">
        <f t="shared" si="43"/>
        <v>Excelsa</v>
      </c>
      <c r="O956" t="str">
        <f t="shared" si="44"/>
        <v>Dark</v>
      </c>
      <c r="P956" t="str">
        <f>VLOOKUP(orders[[#All],[Customer ID]],Table2[#All],9,0)</f>
        <v>Yes</v>
      </c>
    </row>
    <row r="957" spans="1:16" x14ac:dyDescent="0.35">
      <c r="A957" s="2" t="s">
        <v>5890</v>
      </c>
      <c r="B957" s="4">
        <v>43582</v>
      </c>
      <c r="C957" s="2" t="s">
        <v>5764</v>
      </c>
      <c r="D957" t="s">
        <v>6148</v>
      </c>
      <c r="E957" s="2">
        <v>5</v>
      </c>
      <c r="F957" s="2" t="str">
        <f>VLOOKUP(C957,customers!$A$2:$B$1760,2,FALSE)</f>
        <v>Brenn Dundredge</v>
      </c>
      <c r="G957" s="2" t="str">
        <f>IF(VLOOKUP(C957,customers!$A$2:$C$1760,3,FALSE)=0,"",VLOOKUP(C957,customers!$A$2:$C$1760,3,FALSE))</f>
        <v/>
      </c>
      <c r="H957" s="2" t="str">
        <f>VLOOKUP(C957,customers!$A$2:$G$1760,7,FALSE)</f>
        <v>United States</v>
      </c>
      <c r="I957" t="str">
        <f>VLOOKUP(D957,products!$A$2:$B$97,2,FALSE)</f>
        <v>Exc</v>
      </c>
      <c r="J957" t="str">
        <f>VLOOKUP(D957,products!$A$2:$E$97,3,FALSE)</f>
        <v>L</v>
      </c>
      <c r="K957" s="6">
        <f>VLOOKUP(D957,products!$A$2:$E$97,4,FALSE)</f>
        <v>2.5</v>
      </c>
      <c r="L957" s="7">
        <f>VLOOKUP(D957,products!$A$2:$E$97,5,FALSE)</f>
        <v>34.155000000000001</v>
      </c>
      <c r="M957" s="7">
        <f t="shared" si="42"/>
        <v>170.77500000000001</v>
      </c>
      <c r="N957" t="str">
        <f t="shared" si="43"/>
        <v>Excelsa</v>
      </c>
      <c r="O957" t="str">
        <f t="shared" si="44"/>
        <v>Light</v>
      </c>
      <c r="P957" t="str">
        <f>VLOOKUP(orders[[#All],[Customer ID]],Table2[#All],9,0)</f>
        <v>Yes</v>
      </c>
    </row>
    <row r="958" spans="1:16" x14ac:dyDescent="0.35">
      <c r="A958" s="2" t="s">
        <v>5890</v>
      </c>
      <c r="B958" s="4">
        <v>43582</v>
      </c>
      <c r="C958" s="2" t="s">
        <v>5764</v>
      </c>
      <c r="D958" t="s">
        <v>6142</v>
      </c>
      <c r="E958" s="2">
        <v>2</v>
      </c>
      <c r="F958" s="2" t="str">
        <f>VLOOKUP(C958,customers!$A$2:$B$1760,2,FALSE)</f>
        <v>Brenn Dundredge</v>
      </c>
      <c r="G958" s="2" t="str">
        <f>IF(VLOOKUP(C958,customers!$A$2:$C$1760,3,FALSE)=0,"",VLOOKUP(C958,customers!$A$2:$C$1760,3,FALSE))</f>
        <v/>
      </c>
      <c r="H958" s="2" t="str">
        <f>VLOOKUP(C958,customers!$A$2:$G$1760,7,FALSE)</f>
        <v>United States</v>
      </c>
      <c r="I958" t="str">
        <f>VLOOKUP(D958,products!$A$2:$B$97,2,FALSE)</f>
        <v>Rob</v>
      </c>
      <c r="J958" t="str">
        <f>VLOOKUP(D958,products!$A$2:$E$97,3,FALSE)</f>
        <v>L</v>
      </c>
      <c r="K958" s="6">
        <f>VLOOKUP(D958,products!$A$2:$E$97,4,FALSE)</f>
        <v>2.5</v>
      </c>
      <c r="L958" s="7">
        <f>VLOOKUP(D958,products!$A$2:$E$97,5,FALSE)</f>
        <v>27.484999999999999</v>
      </c>
      <c r="M958" s="7">
        <f t="shared" si="42"/>
        <v>54.97</v>
      </c>
      <c r="N958" t="str">
        <f t="shared" si="43"/>
        <v>Robusta</v>
      </c>
      <c r="O958" t="str">
        <f t="shared" si="44"/>
        <v>Light</v>
      </c>
      <c r="P958" t="str">
        <f>VLOOKUP(orders[[#All],[Customer ID]],Table2[#All],9,0)</f>
        <v>Yes</v>
      </c>
    </row>
    <row r="959" spans="1:16" x14ac:dyDescent="0.35">
      <c r="A959" s="2" t="s">
        <v>5890</v>
      </c>
      <c r="B959" s="4">
        <v>43582</v>
      </c>
      <c r="C959" s="2" t="s">
        <v>5764</v>
      </c>
      <c r="D959" t="s">
        <v>6171</v>
      </c>
      <c r="E959" s="2">
        <v>1</v>
      </c>
      <c r="F959" s="2" t="str">
        <f>VLOOKUP(C959,customers!$A$2:$B$1760,2,FALSE)</f>
        <v>Brenn Dundredge</v>
      </c>
      <c r="G959" s="2" t="str">
        <f>IF(VLOOKUP(C959,customers!$A$2:$C$1760,3,FALSE)=0,"",VLOOKUP(C959,customers!$A$2:$C$1760,3,FALSE))</f>
        <v/>
      </c>
      <c r="H959" s="2" t="str">
        <f>VLOOKUP(C959,customers!$A$2:$G$1760,7,FALSE)</f>
        <v>United States</v>
      </c>
      <c r="I959" t="str">
        <f>VLOOKUP(D959,products!$A$2:$B$97,2,FALSE)</f>
        <v>Exc</v>
      </c>
      <c r="J959" t="str">
        <f>VLOOKUP(D959,products!$A$2:$E$97,3,FALSE)</f>
        <v>L</v>
      </c>
      <c r="K959" s="6">
        <f>VLOOKUP(D959,products!$A$2:$E$97,4,FALSE)</f>
        <v>1</v>
      </c>
      <c r="L959" s="7">
        <f>VLOOKUP(D959,products!$A$2:$E$97,5,FALSE)</f>
        <v>14.85</v>
      </c>
      <c r="M959" s="7">
        <f t="shared" si="42"/>
        <v>14.85</v>
      </c>
      <c r="N959" t="str">
        <f t="shared" si="43"/>
        <v>Excelsa</v>
      </c>
      <c r="O959" t="str">
        <f t="shared" si="44"/>
        <v>Light</v>
      </c>
      <c r="P959" t="str">
        <f>VLOOKUP(orders[[#All],[Customer ID]],Table2[#All],9,0)</f>
        <v>Yes</v>
      </c>
    </row>
    <row r="960" spans="1:16" x14ac:dyDescent="0.35">
      <c r="A960" s="2" t="s">
        <v>5890</v>
      </c>
      <c r="B960" s="4">
        <v>43582</v>
      </c>
      <c r="C960" s="2" t="s">
        <v>5764</v>
      </c>
      <c r="D960" t="s">
        <v>6167</v>
      </c>
      <c r="E960" s="2">
        <v>2</v>
      </c>
      <c r="F960" s="2" t="str">
        <f>VLOOKUP(C960,customers!$A$2:$B$1760,2,FALSE)</f>
        <v>Brenn Dundredge</v>
      </c>
      <c r="G960" s="2" t="str">
        <f>IF(VLOOKUP(C960,customers!$A$2:$C$1760,3,FALSE)=0,"",VLOOKUP(C960,customers!$A$2:$C$1760,3,FALSE))</f>
        <v/>
      </c>
      <c r="H960" s="2" t="str">
        <f>VLOOKUP(C960,customers!$A$2:$G$1760,7,FALSE)</f>
        <v>United States</v>
      </c>
      <c r="I960" t="str">
        <f>VLOOKUP(D960,products!$A$2:$B$97,2,FALSE)</f>
        <v>Ara</v>
      </c>
      <c r="J960" t="str">
        <f>VLOOKUP(D960,products!$A$2:$E$97,3,FALSE)</f>
        <v>L</v>
      </c>
      <c r="K960" s="6">
        <f>VLOOKUP(D960,products!$A$2:$E$97,4,FALSE)</f>
        <v>0.2</v>
      </c>
      <c r="L960" s="7">
        <f>VLOOKUP(D960,products!$A$2:$E$97,5,FALSE)</f>
        <v>3.8849999999999998</v>
      </c>
      <c r="M960" s="7">
        <f t="shared" si="42"/>
        <v>7.77</v>
      </c>
      <c r="N960" t="str">
        <f t="shared" si="43"/>
        <v>Arabica</v>
      </c>
      <c r="O960" t="str">
        <f t="shared" si="44"/>
        <v>Light</v>
      </c>
      <c r="P960" t="str">
        <f>VLOOKUP(orders[[#All],[Customer ID]],Table2[#All],9,0)</f>
        <v>Yes</v>
      </c>
    </row>
    <row r="961" spans="1:16" x14ac:dyDescent="0.35">
      <c r="A961" s="2" t="s">
        <v>5910</v>
      </c>
      <c r="B961" s="4">
        <v>44598</v>
      </c>
      <c r="C961" s="2" t="s">
        <v>5911</v>
      </c>
      <c r="D961" t="s">
        <v>6145</v>
      </c>
      <c r="E961" s="2">
        <v>5</v>
      </c>
      <c r="F961" s="2" t="str">
        <f>VLOOKUP(C961,customers!$A$2:$B$1760,2,FALSE)</f>
        <v>Rhodie Strathern</v>
      </c>
      <c r="G961" s="2" t="str">
        <f>IF(VLOOKUP(C961,customers!$A$2:$C$1760,3,FALSE)=0,"",VLOOKUP(C961,customers!$A$2:$C$1760,3,FALSE))</f>
        <v>rstrathernqn@devhub.com</v>
      </c>
      <c r="H961" s="2" t="str">
        <f>VLOOKUP(C961,customers!$A$2:$G$1760,7,FALSE)</f>
        <v>United States</v>
      </c>
      <c r="I961" t="str">
        <f>VLOOKUP(D961,products!$A$2:$B$97,2,FALSE)</f>
        <v>Lib</v>
      </c>
      <c r="J961" t="str">
        <f>VLOOKUP(D961,products!$A$2:$E$97,3,FALSE)</f>
        <v>L</v>
      </c>
      <c r="K961" s="6">
        <f>VLOOKUP(D961,products!$A$2:$E$97,4,FALSE)</f>
        <v>0.2</v>
      </c>
      <c r="L961" s="7">
        <f>VLOOKUP(D961,products!$A$2:$E$97,5,FALSE)</f>
        <v>4.7549999999999999</v>
      </c>
      <c r="M961" s="7">
        <f t="shared" si="42"/>
        <v>23.774999999999999</v>
      </c>
      <c r="N961" t="str">
        <f t="shared" si="43"/>
        <v>Liberica</v>
      </c>
      <c r="O961" t="str">
        <f t="shared" si="44"/>
        <v>Light</v>
      </c>
      <c r="P961" t="str">
        <f>VLOOKUP(orders[[#All],[Customer ID]],Table2[#All],9,0)</f>
        <v>Yes</v>
      </c>
    </row>
    <row r="962" spans="1:16" x14ac:dyDescent="0.35">
      <c r="A962" s="2" t="s">
        <v>5915</v>
      </c>
      <c r="B962" s="4">
        <v>44591</v>
      </c>
      <c r="C962" s="2" t="s">
        <v>5916</v>
      </c>
      <c r="D962" t="s">
        <v>6170</v>
      </c>
      <c r="E962" s="2">
        <v>5</v>
      </c>
      <c r="F962" s="2" t="str">
        <f>VLOOKUP(C962,customers!$A$2:$B$1760,2,FALSE)</f>
        <v>Chad Miguel</v>
      </c>
      <c r="G962" s="2" t="str">
        <f>IF(VLOOKUP(C962,customers!$A$2:$C$1760,3,FALSE)=0,"",VLOOKUP(C962,customers!$A$2:$C$1760,3,FALSE))</f>
        <v>cmiguelqo@exblog.jp</v>
      </c>
      <c r="H962" s="2" t="str">
        <f>VLOOKUP(C962,customers!$A$2:$G$1760,7,FALSE)</f>
        <v>United States</v>
      </c>
      <c r="I962" t="str">
        <f>VLOOKUP(D962,products!$A$2:$B$97,2,FALSE)</f>
        <v>Lib</v>
      </c>
      <c r="J962" t="str">
        <f>VLOOKUP(D962,products!$A$2:$E$97,3,FALSE)</f>
        <v>L</v>
      </c>
      <c r="K962" s="6">
        <f>VLOOKUP(D962,products!$A$2:$E$97,4,FALSE)</f>
        <v>1</v>
      </c>
      <c r="L962" s="7">
        <f>VLOOKUP(D962,products!$A$2:$E$97,5,FALSE)</f>
        <v>15.85</v>
      </c>
      <c r="M962" s="7">
        <f t="shared" ref="M962:M1025" si="45">E962*L962</f>
        <v>79.25</v>
      </c>
      <c r="N962" t="str">
        <f t="shared" ref="N962:N1025" si="46">IF(I962="Rob","Robusta",IF(I962="Exc","Excelsa",IF(I962="Ara","Arabica",IF(I962="Lib","Liberica",""))))</f>
        <v>Liberica</v>
      </c>
      <c r="O962" t="str">
        <f t="shared" ref="O962:O1025" si="47">IF(J962="M","Medium",IF(J962="L","Light",IF(J962="D","Dark","")))</f>
        <v>Light</v>
      </c>
      <c r="P962" t="str">
        <f>VLOOKUP(orders[[#All],[Customer ID]],Table2[#All],9,0)</f>
        <v>Yes</v>
      </c>
    </row>
    <row r="963" spans="1:16" x14ac:dyDescent="0.35">
      <c r="A963" s="2" t="s">
        <v>5921</v>
      </c>
      <c r="B963" s="4">
        <v>44158</v>
      </c>
      <c r="C963" s="2" t="s">
        <v>5922</v>
      </c>
      <c r="D963" t="s">
        <v>6168</v>
      </c>
      <c r="E963" s="2">
        <v>2</v>
      </c>
      <c r="F963" s="2" t="str">
        <f>VLOOKUP(C963,customers!$A$2:$B$1760,2,FALSE)</f>
        <v>Florinda Matusovsky</v>
      </c>
      <c r="G963" s="2" t="str">
        <f>IF(VLOOKUP(C963,customers!$A$2:$C$1760,3,FALSE)=0,"",VLOOKUP(C963,customers!$A$2:$C$1760,3,FALSE))</f>
        <v/>
      </c>
      <c r="H963" s="2" t="str">
        <f>VLOOKUP(C963,customers!$A$2:$G$1760,7,FALSE)</f>
        <v>United States</v>
      </c>
      <c r="I963" t="str">
        <f>VLOOKUP(D963,products!$A$2:$B$97,2,FALSE)</f>
        <v>Ara</v>
      </c>
      <c r="J963" t="str">
        <f>VLOOKUP(D963,products!$A$2:$E$97,3,FALSE)</f>
        <v>D</v>
      </c>
      <c r="K963" s="6">
        <f>VLOOKUP(D963,products!$A$2:$E$97,4,FALSE)</f>
        <v>2.5</v>
      </c>
      <c r="L963" s="7">
        <f>VLOOKUP(D963,products!$A$2:$E$97,5,FALSE)</f>
        <v>22.885000000000002</v>
      </c>
      <c r="M963" s="7">
        <f t="shared" si="45"/>
        <v>45.77</v>
      </c>
      <c r="N963" t="str">
        <f t="shared" si="46"/>
        <v>Arabica</v>
      </c>
      <c r="O963" t="str">
        <f t="shared" si="47"/>
        <v>Dark</v>
      </c>
      <c r="P963" t="str">
        <f>VLOOKUP(orders[[#All],[Customer ID]],Table2[#All],9,0)</f>
        <v>Yes</v>
      </c>
    </row>
    <row r="964" spans="1:16" x14ac:dyDescent="0.35">
      <c r="A964" s="2" t="s">
        <v>5926</v>
      </c>
      <c r="B964" s="4">
        <v>44664</v>
      </c>
      <c r="C964" s="2" t="s">
        <v>5927</v>
      </c>
      <c r="D964" t="s">
        <v>6177</v>
      </c>
      <c r="E964" s="2">
        <v>1</v>
      </c>
      <c r="F964" s="2" t="str">
        <f>VLOOKUP(C964,customers!$A$2:$B$1760,2,FALSE)</f>
        <v>Morly Rocks</v>
      </c>
      <c r="G964" s="2" t="str">
        <f>IF(VLOOKUP(C964,customers!$A$2:$C$1760,3,FALSE)=0,"",VLOOKUP(C964,customers!$A$2:$C$1760,3,FALSE))</f>
        <v>mrocksqq@exblog.jp</v>
      </c>
      <c r="H964" s="2" t="str">
        <f>VLOOKUP(C964,customers!$A$2:$G$1760,7,FALSE)</f>
        <v>Ireland</v>
      </c>
      <c r="I964" t="str">
        <f>VLOOKUP(D964,products!$A$2:$B$97,2,FALSE)</f>
        <v>Rob</v>
      </c>
      <c r="J964" t="str">
        <f>VLOOKUP(D964,products!$A$2:$E$97,3,FALSE)</f>
        <v>D</v>
      </c>
      <c r="K964" s="6">
        <f>VLOOKUP(D964,products!$A$2:$E$97,4,FALSE)</f>
        <v>1</v>
      </c>
      <c r="L964" s="7">
        <f>VLOOKUP(D964,products!$A$2:$E$97,5,FALSE)</f>
        <v>8.9499999999999993</v>
      </c>
      <c r="M964" s="7">
        <f t="shared" si="45"/>
        <v>8.9499999999999993</v>
      </c>
      <c r="N964" t="str">
        <f t="shared" si="46"/>
        <v>Robusta</v>
      </c>
      <c r="O964" t="str">
        <f t="shared" si="47"/>
        <v>Dark</v>
      </c>
      <c r="P964" t="str">
        <f>VLOOKUP(orders[[#All],[Customer ID]],Table2[#All],9,0)</f>
        <v>Yes</v>
      </c>
    </row>
    <row r="965" spans="1:16" x14ac:dyDescent="0.35">
      <c r="A965" s="2" t="s">
        <v>5932</v>
      </c>
      <c r="B965" s="4">
        <v>44203</v>
      </c>
      <c r="C965" s="2" t="s">
        <v>5933</v>
      </c>
      <c r="D965" t="s">
        <v>6146</v>
      </c>
      <c r="E965" s="2">
        <v>4</v>
      </c>
      <c r="F965" s="2" t="str">
        <f>VLOOKUP(C965,customers!$A$2:$B$1760,2,FALSE)</f>
        <v>Yuri Burrells</v>
      </c>
      <c r="G965" s="2" t="str">
        <f>IF(VLOOKUP(C965,customers!$A$2:$C$1760,3,FALSE)=0,"",VLOOKUP(C965,customers!$A$2:$C$1760,3,FALSE))</f>
        <v>yburrellsqr@vinaora.com</v>
      </c>
      <c r="H965" s="2" t="str">
        <f>VLOOKUP(C965,customers!$A$2:$G$1760,7,FALSE)</f>
        <v>United States</v>
      </c>
      <c r="I965" t="str">
        <f>VLOOKUP(D965,products!$A$2:$B$97,2,FALSE)</f>
        <v>Rob</v>
      </c>
      <c r="J965" t="str">
        <f>VLOOKUP(D965,products!$A$2:$E$97,3,FALSE)</f>
        <v>M</v>
      </c>
      <c r="K965" s="6">
        <f>VLOOKUP(D965,products!$A$2:$E$97,4,FALSE)</f>
        <v>0.5</v>
      </c>
      <c r="L965" s="7">
        <f>VLOOKUP(D965,products!$A$2:$E$97,5,FALSE)</f>
        <v>5.97</v>
      </c>
      <c r="M965" s="7">
        <f t="shared" si="45"/>
        <v>23.88</v>
      </c>
      <c r="N965" t="str">
        <f t="shared" si="46"/>
        <v>Robusta</v>
      </c>
      <c r="O965" t="str">
        <f t="shared" si="47"/>
        <v>Medium</v>
      </c>
      <c r="P965" t="str">
        <f>VLOOKUP(orders[[#All],[Customer ID]],Table2[#All],9,0)</f>
        <v>Yes</v>
      </c>
    </row>
    <row r="966" spans="1:16" x14ac:dyDescent="0.35">
      <c r="A966" s="2" t="s">
        <v>5938</v>
      </c>
      <c r="B966" s="4">
        <v>43865</v>
      </c>
      <c r="C966" s="2" t="s">
        <v>5939</v>
      </c>
      <c r="D966" t="s">
        <v>6184</v>
      </c>
      <c r="E966" s="2">
        <v>5</v>
      </c>
      <c r="F966" s="2" t="str">
        <f>VLOOKUP(C966,customers!$A$2:$B$1760,2,FALSE)</f>
        <v>Cleopatra Goodrum</v>
      </c>
      <c r="G966" s="2" t="str">
        <f>IF(VLOOKUP(C966,customers!$A$2:$C$1760,3,FALSE)=0,"",VLOOKUP(C966,customers!$A$2:$C$1760,3,FALSE))</f>
        <v>cgoodrumqs@goodreads.com</v>
      </c>
      <c r="H966" s="2" t="str">
        <f>VLOOKUP(C966,customers!$A$2:$G$1760,7,FALSE)</f>
        <v>United States</v>
      </c>
      <c r="I966" t="str">
        <f>VLOOKUP(D966,products!$A$2:$B$97,2,FALSE)</f>
        <v>Exc</v>
      </c>
      <c r="J966" t="str">
        <f>VLOOKUP(D966,products!$A$2:$E$97,3,FALSE)</f>
        <v>L</v>
      </c>
      <c r="K966" s="6">
        <f>VLOOKUP(D966,products!$A$2:$E$97,4,FALSE)</f>
        <v>0.2</v>
      </c>
      <c r="L966" s="7">
        <f>VLOOKUP(D966,products!$A$2:$E$97,5,FALSE)</f>
        <v>4.4550000000000001</v>
      </c>
      <c r="M966" s="7">
        <f t="shared" si="45"/>
        <v>22.274999999999999</v>
      </c>
      <c r="N966" t="str">
        <f t="shared" si="46"/>
        <v>Excelsa</v>
      </c>
      <c r="O966" t="str">
        <f t="shared" si="47"/>
        <v>Light</v>
      </c>
      <c r="P966" t="str">
        <f>VLOOKUP(orders[[#All],[Customer ID]],Table2[#All],9,0)</f>
        <v>No</v>
      </c>
    </row>
    <row r="967" spans="1:16" x14ac:dyDescent="0.35">
      <c r="A967" s="2" t="s">
        <v>5944</v>
      </c>
      <c r="B967" s="4">
        <v>43724</v>
      </c>
      <c r="C967" s="2" t="s">
        <v>5945</v>
      </c>
      <c r="D967" t="s">
        <v>6138</v>
      </c>
      <c r="E967" s="2">
        <v>3</v>
      </c>
      <c r="F967" s="2" t="str">
        <f>VLOOKUP(C967,customers!$A$2:$B$1760,2,FALSE)</f>
        <v>Joey Jefferys</v>
      </c>
      <c r="G967" s="2" t="str">
        <f>IF(VLOOKUP(C967,customers!$A$2:$C$1760,3,FALSE)=0,"",VLOOKUP(C967,customers!$A$2:$C$1760,3,FALSE))</f>
        <v>jjefferysqt@blog.com</v>
      </c>
      <c r="H967" s="2" t="str">
        <f>VLOOKUP(C967,customers!$A$2:$G$1760,7,FALSE)</f>
        <v>United States</v>
      </c>
      <c r="I967" t="str">
        <f>VLOOKUP(D967,products!$A$2:$B$97,2,FALSE)</f>
        <v>Rob</v>
      </c>
      <c r="J967" t="str">
        <f>VLOOKUP(D967,products!$A$2:$E$97,3,FALSE)</f>
        <v>M</v>
      </c>
      <c r="K967" s="6">
        <f>VLOOKUP(D967,products!$A$2:$E$97,4,FALSE)</f>
        <v>1</v>
      </c>
      <c r="L967" s="7">
        <f>VLOOKUP(D967,products!$A$2:$E$97,5,FALSE)</f>
        <v>9.9499999999999993</v>
      </c>
      <c r="M967" s="7">
        <f t="shared" si="45"/>
        <v>29.849999999999998</v>
      </c>
      <c r="N967" t="str">
        <f t="shared" si="46"/>
        <v>Robusta</v>
      </c>
      <c r="O967" t="str">
        <f t="shared" si="47"/>
        <v>Medium</v>
      </c>
      <c r="P967" t="str">
        <f>VLOOKUP(orders[[#All],[Customer ID]],Table2[#All],9,0)</f>
        <v>Yes</v>
      </c>
    </row>
    <row r="968" spans="1:16" x14ac:dyDescent="0.35">
      <c r="A968" s="2" t="s">
        <v>5949</v>
      </c>
      <c r="B968" s="4">
        <v>43491</v>
      </c>
      <c r="C968" s="2" t="s">
        <v>5950</v>
      </c>
      <c r="D968" t="s">
        <v>6176</v>
      </c>
      <c r="E968" s="2">
        <v>6</v>
      </c>
      <c r="F968" s="2" t="str">
        <f>VLOOKUP(C968,customers!$A$2:$B$1760,2,FALSE)</f>
        <v>Bearnard Wardell</v>
      </c>
      <c r="G968" s="2" t="str">
        <f>IF(VLOOKUP(C968,customers!$A$2:$C$1760,3,FALSE)=0,"",VLOOKUP(C968,customers!$A$2:$C$1760,3,FALSE))</f>
        <v>bwardellqu@adobe.com</v>
      </c>
      <c r="H968" s="2" t="str">
        <f>VLOOKUP(C968,customers!$A$2:$G$1760,7,FALSE)</f>
        <v>United States</v>
      </c>
      <c r="I968" t="str">
        <f>VLOOKUP(D968,products!$A$2:$B$97,2,FALSE)</f>
        <v>Exc</v>
      </c>
      <c r="J968" t="str">
        <f>VLOOKUP(D968,products!$A$2:$E$97,3,FALSE)</f>
        <v>L</v>
      </c>
      <c r="K968" s="6">
        <f>VLOOKUP(D968,products!$A$2:$E$97,4,FALSE)</f>
        <v>0.5</v>
      </c>
      <c r="L968" s="7">
        <f>VLOOKUP(D968,products!$A$2:$E$97,5,FALSE)</f>
        <v>8.91</v>
      </c>
      <c r="M968" s="7">
        <f t="shared" si="45"/>
        <v>53.46</v>
      </c>
      <c r="N968" t="str">
        <f t="shared" si="46"/>
        <v>Excelsa</v>
      </c>
      <c r="O968" t="str">
        <f t="shared" si="47"/>
        <v>Light</v>
      </c>
      <c r="P968" t="str">
        <f>VLOOKUP(orders[[#All],[Customer ID]],Table2[#All],9,0)</f>
        <v>Yes</v>
      </c>
    </row>
    <row r="969" spans="1:16" x14ac:dyDescent="0.35">
      <c r="A969" s="2" t="s">
        <v>5955</v>
      </c>
      <c r="B969" s="4">
        <v>44246</v>
      </c>
      <c r="C969" s="2" t="s">
        <v>5956</v>
      </c>
      <c r="D969" t="s">
        <v>6163</v>
      </c>
      <c r="E969" s="2">
        <v>1</v>
      </c>
      <c r="F969" s="2" t="str">
        <f>VLOOKUP(C969,customers!$A$2:$B$1760,2,FALSE)</f>
        <v>Zeke Walisiak</v>
      </c>
      <c r="G969" s="2" t="str">
        <f>IF(VLOOKUP(C969,customers!$A$2:$C$1760,3,FALSE)=0,"",VLOOKUP(C969,customers!$A$2:$C$1760,3,FALSE))</f>
        <v>zwalisiakqv@ucsd.edu</v>
      </c>
      <c r="H969" s="2" t="str">
        <f>VLOOKUP(C969,customers!$A$2:$G$1760,7,FALSE)</f>
        <v>Ireland</v>
      </c>
      <c r="I969" t="str">
        <f>VLOOKUP(D969,products!$A$2:$B$97,2,FALSE)</f>
        <v>Rob</v>
      </c>
      <c r="J969" t="str">
        <f>VLOOKUP(D969,products!$A$2:$E$97,3,FALSE)</f>
        <v>D</v>
      </c>
      <c r="K969" s="6">
        <f>VLOOKUP(D969,products!$A$2:$E$97,4,FALSE)</f>
        <v>0.2</v>
      </c>
      <c r="L969" s="7">
        <f>VLOOKUP(D969,products!$A$2:$E$97,5,FALSE)</f>
        <v>2.6850000000000001</v>
      </c>
      <c r="M969" s="7">
        <f t="shared" si="45"/>
        <v>2.6850000000000001</v>
      </c>
      <c r="N969" t="str">
        <f t="shared" si="46"/>
        <v>Robusta</v>
      </c>
      <c r="O969" t="str">
        <f t="shared" si="47"/>
        <v>Dark</v>
      </c>
      <c r="P969" t="str">
        <f>VLOOKUP(orders[[#All],[Customer ID]],Table2[#All],9,0)</f>
        <v>Yes</v>
      </c>
    </row>
    <row r="970" spans="1:16" x14ac:dyDescent="0.35">
      <c r="A970" s="2" t="s">
        <v>5961</v>
      </c>
      <c r="B970" s="4">
        <v>44642</v>
      </c>
      <c r="C970" s="2" t="s">
        <v>5962</v>
      </c>
      <c r="D970" t="s">
        <v>6174</v>
      </c>
      <c r="E970" s="2">
        <v>2</v>
      </c>
      <c r="F970" s="2" t="str">
        <f>VLOOKUP(C970,customers!$A$2:$B$1760,2,FALSE)</f>
        <v>Wiley Leopold</v>
      </c>
      <c r="G970" s="2" t="str">
        <f>IF(VLOOKUP(C970,customers!$A$2:$C$1760,3,FALSE)=0,"",VLOOKUP(C970,customers!$A$2:$C$1760,3,FALSE))</f>
        <v>wleopoldqw@blogspot.com</v>
      </c>
      <c r="H970" s="2" t="str">
        <f>VLOOKUP(C970,customers!$A$2:$G$1760,7,FALSE)</f>
        <v>United States</v>
      </c>
      <c r="I970" t="str">
        <f>VLOOKUP(D970,products!$A$2:$B$97,2,FALSE)</f>
        <v>Rob</v>
      </c>
      <c r="J970" t="str">
        <f>VLOOKUP(D970,products!$A$2:$E$97,3,FALSE)</f>
        <v>M</v>
      </c>
      <c r="K970" s="6">
        <f>VLOOKUP(D970,products!$A$2:$E$97,4,FALSE)</f>
        <v>0.2</v>
      </c>
      <c r="L970" s="7">
        <f>VLOOKUP(D970,products!$A$2:$E$97,5,FALSE)</f>
        <v>2.9849999999999999</v>
      </c>
      <c r="M970" s="7">
        <f t="shared" si="45"/>
        <v>5.97</v>
      </c>
      <c r="N970" t="str">
        <f t="shared" si="46"/>
        <v>Robusta</v>
      </c>
      <c r="O970" t="str">
        <f t="shared" si="47"/>
        <v>Medium</v>
      </c>
      <c r="P970" t="str">
        <f>VLOOKUP(orders[[#All],[Customer ID]],Table2[#All],9,0)</f>
        <v>No</v>
      </c>
    </row>
    <row r="971" spans="1:16" x14ac:dyDescent="0.35">
      <c r="A971" s="2" t="s">
        <v>5967</v>
      </c>
      <c r="B971" s="4">
        <v>43649</v>
      </c>
      <c r="C971" s="2" t="s">
        <v>5968</v>
      </c>
      <c r="D971" t="s">
        <v>6143</v>
      </c>
      <c r="E971" s="2">
        <v>1</v>
      </c>
      <c r="F971" s="2" t="str">
        <f>VLOOKUP(C971,customers!$A$2:$B$1760,2,FALSE)</f>
        <v>Chiarra Shalders</v>
      </c>
      <c r="G971" s="2" t="str">
        <f>IF(VLOOKUP(C971,customers!$A$2:$C$1760,3,FALSE)=0,"",VLOOKUP(C971,customers!$A$2:$C$1760,3,FALSE))</f>
        <v>cshaldersqx@cisco.com</v>
      </c>
      <c r="H971" s="2" t="str">
        <f>VLOOKUP(C971,customers!$A$2:$G$1760,7,FALSE)</f>
        <v>United States</v>
      </c>
      <c r="I971" t="str">
        <f>VLOOKUP(D971,products!$A$2:$B$97,2,FALSE)</f>
        <v>Lib</v>
      </c>
      <c r="J971" t="str">
        <f>VLOOKUP(D971,products!$A$2:$E$97,3,FALSE)</f>
        <v>D</v>
      </c>
      <c r="K971" s="6">
        <f>VLOOKUP(D971,products!$A$2:$E$97,4,FALSE)</f>
        <v>1</v>
      </c>
      <c r="L971" s="7">
        <f>VLOOKUP(D971,products!$A$2:$E$97,5,FALSE)</f>
        <v>12.95</v>
      </c>
      <c r="M971" s="7">
        <f t="shared" si="45"/>
        <v>12.95</v>
      </c>
      <c r="N971" t="str">
        <f t="shared" si="46"/>
        <v>Liberica</v>
      </c>
      <c r="O971" t="str">
        <f t="shared" si="47"/>
        <v>Dark</v>
      </c>
      <c r="P971" t="str">
        <f>VLOOKUP(orders[[#All],[Customer ID]],Table2[#All],9,0)</f>
        <v>Yes</v>
      </c>
    </row>
    <row r="972" spans="1:16" x14ac:dyDescent="0.35">
      <c r="A972" s="2" t="s">
        <v>5973</v>
      </c>
      <c r="B972" s="4">
        <v>43729</v>
      </c>
      <c r="C972" s="2" t="s">
        <v>5974</v>
      </c>
      <c r="D972" t="s">
        <v>6139</v>
      </c>
      <c r="E972" s="2">
        <v>1</v>
      </c>
      <c r="F972" s="2" t="str">
        <f>VLOOKUP(C972,customers!$A$2:$B$1760,2,FALSE)</f>
        <v>Sharl Southerill</v>
      </c>
      <c r="G972" s="2" t="str">
        <f>IF(VLOOKUP(C972,customers!$A$2:$C$1760,3,FALSE)=0,"",VLOOKUP(C972,customers!$A$2:$C$1760,3,FALSE))</f>
        <v/>
      </c>
      <c r="H972" s="2" t="str">
        <f>VLOOKUP(C972,customers!$A$2:$G$1760,7,FALSE)</f>
        <v>United States</v>
      </c>
      <c r="I972" t="str">
        <f>VLOOKUP(D972,products!$A$2:$B$97,2,FALSE)</f>
        <v>Exc</v>
      </c>
      <c r="J972" t="str">
        <f>VLOOKUP(D972,products!$A$2:$E$97,3,FALSE)</f>
        <v>M</v>
      </c>
      <c r="K972" s="6">
        <f>VLOOKUP(D972,products!$A$2:$E$97,4,FALSE)</f>
        <v>0.5</v>
      </c>
      <c r="L972" s="7">
        <f>VLOOKUP(D972,products!$A$2:$E$97,5,FALSE)</f>
        <v>8.25</v>
      </c>
      <c r="M972" s="7">
        <f t="shared" si="45"/>
        <v>8.25</v>
      </c>
      <c r="N972" t="str">
        <f t="shared" si="46"/>
        <v>Excelsa</v>
      </c>
      <c r="O972" t="str">
        <f t="shared" si="47"/>
        <v>Medium</v>
      </c>
      <c r="P972" t="str">
        <f>VLOOKUP(orders[[#All],[Customer ID]],Table2[#All],9,0)</f>
        <v>No</v>
      </c>
    </row>
    <row r="973" spans="1:16" x14ac:dyDescent="0.35">
      <c r="A973" s="2" t="s">
        <v>5978</v>
      </c>
      <c r="B973" s="4">
        <v>43703</v>
      </c>
      <c r="C973" s="2" t="s">
        <v>5979</v>
      </c>
      <c r="D973" t="s">
        <v>6182</v>
      </c>
      <c r="E973" s="2">
        <v>5</v>
      </c>
      <c r="F973" s="2" t="str">
        <f>VLOOKUP(C973,customers!$A$2:$B$1760,2,FALSE)</f>
        <v>Noni Furber</v>
      </c>
      <c r="G973" s="2" t="str">
        <f>IF(VLOOKUP(C973,customers!$A$2:$C$1760,3,FALSE)=0,"",VLOOKUP(C973,customers!$A$2:$C$1760,3,FALSE))</f>
        <v>nfurberqz@jugem.jp</v>
      </c>
      <c r="H973" s="2" t="str">
        <f>VLOOKUP(C973,customers!$A$2:$G$1760,7,FALSE)</f>
        <v>United States</v>
      </c>
      <c r="I973" t="str">
        <f>VLOOKUP(D973,products!$A$2:$B$97,2,FALSE)</f>
        <v>Ara</v>
      </c>
      <c r="J973" t="str">
        <f>VLOOKUP(D973,products!$A$2:$E$97,3,FALSE)</f>
        <v>L</v>
      </c>
      <c r="K973" s="6">
        <f>VLOOKUP(D973,products!$A$2:$E$97,4,FALSE)</f>
        <v>2.5</v>
      </c>
      <c r="L973" s="7">
        <f>VLOOKUP(D973,products!$A$2:$E$97,5,FALSE)</f>
        <v>29.785</v>
      </c>
      <c r="M973" s="7">
        <f t="shared" si="45"/>
        <v>148.92500000000001</v>
      </c>
      <c r="N973" t="str">
        <f t="shared" si="46"/>
        <v>Arabica</v>
      </c>
      <c r="O973" t="str">
        <f t="shared" si="47"/>
        <v>Light</v>
      </c>
      <c r="P973" t="str">
        <f>VLOOKUP(orders[[#All],[Customer ID]],Table2[#All],9,0)</f>
        <v>No</v>
      </c>
    </row>
    <row r="974" spans="1:16" x14ac:dyDescent="0.35">
      <c r="A974" s="2" t="s">
        <v>5984</v>
      </c>
      <c r="B974" s="4">
        <v>44411</v>
      </c>
      <c r="C974" s="2" t="s">
        <v>5985</v>
      </c>
      <c r="D974" t="s">
        <v>6182</v>
      </c>
      <c r="E974" s="2">
        <v>3</v>
      </c>
      <c r="F974" s="2" t="str">
        <f>VLOOKUP(C974,customers!$A$2:$B$1760,2,FALSE)</f>
        <v>Dinah Crutcher</v>
      </c>
      <c r="G974" s="2" t="str">
        <f>IF(VLOOKUP(C974,customers!$A$2:$C$1760,3,FALSE)=0,"",VLOOKUP(C974,customers!$A$2:$C$1760,3,FALSE))</f>
        <v/>
      </c>
      <c r="H974" s="2" t="str">
        <f>VLOOKUP(C974,customers!$A$2:$G$1760,7,FALSE)</f>
        <v>Ireland</v>
      </c>
      <c r="I974" t="str">
        <f>VLOOKUP(D974,products!$A$2:$B$97,2,FALSE)</f>
        <v>Ara</v>
      </c>
      <c r="J974" t="str">
        <f>VLOOKUP(D974,products!$A$2:$E$97,3,FALSE)</f>
        <v>L</v>
      </c>
      <c r="K974" s="6">
        <f>VLOOKUP(D974,products!$A$2:$E$97,4,FALSE)</f>
        <v>2.5</v>
      </c>
      <c r="L974" s="7">
        <f>VLOOKUP(D974,products!$A$2:$E$97,5,FALSE)</f>
        <v>29.785</v>
      </c>
      <c r="M974" s="7">
        <f t="shared" si="45"/>
        <v>89.355000000000004</v>
      </c>
      <c r="N974" t="str">
        <f t="shared" si="46"/>
        <v>Arabica</v>
      </c>
      <c r="O974" t="str">
        <f t="shared" si="47"/>
        <v>Light</v>
      </c>
      <c r="P974" t="str">
        <f>VLOOKUP(orders[[#All],[Customer ID]],Table2[#All],9,0)</f>
        <v>Yes</v>
      </c>
    </row>
    <row r="975" spans="1:16" x14ac:dyDescent="0.35">
      <c r="A975" s="2" t="s">
        <v>5989</v>
      </c>
      <c r="B975" s="4">
        <v>44493</v>
      </c>
      <c r="C975" s="2" t="s">
        <v>5990</v>
      </c>
      <c r="D975" t="s">
        <v>6162</v>
      </c>
      <c r="E975" s="2">
        <v>6</v>
      </c>
      <c r="F975" s="2" t="str">
        <f>VLOOKUP(C975,customers!$A$2:$B$1760,2,FALSE)</f>
        <v>Charlean Keave</v>
      </c>
      <c r="G975" s="2" t="str">
        <f>IF(VLOOKUP(C975,customers!$A$2:$C$1760,3,FALSE)=0,"",VLOOKUP(C975,customers!$A$2:$C$1760,3,FALSE))</f>
        <v>ckeaver1@ucoz.com</v>
      </c>
      <c r="H975" s="2" t="str">
        <f>VLOOKUP(C975,customers!$A$2:$G$1760,7,FALSE)</f>
        <v>United States</v>
      </c>
      <c r="I975" t="str">
        <f>VLOOKUP(D975,products!$A$2:$B$97,2,FALSE)</f>
        <v>Lib</v>
      </c>
      <c r="J975" t="str">
        <f>VLOOKUP(D975,products!$A$2:$E$97,3,FALSE)</f>
        <v>M</v>
      </c>
      <c r="K975" s="6">
        <f>VLOOKUP(D975,products!$A$2:$E$97,4,FALSE)</f>
        <v>1</v>
      </c>
      <c r="L975" s="7">
        <f>VLOOKUP(D975,products!$A$2:$E$97,5,FALSE)</f>
        <v>14.55</v>
      </c>
      <c r="M975" s="7">
        <f t="shared" si="45"/>
        <v>87.300000000000011</v>
      </c>
      <c r="N975" t="str">
        <f t="shared" si="46"/>
        <v>Liberica</v>
      </c>
      <c r="O975" t="str">
        <f t="shared" si="47"/>
        <v>Medium</v>
      </c>
      <c r="P975" t="str">
        <f>VLOOKUP(orders[[#All],[Customer ID]],Table2[#All],9,0)</f>
        <v>No</v>
      </c>
    </row>
    <row r="976" spans="1:16" x14ac:dyDescent="0.35">
      <c r="A976" s="2" t="s">
        <v>5995</v>
      </c>
      <c r="B976" s="4">
        <v>43556</v>
      </c>
      <c r="C976" s="2" t="s">
        <v>5996</v>
      </c>
      <c r="D976" t="s">
        <v>6172</v>
      </c>
      <c r="E976" s="2">
        <v>1</v>
      </c>
      <c r="F976" s="2" t="str">
        <f>VLOOKUP(C976,customers!$A$2:$B$1760,2,FALSE)</f>
        <v>Sada Roseborough</v>
      </c>
      <c r="G976" s="2" t="str">
        <f>IF(VLOOKUP(C976,customers!$A$2:$C$1760,3,FALSE)=0,"",VLOOKUP(C976,customers!$A$2:$C$1760,3,FALSE))</f>
        <v>sroseboroughr2@virginia.edu</v>
      </c>
      <c r="H976" s="2" t="str">
        <f>VLOOKUP(C976,customers!$A$2:$G$1760,7,FALSE)</f>
        <v>United States</v>
      </c>
      <c r="I976" t="str">
        <f>VLOOKUP(D976,products!$A$2:$B$97,2,FALSE)</f>
        <v>Rob</v>
      </c>
      <c r="J976" t="str">
        <f>VLOOKUP(D976,products!$A$2:$E$97,3,FALSE)</f>
        <v>D</v>
      </c>
      <c r="K976" s="6">
        <f>VLOOKUP(D976,products!$A$2:$E$97,4,FALSE)</f>
        <v>0.5</v>
      </c>
      <c r="L976" s="7">
        <f>VLOOKUP(D976,products!$A$2:$E$97,5,FALSE)</f>
        <v>5.37</v>
      </c>
      <c r="M976" s="7">
        <f t="shared" si="45"/>
        <v>5.37</v>
      </c>
      <c r="N976" t="str">
        <f t="shared" si="46"/>
        <v>Robusta</v>
      </c>
      <c r="O976" t="str">
        <f t="shared" si="47"/>
        <v>Dark</v>
      </c>
      <c r="P976" t="str">
        <f>VLOOKUP(orders[[#All],[Customer ID]],Table2[#All],9,0)</f>
        <v>Yes</v>
      </c>
    </row>
    <row r="977" spans="1:16" x14ac:dyDescent="0.35">
      <c r="A977" s="2" t="s">
        <v>6001</v>
      </c>
      <c r="B977" s="4">
        <v>44538</v>
      </c>
      <c r="C977" s="2" t="s">
        <v>6002</v>
      </c>
      <c r="D977" t="s">
        <v>6154</v>
      </c>
      <c r="E977" s="2">
        <v>3</v>
      </c>
      <c r="F977" s="2" t="str">
        <f>VLOOKUP(C977,customers!$A$2:$B$1760,2,FALSE)</f>
        <v>Clayton Kingwell</v>
      </c>
      <c r="G977" s="2" t="str">
        <f>IF(VLOOKUP(C977,customers!$A$2:$C$1760,3,FALSE)=0,"",VLOOKUP(C977,customers!$A$2:$C$1760,3,FALSE))</f>
        <v>ckingwellr3@squarespace.com</v>
      </c>
      <c r="H977" s="2" t="str">
        <f>VLOOKUP(C977,customers!$A$2:$G$1760,7,FALSE)</f>
        <v>Ireland</v>
      </c>
      <c r="I977" t="str">
        <f>VLOOKUP(D977,products!$A$2:$B$97,2,FALSE)</f>
        <v>Ara</v>
      </c>
      <c r="J977" t="str">
        <f>VLOOKUP(D977,products!$A$2:$E$97,3,FALSE)</f>
        <v>D</v>
      </c>
      <c r="K977" s="6">
        <f>VLOOKUP(D977,products!$A$2:$E$97,4,FALSE)</f>
        <v>0.2</v>
      </c>
      <c r="L977" s="7">
        <f>VLOOKUP(D977,products!$A$2:$E$97,5,FALSE)</f>
        <v>2.9849999999999999</v>
      </c>
      <c r="M977" s="7">
        <f t="shared" si="45"/>
        <v>8.9550000000000001</v>
      </c>
      <c r="N977" t="str">
        <f t="shared" si="46"/>
        <v>Arabica</v>
      </c>
      <c r="O977" t="str">
        <f t="shared" si="47"/>
        <v>Dark</v>
      </c>
      <c r="P977" t="str">
        <f>VLOOKUP(orders[[#All],[Customer ID]],Table2[#All],9,0)</f>
        <v>Yes</v>
      </c>
    </row>
    <row r="978" spans="1:16" x14ac:dyDescent="0.35">
      <c r="A978" s="2" t="s">
        <v>6007</v>
      </c>
      <c r="B978" s="4">
        <v>43643</v>
      </c>
      <c r="C978" s="2" t="s">
        <v>6008</v>
      </c>
      <c r="D978" t="s">
        <v>6142</v>
      </c>
      <c r="E978" s="2">
        <v>5</v>
      </c>
      <c r="F978" s="2" t="str">
        <f>VLOOKUP(C978,customers!$A$2:$B$1760,2,FALSE)</f>
        <v>Kacy Canto</v>
      </c>
      <c r="G978" s="2" t="str">
        <f>IF(VLOOKUP(C978,customers!$A$2:$C$1760,3,FALSE)=0,"",VLOOKUP(C978,customers!$A$2:$C$1760,3,FALSE))</f>
        <v>kcantor4@gmpg.org</v>
      </c>
      <c r="H978" s="2" t="str">
        <f>VLOOKUP(C978,customers!$A$2:$G$1760,7,FALSE)</f>
        <v>United States</v>
      </c>
      <c r="I978" t="str">
        <f>VLOOKUP(D978,products!$A$2:$B$97,2,FALSE)</f>
        <v>Rob</v>
      </c>
      <c r="J978" t="str">
        <f>VLOOKUP(D978,products!$A$2:$E$97,3,FALSE)</f>
        <v>L</v>
      </c>
      <c r="K978" s="6">
        <f>VLOOKUP(D978,products!$A$2:$E$97,4,FALSE)</f>
        <v>2.5</v>
      </c>
      <c r="L978" s="7">
        <f>VLOOKUP(D978,products!$A$2:$E$97,5,FALSE)</f>
        <v>27.484999999999999</v>
      </c>
      <c r="M978" s="7">
        <f t="shared" si="45"/>
        <v>137.42500000000001</v>
      </c>
      <c r="N978" t="str">
        <f t="shared" si="46"/>
        <v>Robusta</v>
      </c>
      <c r="O978" t="str">
        <f t="shared" si="47"/>
        <v>Light</v>
      </c>
      <c r="P978" t="str">
        <f>VLOOKUP(orders[[#All],[Customer ID]],Table2[#All],9,0)</f>
        <v>Yes</v>
      </c>
    </row>
    <row r="979" spans="1:16" x14ac:dyDescent="0.35">
      <c r="A979" s="2" t="s">
        <v>6013</v>
      </c>
      <c r="B979" s="4">
        <v>44026</v>
      </c>
      <c r="C979" s="2" t="s">
        <v>6014</v>
      </c>
      <c r="D979" t="s">
        <v>6179</v>
      </c>
      <c r="E979" s="2">
        <v>5</v>
      </c>
      <c r="F979" s="2" t="str">
        <f>VLOOKUP(C979,customers!$A$2:$B$1760,2,FALSE)</f>
        <v>Mab Blakemore</v>
      </c>
      <c r="G979" s="2" t="str">
        <f>IF(VLOOKUP(C979,customers!$A$2:$C$1760,3,FALSE)=0,"",VLOOKUP(C979,customers!$A$2:$C$1760,3,FALSE))</f>
        <v>mblakemorer5@nsw.gov.au</v>
      </c>
      <c r="H979" s="2" t="str">
        <f>VLOOKUP(C979,customers!$A$2:$G$1760,7,FALSE)</f>
        <v>United States</v>
      </c>
      <c r="I979" t="str">
        <f>VLOOKUP(D979,products!$A$2:$B$97,2,FALSE)</f>
        <v>Rob</v>
      </c>
      <c r="J979" t="str">
        <f>VLOOKUP(D979,products!$A$2:$E$97,3,FALSE)</f>
        <v>L</v>
      </c>
      <c r="K979" s="6">
        <f>VLOOKUP(D979,products!$A$2:$E$97,4,FALSE)</f>
        <v>1</v>
      </c>
      <c r="L979" s="7">
        <f>VLOOKUP(D979,products!$A$2:$E$97,5,FALSE)</f>
        <v>11.95</v>
      </c>
      <c r="M979" s="7">
        <f t="shared" si="45"/>
        <v>59.75</v>
      </c>
      <c r="N979" t="str">
        <f t="shared" si="46"/>
        <v>Robusta</v>
      </c>
      <c r="O979" t="str">
        <f t="shared" si="47"/>
        <v>Light</v>
      </c>
      <c r="P979" t="str">
        <f>VLOOKUP(orders[[#All],[Customer ID]],Table2[#All],9,0)</f>
        <v>No</v>
      </c>
    </row>
    <row r="980" spans="1:16" x14ac:dyDescent="0.35">
      <c r="A980" s="2" t="s">
        <v>6019</v>
      </c>
      <c r="B980" s="4">
        <v>43913</v>
      </c>
      <c r="C980" s="2" t="s">
        <v>5990</v>
      </c>
      <c r="D980" t="s">
        <v>6180</v>
      </c>
      <c r="E980" s="2">
        <v>3</v>
      </c>
      <c r="F980" s="2" t="str">
        <f>VLOOKUP(C980,customers!$A$2:$B$1760,2,FALSE)</f>
        <v>Charlean Keave</v>
      </c>
      <c r="G980" s="2" t="str">
        <f>IF(VLOOKUP(C980,customers!$A$2:$C$1760,3,FALSE)=0,"",VLOOKUP(C980,customers!$A$2:$C$1760,3,FALSE))</f>
        <v>ckeaver1@ucoz.com</v>
      </c>
      <c r="H980" s="2" t="str">
        <f>VLOOKUP(C980,customers!$A$2:$G$1760,7,FALSE)</f>
        <v>United States</v>
      </c>
      <c r="I980" t="str">
        <f>VLOOKUP(D980,products!$A$2:$B$97,2,FALSE)</f>
        <v>Ara</v>
      </c>
      <c r="J980" t="str">
        <f>VLOOKUP(D980,products!$A$2:$E$97,3,FALSE)</f>
        <v>L</v>
      </c>
      <c r="K980" s="6">
        <f>VLOOKUP(D980,products!$A$2:$E$97,4,FALSE)</f>
        <v>0.5</v>
      </c>
      <c r="L980" s="7">
        <f>VLOOKUP(D980,products!$A$2:$E$97,5,FALSE)</f>
        <v>7.77</v>
      </c>
      <c r="M980" s="7">
        <f t="shared" si="45"/>
        <v>23.31</v>
      </c>
      <c r="N980" t="str">
        <f t="shared" si="46"/>
        <v>Arabica</v>
      </c>
      <c r="O980" t="str">
        <f t="shared" si="47"/>
        <v>Light</v>
      </c>
      <c r="P980" t="str">
        <f>VLOOKUP(orders[[#All],[Customer ID]],Table2[#All],9,0)</f>
        <v>No</v>
      </c>
    </row>
    <row r="981" spans="1:16" x14ac:dyDescent="0.35">
      <c r="A981" s="2" t="s">
        <v>6025</v>
      </c>
      <c r="B981" s="4">
        <v>43856</v>
      </c>
      <c r="C981" s="2" t="s">
        <v>6026</v>
      </c>
      <c r="D981" t="s">
        <v>6172</v>
      </c>
      <c r="E981" s="2">
        <v>2</v>
      </c>
      <c r="F981" s="2" t="str">
        <f>VLOOKUP(C981,customers!$A$2:$B$1760,2,FALSE)</f>
        <v>Javier Causnett</v>
      </c>
      <c r="G981" s="2" t="str">
        <f>IF(VLOOKUP(C981,customers!$A$2:$C$1760,3,FALSE)=0,"",VLOOKUP(C981,customers!$A$2:$C$1760,3,FALSE))</f>
        <v/>
      </c>
      <c r="H981" s="2" t="str">
        <f>VLOOKUP(C981,customers!$A$2:$G$1760,7,FALSE)</f>
        <v>United States</v>
      </c>
      <c r="I981" t="str">
        <f>VLOOKUP(D981,products!$A$2:$B$97,2,FALSE)</f>
        <v>Rob</v>
      </c>
      <c r="J981" t="str">
        <f>VLOOKUP(D981,products!$A$2:$E$97,3,FALSE)</f>
        <v>D</v>
      </c>
      <c r="K981" s="6">
        <f>VLOOKUP(D981,products!$A$2:$E$97,4,FALSE)</f>
        <v>0.5</v>
      </c>
      <c r="L981" s="7">
        <f>VLOOKUP(D981,products!$A$2:$E$97,5,FALSE)</f>
        <v>5.37</v>
      </c>
      <c r="M981" s="7">
        <f t="shared" si="45"/>
        <v>10.74</v>
      </c>
      <c r="N981" t="str">
        <f t="shared" si="46"/>
        <v>Robusta</v>
      </c>
      <c r="O981" t="str">
        <f t="shared" si="47"/>
        <v>Dark</v>
      </c>
      <c r="P981" t="str">
        <f>VLOOKUP(orders[[#All],[Customer ID]],Table2[#All],9,0)</f>
        <v>No</v>
      </c>
    </row>
    <row r="982" spans="1:16" x14ac:dyDescent="0.35">
      <c r="A982" s="2" t="s">
        <v>6030</v>
      </c>
      <c r="B982" s="4">
        <v>43982</v>
      </c>
      <c r="C982" s="2" t="s">
        <v>6031</v>
      </c>
      <c r="D982" t="s">
        <v>6185</v>
      </c>
      <c r="E982" s="2">
        <v>6</v>
      </c>
      <c r="F982" s="2" t="str">
        <f>VLOOKUP(C982,customers!$A$2:$B$1760,2,FALSE)</f>
        <v>Demetris Micheli</v>
      </c>
      <c r="G982" s="2" t="str">
        <f>IF(VLOOKUP(C982,customers!$A$2:$C$1760,3,FALSE)=0,"",VLOOKUP(C982,customers!$A$2:$C$1760,3,FALSE))</f>
        <v/>
      </c>
      <c r="H982" s="2" t="str">
        <f>VLOOKUP(C982,customers!$A$2:$G$1760,7,FALSE)</f>
        <v>United States</v>
      </c>
      <c r="I982" t="str">
        <f>VLOOKUP(D982,products!$A$2:$B$97,2,FALSE)</f>
        <v>Exc</v>
      </c>
      <c r="J982" t="str">
        <f>VLOOKUP(D982,products!$A$2:$E$97,3,FALSE)</f>
        <v>D</v>
      </c>
      <c r="K982" s="6">
        <f>VLOOKUP(D982,products!$A$2:$E$97,4,FALSE)</f>
        <v>2.5</v>
      </c>
      <c r="L982" s="7">
        <f>VLOOKUP(D982,products!$A$2:$E$97,5,FALSE)</f>
        <v>27.945</v>
      </c>
      <c r="M982" s="7">
        <f t="shared" si="45"/>
        <v>167.67000000000002</v>
      </c>
      <c r="N982" t="str">
        <f t="shared" si="46"/>
        <v>Excelsa</v>
      </c>
      <c r="O982" t="str">
        <f t="shared" si="47"/>
        <v>Dark</v>
      </c>
      <c r="P982" t="str">
        <f>VLOOKUP(orders[[#All],[Customer ID]],Table2[#All],9,0)</f>
        <v>Yes</v>
      </c>
    </row>
    <row r="983" spans="1:16" x14ac:dyDescent="0.35">
      <c r="A983" s="2" t="s">
        <v>6035</v>
      </c>
      <c r="B983" s="4">
        <v>44397</v>
      </c>
      <c r="C983" s="2" t="s">
        <v>6036</v>
      </c>
      <c r="D983" t="s">
        <v>6153</v>
      </c>
      <c r="E983" s="2">
        <v>6</v>
      </c>
      <c r="F983" s="2" t="str">
        <f>VLOOKUP(C983,customers!$A$2:$B$1760,2,FALSE)</f>
        <v>Chloette Bernardot</v>
      </c>
      <c r="G983" s="2" t="str">
        <f>IF(VLOOKUP(C983,customers!$A$2:$C$1760,3,FALSE)=0,"",VLOOKUP(C983,customers!$A$2:$C$1760,3,FALSE))</f>
        <v>cbernardotr9@wix.com</v>
      </c>
      <c r="H983" s="2" t="str">
        <f>VLOOKUP(C983,customers!$A$2:$G$1760,7,FALSE)</f>
        <v>United States</v>
      </c>
      <c r="I983" t="str">
        <f>VLOOKUP(D983,products!$A$2:$B$97,2,FALSE)</f>
        <v>Exc</v>
      </c>
      <c r="J983" t="str">
        <f>VLOOKUP(D983,products!$A$2:$E$97,3,FALSE)</f>
        <v>D</v>
      </c>
      <c r="K983" s="6">
        <f>VLOOKUP(D983,products!$A$2:$E$97,4,FALSE)</f>
        <v>0.2</v>
      </c>
      <c r="L983" s="7">
        <f>VLOOKUP(D983,products!$A$2:$E$97,5,FALSE)</f>
        <v>3.645</v>
      </c>
      <c r="M983" s="7">
        <f t="shared" si="45"/>
        <v>21.87</v>
      </c>
      <c r="N983" t="str">
        <f t="shared" si="46"/>
        <v>Excelsa</v>
      </c>
      <c r="O983" t="str">
        <f t="shared" si="47"/>
        <v>Dark</v>
      </c>
      <c r="P983" t="str">
        <f>VLOOKUP(orders[[#All],[Customer ID]],Table2[#All],9,0)</f>
        <v>Yes</v>
      </c>
    </row>
    <row r="984" spans="1:16" x14ac:dyDescent="0.35">
      <c r="A984" s="2" t="s">
        <v>6041</v>
      </c>
      <c r="B984" s="4">
        <v>44785</v>
      </c>
      <c r="C984" s="2" t="s">
        <v>6042</v>
      </c>
      <c r="D984" t="s">
        <v>6179</v>
      </c>
      <c r="E984" s="2">
        <v>2</v>
      </c>
      <c r="F984" s="2" t="str">
        <f>VLOOKUP(C984,customers!$A$2:$B$1760,2,FALSE)</f>
        <v>Kim Kemery</v>
      </c>
      <c r="G984" s="2" t="str">
        <f>IF(VLOOKUP(C984,customers!$A$2:$C$1760,3,FALSE)=0,"",VLOOKUP(C984,customers!$A$2:$C$1760,3,FALSE))</f>
        <v>kkemeryra@t.co</v>
      </c>
      <c r="H984" s="2" t="str">
        <f>VLOOKUP(C984,customers!$A$2:$G$1760,7,FALSE)</f>
        <v>United States</v>
      </c>
      <c r="I984" t="str">
        <f>VLOOKUP(D984,products!$A$2:$B$97,2,FALSE)</f>
        <v>Rob</v>
      </c>
      <c r="J984" t="str">
        <f>VLOOKUP(D984,products!$A$2:$E$97,3,FALSE)</f>
        <v>L</v>
      </c>
      <c r="K984" s="6">
        <f>VLOOKUP(D984,products!$A$2:$E$97,4,FALSE)</f>
        <v>1</v>
      </c>
      <c r="L984" s="7">
        <f>VLOOKUP(D984,products!$A$2:$E$97,5,FALSE)</f>
        <v>11.95</v>
      </c>
      <c r="M984" s="7">
        <f t="shared" si="45"/>
        <v>23.9</v>
      </c>
      <c r="N984" t="str">
        <f t="shared" si="46"/>
        <v>Robusta</v>
      </c>
      <c r="O984" t="str">
        <f t="shared" si="47"/>
        <v>Light</v>
      </c>
      <c r="P984" t="str">
        <f>VLOOKUP(orders[[#All],[Customer ID]],Table2[#All],9,0)</f>
        <v>Yes</v>
      </c>
    </row>
    <row r="985" spans="1:16" x14ac:dyDescent="0.35">
      <c r="A985" s="2" t="s">
        <v>6047</v>
      </c>
      <c r="B985" s="4">
        <v>43831</v>
      </c>
      <c r="C985" s="2" t="s">
        <v>6048</v>
      </c>
      <c r="D985" t="s">
        <v>6152</v>
      </c>
      <c r="E985" s="2">
        <v>2</v>
      </c>
      <c r="F985" s="2" t="str">
        <f>VLOOKUP(C985,customers!$A$2:$B$1760,2,FALSE)</f>
        <v>Fanchette Parlot</v>
      </c>
      <c r="G985" s="2" t="str">
        <f>IF(VLOOKUP(C985,customers!$A$2:$C$1760,3,FALSE)=0,"",VLOOKUP(C985,customers!$A$2:$C$1760,3,FALSE))</f>
        <v>fparlotrb@forbes.com</v>
      </c>
      <c r="H985" s="2" t="str">
        <f>VLOOKUP(C985,customers!$A$2:$G$1760,7,FALSE)</f>
        <v>United States</v>
      </c>
      <c r="I985" t="str">
        <f>VLOOKUP(D985,products!$A$2:$B$97,2,FALSE)</f>
        <v>Ara</v>
      </c>
      <c r="J985" t="str">
        <f>VLOOKUP(D985,products!$A$2:$E$97,3,FALSE)</f>
        <v>M</v>
      </c>
      <c r="K985" s="6">
        <f>VLOOKUP(D985,products!$A$2:$E$97,4,FALSE)</f>
        <v>0.2</v>
      </c>
      <c r="L985" s="7">
        <f>VLOOKUP(D985,products!$A$2:$E$97,5,FALSE)</f>
        <v>3.375</v>
      </c>
      <c r="M985" s="7">
        <f t="shared" si="45"/>
        <v>6.75</v>
      </c>
      <c r="N985" t="str">
        <f t="shared" si="46"/>
        <v>Arabica</v>
      </c>
      <c r="O985" t="str">
        <f t="shared" si="47"/>
        <v>Medium</v>
      </c>
      <c r="P985" t="str">
        <f>VLOOKUP(orders[[#All],[Customer ID]],Table2[#All],9,0)</f>
        <v>Yes</v>
      </c>
    </row>
    <row r="986" spans="1:16" x14ac:dyDescent="0.35">
      <c r="A986" s="2" t="s">
        <v>6053</v>
      </c>
      <c r="B986" s="4">
        <v>44214</v>
      </c>
      <c r="C986" s="2" t="s">
        <v>6054</v>
      </c>
      <c r="D986" t="s">
        <v>6166</v>
      </c>
      <c r="E986" s="2">
        <v>1</v>
      </c>
      <c r="F986" s="2" t="str">
        <f>VLOOKUP(C986,customers!$A$2:$B$1760,2,FALSE)</f>
        <v>Ramon Cheak</v>
      </c>
      <c r="G986" s="2" t="str">
        <f>IF(VLOOKUP(C986,customers!$A$2:$C$1760,3,FALSE)=0,"",VLOOKUP(C986,customers!$A$2:$C$1760,3,FALSE))</f>
        <v>rcheakrc@tripadvisor.com</v>
      </c>
      <c r="H986" s="2" t="str">
        <f>VLOOKUP(C986,customers!$A$2:$G$1760,7,FALSE)</f>
        <v>Ireland</v>
      </c>
      <c r="I986" t="str">
        <f>VLOOKUP(D986,products!$A$2:$B$97,2,FALSE)</f>
        <v>Exc</v>
      </c>
      <c r="J986" t="str">
        <f>VLOOKUP(D986,products!$A$2:$E$97,3,FALSE)</f>
        <v>M</v>
      </c>
      <c r="K986" s="6">
        <f>VLOOKUP(D986,products!$A$2:$E$97,4,FALSE)</f>
        <v>2.5</v>
      </c>
      <c r="L986" s="7">
        <f>VLOOKUP(D986,products!$A$2:$E$97,5,FALSE)</f>
        <v>31.625</v>
      </c>
      <c r="M986" s="7">
        <f t="shared" si="45"/>
        <v>31.625</v>
      </c>
      <c r="N986" t="str">
        <f t="shared" si="46"/>
        <v>Excelsa</v>
      </c>
      <c r="O986" t="str">
        <f t="shared" si="47"/>
        <v>Medium</v>
      </c>
      <c r="P986" t="str">
        <f>VLOOKUP(orders[[#All],[Customer ID]],Table2[#All],9,0)</f>
        <v>Yes</v>
      </c>
    </row>
    <row r="987" spans="1:16" x14ac:dyDescent="0.35">
      <c r="A987" s="2" t="s">
        <v>6058</v>
      </c>
      <c r="B987" s="4">
        <v>44561</v>
      </c>
      <c r="C987" s="2" t="s">
        <v>6059</v>
      </c>
      <c r="D987" t="s">
        <v>6179</v>
      </c>
      <c r="E987" s="2">
        <v>4</v>
      </c>
      <c r="F987" s="2" t="str">
        <f>VLOOKUP(C987,customers!$A$2:$B$1760,2,FALSE)</f>
        <v>Koressa O'Geneay</v>
      </c>
      <c r="G987" s="2" t="str">
        <f>IF(VLOOKUP(C987,customers!$A$2:$C$1760,3,FALSE)=0,"",VLOOKUP(C987,customers!$A$2:$C$1760,3,FALSE))</f>
        <v>kogeneayrd@utexas.edu</v>
      </c>
      <c r="H987" s="2" t="str">
        <f>VLOOKUP(C987,customers!$A$2:$G$1760,7,FALSE)</f>
        <v>United States</v>
      </c>
      <c r="I987" t="str">
        <f>VLOOKUP(D987,products!$A$2:$B$97,2,FALSE)</f>
        <v>Rob</v>
      </c>
      <c r="J987" t="str">
        <f>VLOOKUP(D987,products!$A$2:$E$97,3,FALSE)</f>
        <v>L</v>
      </c>
      <c r="K987" s="6">
        <f>VLOOKUP(D987,products!$A$2:$E$97,4,FALSE)</f>
        <v>1</v>
      </c>
      <c r="L987" s="7">
        <f>VLOOKUP(D987,products!$A$2:$E$97,5,FALSE)</f>
        <v>11.95</v>
      </c>
      <c r="M987" s="7">
        <f t="shared" si="45"/>
        <v>47.8</v>
      </c>
      <c r="N987" t="str">
        <f t="shared" si="46"/>
        <v>Robusta</v>
      </c>
      <c r="O987" t="str">
        <f t="shared" si="47"/>
        <v>Light</v>
      </c>
      <c r="P987" t="str">
        <f>VLOOKUP(orders[[#All],[Customer ID]],Table2[#All],9,0)</f>
        <v>No</v>
      </c>
    </row>
    <row r="988" spans="1:16" x14ac:dyDescent="0.35">
      <c r="A988" s="2" t="s">
        <v>6064</v>
      </c>
      <c r="B988" s="4">
        <v>43955</v>
      </c>
      <c r="C988" s="2" t="s">
        <v>6065</v>
      </c>
      <c r="D988" t="s">
        <v>6181</v>
      </c>
      <c r="E988" s="2">
        <v>1</v>
      </c>
      <c r="F988" s="2" t="str">
        <f>VLOOKUP(C988,customers!$A$2:$B$1760,2,FALSE)</f>
        <v>Claudell Ayre</v>
      </c>
      <c r="G988" s="2" t="str">
        <f>IF(VLOOKUP(C988,customers!$A$2:$C$1760,3,FALSE)=0,"",VLOOKUP(C988,customers!$A$2:$C$1760,3,FALSE))</f>
        <v>cayrere@symantec.com</v>
      </c>
      <c r="H988" s="2" t="str">
        <f>VLOOKUP(C988,customers!$A$2:$G$1760,7,FALSE)</f>
        <v>United States</v>
      </c>
      <c r="I988" t="str">
        <f>VLOOKUP(D988,products!$A$2:$B$97,2,FALSE)</f>
        <v>Lib</v>
      </c>
      <c r="J988" t="str">
        <f>VLOOKUP(D988,products!$A$2:$E$97,3,FALSE)</f>
        <v>M</v>
      </c>
      <c r="K988" s="6">
        <f>VLOOKUP(D988,products!$A$2:$E$97,4,FALSE)</f>
        <v>2.5</v>
      </c>
      <c r="L988" s="7">
        <f>VLOOKUP(D988,products!$A$2:$E$97,5,FALSE)</f>
        <v>33.465000000000003</v>
      </c>
      <c r="M988" s="7">
        <f t="shared" si="45"/>
        <v>33.465000000000003</v>
      </c>
      <c r="N988" t="str">
        <f t="shared" si="46"/>
        <v>Liberica</v>
      </c>
      <c r="O988" t="str">
        <f t="shared" si="47"/>
        <v>Medium</v>
      </c>
      <c r="P988" t="str">
        <f>VLOOKUP(orders[[#All],[Customer ID]],Table2[#All],9,0)</f>
        <v>No</v>
      </c>
    </row>
    <row r="989" spans="1:16" x14ac:dyDescent="0.35">
      <c r="A989" s="2" t="s">
        <v>6070</v>
      </c>
      <c r="B989" s="4">
        <v>44247</v>
      </c>
      <c r="C989" s="2" t="s">
        <v>6071</v>
      </c>
      <c r="D989" t="s">
        <v>6158</v>
      </c>
      <c r="E989" s="2">
        <v>5</v>
      </c>
      <c r="F989" s="2" t="str">
        <f>VLOOKUP(C989,customers!$A$2:$B$1760,2,FALSE)</f>
        <v>Lorianne Kyneton</v>
      </c>
      <c r="G989" s="2" t="str">
        <f>IF(VLOOKUP(C989,customers!$A$2:$C$1760,3,FALSE)=0,"",VLOOKUP(C989,customers!$A$2:$C$1760,3,FALSE))</f>
        <v>lkynetonrf@macromedia.com</v>
      </c>
      <c r="H989" s="2" t="str">
        <f>VLOOKUP(C989,customers!$A$2:$G$1760,7,FALSE)</f>
        <v>United Kingdom</v>
      </c>
      <c r="I989" t="str">
        <f>VLOOKUP(D989,products!$A$2:$B$97,2,FALSE)</f>
        <v>Ara</v>
      </c>
      <c r="J989" t="str">
        <f>VLOOKUP(D989,products!$A$2:$E$97,3,FALSE)</f>
        <v>D</v>
      </c>
      <c r="K989" s="6">
        <f>VLOOKUP(D989,products!$A$2:$E$97,4,FALSE)</f>
        <v>0.5</v>
      </c>
      <c r="L989" s="7">
        <f>VLOOKUP(D989,products!$A$2:$E$97,5,FALSE)</f>
        <v>5.97</v>
      </c>
      <c r="M989" s="7">
        <f t="shared" si="45"/>
        <v>29.849999999999998</v>
      </c>
      <c r="N989" t="str">
        <f t="shared" si="46"/>
        <v>Arabica</v>
      </c>
      <c r="O989" t="str">
        <f t="shared" si="47"/>
        <v>Dark</v>
      </c>
      <c r="P989" t="str">
        <f>VLOOKUP(orders[[#All],[Customer ID]],Table2[#All],9,0)</f>
        <v>Yes</v>
      </c>
    </row>
    <row r="990" spans="1:16" x14ac:dyDescent="0.35">
      <c r="A990" s="2" t="s">
        <v>6076</v>
      </c>
      <c r="B990" s="4">
        <v>43897</v>
      </c>
      <c r="C990" s="2" t="s">
        <v>6077</v>
      </c>
      <c r="D990" t="s">
        <v>6138</v>
      </c>
      <c r="E990" s="2">
        <v>3</v>
      </c>
      <c r="F990" s="2" t="str">
        <f>VLOOKUP(C990,customers!$A$2:$B$1760,2,FALSE)</f>
        <v>Adele McFayden</v>
      </c>
      <c r="G990" s="2" t="str">
        <f>IF(VLOOKUP(C990,customers!$A$2:$C$1760,3,FALSE)=0,"",VLOOKUP(C990,customers!$A$2:$C$1760,3,FALSE))</f>
        <v/>
      </c>
      <c r="H990" s="2" t="str">
        <f>VLOOKUP(C990,customers!$A$2:$G$1760,7,FALSE)</f>
        <v>United Kingdom</v>
      </c>
      <c r="I990" t="str">
        <f>VLOOKUP(D990,products!$A$2:$B$97,2,FALSE)</f>
        <v>Rob</v>
      </c>
      <c r="J990" t="str">
        <f>VLOOKUP(D990,products!$A$2:$E$97,3,FALSE)</f>
        <v>M</v>
      </c>
      <c r="K990" s="6">
        <f>VLOOKUP(D990,products!$A$2:$E$97,4,FALSE)</f>
        <v>1</v>
      </c>
      <c r="L990" s="7">
        <f>VLOOKUP(D990,products!$A$2:$E$97,5,FALSE)</f>
        <v>9.9499999999999993</v>
      </c>
      <c r="M990" s="7">
        <f t="shared" si="45"/>
        <v>29.849999999999998</v>
      </c>
      <c r="N990" t="str">
        <f t="shared" si="46"/>
        <v>Robusta</v>
      </c>
      <c r="O990" t="str">
        <f t="shared" si="47"/>
        <v>Medium</v>
      </c>
      <c r="P990" t="str">
        <f>VLOOKUP(orders[[#All],[Customer ID]],Table2[#All],9,0)</f>
        <v>Yes</v>
      </c>
    </row>
    <row r="991" spans="1:16" x14ac:dyDescent="0.35">
      <c r="A991" s="2" t="s">
        <v>6081</v>
      </c>
      <c r="B991" s="4">
        <v>43560</v>
      </c>
      <c r="C991" s="2" t="s">
        <v>6082</v>
      </c>
      <c r="D991" t="s">
        <v>6175</v>
      </c>
      <c r="E991" s="2">
        <v>6</v>
      </c>
      <c r="F991" s="2" t="str">
        <f>VLOOKUP(C991,customers!$A$2:$B$1760,2,FALSE)</f>
        <v>Herta Layne</v>
      </c>
      <c r="G991" s="2" t="str">
        <f>IF(VLOOKUP(C991,customers!$A$2:$C$1760,3,FALSE)=0,"",VLOOKUP(C991,customers!$A$2:$C$1760,3,FALSE))</f>
        <v/>
      </c>
      <c r="H991" s="2" t="str">
        <f>VLOOKUP(C991,customers!$A$2:$G$1760,7,FALSE)</f>
        <v>United States</v>
      </c>
      <c r="I991" t="str">
        <f>VLOOKUP(D991,products!$A$2:$B$97,2,FALSE)</f>
        <v>Ara</v>
      </c>
      <c r="J991" t="str">
        <f>VLOOKUP(D991,products!$A$2:$E$97,3,FALSE)</f>
        <v>M</v>
      </c>
      <c r="K991" s="6">
        <f>VLOOKUP(D991,products!$A$2:$E$97,4,FALSE)</f>
        <v>2.5</v>
      </c>
      <c r="L991" s="7">
        <f>VLOOKUP(D991,products!$A$2:$E$97,5,FALSE)</f>
        <v>25.875</v>
      </c>
      <c r="M991" s="7">
        <f t="shared" si="45"/>
        <v>155.25</v>
      </c>
      <c r="N991" t="str">
        <f t="shared" si="46"/>
        <v>Arabica</v>
      </c>
      <c r="O991" t="str">
        <f t="shared" si="47"/>
        <v>Medium</v>
      </c>
      <c r="P991" t="str">
        <f>VLOOKUP(orders[[#All],[Customer ID]],Table2[#All],9,0)</f>
        <v>Yes</v>
      </c>
    </row>
    <row r="992" spans="1:16" x14ac:dyDescent="0.35">
      <c r="A992" s="2" t="s">
        <v>6086</v>
      </c>
      <c r="B992" s="4">
        <v>44718</v>
      </c>
      <c r="C992" s="2" t="s">
        <v>6118</v>
      </c>
      <c r="D992" t="s">
        <v>6153</v>
      </c>
      <c r="E992" s="2">
        <v>5</v>
      </c>
      <c r="F992" s="2" t="str">
        <f>VLOOKUP(C992,customers!$A$2:$B$1760,2,FALSE)</f>
        <v>Marguerite Graves</v>
      </c>
      <c r="G992" s="2" t="str">
        <f>IF(VLOOKUP(C992,customers!$A$2:$C$1760,3,FALSE)=0,"",VLOOKUP(C992,customers!$A$2:$C$1760,3,FALSE))</f>
        <v/>
      </c>
      <c r="H992" s="2" t="str">
        <f>VLOOKUP(C992,customers!$A$2:$G$1760,7,FALSE)</f>
        <v>United States</v>
      </c>
      <c r="I992" t="str">
        <f>VLOOKUP(D992,products!$A$2:$B$97,2,FALSE)</f>
        <v>Exc</v>
      </c>
      <c r="J992" t="str">
        <f>VLOOKUP(D992,products!$A$2:$E$97,3,FALSE)</f>
        <v>D</v>
      </c>
      <c r="K992" s="6">
        <f>VLOOKUP(D992,products!$A$2:$E$97,4,FALSE)</f>
        <v>0.2</v>
      </c>
      <c r="L992" s="7">
        <f>VLOOKUP(D992,products!$A$2:$E$97,5,FALSE)</f>
        <v>3.645</v>
      </c>
      <c r="M992" s="7">
        <f t="shared" si="45"/>
        <v>18.225000000000001</v>
      </c>
      <c r="N992" t="str">
        <f t="shared" si="46"/>
        <v>Excelsa</v>
      </c>
      <c r="O992" t="str">
        <f t="shared" si="47"/>
        <v>Dark</v>
      </c>
      <c r="P992" t="str">
        <f>VLOOKUP(orders[[#All],[Customer ID]],Table2[#All],9,0)</f>
        <v>No</v>
      </c>
    </row>
    <row r="993" spans="1:16" x14ac:dyDescent="0.35">
      <c r="A993" s="2" t="s">
        <v>6086</v>
      </c>
      <c r="B993" s="4">
        <v>44718</v>
      </c>
      <c r="C993" s="2" t="s">
        <v>6118</v>
      </c>
      <c r="D993" t="s">
        <v>6169</v>
      </c>
      <c r="E993" s="2">
        <v>2</v>
      </c>
      <c r="F993" s="2" t="str">
        <f>VLOOKUP(C993,customers!$A$2:$B$1760,2,FALSE)</f>
        <v>Marguerite Graves</v>
      </c>
      <c r="G993" s="2" t="str">
        <f>IF(VLOOKUP(C993,customers!$A$2:$C$1760,3,FALSE)=0,"",VLOOKUP(C993,customers!$A$2:$C$1760,3,FALSE))</f>
        <v/>
      </c>
      <c r="H993" s="2" t="str">
        <f>VLOOKUP(C993,customers!$A$2:$G$1760,7,FALSE)</f>
        <v>United States</v>
      </c>
      <c r="I993" t="str">
        <f>VLOOKUP(D993,products!$A$2:$B$97,2,FALSE)</f>
        <v>Lib</v>
      </c>
      <c r="J993" t="str">
        <f>VLOOKUP(D993,products!$A$2:$E$97,3,FALSE)</f>
        <v>D</v>
      </c>
      <c r="K993" s="6">
        <f>VLOOKUP(D993,products!$A$2:$E$97,4,FALSE)</f>
        <v>0.5</v>
      </c>
      <c r="L993" s="7">
        <f>VLOOKUP(D993,products!$A$2:$E$97,5,FALSE)</f>
        <v>7.77</v>
      </c>
      <c r="M993" s="7">
        <f t="shared" si="45"/>
        <v>15.54</v>
      </c>
      <c r="N993" t="str">
        <f t="shared" si="46"/>
        <v>Liberica</v>
      </c>
      <c r="O993" t="str">
        <f t="shared" si="47"/>
        <v>Dark</v>
      </c>
      <c r="P993" t="str">
        <f>VLOOKUP(orders[[#All],[Customer ID]],Table2[#All],9,0)</f>
        <v>No</v>
      </c>
    </row>
    <row r="994" spans="1:16" x14ac:dyDescent="0.35">
      <c r="A994" s="2" t="s">
        <v>6096</v>
      </c>
      <c r="B994" s="4">
        <v>44276</v>
      </c>
      <c r="C994" s="2" t="s">
        <v>6097</v>
      </c>
      <c r="D994" t="s">
        <v>6164</v>
      </c>
      <c r="E994" s="2">
        <v>3</v>
      </c>
      <c r="F994" s="2" t="str">
        <f>VLOOKUP(C994,customers!$A$2:$B$1760,2,FALSE)</f>
        <v>Desdemona Eye</v>
      </c>
      <c r="G994" s="2" t="str">
        <f>IF(VLOOKUP(C994,customers!$A$2:$C$1760,3,FALSE)=0,"",VLOOKUP(C994,customers!$A$2:$C$1760,3,FALSE))</f>
        <v/>
      </c>
      <c r="H994" s="2" t="str">
        <f>VLOOKUP(C994,customers!$A$2:$G$1760,7,FALSE)</f>
        <v>Ireland</v>
      </c>
      <c r="I994" t="str">
        <f>VLOOKUP(D994,products!$A$2:$B$97,2,FALSE)</f>
        <v>Lib</v>
      </c>
      <c r="J994" t="str">
        <f>VLOOKUP(D994,products!$A$2:$E$97,3,FALSE)</f>
        <v>L</v>
      </c>
      <c r="K994" s="6">
        <f>VLOOKUP(D994,products!$A$2:$E$97,4,FALSE)</f>
        <v>2.5</v>
      </c>
      <c r="L994" s="7">
        <f>VLOOKUP(D994,products!$A$2:$E$97,5,FALSE)</f>
        <v>36.454999999999998</v>
      </c>
      <c r="M994" s="7">
        <f t="shared" si="45"/>
        <v>109.36499999999999</v>
      </c>
      <c r="N994" t="str">
        <f t="shared" si="46"/>
        <v>Liberica</v>
      </c>
      <c r="O994" t="str">
        <f t="shared" si="47"/>
        <v>Light</v>
      </c>
      <c r="P994" t="str">
        <f>VLOOKUP(orders[[#All],[Customer ID]],Table2[#All],9,0)</f>
        <v>No</v>
      </c>
    </row>
    <row r="995" spans="1:16" x14ac:dyDescent="0.35">
      <c r="A995" s="2" t="s">
        <v>6101</v>
      </c>
      <c r="B995" s="4">
        <v>44549</v>
      </c>
      <c r="C995" s="2" t="s">
        <v>6102</v>
      </c>
      <c r="D995" t="s">
        <v>6140</v>
      </c>
      <c r="E995" s="2">
        <v>6</v>
      </c>
      <c r="F995" s="2" t="str">
        <f>VLOOKUP(C995,customers!$A$2:$B$1760,2,FALSE)</f>
        <v>Margarette Sterland</v>
      </c>
      <c r="G995" s="2" t="str">
        <f>IF(VLOOKUP(C995,customers!$A$2:$C$1760,3,FALSE)=0,"",VLOOKUP(C995,customers!$A$2:$C$1760,3,FALSE))</f>
        <v/>
      </c>
      <c r="H995" s="2" t="str">
        <f>VLOOKUP(C995,customers!$A$2:$G$1760,7,FALSE)</f>
        <v>United States</v>
      </c>
      <c r="I995" t="str">
        <f>VLOOKUP(D995,products!$A$2:$B$97,2,FALSE)</f>
        <v>Ara</v>
      </c>
      <c r="J995" t="str">
        <f>VLOOKUP(D995,products!$A$2:$E$97,3,FALSE)</f>
        <v>L</v>
      </c>
      <c r="K995" s="6">
        <f>VLOOKUP(D995,products!$A$2:$E$97,4,FALSE)</f>
        <v>1</v>
      </c>
      <c r="L995" s="7">
        <f>VLOOKUP(D995,products!$A$2:$E$97,5,FALSE)</f>
        <v>12.95</v>
      </c>
      <c r="M995" s="7">
        <f t="shared" si="45"/>
        <v>77.699999999999989</v>
      </c>
      <c r="N995" t="str">
        <f t="shared" si="46"/>
        <v>Arabica</v>
      </c>
      <c r="O995" t="str">
        <f t="shared" si="47"/>
        <v>Light</v>
      </c>
      <c r="P995" t="str">
        <f>VLOOKUP(orders[[#All],[Customer ID]],Table2[#All],9,0)</f>
        <v>No</v>
      </c>
    </row>
    <row r="996" spans="1:16" x14ac:dyDescent="0.35">
      <c r="A996" s="2" t="s">
        <v>6106</v>
      </c>
      <c r="B996" s="4">
        <v>44244</v>
      </c>
      <c r="C996" s="2" t="s">
        <v>6107</v>
      </c>
      <c r="D996" t="s">
        <v>6154</v>
      </c>
      <c r="E996" s="2">
        <v>3</v>
      </c>
      <c r="F996" s="2" t="str">
        <f>VLOOKUP(C996,customers!$A$2:$B$1760,2,FALSE)</f>
        <v>Catharine Scoines</v>
      </c>
      <c r="G996" s="2" t="str">
        <f>IF(VLOOKUP(C996,customers!$A$2:$C$1760,3,FALSE)=0,"",VLOOKUP(C996,customers!$A$2:$C$1760,3,FALSE))</f>
        <v/>
      </c>
      <c r="H996" s="2" t="str">
        <f>VLOOKUP(C996,customers!$A$2:$G$1760,7,FALSE)</f>
        <v>Ireland</v>
      </c>
      <c r="I996" t="str">
        <f>VLOOKUP(D996,products!$A$2:$B$97,2,FALSE)</f>
        <v>Ara</v>
      </c>
      <c r="J996" t="str">
        <f>VLOOKUP(D996,products!$A$2:$E$97,3,FALSE)</f>
        <v>D</v>
      </c>
      <c r="K996" s="6">
        <f>VLOOKUP(D996,products!$A$2:$E$97,4,FALSE)</f>
        <v>0.2</v>
      </c>
      <c r="L996" s="7">
        <f>VLOOKUP(D996,products!$A$2:$E$97,5,FALSE)</f>
        <v>2.9849999999999999</v>
      </c>
      <c r="M996" s="7">
        <f t="shared" si="45"/>
        <v>8.9550000000000001</v>
      </c>
      <c r="N996" t="str">
        <f t="shared" si="46"/>
        <v>Arabica</v>
      </c>
      <c r="O996" t="str">
        <f t="shared" si="47"/>
        <v>Dark</v>
      </c>
      <c r="P996" t="str">
        <f>VLOOKUP(orders[[#All],[Customer ID]],Table2[#All],9,0)</f>
        <v>No</v>
      </c>
    </row>
    <row r="997" spans="1:16" x14ac:dyDescent="0.35">
      <c r="A997" s="2" t="s">
        <v>6111</v>
      </c>
      <c r="B997" s="4">
        <v>43836</v>
      </c>
      <c r="C997" s="2" t="s">
        <v>6112</v>
      </c>
      <c r="D997" t="s">
        <v>6142</v>
      </c>
      <c r="E997" s="2">
        <v>1</v>
      </c>
      <c r="F997" s="2" t="str">
        <f>VLOOKUP(C997,customers!$A$2:$B$1760,2,FALSE)</f>
        <v>Jennica Tewelson</v>
      </c>
      <c r="G997" s="2" t="str">
        <f>IF(VLOOKUP(C997,customers!$A$2:$C$1760,3,FALSE)=0,"",VLOOKUP(C997,customers!$A$2:$C$1760,3,FALSE))</f>
        <v>jtewelsonrn@samsung.com</v>
      </c>
      <c r="H997" s="2" t="str">
        <f>VLOOKUP(C997,customers!$A$2:$G$1760,7,FALSE)</f>
        <v>United States</v>
      </c>
      <c r="I997" t="str">
        <f>VLOOKUP(D997,products!$A$2:$B$97,2,FALSE)</f>
        <v>Rob</v>
      </c>
      <c r="J997" t="str">
        <f>VLOOKUP(D997,products!$A$2:$E$97,3,FALSE)</f>
        <v>L</v>
      </c>
      <c r="K997" s="6">
        <f>VLOOKUP(D997,products!$A$2:$E$97,4,FALSE)</f>
        <v>2.5</v>
      </c>
      <c r="L997" s="7">
        <f>VLOOKUP(D997,products!$A$2:$E$97,5,FALSE)</f>
        <v>27.484999999999999</v>
      </c>
      <c r="M997" s="7">
        <f t="shared" si="45"/>
        <v>27.484999999999999</v>
      </c>
      <c r="N997" t="str">
        <f t="shared" si="46"/>
        <v>Robusta</v>
      </c>
      <c r="O997" t="str">
        <f t="shared" si="47"/>
        <v>Light</v>
      </c>
      <c r="P997" t="str">
        <f>VLOOKUP(orders[[#All],[Customer ID]],Table2[#All],9,0)</f>
        <v>No</v>
      </c>
    </row>
    <row r="998" spans="1:16" x14ac:dyDescent="0.35">
      <c r="A998" s="2" t="s">
        <v>6117</v>
      </c>
      <c r="B998" s="4">
        <v>44685</v>
      </c>
      <c r="C998" s="2" t="s">
        <v>6118</v>
      </c>
      <c r="D998" t="s">
        <v>6146</v>
      </c>
      <c r="E998" s="2">
        <v>5</v>
      </c>
      <c r="F998" s="2" t="str">
        <f>VLOOKUP(C998,customers!$A$2:$B$1760,2,FALSE)</f>
        <v>Marguerite Graves</v>
      </c>
      <c r="G998" s="2" t="str">
        <f>IF(VLOOKUP(C998,customers!$A$2:$C$1760,3,FALSE)=0,"",VLOOKUP(C998,customers!$A$2:$C$1760,3,FALSE))</f>
        <v/>
      </c>
      <c r="H998" s="2" t="str">
        <f>VLOOKUP(C998,customers!$A$2:$G$1760,7,FALSE)</f>
        <v>United States</v>
      </c>
      <c r="I998" t="str">
        <f>VLOOKUP(D998,products!$A$2:$B$97,2,FALSE)</f>
        <v>Rob</v>
      </c>
      <c r="J998" t="str">
        <f>VLOOKUP(D998,products!$A$2:$E$97,3,FALSE)</f>
        <v>M</v>
      </c>
      <c r="K998" s="6">
        <f>VLOOKUP(D998,products!$A$2:$E$97,4,FALSE)</f>
        <v>0.5</v>
      </c>
      <c r="L998" s="7">
        <f>VLOOKUP(D998,products!$A$2:$E$97,5,FALSE)</f>
        <v>5.97</v>
      </c>
      <c r="M998" s="7">
        <f t="shared" si="45"/>
        <v>29.849999999999998</v>
      </c>
      <c r="N998" t="str">
        <f t="shared" si="46"/>
        <v>Robusta</v>
      </c>
      <c r="O998" t="str">
        <f t="shared" si="47"/>
        <v>Medium</v>
      </c>
      <c r="P998" t="str">
        <f>VLOOKUP(orders[[#All],[Customer ID]],Table2[#All],9,0)</f>
        <v>No</v>
      </c>
    </row>
    <row r="999" spans="1:16" x14ac:dyDescent="0.35">
      <c r="A999" s="2" t="s">
        <v>6122</v>
      </c>
      <c r="B999" s="4">
        <v>43749</v>
      </c>
      <c r="C999" s="2" t="s">
        <v>6118</v>
      </c>
      <c r="D999" t="s">
        <v>6157</v>
      </c>
      <c r="E999" s="2">
        <v>4</v>
      </c>
      <c r="F999" s="2" t="str">
        <f>VLOOKUP(C999,customers!$A$2:$B$1760,2,FALSE)</f>
        <v>Marguerite Graves</v>
      </c>
      <c r="G999" s="2" t="str">
        <f>IF(VLOOKUP(C999,customers!$A$2:$C$1760,3,FALSE)=0,"",VLOOKUP(C999,customers!$A$2:$C$1760,3,FALSE))</f>
        <v/>
      </c>
      <c r="H999" s="2" t="str">
        <f>VLOOKUP(C999,customers!$A$2:$G$1760,7,FALSE)</f>
        <v>United States</v>
      </c>
      <c r="I999" t="str">
        <f>VLOOKUP(D999,products!$A$2:$B$97,2,FALSE)</f>
        <v>Ara</v>
      </c>
      <c r="J999" t="str">
        <f>VLOOKUP(D999,products!$A$2:$E$97,3,FALSE)</f>
        <v>M</v>
      </c>
      <c r="K999" s="6">
        <f>VLOOKUP(D999,products!$A$2:$E$97,4,FALSE)</f>
        <v>0.5</v>
      </c>
      <c r="L999" s="7">
        <f>VLOOKUP(D999,products!$A$2:$E$97,5,FALSE)</f>
        <v>6.75</v>
      </c>
      <c r="M999" s="7">
        <f t="shared" si="45"/>
        <v>27</v>
      </c>
      <c r="N999" t="str">
        <f t="shared" si="46"/>
        <v>Arabica</v>
      </c>
      <c r="O999" t="str">
        <f t="shared" si="47"/>
        <v>Medium</v>
      </c>
      <c r="P999" t="str">
        <f>VLOOKUP(orders[[#All],[Customer ID]],Table2[#All],9,0)</f>
        <v>No</v>
      </c>
    </row>
    <row r="1000" spans="1:16" x14ac:dyDescent="0.35">
      <c r="A1000" s="2" t="s">
        <v>6127</v>
      </c>
      <c r="B1000" s="4">
        <v>44411</v>
      </c>
      <c r="C1000" s="2" t="s">
        <v>6128</v>
      </c>
      <c r="D1000" t="s">
        <v>6147</v>
      </c>
      <c r="E1000" s="2">
        <v>1</v>
      </c>
      <c r="F1000" s="2" t="str">
        <f>VLOOKUP(C1000,customers!$A$2:$B$1760,2,FALSE)</f>
        <v>Nicolina Jenny</v>
      </c>
      <c r="G1000" s="2" t="str">
        <f>IF(VLOOKUP(C1000,customers!$A$2:$C$1760,3,FALSE)=0,"",VLOOKUP(C1000,customers!$A$2:$C$1760,3,FALSE))</f>
        <v>njennyrq@bigcartel.com</v>
      </c>
      <c r="H1000" s="2" t="str">
        <f>VLOOKUP(C1000,customers!$A$2:$G$1760,7,FALSE)</f>
        <v>United States</v>
      </c>
      <c r="I1000" t="str">
        <f>VLOOKUP(D1000,products!$A$2:$B$97,2,FALSE)</f>
        <v>Ara</v>
      </c>
      <c r="J1000" t="str">
        <f>VLOOKUP(D1000,products!$A$2:$E$97,3,FALSE)</f>
        <v>D</v>
      </c>
      <c r="K1000" s="6">
        <f>VLOOKUP(D1000,products!$A$2:$E$97,4,FALSE)</f>
        <v>1</v>
      </c>
      <c r="L1000" s="7">
        <f>VLOOKUP(D1000,products!$A$2:$E$97,5,FALSE)</f>
        <v>9.9499999999999993</v>
      </c>
      <c r="M1000" s="7">
        <f t="shared" si="45"/>
        <v>9.9499999999999993</v>
      </c>
      <c r="N1000" t="str">
        <f t="shared" si="46"/>
        <v>Arabica</v>
      </c>
      <c r="O1000" t="str">
        <f t="shared" si="47"/>
        <v>Dark</v>
      </c>
      <c r="P1000" t="str">
        <f>VLOOKUP(orders[[#All],[Customer ID]],Table2[#All],9,0)</f>
        <v>No</v>
      </c>
    </row>
    <row r="1001" spans="1:16" x14ac:dyDescent="0.35">
      <c r="A1001" s="2" t="s">
        <v>6133</v>
      </c>
      <c r="B1001" s="4">
        <v>44119</v>
      </c>
      <c r="C1001" s="2" t="s">
        <v>6134</v>
      </c>
      <c r="D1001" t="s">
        <v>6156</v>
      </c>
      <c r="E1001" s="2">
        <v>3</v>
      </c>
      <c r="F1001" s="2" t="str">
        <f>VLOOKUP(C1001,customers!$A$2:$B$1760,2,FALSE)</f>
        <v>Vidovic Antonelli</v>
      </c>
      <c r="G1001" s="2" t="str">
        <f>IF(VLOOKUP(C1001,customers!$A$2:$C$1760,3,FALSE)=0,"",VLOOKUP(C1001,customers!$A$2:$C$1760,3,FALSE))</f>
        <v/>
      </c>
      <c r="H1001" s="2" t="str">
        <f>VLOOKUP(C1001,customers!$A$2:$G$1760,7,FALSE)</f>
        <v>United Kingdom</v>
      </c>
      <c r="I1001" t="str">
        <f>VLOOKUP(D1001,products!$A$2:$B$97,2,FALSE)</f>
        <v>Exc</v>
      </c>
      <c r="J1001" t="str">
        <f>VLOOKUP(D1001,products!$A$2:$E$97,3,FALSE)</f>
        <v>M</v>
      </c>
      <c r="K1001" s="6">
        <f>VLOOKUP(D1001,products!$A$2:$E$97,4,FALSE)</f>
        <v>0.2</v>
      </c>
      <c r="L1001" s="7">
        <f>VLOOKUP(D1001,products!$A$2:$E$97,5,FALSE)</f>
        <v>4.125</v>
      </c>
      <c r="M1001" s="7">
        <f t="shared" si="45"/>
        <v>12.375</v>
      </c>
      <c r="N1001" t="str">
        <f t="shared" si="46"/>
        <v>Excelsa</v>
      </c>
      <c r="O1001" t="str">
        <f t="shared" si="47"/>
        <v>Medium</v>
      </c>
      <c r="P1001" t="str">
        <f>VLOOKUP(orders[[#All],[Customer ID]],Table2[#All],9,0)</f>
        <v>Yes</v>
      </c>
    </row>
    <row r="1002" spans="1:16" x14ac:dyDescent="0.35">
      <c r="A1002" t="s">
        <v>490</v>
      </c>
      <c r="B1002" s="5">
        <v>43713</v>
      </c>
      <c r="C1002" t="s">
        <v>491</v>
      </c>
      <c r="D1002" t="s">
        <v>6138</v>
      </c>
      <c r="E1002">
        <v>2</v>
      </c>
      <c r="F1002" s="2" t="str">
        <f>VLOOKUP(C1002,customers!$A$2:$B$1760,2,FALSE)</f>
        <v>Aloisia Allner</v>
      </c>
      <c r="G1002" s="2" t="str">
        <f>IF(VLOOKUP(C1002,customers!$A$2:$C$1760,3,FALSE)=0,"",VLOOKUP(C1002,customers!$A$2:$C$1760,3,FALSE))</f>
        <v>aallner0@lulu.com</v>
      </c>
      <c r="H1002" s="2" t="str">
        <f>VLOOKUP(C1002,customers!$A$2:$G$1760,7,FALSE)</f>
        <v>United States</v>
      </c>
      <c r="I1002" t="str">
        <f>VLOOKUP(D1002,products!$A$2:$B$97,2,FALSE)</f>
        <v>Rob</v>
      </c>
      <c r="J1002" t="str">
        <f>VLOOKUP(D1002,products!$A$2:$E$97,3,FALSE)</f>
        <v>M</v>
      </c>
      <c r="K1002" s="6">
        <f>VLOOKUP(D1002,products!$A$2:$E$97,4,FALSE)</f>
        <v>1</v>
      </c>
      <c r="L1002" s="7">
        <f>VLOOKUP(D1002,products!$A$2:$E$97,5,FALSE)</f>
        <v>9.9499999999999993</v>
      </c>
      <c r="M1002" s="7">
        <f t="shared" si="45"/>
        <v>19.899999999999999</v>
      </c>
      <c r="N1002" t="str">
        <f t="shared" si="46"/>
        <v>Robusta</v>
      </c>
      <c r="O1002" t="str">
        <f t="shared" si="47"/>
        <v>Medium</v>
      </c>
      <c r="P1002" t="str">
        <f>VLOOKUP(orders[[#All],[Customer ID]],Table2[#All],9,0)</f>
        <v>Yes</v>
      </c>
    </row>
    <row r="1003" spans="1:16" x14ac:dyDescent="0.35">
      <c r="A1003" t="s">
        <v>490</v>
      </c>
      <c r="B1003" s="5">
        <v>43713</v>
      </c>
      <c r="C1003" t="s">
        <v>491</v>
      </c>
      <c r="D1003" t="s">
        <v>6139</v>
      </c>
      <c r="E1003">
        <v>5</v>
      </c>
      <c r="F1003" s="2" t="str">
        <f>VLOOKUP(C1003,customers!$A$2:$B$1760,2,FALSE)</f>
        <v>Aloisia Allner</v>
      </c>
      <c r="G1003" s="2" t="str">
        <f>IF(VLOOKUP(C1003,customers!$A$2:$C$1760,3,FALSE)=0,"",VLOOKUP(C1003,customers!$A$2:$C$1760,3,FALSE))</f>
        <v>aallner0@lulu.com</v>
      </c>
      <c r="H1003" s="2" t="str">
        <f>VLOOKUP(C1003,customers!$A$2:$G$1760,7,FALSE)</f>
        <v>United States</v>
      </c>
      <c r="I1003" t="str">
        <f>VLOOKUP(D1003,products!$A$2:$B$97,2,FALSE)</f>
        <v>Exc</v>
      </c>
      <c r="J1003" t="str">
        <f>VLOOKUP(D1003,products!$A$2:$E$97,3,FALSE)</f>
        <v>M</v>
      </c>
      <c r="K1003" s="6">
        <f>VLOOKUP(D1003,products!$A$2:$E$97,4,FALSE)</f>
        <v>0.5</v>
      </c>
      <c r="L1003" s="7">
        <f>VLOOKUP(D1003,products!$A$2:$E$97,5,FALSE)</f>
        <v>8.25</v>
      </c>
      <c r="M1003" s="7">
        <f t="shared" si="45"/>
        <v>41.25</v>
      </c>
      <c r="N1003" t="str">
        <f t="shared" si="46"/>
        <v>Excelsa</v>
      </c>
      <c r="O1003" t="str">
        <f t="shared" si="47"/>
        <v>Medium</v>
      </c>
      <c r="P1003" t="str">
        <f>VLOOKUP(orders[[#All],[Customer ID]],Table2[#All],9,0)</f>
        <v>Yes</v>
      </c>
    </row>
    <row r="1004" spans="1:16" x14ac:dyDescent="0.35">
      <c r="A1004" t="s">
        <v>501</v>
      </c>
      <c r="B1004" s="5">
        <v>44364</v>
      </c>
      <c r="C1004" t="s">
        <v>502</v>
      </c>
      <c r="D1004" t="s">
        <v>6140</v>
      </c>
      <c r="E1004">
        <v>1</v>
      </c>
      <c r="F1004" s="2" t="str">
        <f>VLOOKUP(C1004,customers!$A$2:$B$1760,2,FALSE)</f>
        <v>Jami Redholes</v>
      </c>
      <c r="G1004" s="2" t="str">
        <f>IF(VLOOKUP(C1004,customers!$A$2:$C$1760,3,FALSE)=0,"",VLOOKUP(C1004,customers!$A$2:$C$1760,3,FALSE))</f>
        <v>jredholes2@tmall.com</v>
      </c>
      <c r="H1004" s="2" t="str">
        <f>VLOOKUP(C1004,customers!$A$2:$G$1760,7,FALSE)</f>
        <v>United States</v>
      </c>
      <c r="I1004" t="str">
        <f>VLOOKUP(D1004,products!$A$2:$B$97,2,FALSE)</f>
        <v>Ara</v>
      </c>
      <c r="J1004" t="str">
        <f>VLOOKUP(D1004,products!$A$2:$E$97,3,FALSE)</f>
        <v>L</v>
      </c>
      <c r="K1004" s="6">
        <f>VLOOKUP(D1004,products!$A$2:$E$97,4,FALSE)</f>
        <v>1</v>
      </c>
      <c r="L1004" s="7">
        <f>VLOOKUP(D1004,products!$A$2:$E$97,5,FALSE)</f>
        <v>12.95</v>
      </c>
      <c r="M1004" s="7">
        <f t="shared" si="45"/>
        <v>12.95</v>
      </c>
      <c r="N1004" t="str">
        <f t="shared" si="46"/>
        <v>Arabica</v>
      </c>
      <c r="O1004" t="str">
        <f t="shared" si="47"/>
        <v>Light</v>
      </c>
      <c r="P1004" t="str">
        <f>VLOOKUP(orders[[#All],[Customer ID]],Table2[#All],9,0)</f>
        <v>Yes</v>
      </c>
    </row>
    <row r="1005" spans="1:16" x14ac:dyDescent="0.35">
      <c r="A1005" t="s">
        <v>512</v>
      </c>
      <c r="B1005" s="5">
        <v>44392</v>
      </c>
      <c r="C1005" t="s">
        <v>513</v>
      </c>
      <c r="D1005" t="s">
        <v>6141</v>
      </c>
      <c r="E1005">
        <v>2</v>
      </c>
      <c r="F1005" s="2" t="str">
        <f>VLOOKUP(C1005,customers!$A$2:$B$1760,2,FALSE)</f>
        <v>Christoffer O' Shea</v>
      </c>
      <c r="G1005" s="2" t="str">
        <f>IF(VLOOKUP(C1005,customers!$A$2:$C$1760,3,FALSE)=0,"",VLOOKUP(C1005,customers!$A$2:$C$1760,3,FALSE))</f>
        <v/>
      </c>
      <c r="H1005" s="2" t="str">
        <f>VLOOKUP(C1005,customers!$A$2:$G$1760,7,FALSE)</f>
        <v>Ireland</v>
      </c>
      <c r="I1005" t="str">
        <f>VLOOKUP(D1005,products!$A$2:$B$97,2,FALSE)</f>
        <v>Exc</v>
      </c>
      <c r="J1005" t="str">
        <f>VLOOKUP(D1005,products!$A$2:$E$97,3,FALSE)</f>
        <v>M</v>
      </c>
      <c r="K1005" s="6">
        <f>VLOOKUP(D1005,products!$A$2:$E$97,4,FALSE)</f>
        <v>1</v>
      </c>
      <c r="L1005" s="7">
        <f>VLOOKUP(D1005,products!$A$2:$E$97,5,FALSE)</f>
        <v>13.75</v>
      </c>
      <c r="M1005" s="7">
        <f t="shared" si="45"/>
        <v>27.5</v>
      </c>
      <c r="N1005" t="str">
        <f t="shared" si="46"/>
        <v>Excelsa</v>
      </c>
      <c r="O1005" t="str">
        <f t="shared" si="47"/>
        <v>Medium</v>
      </c>
      <c r="P1005" t="str">
        <f>VLOOKUP(orders[[#All],[Customer ID]],Table2[#All],9,0)</f>
        <v>No</v>
      </c>
    </row>
    <row r="1006" spans="1:16" x14ac:dyDescent="0.35">
      <c r="A1006" t="s">
        <v>512</v>
      </c>
      <c r="B1006" s="5">
        <v>44392</v>
      </c>
      <c r="C1006" t="s">
        <v>513</v>
      </c>
      <c r="D1006" t="s">
        <v>6142</v>
      </c>
      <c r="E1006">
        <v>2</v>
      </c>
      <c r="F1006" s="2" t="str">
        <f>VLOOKUP(C1006,customers!$A$2:$B$1760,2,FALSE)</f>
        <v>Christoffer O' Shea</v>
      </c>
      <c r="G1006" s="2" t="str">
        <f>IF(VLOOKUP(C1006,customers!$A$2:$C$1760,3,FALSE)=0,"",VLOOKUP(C1006,customers!$A$2:$C$1760,3,FALSE))</f>
        <v/>
      </c>
      <c r="H1006" s="2" t="str">
        <f>VLOOKUP(C1006,customers!$A$2:$G$1760,7,FALSE)</f>
        <v>Ireland</v>
      </c>
      <c r="I1006" t="str">
        <f>VLOOKUP(D1006,products!$A$2:$B$97,2,FALSE)</f>
        <v>Rob</v>
      </c>
      <c r="J1006" t="str">
        <f>VLOOKUP(D1006,products!$A$2:$E$97,3,FALSE)</f>
        <v>L</v>
      </c>
      <c r="K1006" s="6">
        <f>VLOOKUP(D1006,products!$A$2:$E$97,4,FALSE)</f>
        <v>2.5</v>
      </c>
      <c r="L1006" s="7">
        <f>VLOOKUP(D1006,products!$A$2:$E$97,5,FALSE)</f>
        <v>27.484999999999999</v>
      </c>
      <c r="M1006" s="7">
        <f t="shared" si="45"/>
        <v>54.97</v>
      </c>
      <c r="N1006" t="str">
        <f t="shared" si="46"/>
        <v>Robusta</v>
      </c>
      <c r="O1006" t="str">
        <f t="shared" si="47"/>
        <v>Light</v>
      </c>
      <c r="P1006" t="str">
        <f>VLOOKUP(orders[[#All],[Customer ID]],Table2[#All],9,0)</f>
        <v>No</v>
      </c>
    </row>
    <row r="1007" spans="1:16" x14ac:dyDescent="0.35">
      <c r="A1007" t="s">
        <v>519</v>
      </c>
      <c r="B1007" s="5">
        <v>44412</v>
      </c>
      <c r="C1007" t="s">
        <v>520</v>
      </c>
      <c r="D1007" t="s">
        <v>6143</v>
      </c>
      <c r="E1007">
        <v>3</v>
      </c>
      <c r="F1007" s="2" t="str">
        <f>VLOOKUP(C1007,customers!$A$2:$B$1760,2,FALSE)</f>
        <v>Beryle Cottier</v>
      </c>
      <c r="G1007" s="2" t="str">
        <f>IF(VLOOKUP(C1007,customers!$A$2:$C$1760,3,FALSE)=0,"",VLOOKUP(C1007,customers!$A$2:$C$1760,3,FALSE))</f>
        <v/>
      </c>
      <c r="H1007" s="2" t="str">
        <f>VLOOKUP(C1007,customers!$A$2:$G$1760,7,FALSE)</f>
        <v>United States</v>
      </c>
      <c r="I1007" t="str">
        <f>VLOOKUP(D1007,products!$A$2:$B$97,2,FALSE)</f>
        <v>Lib</v>
      </c>
      <c r="J1007" t="str">
        <f>VLOOKUP(D1007,products!$A$2:$E$97,3,FALSE)</f>
        <v>D</v>
      </c>
      <c r="K1007" s="6">
        <f>VLOOKUP(D1007,products!$A$2:$E$97,4,FALSE)</f>
        <v>1</v>
      </c>
      <c r="L1007" s="7">
        <f>VLOOKUP(D1007,products!$A$2:$E$97,5,FALSE)</f>
        <v>12.95</v>
      </c>
      <c r="M1007" s="7">
        <f t="shared" si="45"/>
        <v>38.849999999999994</v>
      </c>
      <c r="N1007" t="str">
        <f t="shared" si="46"/>
        <v>Liberica</v>
      </c>
      <c r="O1007" t="str">
        <f t="shared" si="47"/>
        <v>Dark</v>
      </c>
      <c r="P1007" t="str">
        <f>VLOOKUP(orders[[#All],[Customer ID]],Table2[#All],9,0)</f>
        <v>No</v>
      </c>
    </row>
    <row r="1008" spans="1:16" x14ac:dyDescent="0.35">
      <c r="A1008" t="s">
        <v>524</v>
      </c>
      <c r="B1008" s="5">
        <v>44582</v>
      </c>
      <c r="C1008" t="s">
        <v>525</v>
      </c>
      <c r="D1008" t="s">
        <v>6144</v>
      </c>
      <c r="E1008">
        <v>3</v>
      </c>
      <c r="F1008" s="2" t="str">
        <f>VLOOKUP(C1008,customers!$A$2:$B$1760,2,FALSE)</f>
        <v>Shaylynn Lobe</v>
      </c>
      <c r="G1008" s="2" t="str">
        <f>IF(VLOOKUP(C1008,customers!$A$2:$C$1760,3,FALSE)=0,"",VLOOKUP(C1008,customers!$A$2:$C$1760,3,FALSE))</f>
        <v>slobe6@nifty.com</v>
      </c>
      <c r="H1008" s="2" t="str">
        <f>VLOOKUP(C1008,customers!$A$2:$G$1760,7,FALSE)</f>
        <v>United States</v>
      </c>
      <c r="I1008" t="str">
        <f>VLOOKUP(D1008,products!$A$2:$B$97,2,FALSE)</f>
        <v>Exc</v>
      </c>
      <c r="J1008" t="str">
        <f>VLOOKUP(D1008,products!$A$2:$E$97,3,FALSE)</f>
        <v>D</v>
      </c>
      <c r="K1008" s="6">
        <f>VLOOKUP(D1008,products!$A$2:$E$97,4,FALSE)</f>
        <v>0.5</v>
      </c>
      <c r="L1008" s="7">
        <f>VLOOKUP(D1008,products!$A$2:$E$97,5,FALSE)</f>
        <v>7.29</v>
      </c>
      <c r="M1008" s="7">
        <f t="shared" si="45"/>
        <v>21.87</v>
      </c>
      <c r="N1008" t="str">
        <f t="shared" si="46"/>
        <v>Excelsa</v>
      </c>
      <c r="O1008" t="str">
        <f t="shared" si="47"/>
        <v>Dark</v>
      </c>
      <c r="P1008" t="str">
        <f>VLOOKUP(orders[[#All],[Customer ID]],Table2[#All],9,0)</f>
        <v>Yes</v>
      </c>
    </row>
    <row r="1009" spans="1:16" x14ac:dyDescent="0.35">
      <c r="A1009" t="s">
        <v>530</v>
      </c>
      <c r="B1009" s="5">
        <v>44701</v>
      </c>
      <c r="C1009" t="s">
        <v>531</v>
      </c>
      <c r="D1009" t="s">
        <v>6145</v>
      </c>
      <c r="E1009">
        <v>1</v>
      </c>
      <c r="F1009" s="2" t="str">
        <f>VLOOKUP(C1009,customers!$A$2:$B$1760,2,FALSE)</f>
        <v>Melvin Wharfe</v>
      </c>
      <c r="G1009" s="2" t="str">
        <f>IF(VLOOKUP(C1009,customers!$A$2:$C$1760,3,FALSE)=0,"",VLOOKUP(C1009,customers!$A$2:$C$1760,3,FALSE))</f>
        <v/>
      </c>
      <c r="H1009" s="2" t="str">
        <f>VLOOKUP(C1009,customers!$A$2:$G$1760,7,FALSE)</f>
        <v>Ireland</v>
      </c>
      <c r="I1009" t="str">
        <f>VLOOKUP(D1009,products!$A$2:$B$97,2,FALSE)</f>
        <v>Lib</v>
      </c>
      <c r="J1009" t="str">
        <f>VLOOKUP(D1009,products!$A$2:$E$97,3,FALSE)</f>
        <v>L</v>
      </c>
      <c r="K1009" s="6">
        <f>VLOOKUP(D1009,products!$A$2:$E$97,4,FALSE)</f>
        <v>0.2</v>
      </c>
      <c r="L1009" s="7">
        <f>VLOOKUP(D1009,products!$A$2:$E$97,5,FALSE)</f>
        <v>4.7549999999999999</v>
      </c>
      <c r="M1009" s="7">
        <f t="shared" si="45"/>
        <v>4.7549999999999999</v>
      </c>
      <c r="N1009" t="str">
        <f t="shared" si="46"/>
        <v>Liberica</v>
      </c>
      <c r="O1009" t="str">
        <f t="shared" si="47"/>
        <v>Light</v>
      </c>
      <c r="P1009" t="str">
        <f>VLOOKUP(orders[[#All],[Customer ID]],Table2[#All],9,0)</f>
        <v>Yes</v>
      </c>
    </row>
    <row r="1010" spans="1:16" x14ac:dyDescent="0.35">
      <c r="A1010" t="s">
        <v>535</v>
      </c>
      <c r="B1010" s="5">
        <v>43467</v>
      </c>
      <c r="C1010" t="s">
        <v>536</v>
      </c>
      <c r="D1010" t="s">
        <v>6146</v>
      </c>
      <c r="E1010">
        <v>3</v>
      </c>
      <c r="F1010" s="2" t="str">
        <f>VLOOKUP(C1010,customers!$A$2:$B$1760,2,FALSE)</f>
        <v>Guthrey Petracci</v>
      </c>
      <c r="G1010" s="2" t="str">
        <f>IF(VLOOKUP(C1010,customers!$A$2:$C$1760,3,FALSE)=0,"",VLOOKUP(C1010,customers!$A$2:$C$1760,3,FALSE))</f>
        <v>gpetracci8@livejournal.com</v>
      </c>
      <c r="H1010" s="2" t="str">
        <f>VLOOKUP(C1010,customers!$A$2:$G$1760,7,FALSE)</f>
        <v>United States</v>
      </c>
      <c r="I1010" t="str">
        <f>VLOOKUP(D1010,products!$A$2:$B$97,2,FALSE)</f>
        <v>Rob</v>
      </c>
      <c r="J1010" t="str">
        <f>VLOOKUP(D1010,products!$A$2:$E$97,3,FALSE)</f>
        <v>M</v>
      </c>
      <c r="K1010" s="6">
        <f>VLOOKUP(D1010,products!$A$2:$E$97,4,FALSE)</f>
        <v>0.5</v>
      </c>
      <c r="L1010" s="7">
        <f>VLOOKUP(D1010,products!$A$2:$E$97,5,FALSE)</f>
        <v>5.97</v>
      </c>
      <c r="M1010" s="7">
        <f t="shared" si="45"/>
        <v>17.91</v>
      </c>
      <c r="N1010" t="str">
        <f t="shared" si="46"/>
        <v>Robusta</v>
      </c>
      <c r="O1010" t="str">
        <f t="shared" si="47"/>
        <v>Medium</v>
      </c>
      <c r="P1010" t="str">
        <f>VLOOKUP(orders[[#All],[Customer ID]],Table2[#All],9,0)</f>
        <v>No</v>
      </c>
    </row>
    <row r="1011" spans="1:16" x14ac:dyDescent="0.35">
      <c r="A1011" t="s">
        <v>541</v>
      </c>
      <c r="B1011" s="5">
        <v>43713</v>
      </c>
      <c r="C1011" t="s">
        <v>542</v>
      </c>
      <c r="D1011" t="s">
        <v>6146</v>
      </c>
      <c r="E1011">
        <v>1</v>
      </c>
      <c r="F1011" s="2" t="str">
        <f>VLOOKUP(C1011,customers!$A$2:$B$1760,2,FALSE)</f>
        <v>Rodger Raven</v>
      </c>
      <c r="G1011" s="2" t="str">
        <f>IF(VLOOKUP(C1011,customers!$A$2:$C$1760,3,FALSE)=0,"",VLOOKUP(C1011,customers!$A$2:$C$1760,3,FALSE))</f>
        <v>rraven9@ed.gov</v>
      </c>
      <c r="H1011" s="2" t="str">
        <f>VLOOKUP(C1011,customers!$A$2:$G$1760,7,FALSE)</f>
        <v>United States</v>
      </c>
      <c r="I1011" t="str">
        <f>VLOOKUP(D1011,products!$A$2:$B$97,2,FALSE)</f>
        <v>Rob</v>
      </c>
      <c r="J1011" t="str">
        <f>VLOOKUP(D1011,products!$A$2:$E$97,3,FALSE)</f>
        <v>M</v>
      </c>
      <c r="K1011" s="6">
        <f>VLOOKUP(D1011,products!$A$2:$E$97,4,FALSE)</f>
        <v>0.5</v>
      </c>
      <c r="L1011" s="7">
        <f>VLOOKUP(D1011,products!$A$2:$E$97,5,FALSE)</f>
        <v>5.97</v>
      </c>
      <c r="M1011" s="7">
        <f t="shared" si="45"/>
        <v>5.97</v>
      </c>
      <c r="N1011" t="str">
        <f t="shared" si="46"/>
        <v>Robusta</v>
      </c>
      <c r="O1011" t="str">
        <f t="shared" si="47"/>
        <v>Medium</v>
      </c>
      <c r="P1011" t="str">
        <f>VLOOKUP(orders[[#All],[Customer ID]],Table2[#All],9,0)</f>
        <v>No</v>
      </c>
    </row>
    <row r="1012" spans="1:16" x14ac:dyDescent="0.35">
      <c r="A1012" t="s">
        <v>547</v>
      </c>
      <c r="B1012" s="5">
        <v>44263</v>
      </c>
      <c r="C1012" t="s">
        <v>548</v>
      </c>
      <c r="D1012" t="s">
        <v>6147</v>
      </c>
      <c r="E1012">
        <v>4</v>
      </c>
      <c r="F1012" s="2" t="str">
        <f>VLOOKUP(C1012,customers!$A$2:$B$1760,2,FALSE)</f>
        <v>Ferrell Ferber</v>
      </c>
      <c r="G1012" s="2" t="str">
        <f>IF(VLOOKUP(C1012,customers!$A$2:$C$1760,3,FALSE)=0,"",VLOOKUP(C1012,customers!$A$2:$C$1760,3,FALSE))</f>
        <v>fferbera@businesswire.com</v>
      </c>
      <c r="H1012" s="2" t="str">
        <f>VLOOKUP(C1012,customers!$A$2:$G$1760,7,FALSE)</f>
        <v>United States</v>
      </c>
      <c r="I1012" t="str">
        <f>VLOOKUP(D1012,products!$A$2:$B$97,2,FALSE)</f>
        <v>Ara</v>
      </c>
      <c r="J1012" t="str">
        <f>VLOOKUP(D1012,products!$A$2:$E$97,3,FALSE)</f>
        <v>D</v>
      </c>
      <c r="K1012" s="6">
        <f>VLOOKUP(D1012,products!$A$2:$E$97,4,FALSE)</f>
        <v>1</v>
      </c>
      <c r="L1012" s="7">
        <f>VLOOKUP(D1012,products!$A$2:$E$97,5,FALSE)</f>
        <v>9.9499999999999993</v>
      </c>
      <c r="M1012" s="7">
        <f t="shared" si="45"/>
        <v>39.799999999999997</v>
      </c>
      <c r="N1012" t="str">
        <f t="shared" si="46"/>
        <v>Arabica</v>
      </c>
      <c r="O1012" t="str">
        <f t="shared" si="47"/>
        <v>Dark</v>
      </c>
      <c r="P1012" t="str">
        <f>VLOOKUP(orders[[#All],[Customer ID]],Table2[#All],9,0)</f>
        <v>No</v>
      </c>
    </row>
    <row r="1013" spans="1:16" x14ac:dyDescent="0.35">
      <c r="A1013" t="s">
        <v>553</v>
      </c>
      <c r="B1013" s="5">
        <v>44132</v>
      </c>
      <c r="C1013" t="s">
        <v>554</v>
      </c>
      <c r="D1013" t="s">
        <v>6148</v>
      </c>
      <c r="E1013">
        <v>5</v>
      </c>
      <c r="F1013" s="2" t="str">
        <f>VLOOKUP(C1013,customers!$A$2:$B$1760,2,FALSE)</f>
        <v>Duky Phizackerly</v>
      </c>
      <c r="G1013" s="2" t="str">
        <f>IF(VLOOKUP(C1013,customers!$A$2:$C$1760,3,FALSE)=0,"",VLOOKUP(C1013,customers!$A$2:$C$1760,3,FALSE))</f>
        <v>dphizackerlyb@utexas.edu</v>
      </c>
      <c r="H1013" s="2" t="str">
        <f>VLOOKUP(C1013,customers!$A$2:$G$1760,7,FALSE)</f>
        <v>United States</v>
      </c>
      <c r="I1013" t="str">
        <f>VLOOKUP(D1013,products!$A$2:$B$97,2,FALSE)</f>
        <v>Exc</v>
      </c>
      <c r="J1013" t="str">
        <f>VLOOKUP(D1013,products!$A$2:$E$97,3,FALSE)</f>
        <v>L</v>
      </c>
      <c r="K1013" s="6">
        <f>VLOOKUP(D1013,products!$A$2:$E$97,4,FALSE)</f>
        <v>2.5</v>
      </c>
      <c r="L1013" s="7">
        <f>VLOOKUP(D1013,products!$A$2:$E$97,5,FALSE)</f>
        <v>34.155000000000001</v>
      </c>
      <c r="M1013" s="7">
        <f t="shared" si="45"/>
        <v>170.77500000000001</v>
      </c>
      <c r="N1013" t="str">
        <f t="shared" si="46"/>
        <v>Excelsa</v>
      </c>
      <c r="O1013" t="str">
        <f t="shared" si="47"/>
        <v>Light</v>
      </c>
      <c r="P1013" t="str">
        <f>VLOOKUP(orders[[#All],[Customer ID]],Table2[#All],9,0)</f>
        <v>Yes</v>
      </c>
    </row>
    <row r="1014" spans="1:16" x14ac:dyDescent="0.35">
      <c r="A1014" t="s">
        <v>559</v>
      </c>
      <c r="B1014" s="5">
        <v>44744</v>
      </c>
      <c r="C1014" t="s">
        <v>560</v>
      </c>
      <c r="D1014" t="s">
        <v>6138</v>
      </c>
      <c r="E1014">
        <v>5</v>
      </c>
      <c r="F1014" s="2" t="str">
        <f>VLOOKUP(C1014,customers!$A$2:$B$1760,2,FALSE)</f>
        <v>Rosaleen Scholar</v>
      </c>
      <c r="G1014" s="2" t="str">
        <f>IF(VLOOKUP(C1014,customers!$A$2:$C$1760,3,FALSE)=0,"",VLOOKUP(C1014,customers!$A$2:$C$1760,3,FALSE))</f>
        <v>rscholarc@nyu.edu</v>
      </c>
      <c r="H1014" s="2" t="str">
        <f>VLOOKUP(C1014,customers!$A$2:$G$1760,7,FALSE)</f>
        <v>United States</v>
      </c>
      <c r="I1014" t="str">
        <f>VLOOKUP(D1014,products!$A$2:$B$97,2,FALSE)</f>
        <v>Rob</v>
      </c>
      <c r="J1014" t="str">
        <f>VLOOKUP(D1014,products!$A$2:$E$97,3,FALSE)</f>
        <v>M</v>
      </c>
      <c r="K1014" s="6">
        <f>VLOOKUP(D1014,products!$A$2:$E$97,4,FALSE)</f>
        <v>1</v>
      </c>
      <c r="L1014" s="7">
        <f>VLOOKUP(D1014,products!$A$2:$E$97,5,FALSE)</f>
        <v>9.9499999999999993</v>
      </c>
      <c r="M1014" s="7">
        <f t="shared" si="45"/>
        <v>49.75</v>
      </c>
      <c r="N1014" t="str">
        <f t="shared" si="46"/>
        <v>Robusta</v>
      </c>
      <c r="O1014" t="str">
        <f t="shared" si="47"/>
        <v>Medium</v>
      </c>
      <c r="P1014" t="str">
        <f>VLOOKUP(orders[[#All],[Customer ID]],Table2[#All],9,0)</f>
        <v>No</v>
      </c>
    </row>
    <row r="1015" spans="1:16" x14ac:dyDescent="0.35">
      <c r="A1015" t="s">
        <v>565</v>
      </c>
      <c r="B1015" s="5">
        <v>43973</v>
      </c>
      <c r="C1015" t="s">
        <v>566</v>
      </c>
      <c r="D1015" t="s">
        <v>6149</v>
      </c>
      <c r="E1015">
        <v>2</v>
      </c>
      <c r="F1015" s="2" t="str">
        <f>VLOOKUP(C1015,customers!$A$2:$B$1760,2,FALSE)</f>
        <v>Terence Vanyutin</v>
      </c>
      <c r="G1015" s="2" t="str">
        <f>IF(VLOOKUP(C1015,customers!$A$2:$C$1760,3,FALSE)=0,"",VLOOKUP(C1015,customers!$A$2:$C$1760,3,FALSE))</f>
        <v>tvanyutind@wix.com</v>
      </c>
      <c r="H1015" s="2" t="str">
        <f>VLOOKUP(C1015,customers!$A$2:$G$1760,7,FALSE)</f>
        <v>United States</v>
      </c>
      <c r="I1015" t="str">
        <f>VLOOKUP(D1015,products!$A$2:$B$97,2,FALSE)</f>
        <v>Rob</v>
      </c>
      <c r="J1015" t="str">
        <f>VLOOKUP(D1015,products!$A$2:$E$97,3,FALSE)</f>
        <v>D</v>
      </c>
      <c r="K1015" s="6">
        <f>VLOOKUP(D1015,products!$A$2:$E$97,4,FALSE)</f>
        <v>2.5</v>
      </c>
      <c r="L1015" s="7">
        <f>VLOOKUP(D1015,products!$A$2:$E$97,5,FALSE)</f>
        <v>20.585000000000001</v>
      </c>
      <c r="M1015" s="7">
        <f t="shared" si="45"/>
        <v>41.17</v>
      </c>
      <c r="N1015" t="str">
        <f t="shared" si="46"/>
        <v>Robusta</v>
      </c>
      <c r="O1015" t="str">
        <f t="shared" si="47"/>
        <v>Dark</v>
      </c>
      <c r="P1015" t="str">
        <f>VLOOKUP(orders[[#All],[Customer ID]],Table2[#All],9,0)</f>
        <v>No</v>
      </c>
    </row>
    <row r="1016" spans="1:16" x14ac:dyDescent="0.35">
      <c r="A1016" t="s">
        <v>570</v>
      </c>
      <c r="B1016" s="5">
        <v>44656</v>
      </c>
      <c r="C1016" t="s">
        <v>571</v>
      </c>
      <c r="D1016" t="s">
        <v>6150</v>
      </c>
      <c r="E1016">
        <v>3</v>
      </c>
      <c r="F1016" s="2" t="str">
        <f>VLOOKUP(C1016,customers!$A$2:$B$1760,2,FALSE)</f>
        <v>Patrice Trobe</v>
      </c>
      <c r="G1016" s="2" t="str">
        <f>IF(VLOOKUP(C1016,customers!$A$2:$C$1760,3,FALSE)=0,"",VLOOKUP(C1016,customers!$A$2:$C$1760,3,FALSE))</f>
        <v>ptrobee@wunderground.com</v>
      </c>
      <c r="H1016" s="2" t="str">
        <f>VLOOKUP(C1016,customers!$A$2:$G$1760,7,FALSE)</f>
        <v>United States</v>
      </c>
      <c r="I1016" t="str">
        <f>VLOOKUP(D1016,products!$A$2:$B$97,2,FALSE)</f>
        <v>Lib</v>
      </c>
      <c r="J1016" t="str">
        <f>VLOOKUP(D1016,products!$A$2:$E$97,3,FALSE)</f>
        <v>D</v>
      </c>
      <c r="K1016" s="6">
        <f>VLOOKUP(D1016,products!$A$2:$E$97,4,FALSE)</f>
        <v>0.2</v>
      </c>
      <c r="L1016" s="7">
        <f>VLOOKUP(D1016,products!$A$2:$E$97,5,FALSE)</f>
        <v>3.8849999999999998</v>
      </c>
      <c r="M1016" s="7">
        <f t="shared" si="45"/>
        <v>11.654999999999999</v>
      </c>
      <c r="N1016" t="str">
        <f t="shared" si="46"/>
        <v>Liberica</v>
      </c>
      <c r="O1016" t="str">
        <f t="shared" si="47"/>
        <v>Dark</v>
      </c>
      <c r="P1016" t="str">
        <f>VLOOKUP(orders[[#All],[Customer ID]],Table2[#All],9,0)</f>
        <v>Yes</v>
      </c>
    </row>
    <row r="1017" spans="1:16" x14ac:dyDescent="0.35">
      <c r="A1017" t="s">
        <v>576</v>
      </c>
      <c r="B1017" s="5">
        <v>44719</v>
      </c>
      <c r="C1017" t="s">
        <v>577</v>
      </c>
      <c r="D1017" t="s">
        <v>6151</v>
      </c>
      <c r="E1017">
        <v>5</v>
      </c>
      <c r="F1017" s="2" t="str">
        <f>VLOOKUP(C1017,customers!$A$2:$B$1760,2,FALSE)</f>
        <v>Llywellyn Oscroft</v>
      </c>
      <c r="G1017" s="2" t="str">
        <f>IF(VLOOKUP(C1017,customers!$A$2:$C$1760,3,FALSE)=0,"",VLOOKUP(C1017,customers!$A$2:$C$1760,3,FALSE))</f>
        <v>loscroftf@ebay.co.uk</v>
      </c>
      <c r="H1017" s="2" t="str">
        <f>VLOOKUP(C1017,customers!$A$2:$G$1760,7,FALSE)</f>
        <v>United States</v>
      </c>
      <c r="I1017" t="str">
        <f>VLOOKUP(D1017,products!$A$2:$B$97,2,FALSE)</f>
        <v>Rob</v>
      </c>
      <c r="J1017" t="str">
        <f>VLOOKUP(D1017,products!$A$2:$E$97,3,FALSE)</f>
        <v>M</v>
      </c>
      <c r="K1017" s="6">
        <f>VLOOKUP(D1017,products!$A$2:$E$97,4,FALSE)</f>
        <v>2.5</v>
      </c>
      <c r="L1017" s="7">
        <f>VLOOKUP(D1017,products!$A$2:$E$97,5,FALSE)</f>
        <v>22.885000000000002</v>
      </c>
      <c r="M1017" s="7">
        <f t="shared" si="45"/>
        <v>114.42500000000001</v>
      </c>
      <c r="N1017" t="str">
        <f t="shared" si="46"/>
        <v>Robusta</v>
      </c>
      <c r="O1017" t="str">
        <f t="shared" si="47"/>
        <v>Medium</v>
      </c>
      <c r="P1017" t="str">
        <f>VLOOKUP(orders[[#All],[Customer ID]],Table2[#All],9,0)</f>
        <v>No</v>
      </c>
    </row>
    <row r="1018" spans="1:16" x14ac:dyDescent="0.35">
      <c r="A1018" t="s">
        <v>581</v>
      </c>
      <c r="B1018" s="5">
        <v>43544</v>
      </c>
      <c r="C1018" t="s">
        <v>582</v>
      </c>
      <c r="D1018" t="s">
        <v>6152</v>
      </c>
      <c r="E1018">
        <v>6</v>
      </c>
      <c r="F1018" s="2" t="str">
        <f>VLOOKUP(C1018,customers!$A$2:$B$1760,2,FALSE)</f>
        <v>Minni Alabaster</v>
      </c>
      <c r="G1018" s="2" t="str">
        <f>IF(VLOOKUP(C1018,customers!$A$2:$C$1760,3,FALSE)=0,"",VLOOKUP(C1018,customers!$A$2:$C$1760,3,FALSE))</f>
        <v>malabasterg@hexun.com</v>
      </c>
      <c r="H1018" s="2" t="str">
        <f>VLOOKUP(C1018,customers!$A$2:$G$1760,7,FALSE)</f>
        <v>United States</v>
      </c>
      <c r="I1018" t="str">
        <f>VLOOKUP(D1018,products!$A$2:$B$97,2,FALSE)</f>
        <v>Ara</v>
      </c>
      <c r="J1018" t="str">
        <f>VLOOKUP(D1018,products!$A$2:$E$97,3,FALSE)</f>
        <v>M</v>
      </c>
      <c r="K1018" s="6">
        <f>VLOOKUP(D1018,products!$A$2:$E$97,4,FALSE)</f>
        <v>0.2</v>
      </c>
      <c r="L1018" s="7">
        <f>VLOOKUP(D1018,products!$A$2:$E$97,5,FALSE)</f>
        <v>3.375</v>
      </c>
      <c r="M1018" s="7">
        <f t="shared" si="45"/>
        <v>20.25</v>
      </c>
      <c r="N1018" t="str">
        <f t="shared" si="46"/>
        <v>Arabica</v>
      </c>
      <c r="O1018" t="str">
        <f t="shared" si="47"/>
        <v>Medium</v>
      </c>
      <c r="P1018" t="str">
        <f>VLOOKUP(orders[[#All],[Customer ID]],Table2[#All],9,0)</f>
        <v>No</v>
      </c>
    </row>
    <row r="1019" spans="1:16" x14ac:dyDescent="0.35">
      <c r="A1019" t="s">
        <v>587</v>
      </c>
      <c r="B1019" s="5">
        <v>43757</v>
      </c>
      <c r="C1019" t="s">
        <v>588</v>
      </c>
      <c r="D1019" t="s">
        <v>6140</v>
      </c>
      <c r="E1019">
        <v>6</v>
      </c>
      <c r="F1019" s="2" t="str">
        <f>VLOOKUP(C1019,customers!$A$2:$B$1760,2,FALSE)</f>
        <v>Rhianon Broxup</v>
      </c>
      <c r="G1019" s="2" t="str">
        <f>IF(VLOOKUP(C1019,customers!$A$2:$C$1760,3,FALSE)=0,"",VLOOKUP(C1019,customers!$A$2:$C$1760,3,FALSE))</f>
        <v>rbroxuph@jimdo.com</v>
      </c>
      <c r="H1019" s="2" t="str">
        <f>VLOOKUP(C1019,customers!$A$2:$G$1760,7,FALSE)</f>
        <v>United States</v>
      </c>
      <c r="I1019" t="str">
        <f>VLOOKUP(D1019,products!$A$2:$B$97,2,FALSE)</f>
        <v>Ara</v>
      </c>
      <c r="J1019" t="str">
        <f>VLOOKUP(D1019,products!$A$2:$E$97,3,FALSE)</f>
        <v>L</v>
      </c>
      <c r="K1019" s="6">
        <f>VLOOKUP(D1019,products!$A$2:$E$97,4,FALSE)</f>
        <v>1</v>
      </c>
      <c r="L1019" s="7">
        <f>VLOOKUP(D1019,products!$A$2:$E$97,5,FALSE)</f>
        <v>12.95</v>
      </c>
      <c r="M1019" s="7">
        <f t="shared" si="45"/>
        <v>77.699999999999989</v>
      </c>
      <c r="N1019" t="str">
        <f t="shared" si="46"/>
        <v>Arabica</v>
      </c>
      <c r="O1019" t="str">
        <f t="shared" si="47"/>
        <v>Light</v>
      </c>
      <c r="P1019" t="str">
        <f>VLOOKUP(orders[[#All],[Customer ID]],Table2[#All],9,0)</f>
        <v>No</v>
      </c>
    </row>
    <row r="1020" spans="1:16" x14ac:dyDescent="0.35">
      <c r="A1020" t="s">
        <v>593</v>
      </c>
      <c r="B1020" s="5">
        <v>43629</v>
      </c>
      <c r="C1020" t="s">
        <v>594</v>
      </c>
      <c r="D1020" t="s">
        <v>6149</v>
      </c>
      <c r="E1020">
        <v>4</v>
      </c>
      <c r="F1020" s="2" t="str">
        <f>VLOOKUP(C1020,customers!$A$2:$B$1760,2,FALSE)</f>
        <v>Pall Redford</v>
      </c>
      <c r="G1020" s="2" t="str">
        <f>IF(VLOOKUP(C1020,customers!$A$2:$C$1760,3,FALSE)=0,"",VLOOKUP(C1020,customers!$A$2:$C$1760,3,FALSE))</f>
        <v>predfordi@ow.ly</v>
      </c>
      <c r="H1020" s="2" t="str">
        <f>VLOOKUP(C1020,customers!$A$2:$G$1760,7,FALSE)</f>
        <v>Ireland</v>
      </c>
      <c r="I1020" t="str">
        <f>VLOOKUP(D1020,products!$A$2:$B$97,2,FALSE)</f>
        <v>Rob</v>
      </c>
      <c r="J1020" t="str">
        <f>VLOOKUP(D1020,products!$A$2:$E$97,3,FALSE)</f>
        <v>D</v>
      </c>
      <c r="K1020" s="6">
        <f>VLOOKUP(D1020,products!$A$2:$E$97,4,FALSE)</f>
        <v>2.5</v>
      </c>
      <c r="L1020" s="7">
        <f>VLOOKUP(D1020,products!$A$2:$E$97,5,FALSE)</f>
        <v>20.585000000000001</v>
      </c>
      <c r="M1020" s="7">
        <f t="shared" si="45"/>
        <v>82.34</v>
      </c>
      <c r="N1020" t="str">
        <f t="shared" si="46"/>
        <v>Robusta</v>
      </c>
      <c r="O1020" t="str">
        <f t="shared" si="47"/>
        <v>Dark</v>
      </c>
      <c r="P1020" t="str">
        <f>VLOOKUP(orders[[#All],[Customer ID]],Table2[#All],9,0)</f>
        <v>Yes</v>
      </c>
    </row>
    <row r="1021" spans="1:16" x14ac:dyDescent="0.35">
      <c r="A1021" t="s">
        <v>598</v>
      </c>
      <c r="B1021" s="5">
        <v>44169</v>
      </c>
      <c r="C1021" t="s">
        <v>599</v>
      </c>
      <c r="D1021" t="s">
        <v>6152</v>
      </c>
      <c r="E1021">
        <v>5</v>
      </c>
      <c r="F1021" s="2" t="str">
        <f>VLOOKUP(C1021,customers!$A$2:$B$1760,2,FALSE)</f>
        <v>Aurea Corradino</v>
      </c>
      <c r="G1021" s="2" t="str">
        <f>IF(VLOOKUP(C1021,customers!$A$2:$C$1760,3,FALSE)=0,"",VLOOKUP(C1021,customers!$A$2:$C$1760,3,FALSE))</f>
        <v>acorradinoj@harvard.edu</v>
      </c>
      <c r="H1021" s="2" t="str">
        <f>VLOOKUP(C1021,customers!$A$2:$G$1760,7,FALSE)</f>
        <v>United States</v>
      </c>
      <c r="I1021" t="str">
        <f>VLOOKUP(D1021,products!$A$2:$B$97,2,FALSE)</f>
        <v>Ara</v>
      </c>
      <c r="J1021" t="str">
        <f>VLOOKUP(D1021,products!$A$2:$E$97,3,FALSE)</f>
        <v>M</v>
      </c>
      <c r="K1021" s="6">
        <f>VLOOKUP(D1021,products!$A$2:$E$97,4,FALSE)</f>
        <v>0.2</v>
      </c>
      <c r="L1021" s="7">
        <f>VLOOKUP(D1021,products!$A$2:$E$97,5,FALSE)</f>
        <v>3.375</v>
      </c>
      <c r="M1021" s="7">
        <f t="shared" si="45"/>
        <v>16.875</v>
      </c>
      <c r="N1021" t="str">
        <f t="shared" si="46"/>
        <v>Arabica</v>
      </c>
      <c r="O1021" t="str">
        <f t="shared" si="47"/>
        <v>Medium</v>
      </c>
      <c r="P1021" t="str">
        <f>VLOOKUP(orders[[#All],[Customer ID]],Table2[#All],9,0)</f>
        <v>Yes</v>
      </c>
    </row>
    <row r="1022" spans="1:16" x14ac:dyDescent="0.35">
      <c r="A1022" t="s">
        <v>598</v>
      </c>
      <c r="B1022" s="5">
        <v>44169</v>
      </c>
      <c r="C1022" t="s">
        <v>599</v>
      </c>
      <c r="D1022" t="s">
        <v>6153</v>
      </c>
      <c r="E1022">
        <v>4</v>
      </c>
      <c r="F1022" s="2" t="str">
        <f>VLOOKUP(C1022,customers!$A$2:$B$1760,2,FALSE)</f>
        <v>Aurea Corradino</v>
      </c>
      <c r="G1022" s="2" t="str">
        <f>IF(VLOOKUP(C1022,customers!$A$2:$C$1760,3,FALSE)=0,"",VLOOKUP(C1022,customers!$A$2:$C$1760,3,FALSE))</f>
        <v>acorradinoj@harvard.edu</v>
      </c>
      <c r="H1022" s="2" t="str">
        <f>VLOOKUP(C1022,customers!$A$2:$G$1760,7,FALSE)</f>
        <v>United States</v>
      </c>
      <c r="I1022" t="str">
        <f>VLOOKUP(D1022,products!$A$2:$B$97,2,FALSE)</f>
        <v>Exc</v>
      </c>
      <c r="J1022" t="str">
        <f>VLOOKUP(D1022,products!$A$2:$E$97,3,FALSE)</f>
        <v>D</v>
      </c>
      <c r="K1022" s="6">
        <f>VLOOKUP(D1022,products!$A$2:$E$97,4,FALSE)</f>
        <v>0.2</v>
      </c>
      <c r="L1022" s="7">
        <f>VLOOKUP(D1022,products!$A$2:$E$97,5,FALSE)</f>
        <v>3.645</v>
      </c>
      <c r="M1022" s="7">
        <f t="shared" si="45"/>
        <v>14.58</v>
      </c>
      <c r="N1022" t="str">
        <f t="shared" si="46"/>
        <v>Excelsa</v>
      </c>
      <c r="O1022" t="str">
        <f t="shared" si="47"/>
        <v>Dark</v>
      </c>
      <c r="P1022" t="str">
        <f>VLOOKUP(orders[[#All],[Customer ID]],Table2[#All],9,0)</f>
        <v>Yes</v>
      </c>
    </row>
    <row r="1023" spans="1:16" x14ac:dyDescent="0.35">
      <c r="A1023" t="s">
        <v>608</v>
      </c>
      <c r="B1023" s="5">
        <v>44169</v>
      </c>
      <c r="C1023" t="s">
        <v>609</v>
      </c>
      <c r="D1023" t="s">
        <v>6154</v>
      </c>
      <c r="E1023">
        <v>6</v>
      </c>
      <c r="F1023" s="2" t="str">
        <f>VLOOKUP(C1023,customers!$A$2:$B$1760,2,FALSE)</f>
        <v>Avrit Davidowsky</v>
      </c>
      <c r="G1023" s="2" t="str">
        <f>IF(VLOOKUP(C1023,customers!$A$2:$C$1760,3,FALSE)=0,"",VLOOKUP(C1023,customers!$A$2:$C$1760,3,FALSE))</f>
        <v>adavidowskyl@netvibes.com</v>
      </c>
      <c r="H1023" s="2" t="str">
        <f>VLOOKUP(C1023,customers!$A$2:$G$1760,7,FALSE)</f>
        <v>United States</v>
      </c>
      <c r="I1023" t="str">
        <f>VLOOKUP(D1023,products!$A$2:$B$97,2,FALSE)</f>
        <v>Ara</v>
      </c>
      <c r="J1023" t="str">
        <f>VLOOKUP(D1023,products!$A$2:$E$97,3,FALSE)</f>
        <v>D</v>
      </c>
      <c r="K1023" s="6">
        <f>VLOOKUP(D1023,products!$A$2:$E$97,4,FALSE)</f>
        <v>0.2</v>
      </c>
      <c r="L1023" s="7">
        <f>VLOOKUP(D1023,products!$A$2:$E$97,5,FALSE)</f>
        <v>2.9849999999999999</v>
      </c>
      <c r="M1023" s="7">
        <f t="shared" si="45"/>
        <v>17.91</v>
      </c>
      <c r="N1023" t="str">
        <f t="shared" si="46"/>
        <v>Arabica</v>
      </c>
      <c r="O1023" t="str">
        <f t="shared" si="47"/>
        <v>Dark</v>
      </c>
      <c r="P1023" t="str">
        <f>VLOOKUP(orders[[#All],[Customer ID]],Table2[#All],9,0)</f>
        <v>No</v>
      </c>
    </row>
    <row r="1024" spans="1:16" x14ac:dyDescent="0.35">
      <c r="A1024" t="s">
        <v>614</v>
      </c>
      <c r="B1024" s="5">
        <v>44218</v>
      </c>
      <c r="C1024" t="s">
        <v>615</v>
      </c>
      <c r="D1024" t="s">
        <v>6151</v>
      </c>
      <c r="E1024">
        <v>4</v>
      </c>
      <c r="F1024" s="2" t="str">
        <f>VLOOKUP(C1024,customers!$A$2:$B$1760,2,FALSE)</f>
        <v>Annabel Antuk</v>
      </c>
      <c r="G1024" s="2" t="str">
        <f>IF(VLOOKUP(C1024,customers!$A$2:$C$1760,3,FALSE)=0,"",VLOOKUP(C1024,customers!$A$2:$C$1760,3,FALSE))</f>
        <v>aantukm@kickstarter.com</v>
      </c>
      <c r="H1024" s="2" t="str">
        <f>VLOOKUP(C1024,customers!$A$2:$G$1760,7,FALSE)</f>
        <v>United States</v>
      </c>
      <c r="I1024" t="str">
        <f>VLOOKUP(D1024,products!$A$2:$B$97,2,FALSE)</f>
        <v>Rob</v>
      </c>
      <c r="J1024" t="str">
        <f>VLOOKUP(D1024,products!$A$2:$E$97,3,FALSE)</f>
        <v>M</v>
      </c>
      <c r="K1024" s="6">
        <f>VLOOKUP(D1024,products!$A$2:$E$97,4,FALSE)</f>
        <v>2.5</v>
      </c>
      <c r="L1024" s="7">
        <f>VLOOKUP(D1024,products!$A$2:$E$97,5,FALSE)</f>
        <v>22.885000000000002</v>
      </c>
      <c r="M1024" s="7">
        <f t="shared" si="45"/>
        <v>91.54</v>
      </c>
      <c r="N1024" t="str">
        <f t="shared" si="46"/>
        <v>Robusta</v>
      </c>
      <c r="O1024" t="str">
        <f t="shared" si="47"/>
        <v>Medium</v>
      </c>
      <c r="P1024" t="str">
        <f>VLOOKUP(orders[[#All],[Customer ID]],Table2[#All],9,0)</f>
        <v>Yes</v>
      </c>
    </row>
    <row r="1025" spans="1:16" x14ac:dyDescent="0.35">
      <c r="A1025" t="s">
        <v>620</v>
      </c>
      <c r="B1025" s="5">
        <v>44603</v>
      </c>
      <c r="C1025" t="s">
        <v>621</v>
      </c>
      <c r="D1025" t="s">
        <v>6154</v>
      </c>
      <c r="E1025">
        <v>4</v>
      </c>
      <c r="F1025" s="2" t="str">
        <f>VLOOKUP(C1025,customers!$A$2:$B$1760,2,FALSE)</f>
        <v>Iorgo Kleinert</v>
      </c>
      <c r="G1025" s="2" t="str">
        <f>IF(VLOOKUP(C1025,customers!$A$2:$C$1760,3,FALSE)=0,"",VLOOKUP(C1025,customers!$A$2:$C$1760,3,FALSE))</f>
        <v>ikleinertn@timesonline.co.uk</v>
      </c>
      <c r="H1025" s="2" t="str">
        <f>VLOOKUP(C1025,customers!$A$2:$G$1760,7,FALSE)</f>
        <v>United States</v>
      </c>
      <c r="I1025" t="str">
        <f>VLOOKUP(D1025,products!$A$2:$B$97,2,FALSE)</f>
        <v>Ara</v>
      </c>
      <c r="J1025" t="str">
        <f>VLOOKUP(D1025,products!$A$2:$E$97,3,FALSE)</f>
        <v>D</v>
      </c>
      <c r="K1025" s="6">
        <f>VLOOKUP(D1025,products!$A$2:$E$97,4,FALSE)</f>
        <v>0.2</v>
      </c>
      <c r="L1025" s="7">
        <f>VLOOKUP(D1025,products!$A$2:$E$97,5,FALSE)</f>
        <v>2.9849999999999999</v>
      </c>
      <c r="M1025" s="7">
        <f t="shared" si="45"/>
        <v>11.94</v>
      </c>
      <c r="N1025" t="str">
        <f t="shared" si="46"/>
        <v>Arabica</v>
      </c>
      <c r="O1025" t="str">
        <f t="shared" si="47"/>
        <v>Dark</v>
      </c>
      <c r="P1025" t="str">
        <f>VLOOKUP(orders[[#All],[Customer ID]],Table2[#All],9,0)</f>
        <v>Yes</v>
      </c>
    </row>
    <row r="1026" spans="1:16" x14ac:dyDescent="0.35">
      <c r="A1026" t="s">
        <v>626</v>
      </c>
      <c r="B1026" s="5">
        <v>44454</v>
      </c>
      <c r="C1026" t="s">
        <v>627</v>
      </c>
      <c r="D1026" t="s">
        <v>6155</v>
      </c>
      <c r="E1026">
        <v>1</v>
      </c>
      <c r="F1026" s="2" t="str">
        <f>VLOOKUP(C1026,customers!$A$2:$B$1760,2,FALSE)</f>
        <v>Chrisy Blofeld</v>
      </c>
      <c r="G1026" s="2" t="str">
        <f>IF(VLOOKUP(C1026,customers!$A$2:$C$1760,3,FALSE)=0,"",VLOOKUP(C1026,customers!$A$2:$C$1760,3,FALSE))</f>
        <v>cblofeldo@amazon.co.uk</v>
      </c>
      <c r="H1026" s="2" t="str">
        <f>VLOOKUP(C1026,customers!$A$2:$G$1760,7,FALSE)</f>
        <v>United States</v>
      </c>
      <c r="I1026" t="str">
        <f>VLOOKUP(D1026,products!$A$2:$B$97,2,FALSE)</f>
        <v>Ara</v>
      </c>
      <c r="J1026" t="str">
        <f>VLOOKUP(D1026,products!$A$2:$E$97,3,FALSE)</f>
        <v>M</v>
      </c>
      <c r="K1026" s="6">
        <f>VLOOKUP(D1026,products!$A$2:$E$97,4,FALSE)</f>
        <v>1</v>
      </c>
      <c r="L1026" s="7">
        <f>VLOOKUP(D1026,products!$A$2:$E$97,5,FALSE)</f>
        <v>11.25</v>
      </c>
      <c r="M1026" s="7">
        <f t="shared" ref="M1026:M1089" si="48">E1026*L1026</f>
        <v>11.25</v>
      </c>
      <c r="N1026" t="str">
        <f t="shared" ref="N1026:N1089" si="49">IF(I1026="Rob","Robusta",IF(I1026="Exc","Excelsa",IF(I1026="Ara","Arabica",IF(I1026="Lib","Liberica",""))))</f>
        <v>Arabica</v>
      </c>
      <c r="O1026" t="str">
        <f t="shared" ref="O1026:O1089" si="50">IF(J1026="M","Medium",IF(J1026="L","Light",IF(J1026="D","Dark","")))</f>
        <v>Medium</v>
      </c>
      <c r="P1026" t="str">
        <f>VLOOKUP(orders[[#All],[Customer ID]],Table2[#All],9,0)</f>
        <v>No</v>
      </c>
    </row>
    <row r="1027" spans="1:16" x14ac:dyDescent="0.35">
      <c r="A1027" t="s">
        <v>632</v>
      </c>
      <c r="B1027" s="5">
        <v>44128</v>
      </c>
      <c r="C1027" t="s">
        <v>633</v>
      </c>
      <c r="D1027" t="s">
        <v>6156</v>
      </c>
      <c r="E1027">
        <v>3</v>
      </c>
      <c r="F1027" s="2" t="str">
        <f>VLOOKUP(C1027,customers!$A$2:$B$1760,2,FALSE)</f>
        <v>Culley Farris</v>
      </c>
      <c r="G1027" s="2" t="str">
        <f>IF(VLOOKUP(C1027,customers!$A$2:$C$1760,3,FALSE)=0,"",VLOOKUP(C1027,customers!$A$2:$C$1760,3,FALSE))</f>
        <v/>
      </c>
      <c r="H1027" s="2" t="str">
        <f>VLOOKUP(C1027,customers!$A$2:$G$1760,7,FALSE)</f>
        <v>United States</v>
      </c>
      <c r="I1027" t="str">
        <f>VLOOKUP(D1027,products!$A$2:$B$97,2,FALSE)</f>
        <v>Exc</v>
      </c>
      <c r="J1027" t="str">
        <f>VLOOKUP(D1027,products!$A$2:$E$97,3,FALSE)</f>
        <v>M</v>
      </c>
      <c r="K1027" s="6">
        <f>VLOOKUP(D1027,products!$A$2:$E$97,4,FALSE)</f>
        <v>0.2</v>
      </c>
      <c r="L1027" s="7">
        <f>VLOOKUP(D1027,products!$A$2:$E$97,5,FALSE)</f>
        <v>4.125</v>
      </c>
      <c r="M1027" s="7">
        <f t="shared" si="48"/>
        <v>12.375</v>
      </c>
      <c r="N1027" t="str">
        <f t="shared" si="49"/>
        <v>Excelsa</v>
      </c>
      <c r="O1027" t="str">
        <f t="shared" si="50"/>
        <v>Medium</v>
      </c>
      <c r="P1027" t="str">
        <f>VLOOKUP(orders[[#All],[Customer ID]],Table2[#All],9,0)</f>
        <v>Yes</v>
      </c>
    </row>
    <row r="1028" spans="1:16" x14ac:dyDescent="0.35">
      <c r="A1028" t="s">
        <v>637</v>
      </c>
      <c r="B1028" s="5">
        <v>43516</v>
      </c>
      <c r="C1028" t="s">
        <v>638</v>
      </c>
      <c r="D1028" t="s">
        <v>6157</v>
      </c>
      <c r="E1028">
        <v>4</v>
      </c>
      <c r="F1028" s="2" t="str">
        <f>VLOOKUP(C1028,customers!$A$2:$B$1760,2,FALSE)</f>
        <v>Selene Shales</v>
      </c>
      <c r="G1028" s="2" t="str">
        <f>IF(VLOOKUP(C1028,customers!$A$2:$C$1760,3,FALSE)=0,"",VLOOKUP(C1028,customers!$A$2:$C$1760,3,FALSE))</f>
        <v>sshalesq@umich.edu</v>
      </c>
      <c r="H1028" s="2" t="str">
        <f>VLOOKUP(C1028,customers!$A$2:$G$1760,7,FALSE)</f>
        <v>United States</v>
      </c>
      <c r="I1028" t="str">
        <f>VLOOKUP(D1028,products!$A$2:$B$97,2,FALSE)</f>
        <v>Ara</v>
      </c>
      <c r="J1028" t="str">
        <f>VLOOKUP(D1028,products!$A$2:$E$97,3,FALSE)</f>
        <v>M</v>
      </c>
      <c r="K1028" s="6">
        <f>VLOOKUP(D1028,products!$A$2:$E$97,4,FALSE)</f>
        <v>0.5</v>
      </c>
      <c r="L1028" s="7">
        <f>VLOOKUP(D1028,products!$A$2:$E$97,5,FALSE)</f>
        <v>6.75</v>
      </c>
      <c r="M1028" s="7">
        <f t="shared" si="48"/>
        <v>27</v>
      </c>
      <c r="N1028" t="str">
        <f t="shared" si="49"/>
        <v>Arabica</v>
      </c>
      <c r="O1028" t="str">
        <f t="shared" si="50"/>
        <v>Medium</v>
      </c>
      <c r="P1028" t="str">
        <f>VLOOKUP(orders[[#All],[Customer ID]],Table2[#All],9,0)</f>
        <v>Yes</v>
      </c>
    </row>
    <row r="1029" spans="1:16" x14ac:dyDescent="0.35">
      <c r="A1029" t="s">
        <v>643</v>
      </c>
      <c r="B1029" s="5">
        <v>43746</v>
      </c>
      <c r="C1029" t="s">
        <v>644</v>
      </c>
      <c r="D1029" t="s">
        <v>6152</v>
      </c>
      <c r="E1029">
        <v>5</v>
      </c>
      <c r="F1029" s="2" t="str">
        <f>VLOOKUP(C1029,customers!$A$2:$B$1760,2,FALSE)</f>
        <v>Vivie Danneil</v>
      </c>
      <c r="G1029" s="2" t="str">
        <f>IF(VLOOKUP(C1029,customers!$A$2:$C$1760,3,FALSE)=0,"",VLOOKUP(C1029,customers!$A$2:$C$1760,3,FALSE))</f>
        <v>vdanneilr@mtv.com</v>
      </c>
      <c r="H1029" s="2" t="str">
        <f>VLOOKUP(C1029,customers!$A$2:$G$1760,7,FALSE)</f>
        <v>Ireland</v>
      </c>
      <c r="I1029" t="str">
        <f>VLOOKUP(D1029,products!$A$2:$B$97,2,FALSE)</f>
        <v>Ara</v>
      </c>
      <c r="J1029" t="str">
        <f>VLOOKUP(D1029,products!$A$2:$E$97,3,FALSE)</f>
        <v>M</v>
      </c>
      <c r="K1029" s="6">
        <f>VLOOKUP(D1029,products!$A$2:$E$97,4,FALSE)</f>
        <v>0.2</v>
      </c>
      <c r="L1029" s="7">
        <f>VLOOKUP(D1029,products!$A$2:$E$97,5,FALSE)</f>
        <v>3.375</v>
      </c>
      <c r="M1029" s="7">
        <f t="shared" si="48"/>
        <v>16.875</v>
      </c>
      <c r="N1029" t="str">
        <f t="shared" si="49"/>
        <v>Arabica</v>
      </c>
      <c r="O1029" t="str">
        <f t="shared" si="50"/>
        <v>Medium</v>
      </c>
      <c r="P1029" t="str">
        <f>VLOOKUP(orders[[#All],[Customer ID]],Table2[#All],9,0)</f>
        <v>No</v>
      </c>
    </row>
    <row r="1030" spans="1:16" x14ac:dyDescent="0.35">
      <c r="A1030" t="s">
        <v>649</v>
      </c>
      <c r="B1030" s="5">
        <v>44775</v>
      </c>
      <c r="C1030" t="s">
        <v>650</v>
      </c>
      <c r="D1030" t="s">
        <v>6158</v>
      </c>
      <c r="E1030">
        <v>3</v>
      </c>
      <c r="F1030" s="2" t="str">
        <f>VLOOKUP(C1030,customers!$A$2:$B$1760,2,FALSE)</f>
        <v>Theresita Newbury</v>
      </c>
      <c r="G1030" s="2" t="str">
        <f>IF(VLOOKUP(C1030,customers!$A$2:$C$1760,3,FALSE)=0,"",VLOOKUP(C1030,customers!$A$2:$C$1760,3,FALSE))</f>
        <v>tnewburys@usda.gov</v>
      </c>
      <c r="H1030" s="2" t="str">
        <f>VLOOKUP(C1030,customers!$A$2:$G$1760,7,FALSE)</f>
        <v>Ireland</v>
      </c>
      <c r="I1030" t="str">
        <f>VLOOKUP(D1030,products!$A$2:$B$97,2,FALSE)</f>
        <v>Ara</v>
      </c>
      <c r="J1030" t="str">
        <f>VLOOKUP(D1030,products!$A$2:$E$97,3,FALSE)</f>
        <v>D</v>
      </c>
      <c r="K1030" s="6">
        <f>VLOOKUP(D1030,products!$A$2:$E$97,4,FALSE)</f>
        <v>0.5</v>
      </c>
      <c r="L1030" s="7">
        <f>VLOOKUP(D1030,products!$A$2:$E$97,5,FALSE)</f>
        <v>5.97</v>
      </c>
      <c r="M1030" s="7">
        <f t="shared" si="48"/>
        <v>17.91</v>
      </c>
      <c r="N1030" t="str">
        <f t="shared" si="49"/>
        <v>Arabica</v>
      </c>
      <c r="O1030" t="str">
        <f t="shared" si="50"/>
        <v>Dark</v>
      </c>
      <c r="P1030" t="str">
        <f>VLOOKUP(orders[[#All],[Customer ID]],Table2[#All],9,0)</f>
        <v>No</v>
      </c>
    </row>
    <row r="1031" spans="1:16" x14ac:dyDescent="0.35">
      <c r="A1031" t="s">
        <v>655</v>
      </c>
      <c r="B1031" s="5">
        <v>43516</v>
      </c>
      <c r="C1031" t="s">
        <v>656</v>
      </c>
      <c r="D1031" t="s">
        <v>6147</v>
      </c>
      <c r="E1031">
        <v>4</v>
      </c>
      <c r="F1031" s="2" t="str">
        <f>VLOOKUP(C1031,customers!$A$2:$B$1760,2,FALSE)</f>
        <v>Mozelle Calcutt</v>
      </c>
      <c r="G1031" s="2" t="str">
        <f>IF(VLOOKUP(C1031,customers!$A$2:$C$1760,3,FALSE)=0,"",VLOOKUP(C1031,customers!$A$2:$C$1760,3,FALSE))</f>
        <v>mcalcuttt@baidu.com</v>
      </c>
      <c r="H1031" s="2" t="str">
        <f>VLOOKUP(C1031,customers!$A$2:$G$1760,7,FALSE)</f>
        <v>Ireland</v>
      </c>
      <c r="I1031" t="str">
        <f>VLOOKUP(D1031,products!$A$2:$B$97,2,FALSE)</f>
        <v>Ara</v>
      </c>
      <c r="J1031" t="str">
        <f>VLOOKUP(D1031,products!$A$2:$E$97,3,FALSE)</f>
        <v>D</v>
      </c>
      <c r="K1031" s="6">
        <f>VLOOKUP(D1031,products!$A$2:$E$97,4,FALSE)</f>
        <v>1</v>
      </c>
      <c r="L1031" s="7">
        <f>VLOOKUP(D1031,products!$A$2:$E$97,5,FALSE)</f>
        <v>9.9499999999999993</v>
      </c>
      <c r="M1031" s="7">
        <f t="shared" si="48"/>
        <v>39.799999999999997</v>
      </c>
      <c r="N1031" t="str">
        <f t="shared" si="49"/>
        <v>Arabica</v>
      </c>
      <c r="O1031" t="str">
        <f t="shared" si="50"/>
        <v>Dark</v>
      </c>
      <c r="P1031" t="str">
        <f>VLOOKUP(orders[[#All],[Customer ID]],Table2[#All],9,0)</f>
        <v>Yes</v>
      </c>
    </row>
    <row r="1032" spans="1:16" x14ac:dyDescent="0.35">
      <c r="A1032" t="s">
        <v>661</v>
      </c>
      <c r="B1032" s="5">
        <v>44464</v>
      </c>
      <c r="C1032" t="s">
        <v>662</v>
      </c>
      <c r="D1032" t="s">
        <v>6159</v>
      </c>
      <c r="E1032">
        <v>5</v>
      </c>
      <c r="F1032" s="2" t="str">
        <f>VLOOKUP(C1032,customers!$A$2:$B$1760,2,FALSE)</f>
        <v>Adrian Swaine</v>
      </c>
      <c r="G1032" s="2" t="str">
        <f>IF(VLOOKUP(C1032,customers!$A$2:$C$1760,3,FALSE)=0,"",VLOOKUP(C1032,customers!$A$2:$C$1760,3,FALSE))</f>
        <v/>
      </c>
      <c r="H1032" s="2" t="str">
        <f>VLOOKUP(C1032,customers!$A$2:$G$1760,7,FALSE)</f>
        <v>United States</v>
      </c>
      <c r="I1032" t="str">
        <f>VLOOKUP(D1032,products!$A$2:$B$97,2,FALSE)</f>
        <v>Lib</v>
      </c>
      <c r="J1032" t="str">
        <f>VLOOKUP(D1032,products!$A$2:$E$97,3,FALSE)</f>
        <v>M</v>
      </c>
      <c r="K1032" s="6">
        <f>VLOOKUP(D1032,products!$A$2:$E$97,4,FALSE)</f>
        <v>0.2</v>
      </c>
      <c r="L1032" s="7">
        <f>VLOOKUP(D1032,products!$A$2:$E$97,5,FALSE)</f>
        <v>4.3650000000000002</v>
      </c>
      <c r="M1032" s="7">
        <f t="shared" si="48"/>
        <v>21.825000000000003</v>
      </c>
      <c r="N1032" t="str">
        <f t="shared" si="49"/>
        <v>Liberica</v>
      </c>
      <c r="O1032" t="str">
        <f t="shared" si="50"/>
        <v>Medium</v>
      </c>
      <c r="P1032" t="str">
        <f>VLOOKUP(orders[[#All],[Customer ID]],Table2[#All],9,0)</f>
        <v>No</v>
      </c>
    </row>
    <row r="1033" spans="1:16" x14ac:dyDescent="0.35">
      <c r="A1033" t="s">
        <v>661</v>
      </c>
      <c r="B1033" s="5">
        <v>44464</v>
      </c>
      <c r="C1033" t="s">
        <v>662</v>
      </c>
      <c r="D1033" t="s">
        <v>6158</v>
      </c>
      <c r="E1033">
        <v>6</v>
      </c>
      <c r="F1033" s="2" t="str">
        <f>VLOOKUP(C1033,customers!$A$2:$B$1760,2,FALSE)</f>
        <v>Adrian Swaine</v>
      </c>
      <c r="G1033" s="2" t="str">
        <f>IF(VLOOKUP(C1033,customers!$A$2:$C$1760,3,FALSE)=0,"",VLOOKUP(C1033,customers!$A$2:$C$1760,3,FALSE))</f>
        <v/>
      </c>
      <c r="H1033" s="2" t="str">
        <f>VLOOKUP(C1033,customers!$A$2:$G$1760,7,FALSE)</f>
        <v>United States</v>
      </c>
      <c r="I1033" t="str">
        <f>VLOOKUP(D1033,products!$A$2:$B$97,2,FALSE)</f>
        <v>Ara</v>
      </c>
      <c r="J1033" t="str">
        <f>VLOOKUP(D1033,products!$A$2:$E$97,3,FALSE)</f>
        <v>D</v>
      </c>
      <c r="K1033" s="6">
        <f>VLOOKUP(D1033,products!$A$2:$E$97,4,FALSE)</f>
        <v>0.5</v>
      </c>
      <c r="L1033" s="7">
        <f>VLOOKUP(D1033,products!$A$2:$E$97,5,FALSE)</f>
        <v>5.97</v>
      </c>
      <c r="M1033" s="7">
        <f t="shared" si="48"/>
        <v>35.82</v>
      </c>
      <c r="N1033" t="str">
        <f t="shared" si="49"/>
        <v>Arabica</v>
      </c>
      <c r="O1033" t="str">
        <f t="shared" si="50"/>
        <v>Dark</v>
      </c>
      <c r="P1033" t="str">
        <f>VLOOKUP(orders[[#All],[Customer ID]],Table2[#All],9,0)</f>
        <v>No</v>
      </c>
    </row>
    <row r="1034" spans="1:16" x14ac:dyDescent="0.35">
      <c r="A1034" t="s">
        <v>661</v>
      </c>
      <c r="B1034" s="5">
        <v>44464</v>
      </c>
      <c r="C1034" t="s">
        <v>662</v>
      </c>
      <c r="D1034" t="s">
        <v>6160</v>
      </c>
      <c r="E1034">
        <v>6</v>
      </c>
      <c r="F1034" s="2" t="str">
        <f>VLOOKUP(C1034,customers!$A$2:$B$1760,2,FALSE)</f>
        <v>Adrian Swaine</v>
      </c>
      <c r="G1034" s="2" t="str">
        <f>IF(VLOOKUP(C1034,customers!$A$2:$C$1760,3,FALSE)=0,"",VLOOKUP(C1034,customers!$A$2:$C$1760,3,FALSE))</f>
        <v/>
      </c>
      <c r="H1034" s="2" t="str">
        <f>VLOOKUP(C1034,customers!$A$2:$G$1760,7,FALSE)</f>
        <v>United States</v>
      </c>
      <c r="I1034" t="str">
        <f>VLOOKUP(D1034,products!$A$2:$B$97,2,FALSE)</f>
        <v>Lib</v>
      </c>
      <c r="J1034" t="str">
        <f>VLOOKUP(D1034,products!$A$2:$E$97,3,FALSE)</f>
        <v>M</v>
      </c>
      <c r="K1034" s="6">
        <f>VLOOKUP(D1034,products!$A$2:$E$97,4,FALSE)</f>
        <v>0.5</v>
      </c>
      <c r="L1034" s="7">
        <f>VLOOKUP(D1034,products!$A$2:$E$97,5,FALSE)</f>
        <v>8.73</v>
      </c>
      <c r="M1034" s="7">
        <f t="shared" si="48"/>
        <v>52.38</v>
      </c>
      <c r="N1034" t="str">
        <f t="shared" si="49"/>
        <v>Liberica</v>
      </c>
      <c r="O1034" t="str">
        <f t="shared" si="50"/>
        <v>Medium</v>
      </c>
      <c r="P1034" t="str">
        <f>VLOOKUP(orders[[#All],[Customer ID]],Table2[#All],9,0)</f>
        <v>No</v>
      </c>
    </row>
    <row r="1035" spans="1:16" x14ac:dyDescent="0.35">
      <c r="A1035" t="s">
        <v>676</v>
      </c>
      <c r="B1035" s="5">
        <v>44394</v>
      </c>
      <c r="C1035" t="s">
        <v>677</v>
      </c>
      <c r="D1035" t="s">
        <v>6145</v>
      </c>
      <c r="E1035">
        <v>5</v>
      </c>
      <c r="F1035" s="2" t="str">
        <f>VLOOKUP(C1035,customers!$A$2:$B$1760,2,FALSE)</f>
        <v>Gallard Gatheral</v>
      </c>
      <c r="G1035" s="2" t="str">
        <f>IF(VLOOKUP(C1035,customers!$A$2:$C$1760,3,FALSE)=0,"",VLOOKUP(C1035,customers!$A$2:$C$1760,3,FALSE))</f>
        <v>ggatheralx@123-reg.co.uk</v>
      </c>
      <c r="H1035" s="2" t="str">
        <f>VLOOKUP(C1035,customers!$A$2:$G$1760,7,FALSE)</f>
        <v>United States</v>
      </c>
      <c r="I1035" t="str">
        <f>VLOOKUP(D1035,products!$A$2:$B$97,2,FALSE)</f>
        <v>Lib</v>
      </c>
      <c r="J1035" t="str">
        <f>VLOOKUP(D1035,products!$A$2:$E$97,3,FALSE)</f>
        <v>L</v>
      </c>
      <c r="K1035" s="6">
        <f>VLOOKUP(D1035,products!$A$2:$E$97,4,FALSE)</f>
        <v>0.2</v>
      </c>
      <c r="L1035" s="7">
        <f>VLOOKUP(D1035,products!$A$2:$E$97,5,FALSE)</f>
        <v>4.7549999999999999</v>
      </c>
      <c r="M1035" s="7">
        <f t="shared" si="48"/>
        <v>23.774999999999999</v>
      </c>
      <c r="N1035" t="str">
        <f t="shared" si="49"/>
        <v>Liberica</v>
      </c>
      <c r="O1035" t="str">
        <f t="shared" si="50"/>
        <v>Light</v>
      </c>
      <c r="P1035" t="str">
        <f>VLOOKUP(orders[[#All],[Customer ID]],Table2[#All],9,0)</f>
        <v>No</v>
      </c>
    </row>
    <row r="1036" spans="1:16" x14ac:dyDescent="0.35">
      <c r="A1036" t="s">
        <v>681</v>
      </c>
      <c r="B1036" s="5">
        <v>44011</v>
      </c>
      <c r="C1036" t="s">
        <v>682</v>
      </c>
      <c r="D1036" t="s">
        <v>6161</v>
      </c>
      <c r="E1036">
        <v>6</v>
      </c>
      <c r="F1036" s="2" t="str">
        <f>VLOOKUP(C1036,customers!$A$2:$B$1760,2,FALSE)</f>
        <v>Una Welberry</v>
      </c>
      <c r="G1036" s="2" t="str">
        <f>IF(VLOOKUP(C1036,customers!$A$2:$C$1760,3,FALSE)=0,"",VLOOKUP(C1036,customers!$A$2:$C$1760,3,FALSE))</f>
        <v>uwelberryy@ebay.co.uk</v>
      </c>
      <c r="H1036" s="2" t="str">
        <f>VLOOKUP(C1036,customers!$A$2:$G$1760,7,FALSE)</f>
        <v>United Kingdom</v>
      </c>
      <c r="I1036" t="str">
        <f>VLOOKUP(D1036,products!$A$2:$B$97,2,FALSE)</f>
        <v>Lib</v>
      </c>
      <c r="J1036" t="str">
        <f>VLOOKUP(D1036,products!$A$2:$E$97,3,FALSE)</f>
        <v>L</v>
      </c>
      <c r="K1036" s="6">
        <f>VLOOKUP(D1036,products!$A$2:$E$97,4,FALSE)</f>
        <v>0.5</v>
      </c>
      <c r="L1036" s="7">
        <f>VLOOKUP(D1036,products!$A$2:$E$97,5,FALSE)</f>
        <v>9.51</v>
      </c>
      <c r="M1036" s="7">
        <f t="shared" si="48"/>
        <v>57.06</v>
      </c>
      <c r="N1036" t="str">
        <f t="shared" si="49"/>
        <v>Liberica</v>
      </c>
      <c r="O1036" t="str">
        <f t="shared" si="50"/>
        <v>Light</v>
      </c>
      <c r="P1036" t="str">
        <f>VLOOKUP(orders[[#All],[Customer ID]],Table2[#All],9,0)</f>
        <v>Yes</v>
      </c>
    </row>
    <row r="1037" spans="1:16" x14ac:dyDescent="0.35">
      <c r="A1037" t="s">
        <v>687</v>
      </c>
      <c r="B1037" s="5">
        <v>44348</v>
      </c>
      <c r="C1037" t="s">
        <v>688</v>
      </c>
      <c r="D1037" t="s">
        <v>6158</v>
      </c>
      <c r="E1037">
        <v>6</v>
      </c>
      <c r="F1037" s="2" t="str">
        <f>VLOOKUP(C1037,customers!$A$2:$B$1760,2,FALSE)</f>
        <v>Faber Eilhart</v>
      </c>
      <c r="G1037" s="2" t="str">
        <f>IF(VLOOKUP(C1037,customers!$A$2:$C$1760,3,FALSE)=0,"",VLOOKUP(C1037,customers!$A$2:$C$1760,3,FALSE))</f>
        <v>feilhartz@who.int</v>
      </c>
      <c r="H1037" s="2" t="str">
        <f>VLOOKUP(C1037,customers!$A$2:$G$1760,7,FALSE)</f>
        <v>United States</v>
      </c>
      <c r="I1037" t="str">
        <f>VLOOKUP(D1037,products!$A$2:$B$97,2,FALSE)</f>
        <v>Ara</v>
      </c>
      <c r="J1037" t="str">
        <f>VLOOKUP(D1037,products!$A$2:$E$97,3,FALSE)</f>
        <v>D</v>
      </c>
      <c r="K1037" s="6">
        <f>VLOOKUP(D1037,products!$A$2:$E$97,4,FALSE)</f>
        <v>0.5</v>
      </c>
      <c r="L1037" s="7">
        <f>VLOOKUP(D1037,products!$A$2:$E$97,5,FALSE)</f>
        <v>5.97</v>
      </c>
      <c r="M1037" s="7">
        <f t="shared" si="48"/>
        <v>35.82</v>
      </c>
      <c r="N1037" t="str">
        <f t="shared" si="49"/>
        <v>Arabica</v>
      </c>
      <c r="O1037" t="str">
        <f t="shared" si="50"/>
        <v>Dark</v>
      </c>
      <c r="P1037" t="str">
        <f>VLOOKUP(orders[[#All],[Customer ID]],Table2[#All],9,0)</f>
        <v>No</v>
      </c>
    </row>
    <row r="1038" spans="1:16" x14ac:dyDescent="0.35">
      <c r="A1038" t="s">
        <v>693</v>
      </c>
      <c r="B1038" s="5">
        <v>44233</v>
      </c>
      <c r="C1038" t="s">
        <v>694</v>
      </c>
      <c r="D1038" t="s">
        <v>6159</v>
      </c>
      <c r="E1038">
        <v>2</v>
      </c>
      <c r="F1038" s="2" t="str">
        <f>VLOOKUP(C1038,customers!$A$2:$B$1760,2,FALSE)</f>
        <v>Zorina Ponting</v>
      </c>
      <c r="G1038" s="2" t="str">
        <f>IF(VLOOKUP(C1038,customers!$A$2:$C$1760,3,FALSE)=0,"",VLOOKUP(C1038,customers!$A$2:$C$1760,3,FALSE))</f>
        <v>zponting10@altervista.org</v>
      </c>
      <c r="H1038" s="2" t="str">
        <f>VLOOKUP(C1038,customers!$A$2:$G$1760,7,FALSE)</f>
        <v>United States</v>
      </c>
      <c r="I1038" t="str">
        <f>VLOOKUP(D1038,products!$A$2:$B$97,2,FALSE)</f>
        <v>Lib</v>
      </c>
      <c r="J1038" t="str">
        <f>VLOOKUP(D1038,products!$A$2:$E$97,3,FALSE)</f>
        <v>M</v>
      </c>
      <c r="K1038" s="6">
        <f>VLOOKUP(D1038,products!$A$2:$E$97,4,FALSE)</f>
        <v>0.2</v>
      </c>
      <c r="L1038" s="7">
        <f>VLOOKUP(D1038,products!$A$2:$E$97,5,FALSE)</f>
        <v>4.3650000000000002</v>
      </c>
      <c r="M1038" s="7">
        <f t="shared" si="48"/>
        <v>8.73</v>
      </c>
      <c r="N1038" t="str">
        <f t="shared" si="49"/>
        <v>Liberica</v>
      </c>
      <c r="O1038" t="str">
        <f t="shared" si="50"/>
        <v>Medium</v>
      </c>
      <c r="P1038" t="str">
        <f>VLOOKUP(orders[[#All],[Customer ID]],Table2[#All],9,0)</f>
        <v>No</v>
      </c>
    </row>
    <row r="1039" spans="1:16" x14ac:dyDescent="0.35">
      <c r="A1039" t="s">
        <v>699</v>
      </c>
      <c r="B1039" s="5">
        <v>43580</v>
      </c>
      <c r="C1039" t="s">
        <v>700</v>
      </c>
      <c r="D1039" t="s">
        <v>6161</v>
      </c>
      <c r="E1039">
        <v>3</v>
      </c>
      <c r="F1039" s="2" t="str">
        <f>VLOOKUP(C1039,customers!$A$2:$B$1760,2,FALSE)</f>
        <v>Silvio Strase</v>
      </c>
      <c r="G1039" s="2" t="str">
        <f>IF(VLOOKUP(C1039,customers!$A$2:$C$1760,3,FALSE)=0,"",VLOOKUP(C1039,customers!$A$2:$C$1760,3,FALSE))</f>
        <v>sstrase11@booking.com</v>
      </c>
      <c r="H1039" s="2" t="str">
        <f>VLOOKUP(C1039,customers!$A$2:$G$1760,7,FALSE)</f>
        <v>United States</v>
      </c>
      <c r="I1039" t="str">
        <f>VLOOKUP(D1039,products!$A$2:$B$97,2,FALSE)</f>
        <v>Lib</v>
      </c>
      <c r="J1039" t="str">
        <f>VLOOKUP(D1039,products!$A$2:$E$97,3,FALSE)</f>
        <v>L</v>
      </c>
      <c r="K1039" s="6">
        <f>VLOOKUP(D1039,products!$A$2:$E$97,4,FALSE)</f>
        <v>0.5</v>
      </c>
      <c r="L1039" s="7">
        <f>VLOOKUP(D1039,products!$A$2:$E$97,5,FALSE)</f>
        <v>9.51</v>
      </c>
      <c r="M1039" s="7">
        <f t="shared" si="48"/>
        <v>28.53</v>
      </c>
      <c r="N1039" t="str">
        <f t="shared" si="49"/>
        <v>Liberica</v>
      </c>
      <c r="O1039" t="str">
        <f t="shared" si="50"/>
        <v>Light</v>
      </c>
      <c r="P1039" t="str">
        <f>VLOOKUP(orders[[#All],[Customer ID]],Table2[#All],9,0)</f>
        <v>No</v>
      </c>
    </row>
    <row r="1040" spans="1:16" x14ac:dyDescent="0.35">
      <c r="A1040" t="s">
        <v>705</v>
      </c>
      <c r="B1040" s="5">
        <v>43946</v>
      </c>
      <c r="C1040" t="s">
        <v>706</v>
      </c>
      <c r="D1040" t="s">
        <v>6151</v>
      </c>
      <c r="E1040">
        <v>5</v>
      </c>
      <c r="F1040" s="2" t="str">
        <f>VLOOKUP(C1040,customers!$A$2:$B$1760,2,FALSE)</f>
        <v>Dorie de la Tremoille</v>
      </c>
      <c r="G1040" s="2" t="str">
        <f>IF(VLOOKUP(C1040,customers!$A$2:$C$1760,3,FALSE)=0,"",VLOOKUP(C1040,customers!$A$2:$C$1760,3,FALSE))</f>
        <v>dde12@unesco.org</v>
      </c>
      <c r="H1040" s="2" t="str">
        <f>VLOOKUP(C1040,customers!$A$2:$G$1760,7,FALSE)</f>
        <v>United States</v>
      </c>
      <c r="I1040" t="str">
        <f>VLOOKUP(D1040,products!$A$2:$B$97,2,FALSE)</f>
        <v>Rob</v>
      </c>
      <c r="J1040" t="str">
        <f>VLOOKUP(D1040,products!$A$2:$E$97,3,FALSE)</f>
        <v>M</v>
      </c>
      <c r="K1040" s="6">
        <f>VLOOKUP(D1040,products!$A$2:$E$97,4,FALSE)</f>
        <v>2.5</v>
      </c>
      <c r="L1040" s="7">
        <f>VLOOKUP(D1040,products!$A$2:$E$97,5,FALSE)</f>
        <v>22.885000000000002</v>
      </c>
      <c r="M1040" s="7">
        <f t="shared" si="48"/>
        <v>114.42500000000001</v>
      </c>
      <c r="N1040" t="str">
        <f t="shared" si="49"/>
        <v>Robusta</v>
      </c>
      <c r="O1040" t="str">
        <f t="shared" si="50"/>
        <v>Medium</v>
      </c>
      <c r="P1040" t="str">
        <f>VLOOKUP(orders[[#All],[Customer ID]],Table2[#All],9,0)</f>
        <v>No</v>
      </c>
    </row>
    <row r="1041" spans="1:16" x14ac:dyDescent="0.35">
      <c r="A1041" t="s">
        <v>711</v>
      </c>
      <c r="B1041" s="5">
        <v>44524</v>
      </c>
      <c r="C1041" t="s">
        <v>712</v>
      </c>
      <c r="D1041" t="s">
        <v>6138</v>
      </c>
      <c r="E1041">
        <v>6</v>
      </c>
      <c r="F1041" s="2" t="str">
        <f>VLOOKUP(C1041,customers!$A$2:$B$1760,2,FALSE)</f>
        <v>Hy Zanetto</v>
      </c>
      <c r="G1041" s="2" t="str">
        <f>IF(VLOOKUP(C1041,customers!$A$2:$C$1760,3,FALSE)=0,"",VLOOKUP(C1041,customers!$A$2:$C$1760,3,FALSE))</f>
        <v/>
      </c>
      <c r="H1041" s="2" t="str">
        <f>VLOOKUP(C1041,customers!$A$2:$G$1760,7,FALSE)</f>
        <v>United States</v>
      </c>
      <c r="I1041" t="str">
        <f>VLOOKUP(D1041,products!$A$2:$B$97,2,FALSE)</f>
        <v>Rob</v>
      </c>
      <c r="J1041" t="str">
        <f>VLOOKUP(D1041,products!$A$2:$E$97,3,FALSE)</f>
        <v>M</v>
      </c>
      <c r="K1041" s="6">
        <f>VLOOKUP(D1041,products!$A$2:$E$97,4,FALSE)</f>
        <v>1</v>
      </c>
      <c r="L1041" s="7">
        <f>VLOOKUP(D1041,products!$A$2:$E$97,5,FALSE)</f>
        <v>9.9499999999999993</v>
      </c>
      <c r="M1041" s="7">
        <f t="shared" si="48"/>
        <v>59.699999999999996</v>
      </c>
      <c r="N1041" t="str">
        <f t="shared" si="49"/>
        <v>Robusta</v>
      </c>
      <c r="O1041" t="str">
        <f t="shared" si="50"/>
        <v>Medium</v>
      </c>
      <c r="P1041" t="str">
        <f>VLOOKUP(orders[[#All],[Customer ID]],Table2[#All],9,0)</f>
        <v>Yes</v>
      </c>
    </row>
    <row r="1042" spans="1:16" x14ac:dyDescent="0.35">
      <c r="A1042" t="s">
        <v>715</v>
      </c>
      <c r="B1042" s="5">
        <v>44305</v>
      </c>
      <c r="C1042" t="s">
        <v>716</v>
      </c>
      <c r="D1042" t="s">
        <v>6162</v>
      </c>
      <c r="E1042">
        <v>3</v>
      </c>
      <c r="F1042" s="2" t="str">
        <f>VLOOKUP(C1042,customers!$A$2:$B$1760,2,FALSE)</f>
        <v>Jessica McNess</v>
      </c>
      <c r="G1042" s="2" t="str">
        <f>IF(VLOOKUP(C1042,customers!$A$2:$C$1760,3,FALSE)=0,"",VLOOKUP(C1042,customers!$A$2:$C$1760,3,FALSE))</f>
        <v/>
      </c>
      <c r="H1042" s="2" t="str">
        <f>VLOOKUP(C1042,customers!$A$2:$G$1760,7,FALSE)</f>
        <v>United States</v>
      </c>
      <c r="I1042" t="str">
        <f>VLOOKUP(D1042,products!$A$2:$B$97,2,FALSE)</f>
        <v>Lib</v>
      </c>
      <c r="J1042" t="str">
        <f>VLOOKUP(D1042,products!$A$2:$E$97,3,FALSE)</f>
        <v>M</v>
      </c>
      <c r="K1042" s="6">
        <f>VLOOKUP(D1042,products!$A$2:$E$97,4,FALSE)</f>
        <v>1</v>
      </c>
      <c r="L1042" s="7">
        <f>VLOOKUP(D1042,products!$A$2:$E$97,5,FALSE)</f>
        <v>14.55</v>
      </c>
      <c r="M1042" s="7">
        <f t="shared" si="48"/>
        <v>43.650000000000006</v>
      </c>
      <c r="N1042" t="str">
        <f t="shared" si="49"/>
        <v>Liberica</v>
      </c>
      <c r="O1042" t="str">
        <f t="shared" si="50"/>
        <v>Medium</v>
      </c>
      <c r="P1042" t="str">
        <f>VLOOKUP(orders[[#All],[Customer ID]],Table2[#All],9,0)</f>
        <v>No</v>
      </c>
    </row>
    <row r="1043" spans="1:16" x14ac:dyDescent="0.35">
      <c r="A1043" t="s">
        <v>720</v>
      </c>
      <c r="B1043" s="5">
        <v>44749</v>
      </c>
      <c r="C1043" t="s">
        <v>721</v>
      </c>
      <c r="D1043" t="s">
        <v>6153</v>
      </c>
      <c r="E1043">
        <v>2</v>
      </c>
      <c r="F1043" s="2" t="str">
        <f>VLOOKUP(C1043,customers!$A$2:$B$1760,2,FALSE)</f>
        <v>Lorenzo Yeoland</v>
      </c>
      <c r="G1043" s="2" t="str">
        <f>IF(VLOOKUP(C1043,customers!$A$2:$C$1760,3,FALSE)=0,"",VLOOKUP(C1043,customers!$A$2:$C$1760,3,FALSE))</f>
        <v>lyeoland15@pbs.org</v>
      </c>
      <c r="H1043" s="2" t="str">
        <f>VLOOKUP(C1043,customers!$A$2:$G$1760,7,FALSE)</f>
        <v>United States</v>
      </c>
      <c r="I1043" t="str">
        <f>VLOOKUP(D1043,products!$A$2:$B$97,2,FALSE)</f>
        <v>Exc</v>
      </c>
      <c r="J1043" t="str">
        <f>VLOOKUP(D1043,products!$A$2:$E$97,3,FALSE)</f>
        <v>D</v>
      </c>
      <c r="K1043" s="6">
        <f>VLOOKUP(D1043,products!$A$2:$E$97,4,FALSE)</f>
        <v>0.2</v>
      </c>
      <c r="L1043" s="7">
        <f>VLOOKUP(D1043,products!$A$2:$E$97,5,FALSE)</f>
        <v>3.645</v>
      </c>
      <c r="M1043" s="7">
        <f t="shared" si="48"/>
        <v>7.29</v>
      </c>
      <c r="N1043" t="str">
        <f t="shared" si="49"/>
        <v>Excelsa</v>
      </c>
      <c r="O1043" t="str">
        <f t="shared" si="50"/>
        <v>Dark</v>
      </c>
      <c r="P1043" t="str">
        <f>VLOOKUP(orders[[#All],[Customer ID]],Table2[#All],9,0)</f>
        <v>Yes</v>
      </c>
    </row>
    <row r="1044" spans="1:16" x14ac:dyDescent="0.35">
      <c r="A1044" t="s">
        <v>726</v>
      </c>
      <c r="B1044" s="5">
        <v>43607</v>
      </c>
      <c r="C1044" t="s">
        <v>727</v>
      </c>
      <c r="D1044" t="s">
        <v>6163</v>
      </c>
      <c r="E1044">
        <v>3</v>
      </c>
      <c r="F1044" s="2" t="str">
        <f>VLOOKUP(C1044,customers!$A$2:$B$1760,2,FALSE)</f>
        <v>Abigail Tolworthy</v>
      </c>
      <c r="G1044" s="2" t="str">
        <f>IF(VLOOKUP(C1044,customers!$A$2:$C$1760,3,FALSE)=0,"",VLOOKUP(C1044,customers!$A$2:$C$1760,3,FALSE))</f>
        <v>atolworthy16@toplist.cz</v>
      </c>
      <c r="H1044" s="2" t="str">
        <f>VLOOKUP(C1044,customers!$A$2:$G$1760,7,FALSE)</f>
        <v>United States</v>
      </c>
      <c r="I1044" t="str">
        <f>VLOOKUP(D1044,products!$A$2:$B$97,2,FALSE)</f>
        <v>Rob</v>
      </c>
      <c r="J1044" t="str">
        <f>VLOOKUP(D1044,products!$A$2:$E$97,3,FALSE)</f>
        <v>D</v>
      </c>
      <c r="K1044" s="6">
        <f>VLOOKUP(D1044,products!$A$2:$E$97,4,FALSE)</f>
        <v>0.2</v>
      </c>
      <c r="L1044" s="7">
        <f>VLOOKUP(D1044,products!$A$2:$E$97,5,FALSE)</f>
        <v>2.6850000000000001</v>
      </c>
      <c r="M1044" s="7">
        <f t="shared" si="48"/>
        <v>8.0549999999999997</v>
      </c>
      <c r="N1044" t="str">
        <f t="shared" si="49"/>
        <v>Robusta</v>
      </c>
      <c r="O1044" t="str">
        <f t="shared" si="50"/>
        <v>Dark</v>
      </c>
      <c r="P1044" t="str">
        <f>VLOOKUP(orders[[#All],[Customer ID]],Table2[#All],9,0)</f>
        <v>Yes</v>
      </c>
    </row>
    <row r="1045" spans="1:16" x14ac:dyDescent="0.35">
      <c r="A1045" t="s">
        <v>733</v>
      </c>
      <c r="B1045" s="5">
        <v>44473</v>
      </c>
      <c r="C1045" t="s">
        <v>734</v>
      </c>
      <c r="D1045" t="s">
        <v>6164</v>
      </c>
      <c r="E1045">
        <v>2</v>
      </c>
      <c r="F1045" s="2" t="str">
        <f>VLOOKUP(C1045,customers!$A$2:$B$1760,2,FALSE)</f>
        <v>Maurie Bartol</v>
      </c>
      <c r="G1045" s="2" t="str">
        <f>IF(VLOOKUP(C1045,customers!$A$2:$C$1760,3,FALSE)=0,"",VLOOKUP(C1045,customers!$A$2:$C$1760,3,FALSE))</f>
        <v/>
      </c>
      <c r="H1045" s="2" t="str">
        <f>VLOOKUP(C1045,customers!$A$2:$G$1760,7,FALSE)</f>
        <v>United States</v>
      </c>
      <c r="I1045" t="str">
        <f>VLOOKUP(D1045,products!$A$2:$B$97,2,FALSE)</f>
        <v>Lib</v>
      </c>
      <c r="J1045" t="str">
        <f>VLOOKUP(D1045,products!$A$2:$E$97,3,FALSE)</f>
        <v>L</v>
      </c>
      <c r="K1045" s="6">
        <f>VLOOKUP(D1045,products!$A$2:$E$97,4,FALSE)</f>
        <v>2.5</v>
      </c>
      <c r="L1045" s="7">
        <f>VLOOKUP(D1045,products!$A$2:$E$97,5,FALSE)</f>
        <v>36.454999999999998</v>
      </c>
      <c r="M1045" s="7">
        <f t="shared" si="48"/>
        <v>72.91</v>
      </c>
      <c r="N1045" t="str">
        <f t="shared" si="49"/>
        <v>Liberica</v>
      </c>
      <c r="O1045" t="str">
        <f t="shared" si="50"/>
        <v>Light</v>
      </c>
      <c r="P1045" t="str">
        <f>VLOOKUP(orders[[#All],[Customer ID]],Table2[#All],9,0)</f>
        <v>No</v>
      </c>
    </row>
    <row r="1046" spans="1:16" x14ac:dyDescent="0.35">
      <c r="A1046" t="s">
        <v>738</v>
      </c>
      <c r="B1046" s="5">
        <v>43932</v>
      </c>
      <c r="C1046" t="s">
        <v>739</v>
      </c>
      <c r="D1046" t="s">
        <v>6139</v>
      </c>
      <c r="E1046">
        <v>2</v>
      </c>
      <c r="F1046" s="2" t="str">
        <f>VLOOKUP(C1046,customers!$A$2:$B$1760,2,FALSE)</f>
        <v>Olag Baudassi</v>
      </c>
      <c r="G1046" s="2" t="str">
        <f>IF(VLOOKUP(C1046,customers!$A$2:$C$1760,3,FALSE)=0,"",VLOOKUP(C1046,customers!$A$2:$C$1760,3,FALSE))</f>
        <v>obaudassi18@seesaa.net</v>
      </c>
      <c r="H1046" s="2" t="str">
        <f>VLOOKUP(C1046,customers!$A$2:$G$1760,7,FALSE)</f>
        <v>United States</v>
      </c>
      <c r="I1046" t="str">
        <f>VLOOKUP(D1046,products!$A$2:$B$97,2,FALSE)</f>
        <v>Exc</v>
      </c>
      <c r="J1046" t="str">
        <f>VLOOKUP(D1046,products!$A$2:$E$97,3,FALSE)</f>
        <v>M</v>
      </c>
      <c r="K1046" s="6">
        <f>VLOOKUP(D1046,products!$A$2:$E$97,4,FALSE)</f>
        <v>0.5</v>
      </c>
      <c r="L1046" s="7">
        <f>VLOOKUP(D1046,products!$A$2:$E$97,5,FALSE)</f>
        <v>8.25</v>
      </c>
      <c r="M1046" s="7">
        <f t="shared" si="48"/>
        <v>16.5</v>
      </c>
      <c r="N1046" t="str">
        <f t="shared" si="49"/>
        <v>Excelsa</v>
      </c>
      <c r="O1046" t="str">
        <f t="shared" si="50"/>
        <v>Medium</v>
      </c>
      <c r="P1046" t="str">
        <f>VLOOKUP(orders[[#All],[Customer ID]],Table2[#All],9,0)</f>
        <v>Yes</v>
      </c>
    </row>
    <row r="1047" spans="1:16" x14ac:dyDescent="0.35">
      <c r="A1047" t="s">
        <v>744</v>
      </c>
      <c r="B1047" s="5">
        <v>44592</v>
      </c>
      <c r="C1047" t="s">
        <v>745</v>
      </c>
      <c r="D1047" t="s">
        <v>6165</v>
      </c>
      <c r="E1047">
        <v>6</v>
      </c>
      <c r="F1047" s="2" t="str">
        <f>VLOOKUP(C1047,customers!$A$2:$B$1760,2,FALSE)</f>
        <v>Petey Kingsbury</v>
      </c>
      <c r="G1047" s="2" t="str">
        <f>IF(VLOOKUP(C1047,customers!$A$2:$C$1760,3,FALSE)=0,"",VLOOKUP(C1047,customers!$A$2:$C$1760,3,FALSE))</f>
        <v>pkingsbury19@comcast.net</v>
      </c>
      <c r="H1047" s="2" t="str">
        <f>VLOOKUP(C1047,customers!$A$2:$G$1760,7,FALSE)</f>
        <v>United States</v>
      </c>
      <c r="I1047" t="str">
        <f>VLOOKUP(D1047,products!$A$2:$B$97,2,FALSE)</f>
        <v>Lib</v>
      </c>
      <c r="J1047" t="str">
        <f>VLOOKUP(D1047,products!$A$2:$E$97,3,FALSE)</f>
        <v>D</v>
      </c>
      <c r="K1047" s="6">
        <f>VLOOKUP(D1047,products!$A$2:$E$97,4,FALSE)</f>
        <v>2.5</v>
      </c>
      <c r="L1047" s="7">
        <f>VLOOKUP(D1047,products!$A$2:$E$97,5,FALSE)</f>
        <v>29.785</v>
      </c>
      <c r="M1047" s="7">
        <f t="shared" si="48"/>
        <v>178.71</v>
      </c>
      <c r="N1047" t="str">
        <f t="shared" si="49"/>
        <v>Liberica</v>
      </c>
      <c r="O1047" t="str">
        <f t="shared" si="50"/>
        <v>Dark</v>
      </c>
      <c r="P1047" t="str">
        <f>VLOOKUP(orders[[#All],[Customer ID]],Table2[#All],9,0)</f>
        <v>No</v>
      </c>
    </row>
    <row r="1048" spans="1:16" x14ac:dyDescent="0.35">
      <c r="A1048" t="s">
        <v>750</v>
      </c>
      <c r="B1048" s="5">
        <v>43776</v>
      </c>
      <c r="C1048" t="s">
        <v>751</v>
      </c>
      <c r="D1048" t="s">
        <v>6166</v>
      </c>
      <c r="E1048">
        <v>2</v>
      </c>
      <c r="F1048" s="2" t="str">
        <f>VLOOKUP(C1048,customers!$A$2:$B$1760,2,FALSE)</f>
        <v>Donna Baskeyfied</v>
      </c>
      <c r="G1048" s="2" t="str">
        <f>IF(VLOOKUP(C1048,customers!$A$2:$C$1760,3,FALSE)=0,"",VLOOKUP(C1048,customers!$A$2:$C$1760,3,FALSE))</f>
        <v/>
      </c>
      <c r="H1048" s="2" t="str">
        <f>VLOOKUP(C1048,customers!$A$2:$G$1760,7,FALSE)</f>
        <v>United States</v>
      </c>
      <c r="I1048" t="str">
        <f>VLOOKUP(D1048,products!$A$2:$B$97,2,FALSE)</f>
        <v>Exc</v>
      </c>
      <c r="J1048" t="str">
        <f>VLOOKUP(D1048,products!$A$2:$E$97,3,FALSE)</f>
        <v>M</v>
      </c>
      <c r="K1048" s="6">
        <f>VLOOKUP(D1048,products!$A$2:$E$97,4,FALSE)</f>
        <v>2.5</v>
      </c>
      <c r="L1048" s="7">
        <f>VLOOKUP(D1048,products!$A$2:$E$97,5,FALSE)</f>
        <v>31.625</v>
      </c>
      <c r="M1048" s="7">
        <f t="shared" si="48"/>
        <v>63.25</v>
      </c>
      <c r="N1048" t="str">
        <f t="shared" si="49"/>
        <v>Excelsa</v>
      </c>
      <c r="O1048" t="str">
        <f t="shared" si="50"/>
        <v>Medium</v>
      </c>
      <c r="P1048" t="str">
        <f>VLOOKUP(orders[[#All],[Customer ID]],Table2[#All],9,0)</f>
        <v>Yes</v>
      </c>
    </row>
    <row r="1049" spans="1:16" x14ac:dyDescent="0.35">
      <c r="A1049" t="s">
        <v>755</v>
      </c>
      <c r="B1049" s="5">
        <v>43644</v>
      </c>
      <c r="C1049" t="s">
        <v>756</v>
      </c>
      <c r="D1049" t="s">
        <v>6167</v>
      </c>
      <c r="E1049">
        <v>2</v>
      </c>
      <c r="F1049" s="2" t="str">
        <f>VLOOKUP(C1049,customers!$A$2:$B$1760,2,FALSE)</f>
        <v>Arda Curley</v>
      </c>
      <c r="G1049" s="2" t="str">
        <f>IF(VLOOKUP(C1049,customers!$A$2:$C$1760,3,FALSE)=0,"",VLOOKUP(C1049,customers!$A$2:$C$1760,3,FALSE))</f>
        <v>acurley1b@hao123.com</v>
      </c>
      <c r="H1049" s="2" t="str">
        <f>VLOOKUP(C1049,customers!$A$2:$G$1760,7,FALSE)</f>
        <v>United States</v>
      </c>
      <c r="I1049" t="str">
        <f>VLOOKUP(D1049,products!$A$2:$B$97,2,FALSE)</f>
        <v>Ara</v>
      </c>
      <c r="J1049" t="str">
        <f>VLOOKUP(D1049,products!$A$2:$E$97,3,FALSE)</f>
        <v>L</v>
      </c>
      <c r="K1049" s="6">
        <f>VLOOKUP(D1049,products!$A$2:$E$97,4,FALSE)</f>
        <v>0.2</v>
      </c>
      <c r="L1049" s="7">
        <f>VLOOKUP(D1049,products!$A$2:$E$97,5,FALSE)</f>
        <v>3.8849999999999998</v>
      </c>
      <c r="M1049" s="7">
        <f t="shared" si="48"/>
        <v>7.77</v>
      </c>
      <c r="N1049" t="str">
        <f t="shared" si="49"/>
        <v>Arabica</v>
      </c>
      <c r="O1049" t="str">
        <f t="shared" si="50"/>
        <v>Light</v>
      </c>
      <c r="P1049" t="str">
        <f>VLOOKUP(orders[[#All],[Customer ID]],Table2[#All],9,0)</f>
        <v>Yes</v>
      </c>
    </row>
    <row r="1050" spans="1:16" x14ac:dyDescent="0.35">
      <c r="A1050" t="s">
        <v>761</v>
      </c>
      <c r="B1050" s="5">
        <v>44085</v>
      </c>
      <c r="C1050" t="s">
        <v>762</v>
      </c>
      <c r="D1050" t="s">
        <v>6168</v>
      </c>
      <c r="E1050">
        <v>4</v>
      </c>
      <c r="F1050" s="2" t="str">
        <f>VLOOKUP(C1050,customers!$A$2:$B$1760,2,FALSE)</f>
        <v>Raynor McGilvary</v>
      </c>
      <c r="G1050" s="2" t="str">
        <f>IF(VLOOKUP(C1050,customers!$A$2:$C$1760,3,FALSE)=0,"",VLOOKUP(C1050,customers!$A$2:$C$1760,3,FALSE))</f>
        <v>rmcgilvary1c@tamu.edu</v>
      </c>
      <c r="H1050" s="2" t="str">
        <f>VLOOKUP(C1050,customers!$A$2:$G$1760,7,FALSE)</f>
        <v>United States</v>
      </c>
      <c r="I1050" t="str">
        <f>VLOOKUP(D1050,products!$A$2:$B$97,2,FALSE)</f>
        <v>Ara</v>
      </c>
      <c r="J1050" t="str">
        <f>VLOOKUP(D1050,products!$A$2:$E$97,3,FALSE)</f>
        <v>D</v>
      </c>
      <c r="K1050" s="6">
        <f>VLOOKUP(D1050,products!$A$2:$E$97,4,FALSE)</f>
        <v>2.5</v>
      </c>
      <c r="L1050" s="7">
        <f>VLOOKUP(D1050,products!$A$2:$E$97,5,FALSE)</f>
        <v>22.885000000000002</v>
      </c>
      <c r="M1050" s="7">
        <f t="shared" si="48"/>
        <v>91.54</v>
      </c>
      <c r="N1050" t="str">
        <f t="shared" si="49"/>
        <v>Arabica</v>
      </c>
      <c r="O1050" t="str">
        <f t="shared" si="50"/>
        <v>Dark</v>
      </c>
      <c r="P1050" t="str">
        <f>VLOOKUP(orders[[#All],[Customer ID]],Table2[#All],9,0)</f>
        <v>No</v>
      </c>
    </row>
    <row r="1051" spans="1:16" x14ac:dyDescent="0.35">
      <c r="A1051" t="s">
        <v>766</v>
      </c>
      <c r="B1051" s="5">
        <v>44790</v>
      </c>
      <c r="C1051" t="s">
        <v>767</v>
      </c>
      <c r="D1051" t="s">
        <v>6140</v>
      </c>
      <c r="E1051">
        <v>3</v>
      </c>
      <c r="F1051" s="2" t="str">
        <f>VLOOKUP(C1051,customers!$A$2:$B$1760,2,FALSE)</f>
        <v>Isis Pikett</v>
      </c>
      <c r="G1051" s="2" t="str">
        <f>IF(VLOOKUP(C1051,customers!$A$2:$C$1760,3,FALSE)=0,"",VLOOKUP(C1051,customers!$A$2:$C$1760,3,FALSE))</f>
        <v>ipikett1d@xinhuanet.com</v>
      </c>
      <c r="H1051" s="2" t="str">
        <f>VLOOKUP(C1051,customers!$A$2:$G$1760,7,FALSE)</f>
        <v>United States</v>
      </c>
      <c r="I1051" t="str">
        <f>VLOOKUP(D1051,products!$A$2:$B$97,2,FALSE)</f>
        <v>Ara</v>
      </c>
      <c r="J1051" t="str">
        <f>VLOOKUP(D1051,products!$A$2:$E$97,3,FALSE)</f>
        <v>L</v>
      </c>
      <c r="K1051" s="6">
        <f>VLOOKUP(D1051,products!$A$2:$E$97,4,FALSE)</f>
        <v>1</v>
      </c>
      <c r="L1051" s="7">
        <f>VLOOKUP(D1051,products!$A$2:$E$97,5,FALSE)</f>
        <v>12.95</v>
      </c>
      <c r="M1051" s="7">
        <f t="shared" si="48"/>
        <v>38.849999999999994</v>
      </c>
      <c r="N1051" t="str">
        <f t="shared" si="49"/>
        <v>Arabica</v>
      </c>
      <c r="O1051" t="str">
        <f t="shared" si="50"/>
        <v>Light</v>
      </c>
      <c r="P1051" t="str">
        <f>VLOOKUP(orders[[#All],[Customer ID]],Table2[#All],9,0)</f>
        <v>No</v>
      </c>
    </row>
    <row r="1052" spans="1:16" x14ac:dyDescent="0.35">
      <c r="A1052" t="s">
        <v>772</v>
      </c>
      <c r="B1052" s="5">
        <v>44792</v>
      </c>
      <c r="C1052" t="s">
        <v>773</v>
      </c>
      <c r="D1052" t="s">
        <v>6169</v>
      </c>
      <c r="E1052">
        <v>2</v>
      </c>
      <c r="F1052" s="2" t="str">
        <f>VLOOKUP(C1052,customers!$A$2:$B$1760,2,FALSE)</f>
        <v>Inger Bouldon</v>
      </c>
      <c r="G1052" s="2" t="str">
        <f>IF(VLOOKUP(C1052,customers!$A$2:$C$1760,3,FALSE)=0,"",VLOOKUP(C1052,customers!$A$2:$C$1760,3,FALSE))</f>
        <v>ibouldon1e@gizmodo.com</v>
      </c>
      <c r="H1052" s="2" t="str">
        <f>VLOOKUP(C1052,customers!$A$2:$G$1760,7,FALSE)</f>
        <v>United States</v>
      </c>
      <c r="I1052" t="str">
        <f>VLOOKUP(D1052,products!$A$2:$B$97,2,FALSE)</f>
        <v>Lib</v>
      </c>
      <c r="J1052" t="str">
        <f>VLOOKUP(D1052,products!$A$2:$E$97,3,FALSE)</f>
        <v>D</v>
      </c>
      <c r="K1052" s="6">
        <f>VLOOKUP(D1052,products!$A$2:$E$97,4,FALSE)</f>
        <v>0.5</v>
      </c>
      <c r="L1052" s="7">
        <f>VLOOKUP(D1052,products!$A$2:$E$97,5,FALSE)</f>
        <v>7.77</v>
      </c>
      <c r="M1052" s="7">
        <f t="shared" si="48"/>
        <v>15.54</v>
      </c>
      <c r="N1052" t="str">
        <f t="shared" si="49"/>
        <v>Liberica</v>
      </c>
      <c r="O1052" t="str">
        <f t="shared" si="50"/>
        <v>Dark</v>
      </c>
      <c r="P1052" t="str">
        <f>VLOOKUP(orders[[#All],[Customer ID]],Table2[#All],9,0)</f>
        <v>No</v>
      </c>
    </row>
    <row r="1053" spans="1:16" x14ac:dyDescent="0.35">
      <c r="A1053" t="s">
        <v>778</v>
      </c>
      <c r="B1053" s="5">
        <v>43600</v>
      </c>
      <c r="C1053" t="s">
        <v>779</v>
      </c>
      <c r="D1053" t="s">
        <v>6164</v>
      </c>
      <c r="E1053">
        <v>4</v>
      </c>
      <c r="F1053" s="2" t="str">
        <f>VLOOKUP(C1053,customers!$A$2:$B$1760,2,FALSE)</f>
        <v>Karry Flanders</v>
      </c>
      <c r="G1053" s="2" t="str">
        <f>IF(VLOOKUP(C1053,customers!$A$2:$C$1760,3,FALSE)=0,"",VLOOKUP(C1053,customers!$A$2:$C$1760,3,FALSE))</f>
        <v>kflanders1f@over-blog.com</v>
      </c>
      <c r="H1053" s="2" t="str">
        <f>VLOOKUP(C1053,customers!$A$2:$G$1760,7,FALSE)</f>
        <v>Ireland</v>
      </c>
      <c r="I1053" t="str">
        <f>VLOOKUP(D1053,products!$A$2:$B$97,2,FALSE)</f>
        <v>Lib</v>
      </c>
      <c r="J1053" t="str">
        <f>VLOOKUP(D1053,products!$A$2:$E$97,3,FALSE)</f>
        <v>L</v>
      </c>
      <c r="K1053" s="6">
        <f>VLOOKUP(D1053,products!$A$2:$E$97,4,FALSE)</f>
        <v>2.5</v>
      </c>
      <c r="L1053" s="7">
        <f>VLOOKUP(D1053,products!$A$2:$E$97,5,FALSE)</f>
        <v>36.454999999999998</v>
      </c>
      <c r="M1053" s="7">
        <f t="shared" si="48"/>
        <v>145.82</v>
      </c>
      <c r="N1053" t="str">
        <f t="shared" si="49"/>
        <v>Liberica</v>
      </c>
      <c r="O1053" t="str">
        <f t="shared" si="50"/>
        <v>Light</v>
      </c>
      <c r="P1053" t="str">
        <f>VLOOKUP(orders[[#All],[Customer ID]],Table2[#All],9,0)</f>
        <v>Yes</v>
      </c>
    </row>
    <row r="1054" spans="1:16" x14ac:dyDescent="0.35">
      <c r="A1054" t="s">
        <v>784</v>
      </c>
      <c r="B1054" s="5">
        <v>43719</v>
      </c>
      <c r="C1054" t="s">
        <v>785</v>
      </c>
      <c r="D1054" t="s">
        <v>6146</v>
      </c>
      <c r="E1054">
        <v>5</v>
      </c>
      <c r="F1054" s="2" t="str">
        <f>VLOOKUP(C1054,customers!$A$2:$B$1760,2,FALSE)</f>
        <v>Hartley Mattioli</v>
      </c>
      <c r="G1054" s="2" t="str">
        <f>IF(VLOOKUP(C1054,customers!$A$2:$C$1760,3,FALSE)=0,"",VLOOKUP(C1054,customers!$A$2:$C$1760,3,FALSE))</f>
        <v>hmattioli1g@webmd.com</v>
      </c>
      <c r="H1054" s="2" t="str">
        <f>VLOOKUP(C1054,customers!$A$2:$G$1760,7,FALSE)</f>
        <v>United Kingdom</v>
      </c>
      <c r="I1054" t="str">
        <f>VLOOKUP(D1054,products!$A$2:$B$97,2,FALSE)</f>
        <v>Rob</v>
      </c>
      <c r="J1054" t="str">
        <f>VLOOKUP(D1054,products!$A$2:$E$97,3,FALSE)</f>
        <v>M</v>
      </c>
      <c r="K1054" s="6">
        <f>VLOOKUP(D1054,products!$A$2:$E$97,4,FALSE)</f>
        <v>0.5</v>
      </c>
      <c r="L1054" s="7">
        <f>VLOOKUP(D1054,products!$A$2:$E$97,5,FALSE)</f>
        <v>5.97</v>
      </c>
      <c r="M1054" s="7">
        <f t="shared" si="48"/>
        <v>29.849999999999998</v>
      </c>
      <c r="N1054" t="str">
        <f t="shared" si="49"/>
        <v>Robusta</v>
      </c>
      <c r="O1054" t="str">
        <f t="shared" si="50"/>
        <v>Medium</v>
      </c>
      <c r="P1054" t="str">
        <f>VLOOKUP(orders[[#All],[Customer ID]],Table2[#All],9,0)</f>
        <v>No</v>
      </c>
    </row>
    <row r="1055" spans="1:16" x14ac:dyDescent="0.35">
      <c r="A1055" t="s">
        <v>784</v>
      </c>
      <c r="B1055" s="5">
        <v>43719</v>
      </c>
      <c r="C1055" t="s">
        <v>785</v>
      </c>
      <c r="D1055" t="s">
        <v>6164</v>
      </c>
      <c r="E1055">
        <v>2</v>
      </c>
      <c r="F1055" s="2" t="str">
        <f>VLOOKUP(C1055,customers!$A$2:$B$1760,2,FALSE)</f>
        <v>Hartley Mattioli</v>
      </c>
      <c r="G1055" s="2" t="str">
        <f>IF(VLOOKUP(C1055,customers!$A$2:$C$1760,3,FALSE)=0,"",VLOOKUP(C1055,customers!$A$2:$C$1760,3,FALSE))</f>
        <v>hmattioli1g@webmd.com</v>
      </c>
      <c r="H1055" s="2" t="str">
        <f>VLOOKUP(C1055,customers!$A$2:$G$1760,7,FALSE)</f>
        <v>United Kingdom</v>
      </c>
      <c r="I1055" t="str">
        <f>VLOOKUP(D1055,products!$A$2:$B$97,2,FALSE)</f>
        <v>Lib</v>
      </c>
      <c r="J1055" t="str">
        <f>VLOOKUP(D1055,products!$A$2:$E$97,3,FALSE)</f>
        <v>L</v>
      </c>
      <c r="K1055" s="6">
        <f>VLOOKUP(D1055,products!$A$2:$E$97,4,FALSE)</f>
        <v>2.5</v>
      </c>
      <c r="L1055" s="7">
        <f>VLOOKUP(D1055,products!$A$2:$E$97,5,FALSE)</f>
        <v>36.454999999999998</v>
      </c>
      <c r="M1055" s="7">
        <f t="shared" si="48"/>
        <v>72.91</v>
      </c>
      <c r="N1055" t="str">
        <f t="shared" si="49"/>
        <v>Liberica</v>
      </c>
      <c r="O1055" t="str">
        <f t="shared" si="50"/>
        <v>Light</v>
      </c>
      <c r="P1055" t="str">
        <f>VLOOKUP(orders[[#All],[Customer ID]],Table2[#All],9,0)</f>
        <v>No</v>
      </c>
    </row>
    <row r="1056" spans="1:16" x14ac:dyDescent="0.35">
      <c r="A1056" t="s">
        <v>794</v>
      </c>
      <c r="B1056" s="5">
        <v>44271</v>
      </c>
      <c r="C1056" t="s">
        <v>795</v>
      </c>
      <c r="D1056" t="s">
        <v>6162</v>
      </c>
      <c r="E1056">
        <v>5</v>
      </c>
      <c r="F1056" s="2" t="str">
        <f>VLOOKUP(C1056,customers!$A$2:$B$1760,2,FALSE)</f>
        <v>Archambault Gillard</v>
      </c>
      <c r="G1056" s="2" t="str">
        <f>IF(VLOOKUP(C1056,customers!$A$2:$C$1760,3,FALSE)=0,"",VLOOKUP(C1056,customers!$A$2:$C$1760,3,FALSE))</f>
        <v>agillard1i@issuu.com</v>
      </c>
      <c r="H1056" s="2" t="str">
        <f>VLOOKUP(C1056,customers!$A$2:$G$1760,7,FALSE)</f>
        <v>United States</v>
      </c>
      <c r="I1056" t="str">
        <f>VLOOKUP(D1056,products!$A$2:$B$97,2,FALSE)</f>
        <v>Lib</v>
      </c>
      <c r="J1056" t="str">
        <f>VLOOKUP(D1056,products!$A$2:$E$97,3,FALSE)</f>
        <v>M</v>
      </c>
      <c r="K1056" s="6">
        <f>VLOOKUP(D1056,products!$A$2:$E$97,4,FALSE)</f>
        <v>1</v>
      </c>
      <c r="L1056" s="7">
        <f>VLOOKUP(D1056,products!$A$2:$E$97,5,FALSE)</f>
        <v>14.55</v>
      </c>
      <c r="M1056" s="7">
        <f t="shared" si="48"/>
        <v>72.75</v>
      </c>
      <c r="N1056" t="str">
        <f t="shared" si="49"/>
        <v>Liberica</v>
      </c>
      <c r="O1056" t="str">
        <f t="shared" si="50"/>
        <v>Medium</v>
      </c>
      <c r="P1056" t="str">
        <f>VLOOKUP(orders[[#All],[Customer ID]],Table2[#All],9,0)</f>
        <v>No</v>
      </c>
    </row>
    <row r="1057" spans="1:16" x14ac:dyDescent="0.35">
      <c r="A1057" t="s">
        <v>800</v>
      </c>
      <c r="B1057" s="5">
        <v>44168</v>
      </c>
      <c r="C1057" t="s">
        <v>801</v>
      </c>
      <c r="D1057" t="s">
        <v>6170</v>
      </c>
      <c r="E1057">
        <v>3</v>
      </c>
      <c r="F1057" s="2" t="str">
        <f>VLOOKUP(C1057,customers!$A$2:$B$1760,2,FALSE)</f>
        <v>Salomo Cushworth</v>
      </c>
      <c r="G1057" s="2" t="str">
        <f>IF(VLOOKUP(C1057,customers!$A$2:$C$1760,3,FALSE)=0,"",VLOOKUP(C1057,customers!$A$2:$C$1760,3,FALSE))</f>
        <v/>
      </c>
      <c r="H1057" s="2" t="str">
        <f>VLOOKUP(C1057,customers!$A$2:$G$1760,7,FALSE)</f>
        <v>United States</v>
      </c>
      <c r="I1057" t="str">
        <f>VLOOKUP(D1057,products!$A$2:$B$97,2,FALSE)</f>
        <v>Lib</v>
      </c>
      <c r="J1057" t="str">
        <f>VLOOKUP(D1057,products!$A$2:$E$97,3,FALSE)</f>
        <v>L</v>
      </c>
      <c r="K1057" s="6">
        <f>VLOOKUP(D1057,products!$A$2:$E$97,4,FALSE)</f>
        <v>1</v>
      </c>
      <c r="L1057" s="7">
        <f>VLOOKUP(D1057,products!$A$2:$E$97,5,FALSE)</f>
        <v>15.85</v>
      </c>
      <c r="M1057" s="7">
        <f t="shared" si="48"/>
        <v>47.55</v>
      </c>
      <c r="N1057" t="str">
        <f t="shared" si="49"/>
        <v>Liberica</v>
      </c>
      <c r="O1057" t="str">
        <f t="shared" si="50"/>
        <v>Light</v>
      </c>
      <c r="P1057" t="str">
        <f>VLOOKUP(orders[[#All],[Customer ID]],Table2[#All],9,0)</f>
        <v>No</v>
      </c>
    </row>
    <row r="1058" spans="1:16" x14ac:dyDescent="0.35">
      <c r="A1058" t="s">
        <v>805</v>
      </c>
      <c r="B1058" s="5">
        <v>43857</v>
      </c>
      <c r="C1058" t="s">
        <v>806</v>
      </c>
      <c r="D1058" t="s">
        <v>6153</v>
      </c>
      <c r="E1058">
        <v>3</v>
      </c>
      <c r="F1058" s="2" t="str">
        <f>VLOOKUP(C1058,customers!$A$2:$B$1760,2,FALSE)</f>
        <v>Theda Grizard</v>
      </c>
      <c r="G1058" s="2" t="str">
        <f>IF(VLOOKUP(C1058,customers!$A$2:$C$1760,3,FALSE)=0,"",VLOOKUP(C1058,customers!$A$2:$C$1760,3,FALSE))</f>
        <v>tgrizard1k@odnoklassniki.ru</v>
      </c>
      <c r="H1058" s="2" t="str">
        <f>VLOOKUP(C1058,customers!$A$2:$G$1760,7,FALSE)</f>
        <v>United States</v>
      </c>
      <c r="I1058" t="str">
        <f>VLOOKUP(D1058,products!$A$2:$B$97,2,FALSE)</f>
        <v>Exc</v>
      </c>
      <c r="J1058" t="str">
        <f>VLOOKUP(D1058,products!$A$2:$E$97,3,FALSE)</f>
        <v>D</v>
      </c>
      <c r="K1058" s="6">
        <f>VLOOKUP(D1058,products!$A$2:$E$97,4,FALSE)</f>
        <v>0.2</v>
      </c>
      <c r="L1058" s="7">
        <f>VLOOKUP(D1058,products!$A$2:$E$97,5,FALSE)</f>
        <v>3.645</v>
      </c>
      <c r="M1058" s="7">
        <f t="shared" si="48"/>
        <v>10.935</v>
      </c>
      <c r="N1058" t="str">
        <f t="shared" si="49"/>
        <v>Excelsa</v>
      </c>
      <c r="O1058" t="str">
        <f t="shared" si="50"/>
        <v>Dark</v>
      </c>
      <c r="P1058" t="str">
        <f>VLOOKUP(orders[[#All],[Customer ID]],Table2[#All],9,0)</f>
        <v>Yes</v>
      </c>
    </row>
    <row r="1059" spans="1:16" x14ac:dyDescent="0.35">
      <c r="A1059" t="s">
        <v>811</v>
      </c>
      <c r="B1059" s="5">
        <v>44759</v>
      </c>
      <c r="C1059" t="s">
        <v>812</v>
      </c>
      <c r="D1059" t="s">
        <v>6171</v>
      </c>
      <c r="E1059">
        <v>4</v>
      </c>
      <c r="F1059" s="2" t="str">
        <f>VLOOKUP(C1059,customers!$A$2:$B$1760,2,FALSE)</f>
        <v>Rozele Relton</v>
      </c>
      <c r="G1059" s="2" t="str">
        <f>IF(VLOOKUP(C1059,customers!$A$2:$C$1760,3,FALSE)=0,"",VLOOKUP(C1059,customers!$A$2:$C$1760,3,FALSE))</f>
        <v>rrelton1l@stanford.edu</v>
      </c>
      <c r="H1059" s="2" t="str">
        <f>VLOOKUP(C1059,customers!$A$2:$G$1760,7,FALSE)</f>
        <v>United States</v>
      </c>
      <c r="I1059" t="str">
        <f>VLOOKUP(D1059,products!$A$2:$B$97,2,FALSE)</f>
        <v>Exc</v>
      </c>
      <c r="J1059" t="str">
        <f>VLOOKUP(D1059,products!$A$2:$E$97,3,FALSE)</f>
        <v>L</v>
      </c>
      <c r="K1059" s="6">
        <f>VLOOKUP(D1059,products!$A$2:$E$97,4,FALSE)</f>
        <v>1</v>
      </c>
      <c r="L1059" s="7">
        <f>VLOOKUP(D1059,products!$A$2:$E$97,5,FALSE)</f>
        <v>14.85</v>
      </c>
      <c r="M1059" s="7">
        <f t="shared" si="48"/>
        <v>59.4</v>
      </c>
      <c r="N1059" t="str">
        <f t="shared" si="49"/>
        <v>Excelsa</v>
      </c>
      <c r="O1059" t="str">
        <f t="shared" si="50"/>
        <v>Light</v>
      </c>
      <c r="P1059" t="str">
        <f>VLOOKUP(orders[[#All],[Customer ID]],Table2[#All],9,0)</f>
        <v>No</v>
      </c>
    </row>
    <row r="1060" spans="1:16" x14ac:dyDescent="0.35">
      <c r="A1060" t="s">
        <v>817</v>
      </c>
      <c r="B1060" s="5">
        <v>44624</v>
      </c>
      <c r="C1060" t="s">
        <v>818</v>
      </c>
      <c r="D1060" t="s">
        <v>6165</v>
      </c>
      <c r="E1060">
        <v>3</v>
      </c>
      <c r="F1060" s="2" t="str">
        <f>VLOOKUP(C1060,customers!$A$2:$B$1760,2,FALSE)</f>
        <v>Willa Rolling</v>
      </c>
      <c r="G1060" s="2" t="str">
        <f>IF(VLOOKUP(C1060,customers!$A$2:$C$1760,3,FALSE)=0,"",VLOOKUP(C1060,customers!$A$2:$C$1760,3,FALSE))</f>
        <v/>
      </c>
      <c r="H1060" s="2" t="str">
        <f>VLOOKUP(C1060,customers!$A$2:$G$1760,7,FALSE)</f>
        <v>United States</v>
      </c>
      <c r="I1060" t="str">
        <f>VLOOKUP(D1060,products!$A$2:$B$97,2,FALSE)</f>
        <v>Lib</v>
      </c>
      <c r="J1060" t="str">
        <f>VLOOKUP(D1060,products!$A$2:$E$97,3,FALSE)</f>
        <v>D</v>
      </c>
      <c r="K1060" s="6">
        <f>VLOOKUP(D1060,products!$A$2:$E$97,4,FALSE)</f>
        <v>2.5</v>
      </c>
      <c r="L1060" s="7">
        <f>VLOOKUP(D1060,products!$A$2:$E$97,5,FALSE)</f>
        <v>29.785</v>
      </c>
      <c r="M1060" s="7">
        <f t="shared" si="48"/>
        <v>89.355000000000004</v>
      </c>
      <c r="N1060" t="str">
        <f t="shared" si="49"/>
        <v>Liberica</v>
      </c>
      <c r="O1060" t="str">
        <f t="shared" si="50"/>
        <v>Dark</v>
      </c>
      <c r="P1060" t="str">
        <f>VLOOKUP(orders[[#All],[Customer ID]],Table2[#All],9,0)</f>
        <v>Yes</v>
      </c>
    </row>
    <row r="1061" spans="1:16" x14ac:dyDescent="0.35">
      <c r="A1061" t="s">
        <v>822</v>
      </c>
      <c r="B1061" s="5">
        <v>44537</v>
      </c>
      <c r="C1061" t="s">
        <v>823</v>
      </c>
      <c r="D1061" t="s">
        <v>6160</v>
      </c>
      <c r="E1061">
        <v>3</v>
      </c>
      <c r="F1061" s="2" t="str">
        <f>VLOOKUP(C1061,customers!$A$2:$B$1760,2,FALSE)</f>
        <v>Stanislaus Gilroy</v>
      </c>
      <c r="G1061" s="2" t="str">
        <f>IF(VLOOKUP(C1061,customers!$A$2:$C$1760,3,FALSE)=0,"",VLOOKUP(C1061,customers!$A$2:$C$1760,3,FALSE))</f>
        <v>sgilroy1n@eepurl.com</v>
      </c>
      <c r="H1061" s="2" t="str">
        <f>VLOOKUP(C1061,customers!$A$2:$G$1760,7,FALSE)</f>
        <v>United States</v>
      </c>
      <c r="I1061" t="str">
        <f>VLOOKUP(D1061,products!$A$2:$B$97,2,FALSE)</f>
        <v>Lib</v>
      </c>
      <c r="J1061" t="str">
        <f>VLOOKUP(D1061,products!$A$2:$E$97,3,FALSE)</f>
        <v>M</v>
      </c>
      <c r="K1061" s="6">
        <f>VLOOKUP(D1061,products!$A$2:$E$97,4,FALSE)</f>
        <v>0.5</v>
      </c>
      <c r="L1061" s="7">
        <f>VLOOKUP(D1061,products!$A$2:$E$97,5,FALSE)</f>
        <v>8.73</v>
      </c>
      <c r="M1061" s="7">
        <f t="shared" si="48"/>
        <v>26.19</v>
      </c>
      <c r="N1061" t="str">
        <f t="shared" si="49"/>
        <v>Liberica</v>
      </c>
      <c r="O1061" t="str">
        <f t="shared" si="50"/>
        <v>Medium</v>
      </c>
      <c r="P1061" t="str">
        <f>VLOOKUP(orders[[#All],[Customer ID]],Table2[#All],9,0)</f>
        <v>Yes</v>
      </c>
    </row>
    <row r="1062" spans="1:16" x14ac:dyDescent="0.35">
      <c r="A1062" t="s">
        <v>827</v>
      </c>
      <c r="B1062" s="5">
        <v>44252</v>
      </c>
      <c r="C1062" t="s">
        <v>828</v>
      </c>
      <c r="D1062" t="s">
        <v>6168</v>
      </c>
      <c r="E1062">
        <v>5</v>
      </c>
      <c r="F1062" s="2" t="str">
        <f>VLOOKUP(C1062,customers!$A$2:$B$1760,2,FALSE)</f>
        <v>Correy Cottingham</v>
      </c>
      <c r="G1062" s="2" t="str">
        <f>IF(VLOOKUP(C1062,customers!$A$2:$C$1760,3,FALSE)=0,"",VLOOKUP(C1062,customers!$A$2:$C$1760,3,FALSE))</f>
        <v>ccottingham1o@wikipedia.org</v>
      </c>
      <c r="H1062" s="2" t="str">
        <f>VLOOKUP(C1062,customers!$A$2:$G$1760,7,FALSE)</f>
        <v>United States</v>
      </c>
      <c r="I1062" t="str">
        <f>VLOOKUP(D1062,products!$A$2:$B$97,2,FALSE)</f>
        <v>Ara</v>
      </c>
      <c r="J1062" t="str">
        <f>VLOOKUP(D1062,products!$A$2:$E$97,3,FALSE)</f>
        <v>D</v>
      </c>
      <c r="K1062" s="6">
        <f>VLOOKUP(D1062,products!$A$2:$E$97,4,FALSE)</f>
        <v>2.5</v>
      </c>
      <c r="L1062" s="7">
        <f>VLOOKUP(D1062,products!$A$2:$E$97,5,FALSE)</f>
        <v>22.885000000000002</v>
      </c>
      <c r="M1062" s="7">
        <f t="shared" si="48"/>
        <v>114.42500000000001</v>
      </c>
      <c r="N1062" t="str">
        <f t="shared" si="49"/>
        <v>Arabica</v>
      </c>
      <c r="O1062" t="str">
        <f t="shared" si="50"/>
        <v>Dark</v>
      </c>
      <c r="P1062" t="str">
        <f>VLOOKUP(orders[[#All],[Customer ID]],Table2[#All],9,0)</f>
        <v>No</v>
      </c>
    </row>
    <row r="1063" spans="1:16" x14ac:dyDescent="0.35">
      <c r="A1063" t="s">
        <v>833</v>
      </c>
      <c r="B1063" s="5">
        <v>43521</v>
      </c>
      <c r="C1063" t="s">
        <v>834</v>
      </c>
      <c r="D1063" t="s">
        <v>6172</v>
      </c>
      <c r="E1063">
        <v>5</v>
      </c>
      <c r="F1063" s="2" t="str">
        <f>VLOOKUP(C1063,customers!$A$2:$B$1760,2,FALSE)</f>
        <v>Pammi Endacott</v>
      </c>
      <c r="G1063" s="2" t="str">
        <f>IF(VLOOKUP(C1063,customers!$A$2:$C$1760,3,FALSE)=0,"",VLOOKUP(C1063,customers!$A$2:$C$1760,3,FALSE))</f>
        <v/>
      </c>
      <c r="H1063" s="2" t="str">
        <f>VLOOKUP(C1063,customers!$A$2:$G$1760,7,FALSE)</f>
        <v>United Kingdom</v>
      </c>
      <c r="I1063" t="str">
        <f>VLOOKUP(D1063,products!$A$2:$B$97,2,FALSE)</f>
        <v>Rob</v>
      </c>
      <c r="J1063" t="str">
        <f>VLOOKUP(D1063,products!$A$2:$E$97,3,FALSE)</f>
        <v>D</v>
      </c>
      <c r="K1063" s="6">
        <f>VLOOKUP(D1063,products!$A$2:$E$97,4,FALSE)</f>
        <v>0.5</v>
      </c>
      <c r="L1063" s="7">
        <f>VLOOKUP(D1063,products!$A$2:$E$97,5,FALSE)</f>
        <v>5.37</v>
      </c>
      <c r="M1063" s="7">
        <f t="shared" si="48"/>
        <v>26.85</v>
      </c>
      <c r="N1063" t="str">
        <f t="shared" si="49"/>
        <v>Robusta</v>
      </c>
      <c r="O1063" t="str">
        <f t="shared" si="50"/>
        <v>Dark</v>
      </c>
      <c r="P1063" t="str">
        <f>VLOOKUP(orders[[#All],[Customer ID]],Table2[#All],9,0)</f>
        <v>Yes</v>
      </c>
    </row>
    <row r="1064" spans="1:16" x14ac:dyDescent="0.35">
      <c r="A1064" t="s">
        <v>838</v>
      </c>
      <c r="B1064" s="5">
        <v>43505</v>
      </c>
      <c r="C1064" t="s">
        <v>839</v>
      </c>
      <c r="D1064" t="s">
        <v>6145</v>
      </c>
      <c r="E1064">
        <v>5</v>
      </c>
      <c r="F1064" s="2" t="str">
        <f>VLOOKUP(C1064,customers!$A$2:$B$1760,2,FALSE)</f>
        <v>Nona Linklater</v>
      </c>
      <c r="G1064" s="2" t="str">
        <f>IF(VLOOKUP(C1064,customers!$A$2:$C$1760,3,FALSE)=0,"",VLOOKUP(C1064,customers!$A$2:$C$1760,3,FALSE))</f>
        <v/>
      </c>
      <c r="H1064" s="2" t="str">
        <f>VLOOKUP(C1064,customers!$A$2:$G$1760,7,FALSE)</f>
        <v>United States</v>
      </c>
      <c r="I1064" t="str">
        <f>VLOOKUP(D1064,products!$A$2:$B$97,2,FALSE)</f>
        <v>Lib</v>
      </c>
      <c r="J1064" t="str">
        <f>VLOOKUP(D1064,products!$A$2:$E$97,3,FALSE)</f>
        <v>L</v>
      </c>
      <c r="K1064" s="6">
        <f>VLOOKUP(D1064,products!$A$2:$E$97,4,FALSE)</f>
        <v>0.2</v>
      </c>
      <c r="L1064" s="7">
        <f>VLOOKUP(D1064,products!$A$2:$E$97,5,FALSE)</f>
        <v>4.7549999999999999</v>
      </c>
      <c r="M1064" s="7">
        <f t="shared" si="48"/>
        <v>23.774999999999999</v>
      </c>
      <c r="N1064" t="str">
        <f t="shared" si="49"/>
        <v>Liberica</v>
      </c>
      <c r="O1064" t="str">
        <f t="shared" si="50"/>
        <v>Light</v>
      </c>
      <c r="P1064" t="str">
        <f>VLOOKUP(orders[[#All],[Customer ID]],Table2[#All],9,0)</f>
        <v>Yes</v>
      </c>
    </row>
    <row r="1065" spans="1:16" x14ac:dyDescent="0.35">
      <c r="A1065" t="s">
        <v>843</v>
      </c>
      <c r="B1065" s="5">
        <v>43868</v>
      </c>
      <c r="C1065" t="s">
        <v>844</v>
      </c>
      <c r="D1065" t="s">
        <v>6157</v>
      </c>
      <c r="E1065">
        <v>1</v>
      </c>
      <c r="F1065" s="2" t="str">
        <f>VLOOKUP(C1065,customers!$A$2:$B$1760,2,FALSE)</f>
        <v>Annadiane Dykes</v>
      </c>
      <c r="G1065" s="2" t="str">
        <f>IF(VLOOKUP(C1065,customers!$A$2:$C$1760,3,FALSE)=0,"",VLOOKUP(C1065,customers!$A$2:$C$1760,3,FALSE))</f>
        <v>adykes1r@eventbrite.com</v>
      </c>
      <c r="H1065" s="2" t="str">
        <f>VLOOKUP(C1065,customers!$A$2:$G$1760,7,FALSE)</f>
        <v>United States</v>
      </c>
      <c r="I1065" t="str">
        <f>VLOOKUP(D1065,products!$A$2:$B$97,2,FALSE)</f>
        <v>Ara</v>
      </c>
      <c r="J1065" t="str">
        <f>VLOOKUP(D1065,products!$A$2:$E$97,3,FALSE)</f>
        <v>M</v>
      </c>
      <c r="K1065" s="6">
        <f>VLOOKUP(D1065,products!$A$2:$E$97,4,FALSE)</f>
        <v>0.5</v>
      </c>
      <c r="L1065" s="7">
        <f>VLOOKUP(D1065,products!$A$2:$E$97,5,FALSE)</f>
        <v>6.75</v>
      </c>
      <c r="M1065" s="7">
        <f t="shared" si="48"/>
        <v>6.75</v>
      </c>
      <c r="N1065" t="str">
        <f t="shared" si="49"/>
        <v>Arabica</v>
      </c>
      <c r="O1065" t="str">
        <f t="shared" si="50"/>
        <v>Medium</v>
      </c>
      <c r="P1065" t="str">
        <f>VLOOKUP(orders[[#All],[Customer ID]],Table2[#All],9,0)</f>
        <v>No</v>
      </c>
    </row>
    <row r="1066" spans="1:16" x14ac:dyDescent="0.35">
      <c r="A1066" t="s">
        <v>849</v>
      </c>
      <c r="B1066" s="5">
        <v>43913</v>
      </c>
      <c r="C1066" t="s">
        <v>850</v>
      </c>
      <c r="D1066" t="s">
        <v>6146</v>
      </c>
      <c r="E1066">
        <v>6</v>
      </c>
      <c r="F1066" s="2" t="str">
        <f>VLOOKUP(C1066,customers!$A$2:$B$1760,2,FALSE)</f>
        <v>Felecia Dodgson</v>
      </c>
      <c r="G1066" s="2" t="str">
        <f>IF(VLOOKUP(C1066,customers!$A$2:$C$1760,3,FALSE)=0,"",VLOOKUP(C1066,customers!$A$2:$C$1760,3,FALSE))</f>
        <v/>
      </c>
      <c r="H1066" s="2" t="str">
        <f>VLOOKUP(C1066,customers!$A$2:$G$1760,7,FALSE)</f>
        <v>United States</v>
      </c>
      <c r="I1066" t="str">
        <f>VLOOKUP(D1066,products!$A$2:$B$97,2,FALSE)</f>
        <v>Rob</v>
      </c>
      <c r="J1066" t="str">
        <f>VLOOKUP(D1066,products!$A$2:$E$97,3,FALSE)</f>
        <v>M</v>
      </c>
      <c r="K1066" s="6">
        <f>VLOOKUP(D1066,products!$A$2:$E$97,4,FALSE)</f>
        <v>0.5</v>
      </c>
      <c r="L1066" s="7">
        <f>VLOOKUP(D1066,products!$A$2:$E$97,5,FALSE)</f>
        <v>5.97</v>
      </c>
      <c r="M1066" s="7">
        <f t="shared" si="48"/>
        <v>35.82</v>
      </c>
      <c r="N1066" t="str">
        <f t="shared" si="49"/>
        <v>Robusta</v>
      </c>
      <c r="O1066" t="str">
        <f t="shared" si="50"/>
        <v>Medium</v>
      </c>
      <c r="P1066" t="str">
        <f>VLOOKUP(orders[[#All],[Customer ID]],Table2[#All],9,0)</f>
        <v>Yes</v>
      </c>
    </row>
    <row r="1067" spans="1:16" x14ac:dyDescent="0.35">
      <c r="A1067" t="s">
        <v>854</v>
      </c>
      <c r="B1067" s="5">
        <v>44626</v>
      </c>
      <c r="C1067" t="s">
        <v>855</v>
      </c>
      <c r="D1067" t="s">
        <v>6149</v>
      </c>
      <c r="E1067">
        <v>4</v>
      </c>
      <c r="F1067" s="2" t="str">
        <f>VLOOKUP(C1067,customers!$A$2:$B$1760,2,FALSE)</f>
        <v>Angelia Cockrem</v>
      </c>
      <c r="G1067" s="2" t="str">
        <f>IF(VLOOKUP(C1067,customers!$A$2:$C$1760,3,FALSE)=0,"",VLOOKUP(C1067,customers!$A$2:$C$1760,3,FALSE))</f>
        <v>acockrem1t@engadget.com</v>
      </c>
      <c r="H1067" s="2" t="str">
        <f>VLOOKUP(C1067,customers!$A$2:$G$1760,7,FALSE)</f>
        <v>United States</v>
      </c>
      <c r="I1067" t="str">
        <f>VLOOKUP(D1067,products!$A$2:$B$97,2,FALSE)</f>
        <v>Rob</v>
      </c>
      <c r="J1067" t="str">
        <f>VLOOKUP(D1067,products!$A$2:$E$97,3,FALSE)</f>
        <v>D</v>
      </c>
      <c r="K1067" s="6">
        <f>VLOOKUP(D1067,products!$A$2:$E$97,4,FALSE)</f>
        <v>2.5</v>
      </c>
      <c r="L1067" s="7">
        <f>VLOOKUP(D1067,products!$A$2:$E$97,5,FALSE)</f>
        <v>20.585000000000001</v>
      </c>
      <c r="M1067" s="7">
        <f t="shared" si="48"/>
        <v>82.34</v>
      </c>
      <c r="N1067" t="str">
        <f t="shared" si="49"/>
        <v>Robusta</v>
      </c>
      <c r="O1067" t="str">
        <f t="shared" si="50"/>
        <v>Dark</v>
      </c>
      <c r="P1067" t="str">
        <f>VLOOKUP(orders[[#All],[Customer ID]],Table2[#All],9,0)</f>
        <v>Yes</v>
      </c>
    </row>
    <row r="1068" spans="1:16" x14ac:dyDescent="0.35">
      <c r="A1068" t="s">
        <v>860</v>
      </c>
      <c r="B1068" s="5">
        <v>44666</v>
      </c>
      <c r="C1068" t="s">
        <v>861</v>
      </c>
      <c r="D1068" t="s">
        <v>6173</v>
      </c>
      <c r="E1068">
        <v>1</v>
      </c>
      <c r="F1068" s="2" t="str">
        <f>VLOOKUP(C1068,customers!$A$2:$B$1760,2,FALSE)</f>
        <v>Belvia Umpleby</v>
      </c>
      <c r="G1068" s="2" t="str">
        <f>IF(VLOOKUP(C1068,customers!$A$2:$C$1760,3,FALSE)=0,"",VLOOKUP(C1068,customers!$A$2:$C$1760,3,FALSE))</f>
        <v>bumpleby1u@soundcloud.com</v>
      </c>
      <c r="H1068" s="2" t="str">
        <f>VLOOKUP(C1068,customers!$A$2:$G$1760,7,FALSE)</f>
        <v>United States</v>
      </c>
      <c r="I1068" t="str">
        <f>VLOOKUP(D1068,products!$A$2:$B$97,2,FALSE)</f>
        <v>Rob</v>
      </c>
      <c r="J1068" t="str">
        <f>VLOOKUP(D1068,products!$A$2:$E$97,3,FALSE)</f>
        <v>L</v>
      </c>
      <c r="K1068" s="6">
        <f>VLOOKUP(D1068,products!$A$2:$E$97,4,FALSE)</f>
        <v>0.5</v>
      </c>
      <c r="L1068" s="7">
        <f>VLOOKUP(D1068,products!$A$2:$E$97,5,FALSE)</f>
        <v>7.17</v>
      </c>
      <c r="M1068" s="7">
        <f t="shared" si="48"/>
        <v>7.17</v>
      </c>
      <c r="N1068" t="str">
        <f t="shared" si="49"/>
        <v>Robusta</v>
      </c>
      <c r="O1068" t="str">
        <f t="shared" si="50"/>
        <v>Light</v>
      </c>
      <c r="P1068" t="str">
        <f>VLOOKUP(orders[[#All],[Customer ID]],Table2[#All],9,0)</f>
        <v>Yes</v>
      </c>
    </row>
    <row r="1069" spans="1:16" x14ac:dyDescent="0.35">
      <c r="A1069" t="s">
        <v>866</v>
      </c>
      <c r="B1069" s="5">
        <v>44519</v>
      </c>
      <c r="C1069" t="s">
        <v>867</v>
      </c>
      <c r="D1069" t="s">
        <v>6145</v>
      </c>
      <c r="E1069">
        <v>2</v>
      </c>
      <c r="F1069" s="2" t="str">
        <f>VLOOKUP(C1069,customers!$A$2:$B$1760,2,FALSE)</f>
        <v>Nat Saleway</v>
      </c>
      <c r="G1069" s="2" t="str">
        <f>IF(VLOOKUP(C1069,customers!$A$2:$C$1760,3,FALSE)=0,"",VLOOKUP(C1069,customers!$A$2:$C$1760,3,FALSE))</f>
        <v>nsaleway1v@dedecms.com</v>
      </c>
      <c r="H1069" s="2" t="str">
        <f>VLOOKUP(C1069,customers!$A$2:$G$1760,7,FALSE)</f>
        <v>United States</v>
      </c>
      <c r="I1069" t="str">
        <f>VLOOKUP(D1069,products!$A$2:$B$97,2,FALSE)</f>
        <v>Lib</v>
      </c>
      <c r="J1069" t="str">
        <f>VLOOKUP(D1069,products!$A$2:$E$97,3,FALSE)</f>
        <v>L</v>
      </c>
      <c r="K1069" s="6">
        <f>VLOOKUP(D1069,products!$A$2:$E$97,4,FALSE)</f>
        <v>0.2</v>
      </c>
      <c r="L1069" s="7">
        <f>VLOOKUP(D1069,products!$A$2:$E$97,5,FALSE)</f>
        <v>4.7549999999999999</v>
      </c>
      <c r="M1069" s="7">
        <f t="shared" si="48"/>
        <v>9.51</v>
      </c>
      <c r="N1069" t="str">
        <f t="shared" si="49"/>
        <v>Liberica</v>
      </c>
      <c r="O1069" t="str">
        <f t="shared" si="50"/>
        <v>Light</v>
      </c>
      <c r="P1069" t="str">
        <f>VLOOKUP(orders[[#All],[Customer ID]],Table2[#All],9,0)</f>
        <v>No</v>
      </c>
    </row>
    <row r="1070" spans="1:16" x14ac:dyDescent="0.35">
      <c r="A1070" t="s">
        <v>872</v>
      </c>
      <c r="B1070" s="5">
        <v>43754</v>
      </c>
      <c r="C1070" t="s">
        <v>873</v>
      </c>
      <c r="D1070" t="s">
        <v>6174</v>
      </c>
      <c r="E1070">
        <v>1</v>
      </c>
      <c r="F1070" s="2" t="str">
        <f>VLOOKUP(C1070,customers!$A$2:$B$1760,2,FALSE)</f>
        <v>Hayward Goulter</v>
      </c>
      <c r="G1070" s="2" t="str">
        <f>IF(VLOOKUP(C1070,customers!$A$2:$C$1760,3,FALSE)=0,"",VLOOKUP(C1070,customers!$A$2:$C$1760,3,FALSE))</f>
        <v>hgoulter1w@abc.net.au</v>
      </c>
      <c r="H1070" s="2" t="str">
        <f>VLOOKUP(C1070,customers!$A$2:$G$1760,7,FALSE)</f>
        <v>United States</v>
      </c>
      <c r="I1070" t="str">
        <f>VLOOKUP(D1070,products!$A$2:$B$97,2,FALSE)</f>
        <v>Rob</v>
      </c>
      <c r="J1070" t="str">
        <f>VLOOKUP(D1070,products!$A$2:$E$97,3,FALSE)</f>
        <v>M</v>
      </c>
      <c r="K1070" s="6">
        <f>VLOOKUP(D1070,products!$A$2:$E$97,4,FALSE)</f>
        <v>0.2</v>
      </c>
      <c r="L1070" s="7">
        <f>VLOOKUP(D1070,products!$A$2:$E$97,5,FALSE)</f>
        <v>2.9849999999999999</v>
      </c>
      <c r="M1070" s="7">
        <f t="shared" si="48"/>
        <v>2.9849999999999999</v>
      </c>
      <c r="N1070" t="str">
        <f t="shared" si="49"/>
        <v>Robusta</v>
      </c>
      <c r="O1070" t="str">
        <f t="shared" si="50"/>
        <v>Medium</v>
      </c>
      <c r="P1070" t="str">
        <f>VLOOKUP(orders[[#All],[Customer ID]],Table2[#All],9,0)</f>
        <v>No</v>
      </c>
    </row>
    <row r="1071" spans="1:16" x14ac:dyDescent="0.35">
      <c r="A1071" t="s">
        <v>878</v>
      </c>
      <c r="B1071" s="5">
        <v>43795</v>
      </c>
      <c r="C1071" t="s">
        <v>879</v>
      </c>
      <c r="D1071" t="s">
        <v>6138</v>
      </c>
      <c r="E1071">
        <v>6</v>
      </c>
      <c r="F1071" s="2" t="str">
        <f>VLOOKUP(C1071,customers!$A$2:$B$1760,2,FALSE)</f>
        <v>Gay Rizzello</v>
      </c>
      <c r="G1071" s="2" t="str">
        <f>IF(VLOOKUP(C1071,customers!$A$2:$C$1760,3,FALSE)=0,"",VLOOKUP(C1071,customers!$A$2:$C$1760,3,FALSE))</f>
        <v>grizzello1x@symantec.com</v>
      </c>
      <c r="H1071" s="2" t="str">
        <f>VLOOKUP(C1071,customers!$A$2:$G$1760,7,FALSE)</f>
        <v>United Kingdom</v>
      </c>
      <c r="I1071" t="str">
        <f>VLOOKUP(D1071,products!$A$2:$B$97,2,FALSE)</f>
        <v>Rob</v>
      </c>
      <c r="J1071" t="str">
        <f>VLOOKUP(D1071,products!$A$2:$E$97,3,FALSE)</f>
        <v>M</v>
      </c>
      <c r="K1071" s="6">
        <f>VLOOKUP(D1071,products!$A$2:$E$97,4,FALSE)</f>
        <v>1</v>
      </c>
      <c r="L1071" s="7">
        <f>VLOOKUP(D1071,products!$A$2:$E$97,5,FALSE)</f>
        <v>9.9499999999999993</v>
      </c>
      <c r="M1071" s="7">
        <f t="shared" si="48"/>
        <v>59.699999999999996</v>
      </c>
      <c r="N1071" t="str">
        <f t="shared" si="49"/>
        <v>Robusta</v>
      </c>
      <c r="O1071" t="str">
        <f t="shared" si="50"/>
        <v>Medium</v>
      </c>
      <c r="P1071" t="str">
        <f>VLOOKUP(orders[[#All],[Customer ID]],Table2[#All],9,0)</f>
        <v>Yes</v>
      </c>
    </row>
    <row r="1072" spans="1:16" x14ac:dyDescent="0.35">
      <c r="A1072" t="s">
        <v>885</v>
      </c>
      <c r="B1072" s="5">
        <v>43646</v>
      </c>
      <c r="C1072" t="s">
        <v>886</v>
      </c>
      <c r="D1072" t="s">
        <v>6148</v>
      </c>
      <c r="E1072">
        <v>4</v>
      </c>
      <c r="F1072" s="2" t="str">
        <f>VLOOKUP(C1072,customers!$A$2:$B$1760,2,FALSE)</f>
        <v>Shannon List</v>
      </c>
      <c r="G1072" s="2" t="str">
        <f>IF(VLOOKUP(C1072,customers!$A$2:$C$1760,3,FALSE)=0,"",VLOOKUP(C1072,customers!$A$2:$C$1760,3,FALSE))</f>
        <v>slist1y@mapquest.com</v>
      </c>
      <c r="H1072" s="2" t="str">
        <f>VLOOKUP(C1072,customers!$A$2:$G$1760,7,FALSE)</f>
        <v>United States</v>
      </c>
      <c r="I1072" t="str">
        <f>VLOOKUP(D1072,products!$A$2:$B$97,2,FALSE)</f>
        <v>Exc</v>
      </c>
      <c r="J1072" t="str">
        <f>VLOOKUP(D1072,products!$A$2:$E$97,3,FALSE)</f>
        <v>L</v>
      </c>
      <c r="K1072" s="6">
        <f>VLOOKUP(D1072,products!$A$2:$E$97,4,FALSE)</f>
        <v>2.5</v>
      </c>
      <c r="L1072" s="7">
        <f>VLOOKUP(D1072,products!$A$2:$E$97,5,FALSE)</f>
        <v>34.155000000000001</v>
      </c>
      <c r="M1072" s="7">
        <f t="shared" si="48"/>
        <v>136.62</v>
      </c>
      <c r="N1072" t="str">
        <f t="shared" si="49"/>
        <v>Excelsa</v>
      </c>
      <c r="O1072" t="str">
        <f t="shared" si="50"/>
        <v>Light</v>
      </c>
      <c r="P1072" t="str">
        <f>VLOOKUP(orders[[#All],[Customer ID]],Table2[#All],9,0)</f>
        <v>No</v>
      </c>
    </row>
    <row r="1073" spans="1:16" x14ac:dyDescent="0.35">
      <c r="A1073" t="s">
        <v>891</v>
      </c>
      <c r="B1073" s="5">
        <v>44200</v>
      </c>
      <c r="C1073" t="s">
        <v>892</v>
      </c>
      <c r="D1073" t="s">
        <v>6145</v>
      </c>
      <c r="E1073">
        <v>2</v>
      </c>
      <c r="F1073" s="2" t="str">
        <f>VLOOKUP(C1073,customers!$A$2:$B$1760,2,FALSE)</f>
        <v>Shirlene Edmondson</v>
      </c>
      <c r="G1073" s="2" t="str">
        <f>IF(VLOOKUP(C1073,customers!$A$2:$C$1760,3,FALSE)=0,"",VLOOKUP(C1073,customers!$A$2:$C$1760,3,FALSE))</f>
        <v>sedmondson1z@theguardian.com</v>
      </c>
      <c r="H1073" s="2" t="str">
        <f>VLOOKUP(C1073,customers!$A$2:$G$1760,7,FALSE)</f>
        <v>Ireland</v>
      </c>
      <c r="I1073" t="str">
        <f>VLOOKUP(D1073,products!$A$2:$B$97,2,FALSE)</f>
        <v>Lib</v>
      </c>
      <c r="J1073" t="str">
        <f>VLOOKUP(D1073,products!$A$2:$E$97,3,FALSE)</f>
        <v>L</v>
      </c>
      <c r="K1073" s="6">
        <f>VLOOKUP(D1073,products!$A$2:$E$97,4,FALSE)</f>
        <v>0.2</v>
      </c>
      <c r="L1073" s="7">
        <f>VLOOKUP(D1073,products!$A$2:$E$97,5,FALSE)</f>
        <v>4.7549999999999999</v>
      </c>
      <c r="M1073" s="7">
        <f t="shared" si="48"/>
        <v>9.51</v>
      </c>
      <c r="N1073" t="str">
        <f t="shared" si="49"/>
        <v>Liberica</v>
      </c>
      <c r="O1073" t="str">
        <f t="shared" si="50"/>
        <v>Light</v>
      </c>
      <c r="P1073" t="str">
        <f>VLOOKUP(orders[[#All],[Customer ID]],Table2[#All],9,0)</f>
        <v>No</v>
      </c>
    </row>
    <row r="1074" spans="1:16" x14ac:dyDescent="0.35">
      <c r="A1074" t="s">
        <v>897</v>
      </c>
      <c r="B1074" s="5">
        <v>44131</v>
      </c>
      <c r="C1074" t="s">
        <v>898</v>
      </c>
      <c r="D1074" t="s">
        <v>6175</v>
      </c>
      <c r="E1074">
        <v>3</v>
      </c>
      <c r="F1074" s="2" t="str">
        <f>VLOOKUP(C1074,customers!$A$2:$B$1760,2,FALSE)</f>
        <v>Aurlie McCarl</v>
      </c>
      <c r="G1074" s="2" t="str">
        <f>IF(VLOOKUP(C1074,customers!$A$2:$C$1760,3,FALSE)=0,"",VLOOKUP(C1074,customers!$A$2:$C$1760,3,FALSE))</f>
        <v/>
      </c>
      <c r="H1074" s="2" t="str">
        <f>VLOOKUP(C1074,customers!$A$2:$G$1760,7,FALSE)</f>
        <v>United States</v>
      </c>
      <c r="I1074" t="str">
        <f>VLOOKUP(D1074,products!$A$2:$B$97,2,FALSE)</f>
        <v>Ara</v>
      </c>
      <c r="J1074" t="str">
        <f>VLOOKUP(D1074,products!$A$2:$E$97,3,FALSE)</f>
        <v>M</v>
      </c>
      <c r="K1074" s="6">
        <f>VLOOKUP(D1074,products!$A$2:$E$97,4,FALSE)</f>
        <v>2.5</v>
      </c>
      <c r="L1074" s="7">
        <f>VLOOKUP(D1074,products!$A$2:$E$97,5,FALSE)</f>
        <v>25.875</v>
      </c>
      <c r="M1074" s="7">
        <f t="shared" si="48"/>
        <v>77.625</v>
      </c>
      <c r="N1074" t="str">
        <f t="shared" si="49"/>
        <v>Arabica</v>
      </c>
      <c r="O1074" t="str">
        <f t="shared" si="50"/>
        <v>Medium</v>
      </c>
      <c r="P1074" t="str">
        <f>VLOOKUP(orders[[#All],[Customer ID]],Table2[#All],9,0)</f>
        <v>No</v>
      </c>
    </row>
    <row r="1075" spans="1:16" x14ac:dyDescent="0.35">
      <c r="A1075" t="s">
        <v>902</v>
      </c>
      <c r="B1075" s="5">
        <v>44362</v>
      </c>
      <c r="C1075" t="s">
        <v>903</v>
      </c>
      <c r="D1075" t="s">
        <v>6159</v>
      </c>
      <c r="E1075">
        <v>5</v>
      </c>
      <c r="F1075" s="2" t="str">
        <f>VLOOKUP(C1075,customers!$A$2:$B$1760,2,FALSE)</f>
        <v>Alikee Carryer</v>
      </c>
      <c r="G1075" s="2" t="str">
        <f>IF(VLOOKUP(C1075,customers!$A$2:$C$1760,3,FALSE)=0,"",VLOOKUP(C1075,customers!$A$2:$C$1760,3,FALSE))</f>
        <v/>
      </c>
      <c r="H1075" s="2" t="str">
        <f>VLOOKUP(C1075,customers!$A$2:$G$1760,7,FALSE)</f>
        <v>United States</v>
      </c>
      <c r="I1075" t="str">
        <f>VLOOKUP(D1075,products!$A$2:$B$97,2,FALSE)</f>
        <v>Lib</v>
      </c>
      <c r="J1075" t="str">
        <f>VLOOKUP(D1075,products!$A$2:$E$97,3,FALSE)</f>
        <v>M</v>
      </c>
      <c r="K1075" s="6">
        <f>VLOOKUP(D1075,products!$A$2:$E$97,4,FALSE)</f>
        <v>0.2</v>
      </c>
      <c r="L1075" s="7">
        <f>VLOOKUP(D1075,products!$A$2:$E$97,5,FALSE)</f>
        <v>4.3650000000000002</v>
      </c>
      <c r="M1075" s="7">
        <f t="shared" si="48"/>
        <v>21.825000000000003</v>
      </c>
      <c r="N1075" t="str">
        <f t="shared" si="49"/>
        <v>Liberica</v>
      </c>
      <c r="O1075" t="str">
        <f t="shared" si="50"/>
        <v>Medium</v>
      </c>
      <c r="P1075" t="str">
        <f>VLOOKUP(orders[[#All],[Customer ID]],Table2[#All],9,0)</f>
        <v>Yes</v>
      </c>
    </row>
    <row r="1076" spans="1:16" x14ac:dyDescent="0.35">
      <c r="A1076" t="s">
        <v>907</v>
      </c>
      <c r="B1076" s="5">
        <v>44396</v>
      </c>
      <c r="C1076" t="s">
        <v>908</v>
      </c>
      <c r="D1076" t="s">
        <v>6176</v>
      </c>
      <c r="E1076">
        <v>2</v>
      </c>
      <c r="F1076" s="2" t="str">
        <f>VLOOKUP(C1076,customers!$A$2:$B$1760,2,FALSE)</f>
        <v>Jennifer Rangall</v>
      </c>
      <c r="G1076" s="2" t="str">
        <f>IF(VLOOKUP(C1076,customers!$A$2:$C$1760,3,FALSE)=0,"",VLOOKUP(C1076,customers!$A$2:$C$1760,3,FALSE))</f>
        <v>jrangall22@newsvine.com</v>
      </c>
      <c r="H1076" s="2" t="str">
        <f>VLOOKUP(C1076,customers!$A$2:$G$1760,7,FALSE)</f>
        <v>United States</v>
      </c>
      <c r="I1076" t="str">
        <f>VLOOKUP(D1076,products!$A$2:$B$97,2,FALSE)</f>
        <v>Exc</v>
      </c>
      <c r="J1076" t="str">
        <f>VLOOKUP(D1076,products!$A$2:$E$97,3,FALSE)</f>
        <v>L</v>
      </c>
      <c r="K1076" s="6">
        <f>VLOOKUP(D1076,products!$A$2:$E$97,4,FALSE)</f>
        <v>0.5</v>
      </c>
      <c r="L1076" s="7">
        <f>VLOOKUP(D1076,products!$A$2:$E$97,5,FALSE)</f>
        <v>8.91</v>
      </c>
      <c r="M1076" s="7">
        <f t="shared" si="48"/>
        <v>17.82</v>
      </c>
      <c r="N1076" t="str">
        <f t="shared" si="49"/>
        <v>Excelsa</v>
      </c>
      <c r="O1076" t="str">
        <f t="shared" si="50"/>
        <v>Light</v>
      </c>
      <c r="P1076" t="str">
        <f>VLOOKUP(orders[[#All],[Customer ID]],Table2[#All],9,0)</f>
        <v>Yes</v>
      </c>
    </row>
    <row r="1077" spans="1:16" x14ac:dyDescent="0.35">
      <c r="A1077" t="s">
        <v>913</v>
      </c>
      <c r="B1077" s="5">
        <v>44400</v>
      </c>
      <c r="C1077" t="s">
        <v>914</v>
      </c>
      <c r="D1077" t="s">
        <v>6177</v>
      </c>
      <c r="E1077">
        <v>6</v>
      </c>
      <c r="F1077" s="2" t="str">
        <f>VLOOKUP(C1077,customers!$A$2:$B$1760,2,FALSE)</f>
        <v>Kipper Boorn</v>
      </c>
      <c r="G1077" s="2" t="str">
        <f>IF(VLOOKUP(C1077,customers!$A$2:$C$1760,3,FALSE)=0,"",VLOOKUP(C1077,customers!$A$2:$C$1760,3,FALSE))</f>
        <v>kboorn23@ezinearticles.com</v>
      </c>
      <c r="H1077" s="2" t="str">
        <f>VLOOKUP(C1077,customers!$A$2:$G$1760,7,FALSE)</f>
        <v>Ireland</v>
      </c>
      <c r="I1077" t="str">
        <f>VLOOKUP(D1077,products!$A$2:$B$97,2,FALSE)</f>
        <v>Rob</v>
      </c>
      <c r="J1077" t="str">
        <f>VLOOKUP(D1077,products!$A$2:$E$97,3,FALSE)</f>
        <v>D</v>
      </c>
      <c r="K1077" s="6">
        <f>VLOOKUP(D1077,products!$A$2:$E$97,4,FALSE)</f>
        <v>1</v>
      </c>
      <c r="L1077" s="7">
        <f>VLOOKUP(D1077,products!$A$2:$E$97,5,FALSE)</f>
        <v>8.9499999999999993</v>
      </c>
      <c r="M1077" s="7">
        <f t="shared" si="48"/>
        <v>53.699999999999996</v>
      </c>
      <c r="N1077" t="str">
        <f t="shared" si="49"/>
        <v>Robusta</v>
      </c>
      <c r="O1077" t="str">
        <f t="shared" si="50"/>
        <v>Dark</v>
      </c>
      <c r="P1077" t="str">
        <f>VLOOKUP(orders[[#All],[Customer ID]],Table2[#All],9,0)</f>
        <v>Yes</v>
      </c>
    </row>
    <row r="1078" spans="1:16" x14ac:dyDescent="0.35">
      <c r="A1078" t="s">
        <v>919</v>
      </c>
      <c r="B1078" s="5">
        <v>43855</v>
      </c>
      <c r="C1078" t="s">
        <v>920</v>
      </c>
      <c r="D1078" t="s">
        <v>6178</v>
      </c>
      <c r="E1078">
        <v>1</v>
      </c>
      <c r="F1078" s="2" t="str">
        <f>VLOOKUP(C1078,customers!$A$2:$B$1760,2,FALSE)</f>
        <v>Melania Beadle</v>
      </c>
      <c r="G1078" s="2" t="str">
        <f>IF(VLOOKUP(C1078,customers!$A$2:$C$1760,3,FALSE)=0,"",VLOOKUP(C1078,customers!$A$2:$C$1760,3,FALSE))</f>
        <v/>
      </c>
      <c r="H1078" s="2" t="str">
        <f>VLOOKUP(C1078,customers!$A$2:$G$1760,7,FALSE)</f>
        <v>Ireland</v>
      </c>
      <c r="I1078" t="str">
        <f>VLOOKUP(D1078,products!$A$2:$B$97,2,FALSE)</f>
        <v>Rob</v>
      </c>
      <c r="J1078" t="str">
        <f>VLOOKUP(D1078,products!$A$2:$E$97,3,FALSE)</f>
        <v>L</v>
      </c>
      <c r="K1078" s="6">
        <f>VLOOKUP(D1078,products!$A$2:$E$97,4,FALSE)</f>
        <v>0.2</v>
      </c>
      <c r="L1078" s="7">
        <f>VLOOKUP(D1078,products!$A$2:$E$97,5,FALSE)</f>
        <v>3.585</v>
      </c>
      <c r="M1078" s="7">
        <f t="shared" si="48"/>
        <v>3.585</v>
      </c>
      <c r="N1078" t="str">
        <f t="shared" si="49"/>
        <v>Robusta</v>
      </c>
      <c r="O1078" t="str">
        <f t="shared" si="50"/>
        <v>Light</v>
      </c>
      <c r="P1078" t="str">
        <f>VLOOKUP(orders[[#All],[Customer ID]],Table2[#All],9,0)</f>
        <v>Yes</v>
      </c>
    </row>
    <row r="1079" spans="1:16" x14ac:dyDescent="0.35">
      <c r="A1079" t="s">
        <v>924</v>
      </c>
      <c r="B1079" s="5">
        <v>43594</v>
      </c>
      <c r="C1079" t="s">
        <v>925</v>
      </c>
      <c r="D1079" t="s">
        <v>6153</v>
      </c>
      <c r="E1079">
        <v>2</v>
      </c>
      <c r="F1079" s="2" t="str">
        <f>VLOOKUP(C1079,customers!$A$2:$B$1760,2,FALSE)</f>
        <v>Colene Elgey</v>
      </c>
      <c r="G1079" s="2" t="str">
        <f>IF(VLOOKUP(C1079,customers!$A$2:$C$1760,3,FALSE)=0,"",VLOOKUP(C1079,customers!$A$2:$C$1760,3,FALSE))</f>
        <v>celgey25@webs.com</v>
      </c>
      <c r="H1079" s="2" t="str">
        <f>VLOOKUP(C1079,customers!$A$2:$G$1760,7,FALSE)</f>
        <v>United States</v>
      </c>
      <c r="I1079" t="str">
        <f>VLOOKUP(D1079,products!$A$2:$B$97,2,FALSE)</f>
        <v>Exc</v>
      </c>
      <c r="J1079" t="str">
        <f>VLOOKUP(D1079,products!$A$2:$E$97,3,FALSE)</f>
        <v>D</v>
      </c>
      <c r="K1079" s="6">
        <f>VLOOKUP(D1079,products!$A$2:$E$97,4,FALSE)</f>
        <v>0.2</v>
      </c>
      <c r="L1079" s="7">
        <f>VLOOKUP(D1079,products!$A$2:$E$97,5,FALSE)</f>
        <v>3.645</v>
      </c>
      <c r="M1079" s="7">
        <f t="shared" si="48"/>
        <v>7.29</v>
      </c>
      <c r="N1079" t="str">
        <f t="shared" si="49"/>
        <v>Excelsa</v>
      </c>
      <c r="O1079" t="str">
        <f t="shared" si="50"/>
        <v>Dark</v>
      </c>
      <c r="P1079" t="str">
        <f>VLOOKUP(orders[[#All],[Customer ID]],Table2[#All],9,0)</f>
        <v>No</v>
      </c>
    </row>
    <row r="1080" spans="1:16" x14ac:dyDescent="0.35">
      <c r="A1080" t="s">
        <v>930</v>
      </c>
      <c r="B1080" s="5">
        <v>43920</v>
      </c>
      <c r="C1080" t="s">
        <v>931</v>
      </c>
      <c r="D1080" t="s">
        <v>6157</v>
      </c>
      <c r="E1080">
        <v>6</v>
      </c>
      <c r="F1080" s="2" t="str">
        <f>VLOOKUP(C1080,customers!$A$2:$B$1760,2,FALSE)</f>
        <v>Lothaire Mizzi</v>
      </c>
      <c r="G1080" s="2" t="str">
        <f>IF(VLOOKUP(C1080,customers!$A$2:$C$1760,3,FALSE)=0,"",VLOOKUP(C1080,customers!$A$2:$C$1760,3,FALSE))</f>
        <v>lmizzi26@rakuten.co.jp</v>
      </c>
      <c r="H1080" s="2" t="str">
        <f>VLOOKUP(C1080,customers!$A$2:$G$1760,7,FALSE)</f>
        <v>United States</v>
      </c>
      <c r="I1080" t="str">
        <f>VLOOKUP(D1080,products!$A$2:$B$97,2,FALSE)</f>
        <v>Ara</v>
      </c>
      <c r="J1080" t="str">
        <f>VLOOKUP(D1080,products!$A$2:$E$97,3,FALSE)</f>
        <v>M</v>
      </c>
      <c r="K1080" s="6">
        <f>VLOOKUP(D1080,products!$A$2:$E$97,4,FALSE)</f>
        <v>0.5</v>
      </c>
      <c r="L1080" s="7">
        <f>VLOOKUP(D1080,products!$A$2:$E$97,5,FALSE)</f>
        <v>6.75</v>
      </c>
      <c r="M1080" s="7">
        <f t="shared" si="48"/>
        <v>40.5</v>
      </c>
      <c r="N1080" t="str">
        <f t="shared" si="49"/>
        <v>Arabica</v>
      </c>
      <c r="O1080" t="str">
        <f t="shared" si="50"/>
        <v>Medium</v>
      </c>
      <c r="P1080" t="str">
        <f>VLOOKUP(orders[[#All],[Customer ID]],Table2[#All],9,0)</f>
        <v>Yes</v>
      </c>
    </row>
    <row r="1081" spans="1:16" x14ac:dyDescent="0.35">
      <c r="A1081" t="s">
        <v>936</v>
      </c>
      <c r="B1081" s="5">
        <v>44633</v>
      </c>
      <c r="C1081" t="s">
        <v>937</v>
      </c>
      <c r="D1081" t="s">
        <v>6179</v>
      </c>
      <c r="E1081">
        <v>4</v>
      </c>
      <c r="F1081" s="2" t="str">
        <f>VLOOKUP(C1081,customers!$A$2:$B$1760,2,FALSE)</f>
        <v>Cletis Giacomazzo</v>
      </c>
      <c r="G1081" s="2" t="str">
        <f>IF(VLOOKUP(C1081,customers!$A$2:$C$1760,3,FALSE)=0,"",VLOOKUP(C1081,customers!$A$2:$C$1760,3,FALSE))</f>
        <v>cgiacomazzo27@jigsy.com</v>
      </c>
      <c r="H1081" s="2" t="str">
        <f>VLOOKUP(C1081,customers!$A$2:$G$1760,7,FALSE)</f>
        <v>United States</v>
      </c>
      <c r="I1081" t="str">
        <f>VLOOKUP(D1081,products!$A$2:$B$97,2,FALSE)</f>
        <v>Rob</v>
      </c>
      <c r="J1081" t="str">
        <f>VLOOKUP(D1081,products!$A$2:$E$97,3,FALSE)</f>
        <v>L</v>
      </c>
      <c r="K1081" s="6">
        <f>VLOOKUP(D1081,products!$A$2:$E$97,4,FALSE)</f>
        <v>1</v>
      </c>
      <c r="L1081" s="7">
        <f>VLOOKUP(D1081,products!$A$2:$E$97,5,FALSE)</f>
        <v>11.95</v>
      </c>
      <c r="M1081" s="7">
        <f t="shared" si="48"/>
        <v>47.8</v>
      </c>
      <c r="N1081" t="str">
        <f t="shared" si="49"/>
        <v>Robusta</v>
      </c>
      <c r="O1081" t="str">
        <f t="shared" si="50"/>
        <v>Light</v>
      </c>
      <c r="P1081" t="str">
        <f>VLOOKUP(orders[[#All],[Customer ID]],Table2[#All],9,0)</f>
        <v>No</v>
      </c>
    </row>
    <row r="1082" spans="1:16" x14ac:dyDescent="0.35">
      <c r="A1082" t="s">
        <v>942</v>
      </c>
      <c r="B1082" s="5">
        <v>43572</v>
      </c>
      <c r="C1082" t="s">
        <v>943</v>
      </c>
      <c r="D1082" t="s">
        <v>6180</v>
      </c>
      <c r="E1082">
        <v>5</v>
      </c>
      <c r="F1082" s="2" t="str">
        <f>VLOOKUP(C1082,customers!$A$2:$B$1760,2,FALSE)</f>
        <v>Ami Arnow</v>
      </c>
      <c r="G1082" s="2" t="str">
        <f>IF(VLOOKUP(C1082,customers!$A$2:$C$1760,3,FALSE)=0,"",VLOOKUP(C1082,customers!$A$2:$C$1760,3,FALSE))</f>
        <v>aarnow28@arizona.edu</v>
      </c>
      <c r="H1082" s="2" t="str">
        <f>VLOOKUP(C1082,customers!$A$2:$G$1760,7,FALSE)</f>
        <v>United States</v>
      </c>
      <c r="I1082" t="str">
        <f>VLOOKUP(D1082,products!$A$2:$B$97,2,FALSE)</f>
        <v>Ara</v>
      </c>
      <c r="J1082" t="str">
        <f>VLOOKUP(D1082,products!$A$2:$E$97,3,FALSE)</f>
        <v>L</v>
      </c>
      <c r="K1082" s="6">
        <f>VLOOKUP(D1082,products!$A$2:$E$97,4,FALSE)</f>
        <v>0.5</v>
      </c>
      <c r="L1082" s="7">
        <f>VLOOKUP(D1082,products!$A$2:$E$97,5,FALSE)</f>
        <v>7.77</v>
      </c>
      <c r="M1082" s="7">
        <f t="shared" si="48"/>
        <v>38.849999999999994</v>
      </c>
      <c r="N1082" t="str">
        <f t="shared" si="49"/>
        <v>Arabica</v>
      </c>
      <c r="O1082" t="str">
        <f t="shared" si="50"/>
        <v>Light</v>
      </c>
      <c r="P1082" t="str">
        <f>VLOOKUP(orders[[#All],[Customer ID]],Table2[#All],9,0)</f>
        <v>Yes</v>
      </c>
    </row>
    <row r="1083" spans="1:16" x14ac:dyDescent="0.35">
      <c r="A1083" t="s">
        <v>948</v>
      </c>
      <c r="B1083" s="5">
        <v>43763</v>
      </c>
      <c r="C1083" t="s">
        <v>949</v>
      </c>
      <c r="D1083" t="s">
        <v>6164</v>
      </c>
      <c r="E1083">
        <v>3</v>
      </c>
      <c r="F1083" s="2" t="str">
        <f>VLOOKUP(C1083,customers!$A$2:$B$1760,2,FALSE)</f>
        <v>Sheppard Yann</v>
      </c>
      <c r="G1083" s="2" t="str">
        <f>IF(VLOOKUP(C1083,customers!$A$2:$C$1760,3,FALSE)=0,"",VLOOKUP(C1083,customers!$A$2:$C$1760,3,FALSE))</f>
        <v>syann29@senate.gov</v>
      </c>
      <c r="H1083" s="2" t="str">
        <f>VLOOKUP(C1083,customers!$A$2:$G$1760,7,FALSE)</f>
        <v>United States</v>
      </c>
      <c r="I1083" t="str">
        <f>VLOOKUP(D1083,products!$A$2:$B$97,2,FALSE)</f>
        <v>Lib</v>
      </c>
      <c r="J1083" t="str">
        <f>VLOOKUP(D1083,products!$A$2:$E$97,3,FALSE)</f>
        <v>L</v>
      </c>
      <c r="K1083" s="6">
        <f>VLOOKUP(D1083,products!$A$2:$E$97,4,FALSE)</f>
        <v>2.5</v>
      </c>
      <c r="L1083" s="7">
        <f>VLOOKUP(D1083,products!$A$2:$E$97,5,FALSE)</f>
        <v>36.454999999999998</v>
      </c>
      <c r="M1083" s="7">
        <f t="shared" si="48"/>
        <v>109.36499999999999</v>
      </c>
      <c r="N1083" t="str">
        <f t="shared" si="49"/>
        <v>Liberica</v>
      </c>
      <c r="O1083" t="str">
        <f t="shared" si="50"/>
        <v>Light</v>
      </c>
      <c r="P1083" t="str">
        <f>VLOOKUP(orders[[#All],[Customer ID]],Table2[#All],9,0)</f>
        <v>Yes</v>
      </c>
    </row>
    <row r="1084" spans="1:16" x14ac:dyDescent="0.35">
      <c r="A1084" t="s">
        <v>954</v>
      </c>
      <c r="B1084" s="5">
        <v>43721</v>
      </c>
      <c r="C1084" t="s">
        <v>955</v>
      </c>
      <c r="D1084" t="s">
        <v>6181</v>
      </c>
      <c r="E1084">
        <v>3</v>
      </c>
      <c r="F1084" s="2" t="str">
        <f>VLOOKUP(C1084,customers!$A$2:$B$1760,2,FALSE)</f>
        <v>Bunny Naulls</v>
      </c>
      <c r="G1084" s="2" t="str">
        <f>IF(VLOOKUP(C1084,customers!$A$2:$C$1760,3,FALSE)=0,"",VLOOKUP(C1084,customers!$A$2:$C$1760,3,FALSE))</f>
        <v>bnaulls2a@tiny.cc</v>
      </c>
      <c r="H1084" s="2" t="str">
        <f>VLOOKUP(C1084,customers!$A$2:$G$1760,7,FALSE)</f>
        <v>Ireland</v>
      </c>
      <c r="I1084" t="str">
        <f>VLOOKUP(D1084,products!$A$2:$B$97,2,FALSE)</f>
        <v>Lib</v>
      </c>
      <c r="J1084" t="str">
        <f>VLOOKUP(D1084,products!$A$2:$E$97,3,FALSE)</f>
        <v>M</v>
      </c>
      <c r="K1084" s="6">
        <f>VLOOKUP(D1084,products!$A$2:$E$97,4,FALSE)</f>
        <v>2.5</v>
      </c>
      <c r="L1084" s="7">
        <f>VLOOKUP(D1084,products!$A$2:$E$97,5,FALSE)</f>
        <v>33.465000000000003</v>
      </c>
      <c r="M1084" s="7">
        <f t="shared" si="48"/>
        <v>100.39500000000001</v>
      </c>
      <c r="N1084" t="str">
        <f t="shared" si="49"/>
        <v>Liberica</v>
      </c>
      <c r="O1084" t="str">
        <f t="shared" si="50"/>
        <v>Medium</v>
      </c>
      <c r="P1084" t="str">
        <f>VLOOKUP(orders[[#All],[Customer ID]],Table2[#All],9,0)</f>
        <v>Yes</v>
      </c>
    </row>
    <row r="1085" spans="1:16" x14ac:dyDescent="0.35">
      <c r="A1085" t="s">
        <v>960</v>
      </c>
      <c r="B1085" s="5">
        <v>43933</v>
      </c>
      <c r="C1085" t="s">
        <v>961</v>
      </c>
      <c r="D1085" t="s">
        <v>6149</v>
      </c>
      <c r="E1085">
        <v>4</v>
      </c>
      <c r="F1085" s="2" t="str">
        <f>VLOOKUP(C1085,customers!$A$2:$B$1760,2,FALSE)</f>
        <v>Hally Lorait</v>
      </c>
      <c r="G1085" s="2" t="str">
        <f>IF(VLOOKUP(C1085,customers!$A$2:$C$1760,3,FALSE)=0,"",VLOOKUP(C1085,customers!$A$2:$C$1760,3,FALSE))</f>
        <v/>
      </c>
      <c r="H1085" s="2" t="str">
        <f>VLOOKUP(C1085,customers!$A$2:$G$1760,7,FALSE)</f>
        <v>United States</v>
      </c>
      <c r="I1085" t="str">
        <f>VLOOKUP(D1085,products!$A$2:$B$97,2,FALSE)</f>
        <v>Rob</v>
      </c>
      <c r="J1085" t="str">
        <f>VLOOKUP(D1085,products!$A$2:$E$97,3,FALSE)</f>
        <v>D</v>
      </c>
      <c r="K1085" s="6">
        <f>VLOOKUP(D1085,products!$A$2:$E$97,4,FALSE)</f>
        <v>2.5</v>
      </c>
      <c r="L1085" s="7">
        <f>VLOOKUP(D1085,products!$A$2:$E$97,5,FALSE)</f>
        <v>20.585000000000001</v>
      </c>
      <c r="M1085" s="7">
        <f t="shared" si="48"/>
        <v>82.34</v>
      </c>
      <c r="N1085" t="str">
        <f t="shared" si="49"/>
        <v>Robusta</v>
      </c>
      <c r="O1085" t="str">
        <f t="shared" si="50"/>
        <v>Dark</v>
      </c>
      <c r="P1085" t="str">
        <f>VLOOKUP(orders[[#All],[Customer ID]],Table2[#All],9,0)</f>
        <v>Yes</v>
      </c>
    </row>
    <row r="1086" spans="1:16" x14ac:dyDescent="0.35">
      <c r="A1086" t="s">
        <v>965</v>
      </c>
      <c r="B1086" s="5">
        <v>43783</v>
      </c>
      <c r="C1086" t="s">
        <v>966</v>
      </c>
      <c r="D1086" t="s">
        <v>6161</v>
      </c>
      <c r="E1086">
        <v>1</v>
      </c>
      <c r="F1086" s="2" t="str">
        <f>VLOOKUP(C1086,customers!$A$2:$B$1760,2,FALSE)</f>
        <v>Zaccaria Sherewood</v>
      </c>
      <c r="G1086" s="2" t="str">
        <f>IF(VLOOKUP(C1086,customers!$A$2:$C$1760,3,FALSE)=0,"",VLOOKUP(C1086,customers!$A$2:$C$1760,3,FALSE))</f>
        <v>zsherewood2c@apache.org</v>
      </c>
      <c r="H1086" s="2" t="str">
        <f>VLOOKUP(C1086,customers!$A$2:$G$1760,7,FALSE)</f>
        <v>United States</v>
      </c>
      <c r="I1086" t="str">
        <f>VLOOKUP(D1086,products!$A$2:$B$97,2,FALSE)</f>
        <v>Lib</v>
      </c>
      <c r="J1086" t="str">
        <f>VLOOKUP(D1086,products!$A$2:$E$97,3,FALSE)</f>
        <v>L</v>
      </c>
      <c r="K1086" s="6">
        <f>VLOOKUP(D1086,products!$A$2:$E$97,4,FALSE)</f>
        <v>0.5</v>
      </c>
      <c r="L1086" s="7">
        <f>VLOOKUP(D1086,products!$A$2:$E$97,5,FALSE)</f>
        <v>9.51</v>
      </c>
      <c r="M1086" s="7">
        <f t="shared" si="48"/>
        <v>9.51</v>
      </c>
      <c r="N1086" t="str">
        <f t="shared" si="49"/>
        <v>Liberica</v>
      </c>
      <c r="O1086" t="str">
        <f t="shared" si="50"/>
        <v>Light</v>
      </c>
      <c r="P1086" t="str">
        <f>VLOOKUP(orders[[#All],[Customer ID]],Table2[#All],9,0)</f>
        <v>No</v>
      </c>
    </row>
    <row r="1087" spans="1:16" x14ac:dyDescent="0.35">
      <c r="A1087" t="s">
        <v>971</v>
      </c>
      <c r="B1087" s="5">
        <v>43664</v>
      </c>
      <c r="C1087" t="s">
        <v>972</v>
      </c>
      <c r="D1087" t="s">
        <v>6182</v>
      </c>
      <c r="E1087">
        <v>3</v>
      </c>
      <c r="F1087" s="2" t="str">
        <f>VLOOKUP(C1087,customers!$A$2:$B$1760,2,FALSE)</f>
        <v>Jeffrey Dufaire</v>
      </c>
      <c r="G1087" s="2" t="str">
        <f>IF(VLOOKUP(C1087,customers!$A$2:$C$1760,3,FALSE)=0,"",VLOOKUP(C1087,customers!$A$2:$C$1760,3,FALSE))</f>
        <v>jdufaire2d@fc2.com</v>
      </c>
      <c r="H1087" s="2" t="str">
        <f>VLOOKUP(C1087,customers!$A$2:$G$1760,7,FALSE)</f>
        <v>United States</v>
      </c>
      <c r="I1087" t="str">
        <f>VLOOKUP(D1087,products!$A$2:$B$97,2,FALSE)</f>
        <v>Ara</v>
      </c>
      <c r="J1087" t="str">
        <f>VLOOKUP(D1087,products!$A$2:$E$97,3,FALSE)</f>
        <v>L</v>
      </c>
      <c r="K1087" s="6">
        <f>VLOOKUP(D1087,products!$A$2:$E$97,4,FALSE)</f>
        <v>2.5</v>
      </c>
      <c r="L1087" s="7">
        <f>VLOOKUP(D1087,products!$A$2:$E$97,5,FALSE)</f>
        <v>29.785</v>
      </c>
      <c r="M1087" s="7">
        <f t="shared" si="48"/>
        <v>89.355000000000004</v>
      </c>
      <c r="N1087" t="str">
        <f t="shared" si="49"/>
        <v>Arabica</v>
      </c>
      <c r="O1087" t="str">
        <f t="shared" si="50"/>
        <v>Light</v>
      </c>
      <c r="P1087" t="str">
        <f>VLOOKUP(orders[[#All],[Customer ID]],Table2[#All],9,0)</f>
        <v>No</v>
      </c>
    </row>
    <row r="1088" spans="1:16" x14ac:dyDescent="0.35">
      <c r="A1088" t="s">
        <v>971</v>
      </c>
      <c r="B1088" s="5">
        <v>43664</v>
      </c>
      <c r="C1088" t="s">
        <v>972</v>
      </c>
      <c r="D1088" t="s">
        <v>6154</v>
      </c>
      <c r="E1088">
        <v>4</v>
      </c>
      <c r="F1088" s="2" t="str">
        <f>VLOOKUP(C1088,customers!$A$2:$B$1760,2,FALSE)</f>
        <v>Jeffrey Dufaire</v>
      </c>
      <c r="G1088" s="2" t="str">
        <f>IF(VLOOKUP(C1088,customers!$A$2:$C$1760,3,FALSE)=0,"",VLOOKUP(C1088,customers!$A$2:$C$1760,3,FALSE))</f>
        <v>jdufaire2d@fc2.com</v>
      </c>
      <c r="H1088" s="2" t="str">
        <f>VLOOKUP(C1088,customers!$A$2:$G$1760,7,FALSE)</f>
        <v>United States</v>
      </c>
      <c r="I1088" t="str">
        <f>VLOOKUP(D1088,products!$A$2:$B$97,2,FALSE)</f>
        <v>Ara</v>
      </c>
      <c r="J1088" t="str">
        <f>VLOOKUP(D1088,products!$A$2:$E$97,3,FALSE)</f>
        <v>D</v>
      </c>
      <c r="K1088" s="6">
        <f>VLOOKUP(D1088,products!$A$2:$E$97,4,FALSE)</f>
        <v>0.2</v>
      </c>
      <c r="L1088" s="7">
        <f>VLOOKUP(D1088,products!$A$2:$E$97,5,FALSE)</f>
        <v>2.9849999999999999</v>
      </c>
      <c r="M1088" s="7">
        <f t="shared" si="48"/>
        <v>11.94</v>
      </c>
      <c r="N1088" t="str">
        <f t="shared" si="49"/>
        <v>Arabica</v>
      </c>
      <c r="O1088" t="str">
        <f t="shared" si="50"/>
        <v>Dark</v>
      </c>
      <c r="P1088" t="str">
        <f>VLOOKUP(orders[[#All],[Customer ID]],Table2[#All],9,0)</f>
        <v>No</v>
      </c>
    </row>
    <row r="1089" spans="1:16" x14ac:dyDescent="0.35">
      <c r="A1089" t="s">
        <v>980</v>
      </c>
      <c r="B1089" s="5">
        <v>44289</v>
      </c>
      <c r="C1089" t="s">
        <v>981</v>
      </c>
      <c r="D1089" t="s">
        <v>6155</v>
      </c>
      <c r="E1089">
        <v>3</v>
      </c>
      <c r="F1089" s="2" t="str">
        <f>VLOOKUP(C1089,customers!$A$2:$B$1760,2,FALSE)</f>
        <v>Beitris Keaveney</v>
      </c>
      <c r="G1089" s="2" t="str">
        <f>IF(VLOOKUP(C1089,customers!$A$2:$C$1760,3,FALSE)=0,"",VLOOKUP(C1089,customers!$A$2:$C$1760,3,FALSE))</f>
        <v>bkeaveney2f@netlog.com</v>
      </c>
      <c r="H1089" s="2" t="str">
        <f>VLOOKUP(C1089,customers!$A$2:$G$1760,7,FALSE)</f>
        <v>United States</v>
      </c>
      <c r="I1089" t="str">
        <f>VLOOKUP(D1089,products!$A$2:$B$97,2,FALSE)</f>
        <v>Ara</v>
      </c>
      <c r="J1089" t="str">
        <f>VLOOKUP(D1089,products!$A$2:$E$97,3,FALSE)</f>
        <v>M</v>
      </c>
      <c r="K1089" s="6">
        <f>VLOOKUP(D1089,products!$A$2:$E$97,4,FALSE)</f>
        <v>1</v>
      </c>
      <c r="L1089" s="7">
        <f>VLOOKUP(D1089,products!$A$2:$E$97,5,FALSE)</f>
        <v>11.25</v>
      </c>
      <c r="M1089" s="7">
        <f t="shared" si="48"/>
        <v>33.75</v>
      </c>
      <c r="N1089" t="str">
        <f t="shared" si="49"/>
        <v>Arabica</v>
      </c>
      <c r="O1089" t="str">
        <f t="shared" si="50"/>
        <v>Medium</v>
      </c>
      <c r="P1089" t="str">
        <f>VLOOKUP(orders[[#All],[Customer ID]],Table2[#All],9,0)</f>
        <v>No</v>
      </c>
    </row>
    <row r="1090" spans="1:16" x14ac:dyDescent="0.35">
      <c r="A1090" t="s">
        <v>985</v>
      </c>
      <c r="B1090" s="5">
        <v>44284</v>
      </c>
      <c r="C1090" t="s">
        <v>986</v>
      </c>
      <c r="D1090" t="s">
        <v>6179</v>
      </c>
      <c r="E1090">
        <v>3</v>
      </c>
      <c r="F1090" s="2" t="str">
        <f>VLOOKUP(C1090,customers!$A$2:$B$1760,2,FALSE)</f>
        <v>Elna Grise</v>
      </c>
      <c r="G1090" s="2" t="str">
        <f>IF(VLOOKUP(C1090,customers!$A$2:$C$1760,3,FALSE)=0,"",VLOOKUP(C1090,customers!$A$2:$C$1760,3,FALSE))</f>
        <v>egrise2g@cargocollective.com</v>
      </c>
      <c r="H1090" s="2" t="str">
        <f>VLOOKUP(C1090,customers!$A$2:$G$1760,7,FALSE)</f>
        <v>United States</v>
      </c>
      <c r="I1090" t="str">
        <f>VLOOKUP(D1090,products!$A$2:$B$97,2,FALSE)</f>
        <v>Rob</v>
      </c>
      <c r="J1090" t="str">
        <f>VLOOKUP(D1090,products!$A$2:$E$97,3,FALSE)</f>
        <v>L</v>
      </c>
      <c r="K1090" s="6">
        <f>VLOOKUP(D1090,products!$A$2:$E$97,4,FALSE)</f>
        <v>1</v>
      </c>
      <c r="L1090" s="7">
        <f>VLOOKUP(D1090,products!$A$2:$E$97,5,FALSE)</f>
        <v>11.95</v>
      </c>
      <c r="M1090" s="7">
        <f t="shared" ref="M1090:M1153" si="51">E1090*L1090</f>
        <v>35.849999999999994</v>
      </c>
      <c r="N1090" t="str">
        <f t="shared" ref="N1090:N1153" si="52">IF(I1090="Rob","Robusta",IF(I1090="Exc","Excelsa",IF(I1090="Ara","Arabica",IF(I1090="Lib","Liberica",""))))</f>
        <v>Robusta</v>
      </c>
      <c r="O1090" t="str">
        <f t="shared" ref="O1090:O1153" si="53">IF(J1090="M","Medium",IF(J1090="L","Light",IF(J1090="D","Dark","")))</f>
        <v>Light</v>
      </c>
      <c r="P1090" t="str">
        <f>VLOOKUP(orders[[#All],[Customer ID]],Table2[#All],9,0)</f>
        <v>No</v>
      </c>
    </row>
    <row r="1091" spans="1:16" x14ac:dyDescent="0.35">
      <c r="A1091" t="s">
        <v>990</v>
      </c>
      <c r="B1091" s="5">
        <v>44545</v>
      </c>
      <c r="C1091" t="s">
        <v>991</v>
      </c>
      <c r="D1091" t="s">
        <v>6140</v>
      </c>
      <c r="E1091">
        <v>6</v>
      </c>
      <c r="F1091" s="2" t="str">
        <f>VLOOKUP(C1091,customers!$A$2:$B$1760,2,FALSE)</f>
        <v>Torie Gottelier</v>
      </c>
      <c r="G1091" s="2" t="str">
        <f>IF(VLOOKUP(C1091,customers!$A$2:$C$1760,3,FALSE)=0,"",VLOOKUP(C1091,customers!$A$2:$C$1760,3,FALSE))</f>
        <v>tgottelier2h@vistaprint.com</v>
      </c>
      <c r="H1091" s="2" t="str">
        <f>VLOOKUP(C1091,customers!$A$2:$G$1760,7,FALSE)</f>
        <v>United States</v>
      </c>
      <c r="I1091" t="str">
        <f>VLOOKUP(D1091,products!$A$2:$B$97,2,FALSE)</f>
        <v>Ara</v>
      </c>
      <c r="J1091" t="str">
        <f>VLOOKUP(D1091,products!$A$2:$E$97,3,FALSE)</f>
        <v>L</v>
      </c>
      <c r="K1091" s="6">
        <f>VLOOKUP(D1091,products!$A$2:$E$97,4,FALSE)</f>
        <v>1</v>
      </c>
      <c r="L1091" s="7">
        <f>VLOOKUP(D1091,products!$A$2:$E$97,5,FALSE)</f>
        <v>12.95</v>
      </c>
      <c r="M1091" s="7">
        <f t="shared" si="51"/>
        <v>77.699999999999989</v>
      </c>
      <c r="N1091" t="str">
        <f t="shared" si="52"/>
        <v>Arabica</v>
      </c>
      <c r="O1091" t="str">
        <f t="shared" si="53"/>
        <v>Light</v>
      </c>
      <c r="P1091" t="str">
        <f>VLOOKUP(orders[[#All],[Customer ID]],Table2[#All],9,0)</f>
        <v>No</v>
      </c>
    </row>
    <row r="1092" spans="1:16" x14ac:dyDescent="0.35">
      <c r="A1092" t="s">
        <v>996</v>
      </c>
      <c r="B1092" s="5">
        <v>43971</v>
      </c>
      <c r="C1092" t="s">
        <v>997</v>
      </c>
      <c r="D1092" t="s">
        <v>6140</v>
      </c>
      <c r="E1092">
        <v>4</v>
      </c>
      <c r="F1092" s="2" t="str">
        <f>VLOOKUP(C1092,customers!$A$2:$B$1760,2,FALSE)</f>
        <v>Loydie Langlais</v>
      </c>
      <c r="G1092" s="2" t="str">
        <f>IF(VLOOKUP(C1092,customers!$A$2:$C$1760,3,FALSE)=0,"",VLOOKUP(C1092,customers!$A$2:$C$1760,3,FALSE))</f>
        <v/>
      </c>
      <c r="H1092" s="2" t="str">
        <f>VLOOKUP(C1092,customers!$A$2:$G$1760,7,FALSE)</f>
        <v>Ireland</v>
      </c>
      <c r="I1092" t="str">
        <f>VLOOKUP(D1092,products!$A$2:$B$97,2,FALSE)</f>
        <v>Ara</v>
      </c>
      <c r="J1092" t="str">
        <f>VLOOKUP(D1092,products!$A$2:$E$97,3,FALSE)</f>
        <v>L</v>
      </c>
      <c r="K1092" s="6">
        <f>VLOOKUP(D1092,products!$A$2:$E$97,4,FALSE)</f>
        <v>1</v>
      </c>
      <c r="L1092" s="7">
        <f>VLOOKUP(D1092,products!$A$2:$E$97,5,FALSE)</f>
        <v>12.95</v>
      </c>
      <c r="M1092" s="7">
        <f t="shared" si="51"/>
        <v>51.8</v>
      </c>
      <c r="N1092" t="str">
        <f t="shared" si="52"/>
        <v>Arabica</v>
      </c>
      <c r="O1092" t="str">
        <f t="shared" si="53"/>
        <v>Light</v>
      </c>
      <c r="P1092" t="str">
        <f>VLOOKUP(orders[[#All],[Customer ID]],Table2[#All],9,0)</f>
        <v>Yes</v>
      </c>
    </row>
    <row r="1093" spans="1:16" x14ac:dyDescent="0.35">
      <c r="A1093" t="s">
        <v>1001</v>
      </c>
      <c r="B1093" s="5">
        <v>44137</v>
      </c>
      <c r="C1093" t="s">
        <v>1002</v>
      </c>
      <c r="D1093" t="s">
        <v>6175</v>
      </c>
      <c r="E1093">
        <v>4</v>
      </c>
      <c r="F1093" s="2" t="str">
        <f>VLOOKUP(C1093,customers!$A$2:$B$1760,2,FALSE)</f>
        <v>Adham Greenhead</v>
      </c>
      <c r="G1093" s="2" t="str">
        <f>IF(VLOOKUP(C1093,customers!$A$2:$C$1760,3,FALSE)=0,"",VLOOKUP(C1093,customers!$A$2:$C$1760,3,FALSE))</f>
        <v>agreenhead2j@dailymail.co.uk</v>
      </c>
      <c r="H1093" s="2" t="str">
        <f>VLOOKUP(C1093,customers!$A$2:$G$1760,7,FALSE)</f>
        <v>United States</v>
      </c>
      <c r="I1093" t="str">
        <f>VLOOKUP(D1093,products!$A$2:$B$97,2,FALSE)</f>
        <v>Ara</v>
      </c>
      <c r="J1093" t="str">
        <f>VLOOKUP(D1093,products!$A$2:$E$97,3,FALSE)</f>
        <v>M</v>
      </c>
      <c r="K1093" s="6">
        <f>VLOOKUP(D1093,products!$A$2:$E$97,4,FALSE)</f>
        <v>2.5</v>
      </c>
      <c r="L1093" s="7">
        <f>VLOOKUP(D1093,products!$A$2:$E$97,5,FALSE)</f>
        <v>25.875</v>
      </c>
      <c r="M1093" s="7">
        <f t="shared" si="51"/>
        <v>103.5</v>
      </c>
      <c r="N1093" t="str">
        <f t="shared" si="52"/>
        <v>Arabica</v>
      </c>
      <c r="O1093" t="str">
        <f t="shared" si="53"/>
        <v>Medium</v>
      </c>
      <c r="P1093" t="str">
        <f>VLOOKUP(orders[[#All],[Customer ID]],Table2[#All],9,0)</f>
        <v>No</v>
      </c>
    </row>
    <row r="1094" spans="1:16" x14ac:dyDescent="0.35">
      <c r="A1094" t="s">
        <v>1007</v>
      </c>
      <c r="B1094" s="5">
        <v>44037</v>
      </c>
      <c r="C1094" t="s">
        <v>1008</v>
      </c>
      <c r="D1094" t="s">
        <v>6171</v>
      </c>
      <c r="E1094">
        <v>3</v>
      </c>
      <c r="F1094" s="2" t="str">
        <f>VLOOKUP(C1094,customers!$A$2:$B$1760,2,FALSE)</f>
        <v>Hamish MacSherry</v>
      </c>
      <c r="G1094" s="2" t="str">
        <f>IF(VLOOKUP(C1094,customers!$A$2:$C$1760,3,FALSE)=0,"",VLOOKUP(C1094,customers!$A$2:$C$1760,3,FALSE))</f>
        <v/>
      </c>
      <c r="H1094" s="2" t="str">
        <f>VLOOKUP(C1094,customers!$A$2:$G$1760,7,FALSE)</f>
        <v>United States</v>
      </c>
      <c r="I1094" t="str">
        <f>VLOOKUP(D1094,products!$A$2:$B$97,2,FALSE)</f>
        <v>Exc</v>
      </c>
      <c r="J1094" t="str">
        <f>VLOOKUP(D1094,products!$A$2:$E$97,3,FALSE)</f>
        <v>L</v>
      </c>
      <c r="K1094" s="6">
        <f>VLOOKUP(D1094,products!$A$2:$E$97,4,FALSE)</f>
        <v>1</v>
      </c>
      <c r="L1094" s="7">
        <f>VLOOKUP(D1094,products!$A$2:$E$97,5,FALSE)</f>
        <v>14.85</v>
      </c>
      <c r="M1094" s="7">
        <f t="shared" si="51"/>
        <v>44.55</v>
      </c>
      <c r="N1094" t="str">
        <f t="shared" si="52"/>
        <v>Excelsa</v>
      </c>
      <c r="O1094" t="str">
        <f t="shared" si="53"/>
        <v>Light</v>
      </c>
      <c r="P1094" t="str">
        <f>VLOOKUP(orders[[#All],[Customer ID]],Table2[#All],9,0)</f>
        <v>Yes</v>
      </c>
    </row>
    <row r="1095" spans="1:16" x14ac:dyDescent="0.35">
      <c r="A1095" t="s">
        <v>1012</v>
      </c>
      <c r="B1095" s="5">
        <v>43538</v>
      </c>
      <c r="C1095" t="s">
        <v>1013</v>
      </c>
      <c r="D1095" t="s">
        <v>6176</v>
      </c>
      <c r="E1095">
        <v>4</v>
      </c>
      <c r="F1095" s="2" t="str">
        <f>VLOOKUP(C1095,customers!$A$2:$B$1760,2,FALSE)</f>
        <v>Else Langcaster</v>
      </c>
      <c r="G1095" s="2" t="str">
        <f>IF(VLOOKUP(C1095,customers!$A$2:$C$1760,3,FALSE)=0,"",VLOOKUP(C1095,customers!$A$2:$C$1760,3,FALSE))</f>
        <v>elangcaster2l@spotify.com</v>
      </c>
      <c r="H1095" s="2" t="str">
        <f>VLOOKUP(C1095,customers!$A$2:$G$1760,7,FALSE)</f>
        <v>United Kingdom</v>
      </c>
      <c r="I1095" t="str">
        <f>VLOOKUP(D1095,products!$A$2:$B$97,2,FALSE)</f>
        <v>Exc</v>
      </c>
      <c r="J1095" t="str">
        <f>VLOOKUP(D1095,products!$A$2:$E$97,3,FALSE)</f>
        <v>L</v>
      </c>
      <c r="K1095" s="6">
        <f>VLOOKUP(D1095,products!$A$2:$E$97,4,FALSE)</f>
        <v>0.5</v>
      </c>
      <c r="L1095" s="7">
        <f>VLOOKUP(D1095,products!$A$2:$E$97,5,FALSE)</f>
        <v>8.91</v>
      </c>
      <c r="M1095" s="7">
        <f t="shared" si="51"/>
        <v>35.64</v>
      </c>
      <c r="N1095" t="str">
        <f t="shared" si="52"/>
        <v>Excelsa</v>
      </c>
      <c r="O1095" t="str">
        <f t="shared" si="53"/>
        <v>Light</v>
      </c>
      <c r="P1095" t="str">
        <f>VLOOKUP(orders[[#All],[Customer ID]],Table2[#All],9,0)</f>
        <v>Yes</v>
      </c>
    </row>
    <row r="1096" spans="1:16" x14ac:dyDescent="0.35">
      <c r="A1096" t="s">
        <v>1018</v>
      </c>
      <c r="B1096" s="5">
        <v>44014</v>
      </c>
      <c r="C1096" t="s">
        <v>1019</v>
      </c>
      <c r="D1096" t="s">
        <v>6154</v>
      </c>
      <c r="E1096">
        <v>6</v>
      </c>
      <c r="F1096" s="2" t="str">
        <f>VLOOKUP(C1096,customers!$A$2:$B$1760,2,FALSE)</f>
        <v>Rudy Farquharson</v>
      </c>
      <c r="G1096" s="2" t="str">
        <f>IF(VLOOKUP(C1096,customers!$A$2:$C$1760,3,FALSE)=0,"",VLOOKUP(C1096,customers!$A$2:$C$1760,3,FALSE))</f>
        <v/>
      </c>
      <c r="H1096" s="2" t="str">
        <f>VLOOKUP(C1096,customers!$A$2:$G$1760,7,FALSE)</f>
        <v>Ireland</v>
      </c>
      <c r="I1096" t="str">
        <f>VLOOKUP(D1096,products!$A$2:$B$97,2,FALSE)</f>
        <v>Ara</v>
      </c>
      <c r="J1096" t="str">
        <f>VLOOKUP(D1096,products!$A$2:$E$97,3,FALSE)</f>
        <v>D</v>
      </c>
      <c r="K1096" s="6">
        <f>VLOOKUP(D1096,products!$A$2:$E$97,4,FALSE)</f>
        <v>0.2</v>
      </c>
      <c r="L1096" s="7">
        <f>VLOOKUP(D1096,products!$A$2:$E$97,5,FALSE)</f>
        <v>2.9849999999999999</v>
      </c>
      <c r="M1096" s="7">
        <f t="shared" si="51"/>
        <v>17.91</v>
      </c>
      <c r="N1096" t="str">
        <f t="shared" si="52"/>
        <v>Arabica</v>
      </c>
      <c r="O1096" t="str">
        <f t="shared" si="53"/>
        <v>Dark</v>
      </c>
      <c r="P1096" t="str">
        <f>VLOOKUP(orders[[#All],[Customer ID]],Table2[#All],9,0)</f>
        <v>Yes</v>
      </c>
    </row>
    <row r="1097" spans="1:16" x14ac:dyDescent="0.35">
      <c r="A1097" t="s">
        <v>1022</v>
      </c>
      <c r="B1097" s="5">
        <v>43816</v>
      </c>
      <c r="C1097" t="s">
        <v>1023</v>
      </c>
      <c r="D1097" t="s">
        <v>6175</v>
      </c>
      <c r="E1097">
        <v>6</v>
      </c>
      <c r="F1097" s="2" t="str">
        <f>VLOOKUP(C1097,customers!$A$2:$B$1760,2,FALSE)</f>
        <v>Norene Magauran</v>
      </c>
      <c r="G1097" s="2" t="str">
        <f>IF(VLOOKUP(C1097,customers!$A$2:$C$1760,3,FALSE)=0,"",VLOOKUP(C1097,customers!$A$2:$C$1760,3,FALSE))</f>
        <v>nmagauran2n@51.la</v>
      </c>
      <c r="H1097" s="2" t="str">
        <f>VLOOKUP(C1097,customers!$A$2:$G$1760,7,FALSE)</f>
        <v>United States</v>
      </c>
      <c r="I1097" t="str">
        <f>VLOOKUP(D1097,products!$A$2:$B$97,2,FALSE)</f>
        <v>Ara</v>
      </c>
      <c r="J1097" t="str">
        <f>VLOOKUP(D1097,products!$A$2:$E$97,3,FALSE)</f>
        <v>M</v>
      </c>
      <c r="K1097" s="6">
        <f>VLOOKUP(D1097,products!$A$2:$E$97,4,FALSE)</f>
        <v>2.5</v>
      </c>
      <c r="L1097" s="7">
        <f>VLOOKUP(D1097,products!$A$2:$E$97,5,FALSE)</f>
        <v>25.875</v>
      </c>
      <c r="M1097" s="7">
        <f t="shared" si="51"/>
        <v>155.25</v>
      </c>
      <c r="N1097" t="str">
        <f t="shared" si="52"/>
        <v>Arabica</v>
      </c>
      <c r="O1097" t="str">
        <f t="shared" si="53"/>
        <v>Medium</v>
      </c>
      <c r="P1097" t="str">
        <f>VLOOKUP(orders[[#All],[Customer ID]],Table2[#All],9,0)</f>
        <v>No</v>
      </c>
    </row>
    <row r="1098" spans="1:16" x14ac:dyDescent="0.35">
      <c r="A1098" t="s">
        <v>1027</v>
      </c>
      <c r="B1098" s="5">
        <v>44171</v>
      </c>
      <c r="C1098" t="s">
        <v>1028</v>
      </c>
      <c r="D1098" t="s">
        <v>6154</v>
      </c>
      <c r="E1098">
        <v>2</v>
      </c>
      <c r="F1098" s="2" t="str">
        <f>VLOOKUP(C1098,customers!$A$2:$B$1760,2,FALSE)</f>
        <v>Vicki Kirdsch</v>
      </c>
      <c r="G1098" s="2" t="str">
        <f>IF(VLOOKUP(C1098,customers!$A$2:$C$1760,3,FALSE)=0,"",VLOOKUP(C1098,customers!$A$2:$C$1760,3,FALSE))</f>
        <v>vkirdsch2o@google.fr</v>
      </c>
      <c r="H1098" s="2" t="str">
        <f>VLOOKUP(C1098,customers!$A$2:$G$1760,7,FALSE)</f>
        <v>United States</v>
      </c>
      <c r="I1098" t="str">
        <f>VLOOKUP(D1098,products!$A$2:$B$97,2,FALSE)</f>
        <v>Ara</v>
      </c>
      <c r="J1098" t="str">
        <f>VLOOKUP(D1098,products!$A$2:$E$97,3,FALSE)</f>
        <v>D</v>
      </c>
      <c r="K1098" s="6">
        <f>VLOOKUP(D1098,products!$A$2:$E$97,4,FALSE)</f>
        <v>0.2</v>
      </c>
      <c r="L1098" s="7">
        <f>VLOOKUP(D1098,products!$A$2:$E$97,5,FALSE)</f>
        <v>2.9849999999999999</v>
      </c>
      <c r="M1098" s="7">
        <f t="shared" si="51"/>
        <v>5.97</v>
      </c>
      <c r="N1098" t="str">
        <f t="shared" si="52"/>
        <v>Arabica</v>
      </c>
      <c r="O1098" t="str">
        <f t="shared" si="53"/>
        <v>Dark</v>
      </c>
      <c r="P1098" t="str">
        <f>VLOOKUP(orders[[#All],[Customer ID]],Table2[#All],9,0)</f>
        <v>No</v>
      </c>
    </row>
    <row r="1099" spans="1:16" x14ac:dyDescent="0.35">
      <c r="A1099" t="s">
        <v>1032</v>
      </c>
      <c r="B1099" s="5">
        <v>44259</v>
      </c>
      <c r="C1099" t="s">
        <v>1033</v>
      </c>
      <c r="D1099" t="s">
        <v>6157</v>
      </c>
      <c r="E1099">
        <v>2</v>
      </c>
      <c r="F1099" s="2" t="str">
        <f>VLOOKUP(C1099,customers!$A$2:$B$1760,2,FALSE)</f>
        <v>Ilysa Whapple</v>
      </c>
      <c r="G1099" s="2" t="str">
        <f>IF(VLOOKUP(C1099,customers!$A$2:$C$1760,3,FALSE)=0,"",VLOOKUP(C1099,customers!$A$2:$C$1760,3,FALSE))</f>
        <v>iwhapple2p@com.com</v>
      </c>
      <c r="H1099" s="2" t="str">
        <f>VLOOKUP(C1099,customers!$A$2:$G$1760,7,FALSE)</f>
        <v>United States</v>
      </c>
      <c r="I1099" t="str">
        <f>VLOOKUP(D1099,products!$A$2:$B$97,2,FALSE)</f>
        <v>Ara</v>
      </c>
      <c r="J1099" t="str">
        <f>VLOOKUP(D1099,products!$A$2:$E$97,3,FALSE)</f>
        <v>M</v>
      </c>
      <c r="K1099" s="6">
        <f>VLOOKUP(D1099,products!$A$2:$E$97,4,FALSE)</f>
        <v>0.5</v>
      </c>
      <c r="L1099" s="7">
        <f>VLOOKUP(D1099,products!$A$2:$E$97,5,FALSE)</f>
        <v>6.75</v>
      </c>
      <c r="M1099" s="7">
        <f t="shared" si="51"/>
        <v>13.5</v>
      </c>
      <c r="N1099" t="str">
        <f t="shared" si="52"/>
        <v>Arabica</v>
      </c>
      <c r="O1099" t="str">
        <f t="shared" si="53"/>
        <v>Medium</v>
      </c>
      <c r="P1099" t="str">
        <f>VLOOKUP(orders[[#All],[Customer ID]],Table2[#All],9,0)</f>
        <v>No</v>
      </c>
    </row>
    <row r="1100" spans="1:16" x14ac:dyDescent="0.35">
      <c r="A1100" t="s">
        <v>1038</v>
      </c>
      <c r="B1100" s="5">
        <v>44394</v>
      </c>
      <c r="C1100" t="s">
        <v>1039</v>
      </c>
      <c r="D1100" t="s">
        <v>6154</v>
      </c>
      <c r="E1100">
        <v>1</v>
      </c>
      <c r="F1100" s="2" t="str">
        <f>VLOOKUP(C1100,customers!$A$2:$B$1760,2,FALSE)</f>
        <v>Ruy Cancellieri</v>
      </c>
      <c r="G1100" s="2" t="str">
        <f>IF(VLOOKUP(C1100,customers!$A$2:$C$1760,3,FALSE)=0,"",VLOOKUP(C1100,customers!$A$2:$C$1760,3,FALSE))</f>
        <v/>
      </c>
      <c r="H1100" s="2" t="str">
        <f>VLOOKUP(C1100,customers!$A$2:$G$1760,7,FALSE)</f>
        <v>Ireland</v>
      </c>
      <c r="I1100" t="str">
        <f>VLOOKUP(D1100,products!$A$2:$B$97,2,FALSE)</f>
        <v>Ara</v>
      </c>
      <c r="J1100" t="str">
        <f>VLOOKUP(D1100,products!$A$2:$E$97,3,FALSE)</f>
        <v>D</v>
      </c>
      <c r="K1100" s="6">
        <f>VLOOKUP(D1100,products!$A$2:$E$97,4,FALSE)</f>
        <v>0.2</v>
      </c>
      <c r="L1100" s="7">
        <f>VLOOKUP(D1100,products!$A$2:$E$97,5,FALSE)</f>
        <v>2.9849999999999999</v>
      </c>
      <c r="M1100" s="7">
        <f t="shared" si="51"/>
        <v>2.9849999999999999</v>
      </c>
      <c r="N1100" t="str">
        <f t="shared" si="52"/>
        <v>Arabica</v>
      </c>
      <c r="O1100" t="str">
        <f t="shared" si="53"/>
        <v>Dark</v>
      </c>
      <c r="P1100" t="str">
        <f>VLOOKUP(orders[[#All],[Customer ID]],Table2[#All],9,0)</f>
        <v>No</v>
      </c>
    </row>
    <row r="1101" spans="1:16" x14ac:dyDescent="0.35">
      <c r="A1101" t="s">
        <v>1043</v>
      </c>
      <c r="B1101" s="5">
        <v>44139</v>
      </c>
      <c r="C1101" t="s">
        <v>1044</v>
      </c>
      <c r="D1101" t="s">
        <v>6159</v>
      </c>
      <c r="E1101">
        <v>3</v>
      </c>
      <c r="F1101" s="2" t="str">
        <f>VLOOKUP(C1101,customers!$A$2:$B$1760,2,FALSE)</f>
        <v>Aube Follett</v>
      </c>
      <c r="G1101" s="2" t="str">
        <f>IF(VLOOKUP(C1101,customers!$A$2:$C$1760,3,FALSE)=0,"",VLOOKUP(C1101,customers!$A$2:$C$1760,3,FALSE))</f>
        <v/>
      </c>
      <c r="H1101" s="2" t="str">
        <f>VLOOKUP(C1101,customers!$A$2:$G$1760,7,FALSE)</f>
        <v>United States</v>
      </c>
      <c r="I1101" t="str">
        <f>VLOOKUP(D1101,products!$A$2:$B$97,2,FALSE)</f>
        <v>Lib</v>
      </c>
      <c r="J1101" t="str">
        <f>VLOOKUP(D1101,products!$A$2:$E$97,3,FALSE)</f>
        <v>M</v>
      </c>
      <c r="K1101" s="6">
        <f>VLOOKUP(D1101,products!$A$2:$E$97,4,FALSE)</f>
        <v>0.2</v>
      </c>
      <c r="L1101" s="7">
        <f>VLOOKUP(D1101,products!$A$2:$E$97,5,FALSE)</f>
        <v>4.3650000000000002</v>
      </c>
      <c r="M1101" s="7">
        <f t="shared" si="51"/>
        <v>13.095000000000001</v>
      </c>
      <c r="N1101" t="str">
        <f t="shared" si="52"/>
        <v>Liberica</v>
      </c>
      <c r="O1101" t="str">
        <f t="shared" si="53"/>
        <v>Medium</v>
      </c>
      <c r="P1101" t="str">
        <f>VLOOKUP(orders[[#All],[Customer ID]],Table2[#All],9,0)</f>
        <v>Yes</v>
      </c>
    </row>
    <row r="1102" spans="1:16" x14ac:dyDescent="0.35">
      <c r="A1102" t="s">
        <v>1048</v>
      </c>
      <c r="B1102" s="5">
        <v>44291</v>
      </c>
      <c r="C1102" t="s">
        <v>1049</v>
      </c>
      <c r="D1102" t="s">
        <v>6167</v>
      </c>
      <c r="E1102">
        <v>2</v>
      </c>
      <c r="F1102" s="2" t="str">
        <f>VLOOKUP(C1102,customers!$A$2:$B$1760,2,FALSE)</f>
        <v>Rudiger Di Bartolomeo</v>
      </c>
      <c r="G1102" s="2" t="str">
        <f>IF(VLOOKUP(C1102,customers!$A$2:$C$1760,3,FALSE)=0,"",VLOOKUP(C1102,customers!$A$2:$C$1760,3,FALSE))</f>
        <v/>
      </c>
      <c r="H1102" s="2" t="str">
        <f>VLOOKUP(C1102,customers!$A$2:$G$1760,7,FALSE)</f>
        <v>United States</v>
      </c>
      <c r="I1102" t="str">
        <f>VLOOKUP(D1102,products!$A$2:$B$97,2,FALSE)</f>
        <v>Ara</v>
      </c>
      <c r="J1102" t="str">
        <f>VLOOKUP(D1102,products!$A$2:$E$97,3,FALSE)</f>
        <v>L</v>
      </c>
      <c r="K1102" s="6">
        <f>VLOOKUP(D1102,products!$A$2:$E$97,4,FALSE)</f>
        <v>0.2</v>
      </c>
      <c r="L1102" s="7">
        <f>VLOOKUP(D1102,products!$A$2:$E$97,5,FALSE)</f>
        <v>3.8849999999999998</v>
      </c>
      <c r="M1102" s="7">
        <f t="shared" si="51"/>
        <v>7.77</v>
      </c>
      <c r="N1102" t="str">
        <f t="shared" si="52"/>
        <v>Arabica</v>
      </c>
      <c r="O1102" t="str">
        <f t="shared" si="53"/>
        <v>Light</v>
      </c>
      <c r="P1102" t="str">
        <f>VLOOKUP(orders[[#All],[Customer ID]],Table2[#All],9,0)</f>
        <v>Yes</v>
      </c>
    </row>
    <row r="1103" spans="1:16" x14ac:dyDescent="0.35">
      <c r="A1103" t="s">
        <v>1053</v>
      </c>
      <c r="B1103" s="5">
        <v>43891</v>
      </c>
      <c r="C1103" t="s">
        <v>1054</v>
      </c>
      <c r="D1103" t="s">
        <v>6165</v>
      </c>
      <c r="E1103">
        <v>5</v>
      </c>
      <c r="F1103" s="2" t="str">
        <f>VLOOKUP(C1103,customers!$A$2:$B$1760,2,FALSE)</f>
        <v>Nickey Youles</v>
      </c>
      <c r="G1103" s="2" t="str">
        <f>IF(VLOOKUP(C1103,customers!$A$2:$C$1760,3,FALSE)=0,"",VLOOKUP(C1103,customers!$A$2:$C$1760,3,FALSE))</f>
        <v>nyoules2t@reference.com</v>
      </c>
      <c r="H1103" s="2" t="str">
        <f>VLOOKUP(C1103,customers!$A$2:$G$1760,7,FALSE)</f>
        <v>Ireland</v>
      </c>
      <c r="I1103" t="str">
        <f>VLOOKUP(D1103,products!$A$2:$B$97,2,FALSE)</f>
        <v>Lib</v>
      </c>
      <c r="J1103" t="str">
        <f>VLOOKUP(D1103,products!$A$2:$E$97,3,FALSE)</f>
        <v>D</v>
      </c>
      <c r="K1103" s="6">
        <f>VLOOKUP(D1103,products!$A$2:$E$97,4,FALSE)</f>
        <v>2.5</v>
      </c>
      <c r="L1103" s="7">
        <f>VLOOKUP(D1103,products!$A$2:$E$97,5,FALSE)</f>
        <v>29.785</v>
      </c>
      <c r="M1103" s="7">
        <f t="shared" si="51"/>
        <v>148.92500000000001</v>
      </c>
      <c r="N1103" t="str">
        <f t="shared" si="52"/>
        <v>Liberica</v>
      </c>
      <c r="O1103" t="str">
        <f t="shared" si="53"/>
        <v>Dark</v>
      </c>
      <c r="P1103" t="str">
        <f>VLOOKUP(orders[[#All],[Customer ID]],Table2[#All],9,0)</f>
        <v>Yes</v>
      </c>
    </row>
    <row r="1104" spans="1:16" x14ac:dyDescent="0.35">
      <c r="A1104" t="s">
        <v>1059</v>
      </c>
      <c r="B1104" s="5">
        <v>44488</v>
      </c>
      <c r="C1104" t="s">
        <v>1060</v>
      </c>
      <c r="D1104" t="s">
        <v>6143</v>
      </c>
      <c r="E1104">
        <v>3</v>
      </c>
      <c r="F1104" s="2" t="str">
        <f>VLOOKUP(C1104,customers!$A$2:$B$1760,2,FALSE)</f>
        <v>Dyanna Aizikovitz</v>
      </c>
      <c r="G1104" s="2" t="str">
        <f>IF(VLOOKUP(C1104,customers!$A$2:$C$1760,3,FALSE)=0,"",VLOOKUP(C1104,customers!$A$2:$C$1760,3,FALSE))</f>
        <v>daizikovitz2u@answers.com</v>
      </c>
      <c r="H1104" s="2" t="str">
        <f>VLOOKUP(C1104,customers!$A$2:$G$1760,7,FALSE)</f>
        <v>Ireland</v>
      </c>
      <c r="I1104" t="str">
        <f>VLOOKUP(D1104,products!$A$2:$B$97,2,FALSE)</f>
        <v>Lib</v>
      </c>
      <c r="J1104" t="str">
        <f>VLOOKUP(D1104,products!$A$2:$E$97,3,FALSE)</f>
        <v>D</v>
      </c>
      <c r="K1104" s="6">
        <f>VLOOKUP(D1104,products!$A$2:$E$97,4,FALSE)</f>
        <v>1</v>
      </c>
      <c r="L1104" s="7">
        <f>VLOOKUP(D1104,products!$A$2:$E$97,5,FALSE)</f>
        <v>12.95</v>
      </c>
      <c r="M1104" s="7">
        <f t="shared" si="51"/>
        <v>38.849999999999994</v>
      </c>
      <c r="N1104" t="str">
        <f t="shared" si="52"/>
        <v>Liberica</v>
      </c>
      <c r="O1104" t="str">
        <f t="shared" si="53"/>
        <v>Dark</v>
      </c>
      <c r="P1104" t="str">
        <f>VLOOKUP(orders[[#All],[Customer ID]],Table2[#All],9,0)</f>
        <v>Yes</v>
      </c>
    </row>
    <row r="1105" spans="1:16" x14ac:dyDescent="0.35">
      <c r="A1105" t="s">
        <v>1065</v>
      </c>
      <c r="B1105" s="5">
        <v>44750</v>
      </c>
      <c r="C1105" t="s">
        <v>1066</v>
      </c>
      <c r="D1105" t="s">
        <v>6174</v>
      </c>
      <c r="E1105">
        <v>4</v>
      </c>
      <c r="F1105" s="2" t="str">
        <f>VLOOKUP(C1105,customers!$A$2:$B$1760,2,FALSE)</f>
        <v>Bram Revel</v>
      </c>
      <c r="G1105" s="2" t="str">
        <f>IF(VLOOKUP(C1105,customers!$A$2:$C$1760,3,FALSE)=0,"",VLOOKUP(C1105,customers!$A$2:$C$1760,3,FALSE))</f>
        <v>brevel2v@fastcompany.com</v>
      </c>
      <c r="H1105" s="2" t="str">
        <f>VLOOKUP(C1105,customers!$A$2:$G$1760,7,FALSE)</f>
        <v>United States</v>
      </c>
      <c r="I1105" t="str">
        <f>VLOOKUP(D1105,products!$A$2:$B$97,2,FALSE)</f>
        <v>Rob</v>
      </c>
      <c r="J1105" t="str">
        <f>VLOOKUP(D1105,products!$A$2:$E$97,3,FALSE)</f>
        <v>M</v>
      </c>
      <c r="K1105" s="6">
        <f>VLOOKUP(D1105,products!$A$2:$E$97,4,FALSE)</f>
        <v>0.2</v>
      </c>
      <c r="L1105" s="7">
        <f>VLOOKUP(D1105,products!$A$2:$E$97,5,FALSE)</f>
        <v>2.9849999999999999</v>
      </c>
      <c r="M1105" s="7">
        <f t="shared" si="51"/>
        <v>11.94</v>
      </c>
      <c r="N1105" t="str">
        <f t="shared" si="52"/>
        <v>Robusta</v>
      </c>
      <c r="O1105" t="str">
        <f t="shared" si="53"/>
        <v>Medium</v>
      </c>
      <c r="P1105" t="str">
        <f>VLOOKUP(orders[[#All],[Customer ID]],Table2[#All],9,0)</f>
        <v>No</v>
      </c>
    </row>
    <row r="1106" spans="1:16" x14ac:dyDescent="0.35">
      <c r="A1106" t="s">
        <v>1071</v>
      </c>
      <c r="B1106" s="5">
        <v>43694</v>
      </c>
      <c r="C1106" t="s">
        <v>1072</v>
      </c>
      <c r="D1106" t="s">
        <v>6162</v>
      </c>
      <c r="E1106">
        <v>6</v>
      </c>
      <c r="F1106" s="2" t="str">
        <f>VLOOKUP(C1106,customers!$A$2:$B$1760,2,FALSE)</f>
        <v>Emiline Priddis</v>
      </c>
      <c r="G1106" s="2" t="str">
        <f>IF(VLOOKUP(C1106,customers!$A$2:$C$1760,3,FALSE)=0,"",VLOOKUP(C1106,customers!$A$2:$C$1760,3,FALSE))</f>
        <v>epriddis2w@nationalgeographic.com</v>
      </c>
      <c r="H1106" s="2" t="str">
        <f>VLOOKUP(C1106,customers!$A$2:$G$1760,7,FALSE)</f>
        <v>United States</v>
      </c>
      <c r="I1106" t="str">
        <f>VLOOKUP(D1106,products!$A$2:$B$97,2,FALSE)</f>
        <v>Lib</v>
      </c>
      <c r="J1106" t="str">
        <f>VLOOKUP(D1106,products!$A$2:$E$97,3,FALSE)</f>
        <v>M</v>
      </c>
      <c r="K1106" s="6">
        <f>VLOOKUP(D1106,products!$A$2:$E$97,4,FALSE)</f>
        <v>1</v>
      </c>
      <c r="L1106" s="7">
        <f>VLOOKUP(D1106,products!$A$2:$E$97,5,FALSE)</f>
        <v>14.55</v>
      </c>
      <c r="M1106" s="7">
        <f t="shared" si="51"/>
        <v>87.300000000000011</v>
      </c>
      <c r="N1106" t="str">
        <f t="shared" si="52"/>
        <v>Liberica</v>
      </c>
      <c r="O1106" t="str">
        <f t="shared" si="53"/>
        <v>Medium</v>
      </c>
      <c r="P1106" t="str">
        <f>VLOOKUP(orders[[#All],[Customer ID]],Table2[#All],9,0)</f>
        <v>No</v>
      </c>
    </row>
    <row r="1107" spans="1:16" x14ac:dyDescent="0.35">
      <c r="A1107" t="s">
        <v>1077</v>
      </c>
      <c r="B1107" s="5">
        <v>43982</v>
      </c>
      <c r="C1107" t="s">
        <v>1078</v>
      </c>
      <c r="D1107" t="s">
        <v>6157</v>
      </c>
      <c r="E1107">
        <v>6</v>
      </c>
      <c r="F1107" s="2" t="str">
        <f>VLOOKUP(C1107,customers!$A$2:$B$1760,2,FALSE)</f>
        <v>Queenie Veel</v>
      </c>
      <c r="G1107" s="2" t="str">
        <f>IF(VLOOKUP(C1107,customers!$A$2:$C$1760,3,FALSE)=0,"",VLOOKUP(C1107,customers!$A$2:$C$1760,3,FALSE))</f>
        <v>qveel2x@jugem.jp</v>
      </c>
      <c r="H1107" s="2" t="str">
        <f>VLOOKUP(C1107,customers!$A$2:$G$1760,7,FALSE)</f>
        <v>United States</v>
      </c>
      <c r="I1107" t="str">
        <f>VLOOKUP(D1107,products!$A$2:$B$97,2,FALSE)</f>
        <v>Ara</v>
      </c>
      <c r="J1107" t="str">
        <f>VLOOKUP(D1107,products!$A$2:$E$97,3,FALSE)</f>
        <v>M</v>
      </c>
      <c r="K1107" s="6">
        <f>VLOOKUP(D1107,products!$A$2:$E$97,4,FALSE)</f>
        <v>0.5</v>
      </c>
      <c r="L1107" s="7">
        <f>VLOOKUP(D1107,products!$A$2:$E$97,5,FALSE)</f>
        <v>6.75</v>
      </c>
      <c r="M1107" s="7">
        <f t="shared" si="51"/>
        <v>40.5</v>
      </c>
      <c r="N1107" t="str">
        <f t="shared" si="52"/>
        <v>Arabica</v>
      </c>
      <c r="O1107" t="str">
        <f t="shared" si="53"/>
        <v>Medium</v>
      </c>
      <c r="P1107" t="str">
        <f>VLOOKUP(orders[[#All],[Customer ID]],Table2[#All],9,0)</f>
        <v>Yes</v>
      </c>
    </row>
    <row r="1108" spans="1:16" x14ac:dyDescent="0.35">
      <c r="A1108" t="s">
        <v>1083</v>
      </c>
      <c r="B1108" s="5">
        <v>43956</v>
      </c>
      <c r="C1108" t="s">
        <v>1084</v>
      </c>
      <c r="D1108" t="s">
        <v>6183</v>
      </c>
      <c r="E1108">
        <v>2</v>
      </c>
      <c r="F1108" s="2" t="str">
        <f>VLOOKUP(C1108,customers!$A$2:$B$1760,2,FALSE)</f>
        <v>Lind Conyers</v>
      </c>
      <c r="G1108" s="2" t="str">
        <f>IF(VLOOKUP(C1108,customers!$A$2:$C$1760,3,FALSE)=0,"",VLOOKUP(C1108,customers!$A$2:$C$1760,3,FALSE))</f>
        <v>lconyers2y@twitter.com</v>
      </c>
      <c r="H1108" s="2" t="str">
        <f>VLOOKUP(C1108,customers!$A$2:$G$1760,7,FALSE)</f>
        <v>United States</v>
      </c>
      <c r="I1108" t="str">
        <f>VLOOKUP(D1108,products!$A$2:$B$97,2,FALSE)</f>
        <v>Exc</v>
      </c>
      <c r="J1108" t="str">
        <f>VLOOKUP(D1108,products!$A$2:$E$97,3,FALSE)</f>
        <v>D</v>
      </c>
      <c r="K1108" s="6">
        <f>VLOOKUP(D1108,products!$A$2:$E$97,4,FALSE)</f>
        <v>1</v>
      </c>
      <c r="L1108" s="7">
        <f>VLOOKUP(D1108,products!$A$2:$E$97,5,FALSE)</f>
        <v>12.15</v>
      </c>
      <c r="M1108" s="7">
        <f t="shared" si="51"/>
        <v>24.3</v>
      </c>
      <c r="N1108" t="str">
        <f t="shared" si="52"/>
        <v>Excelsa</v>
      </c>
      <c r="O1108" t="str">
        <f t="shared" si="53"/>
        <v>Dark</v>
      </c>
      <c r="P1108" t="str">
        <f>VLOOKUP(orders[[#All],[Customer ID]],Table2[#All],9,0)</f>
        <v>No</v>
      </c>
    </row>
    <row r="1109" spans="1:16" x14ac:dyDescent="0.35">
      <c r="A1109" t="s">
        <v>1089</v>
      </c>
      <c r="B1109" s="5">
        <v>43569</v>
      </c>
      <c r="C1109" t="s">
        <v>1090</v>
      </c>
      <c r="D1109" t="s">
        <v>6146</v>
      </c>
      <c r="E1109">
        <v>3</v>
      </c>
      <c r="F1109" s="2" t="str">
        <f>VLOOKUP(C1109,customers!$A$2:$B$1760,2,FALSE)</f>
        <v>Pen Wye</v>
      </c>
      <c r="G1109" s="2" t="str">
        <f>IF(VLOOKUP(C1109,customers!$A$2:$C$1760,3,FALSE)=0,"",VLOOKUP(C1109,customers!$A$2:$C$1760,3,FALSE))</f>
        <v>pwye2z@dagondesign.com</v>
      </c>
      <c r="H1109" s="2" t="str">
        <f>VLOOKUP(C1109,customers!$A$2:$G$1760,7,FALSE)</f>
        <v>United States</v>
      </c>
      <c r="I1109" t="str">
        <f>VLOOKUP(D1109,products!$A$2:$B$97,2,FALSE)</f>
        <v>Rob</v>
      </c>
      <c r="J1109" t="str">
        <f>VLOOKUP(D1109,products!$A$2:$E$97,3,FALSE)</f>
        <v>M</v>
      </c>
      <c r="K1109" s="6">
        <f>VLOOKUP(D1109,products!$A$2:$E$97,4,FALSE)</f>
        <v>0.5</v>
      </c>
      <c r="L1109" s="7">
        <f>VLOOKUP(D1109,products!$A$2:$E$97,5,FALSE)</f>
        <v>5.97</v>
      </c>
      <c r="M1109" s="7">
        <f t="shared" si="51"/>
        <v>17.91</v>
      </c>
      <c r="N1109" t="str">
        <f t="shared" si="52"/>
        <v>Robusta</v>
      </c>
      <c r="O1109" t="str">
        <f t="shared" si="53"/>
        <v>Medium</v>
      </c>
      <c r="P1109" t="str">
        <f>VLOOKUP(orders[[#All],[Customer ID]],Table2[#All],9,0)</f>
        <v>Yes</v>
      </c>
    </row>
    <row r="1110" spans="1:16" x14ac:dyDescent="0.35">
      <c r="A1110" t="s">
        <v>1095</v>
      </c>
      <c r="B1110" s="5">
        <v>44041</v>
      </c>
      <c r="C1110" t="s">
        <v>1096</v>
      </c>
      <c r="D1110" t="s">
        <v>6157</v>
      </c>
      <c r="E1110">
        <v>4</v>
      </c>
      <c r="F1110" s="2" t="str">
        <f>VLOOKUP(C1110,customers!$A$2:$B$1760,2,FALSE)</f>
        <v>Isahella Hagland</v>
      </c>
      <c r="G1110" s="2" t="str">
        <f>IF(VLOOKUP(C1110,customers!$A$2:$C$1760,3,FALSE)=0,"",VLOOKUP(C1110,customers!$A$2:$C$1760,3,FALSE))</f>
        <v/>
      </c>
      <c r="H1110" s="2" t="str">
        <f>VLOOKUP(C1110,customers!$A$2:$G$1760,7,FALSE)</f>
        <v>United States</v>
      </c>
      <c r="I1110" t="str">
        <f>VLOOKUP(D1110,products!$A$2:$B$97,2,FALSE)</f>
        <v>Ara</v>
      </c>
      <c r="J1110" t="str">
        <f>VLOOKUP(D1110,products!$A$2:$E$97,3,FALSE)</f>
        <v>M</v>
      </c>
      <c r="K1110" s="6">
        <f>VLOOKUP(D1110,products!$A$2:$E$97,4,FALSE)</f>
        <v>0.5</v>
      </c>
      <c r="L1110" s="7">
        <f>VLOOKUP(D1110,products!$A$2:$E$97,5,FALSE)</f>
        <v>6.75</v>
      </c>
      <c r="M1110" s="7">
        <f t="shared" si="51"/>
        <v>27</v>
      </c>
      <c r="N1110" t="str">
        <f t="shared" si="52"/>
        <v>Arabica</v>
      </c>
      <c r="O1110" t="str">
        <f t="shared" si="53"/>
        <v>Medium</v>
      </c>
      <c r="P1110" t="str">
        <f>VLOOKUP(orders[[#All],[Customer ID]],Table2[#All],9,0)</f>
        <v>No</v>
      </c>
    </row>
    <row r="1111" spans="1:16" x14ac:dyDescent="0.35">
      <c r="A1111" t="s">
        <v>1100</v>
      </c>
      <c r="B1111" s="5">
        <v>43811</v>
      </c>
      <c r="C1111" t="s">
        <v>1101</v>
      </c>
      <c r="D1111" t="s">
        <v>6169</v>
      </c>
      <c r="E1111">
        <v>1</v>
      </c>
      <c r="F1111" s="2" t="str">
        <f>VLOOKUP(C1111,customers!$A$2:$B$1760,2,FALSE)</f>
        <v>Terry Sheryn</v>
      </c>
      <c r="G1111" s="2" t="str">
        <f>IF(VLOOKUP(C1111,customers!$A$2:$C$1760,3,FALSE)=0,"",VLOOKUP(C1111,customers!$A$2:$C$1760,3,FALSE))</f>
        <v>tsheryn31@mtv.com</v>
      </c>
      <c r="H1111" s="2" t="str">
        <f>VLOOKUP(C1111,customers!$A$2:$G$1760,7,FALSE)</f>
        <v>United States</v>
      </c>
      <c r="I1111" t="str">
        <f>VLOOKUP(D1111,products!$A$2:$B$97,2,FALSE)</f>
        <v>Lib</v>
      </c>
      <c r="J1111" t="str">
        <f>VLOOKUP(D1111,products!$A$2:$E$97,3,FALSE)</f>
        <v>D</v>
      </c>
      <c r="K1111" s="6">
        <f>VLOOKUP(D1111,products!$A$2:$E$97,4,FALSE)</f>
        <v>0.5</v>
      </c>
      <c r="L1111" s="7">
        <f>VLOOKUP(D1111,products!$A$2:$E$97,5,FALSE)</f>
        <v>7.77</v>
      </c>
      <c r="M1111" s="7">
        <f t="shared" si="51"/>
        <v>7.77</v>
      </c>
      <c r="N1111" t="str">
        <f t="shared" si="52"/>
        <v>Liberica</v>
      </c>
      <c r="O1111" t="str">
        <f t="shared" si="53"/>
        <v>Dark</v>
      </c>
      <c r="P1111" t="str">
        <f>VLOOKUP(orders[[#All],[Customer ID]],Table2[#All],9,0)</f>
        <v>Yes</v>
      </c>
    </row>
    <row r="1112" spans="1:16" x14ac:dyDescent="0.35">
      <c r="A1112" t="s">
        <v>1106</v>
      </c>
      <c r="B1112" s="5">
        <v>44727</v>
      </c>
      <c r="C1112" t="s">
        <v>1107</v>
      </c>
      <c r="D1112" t="s">
        <v>6184</v>
      </c>
      <c r="E1112">
        <v>3</v>
      </c>
      <c r="F1112" s="2" t="str">
        <f>VLOOKUP(C1112,customers!$A$2:$B$1760,2,FALSE)</f>
        <v>Marie-jeanne Redgrave</v>
      </c>
      <c r="G1112" s="2" t="str">
        <f>IF(VLOOKUP(C1112,customers!$A$2:$C$1760,3,FALSE)=0,"",VLOOKUP(C1112,customers!$A$2:$C$1760,3,FALSE))</f>
        <v>mredgrave32@cargocollective.com</v>
      </c>
      <c r="H1112" s="2" t="str">
        <f>VLOOKUP(C1112,customers!$A$2:$G$1760,7,FALSE)</f>
        <v>United States</v>
      </c>
      <c r="I1112" t="str">
        <f>VLOOKUP(D1112,products!$A$2:$B$97,2,FALSE)</f>
        <v>Exc</v>
      </c>
      <c r="J1112" t="str">
        <f>VLOOKUP(D1112,products!$A$2:$E$97,3,FALSE)</f>
        <v>L</v>
      </c>
      <c r="K1112" s="6">
        <f>VLOOKUP(D1112,products!$A$2:$E$97,4,FALSE)</f>
        <v>0.2</v>
      </c>
      <c r="L1112" s="7">
        <f>VLOOKUP(D1112,products!$A$2:$E$97,5,FALSE)</f>
        <v>4.4550000000000001</v>
      </c>
      <c r="M1112" s="7">
        <f t="shared" si="51"/>
        <v>13.365</v>
      </c>
      <c r="N1112" t="str">
        <f t="shared" si="52"/>
        <v>Excelsa</v>
      </c>
      <c r="O1112" t="str">
        <f t="shared" si="53"/>
        <v>Light</v>
      </c>
      <c r="P1112" t="str">
        <f>VLOOKUP(orders[[#All],[Customer ID]],Table2[#All],9,0)</f>
        <v>Yes</v>
      </c>
    </row>
    <row r="1113" spans="1:16" x14ac:dyDescent="0.35">
      <c r="A1113" t="s">
        <v>1112</v>
      </c>
      <c r="B1113" s="5">
        <v>43642</v>
      </c>
      <c r="C1113" t="s">
        <v>1113</v>
      </c>
      <c r="D1113" t="s">
        <v>6172</v>
      </c>
      <c r="E1113">
        <v>5</v>
      </c>
      <c r="F1113" s="2" t="str">
        <f>VLOOKUP(C1113,customers!$A$2:$B$1760,2,FALSE)</f>
        <v>Betty Fominov</v>
      </c>
      <c r="G1113" s="2" t="str">
        <f>IF(VLOOKUP(C1113,customers!$A$2:$C$1760,3,FALSE)=0,"",VLOOKUP(C1113,customers!$A$2:$C$1760,3,FALSE))</f>
        <v>bfominov33@yale.edu</v>
      </c>
      <c r="H1113" s="2" t="str">
        <f>VLOOKUP(C1113,customers!$A$2:$G$1760,7,FALSE)</f>
        <v>United States</v>
      </c>
      <c r="I1113" t="str">
        <f>VLOOKUP(D1113,products!$A$2:$B$97,2,FALSE)</f>
        <v>Rob</v>
      </c>
      <c r="J1113" t="str">
        <f>VLOOKUP(D1113,products!$A$2:$E$97,3,FALSE)</f>
        <v>D</v>
      </c>
      <c r="K1113" s="6">
        <f>VLOOKUP(D1113,products!$A$2:$E$97,4,FALSE)</f>
        <v>0.5</v>
      </c>
      <c r="L1113" s="7">
        <f>VLOOKUP(D1113,products!$A$2:$E$97,5,FALSE)</f>
        <v>5.37</v>
      </c>
      <c r="M1113" s="7">
        <f t="shared" si="51"/>
        <v>26.85</v>
      </c>
      <c r="N1113" t="str">
        <f t="shared" si="52"/>
        <v>Robusta</v>
      </c>
      <c r="O1113" t="str">
        <f t="shared" si="53"/>
        <v>Dark</v>
      </c>
      <c r="P1113" t="str">
        <f>VLOOKUP(orders[[#All],[Customer ID]],Table2[#All],9,0)</f>
        <v>No</v>
      </c>
    </row>
    <row r="1114" spans="1:16" x14ac:dyDescent="0.35">
      <c r="A1114" t="s">
        <v>1117</v>
      </c>
      <c r="B1114" s="5">
        <v>44481</v>
      </c>
      <c r="C1114" t="s">
        <v>1118</v>
      </c>
      <c r="D1114" t="s">
        <v>6155</v>
      </c>
      <c r="E1114">
        <v>1</v>
      </c>
      <c r="F1114" s="2" t="str">
        <f>VLOOKUP(C1114,customers!$A$2:$B$1760,2,FALSE)</f>
        <v>Shawnee Critchlow</v>
      </c>
      <c r="G1114" s="2" t="str">
        <f>IF(VLOOKUP(C1114,customers!$A$2:$C$1760,3,FALSE)=0,"",VLOOKUP(C1114,customers!$A$2:$C$1760,3,FALSE))</f>
        <v>scritchlow34@un.org</v>
      </c>
      <c r="H1114" s="2" t="str">
        <f>VLOOKUP(C1114,customers!$A$2:$G$1760,7,FALSE)</f>
        <v>United States</v>
      </c>
      <c r="I1114" t="str">
        <f>VLOOKUP(D1114,products!$A$2:$B$97,2,FALSE)</f>
        <v>Ara</v>
      </c>
      <c r="J1114" t="str">
        <f>VLOOKUP(D1114,products!$A$2:$E$97,3,FALSE)</f>
        <v>M</v>
      </c>
      <c r="K1114" s="6">
        <f>VLOOKUP(D1114,products!$A$2:$E$97,4,FALSE)</f>
        <v>1</v>
      </c>
      <c r="L1114" s="7">
        <f>VLOOKUP(D1114,products!$A$2:$E$97,5,FALSE)</f>
        <v>11.25</v>
      </c>
      <c r="M1114" s="7">
        <f t="shared" si="51"/>
        <v>11.25</v>
      </c>
      <c r="N1114" t="str">
        <f t="shared" si="52"/>
        <v>Arabica</v>
      </c>
      <c r="O1114" t="str">
        <f t="shared" si="53"/>
        <v>Medium</v>
      </c>
      <c r="P1114" t="str">
        <f>VLOOKUP(orders[[#All],[Customer ID]],Table2[#All],9,0)</f>
        <v>No</v>
      </c>
    </row>
    <row r="1115" spans="1:16" x14ac:dyDescent="0.35">
      <c r="A1115" t="s">
        <v>1123</v>
      </c>
      <c r="B1115" s="5">
        <v>43556</v>
      </c>
      <c r="C1115" t="s">
        <v>1124</v>
      </c>
      <c r="D1115" t="s">
        <v>6162</v>
      </c>
      <c r="E1115">
        <v>1</v>
      </c>
      <c r="F1115" s="2" t="str">
        <f>VLOOKUP(C1115,customers!$A$2:$B$1760,2,FALSE)</f>
        <v>Merrel Steptow</v>
      </c>
      <c r="G1115" s="2" t="str">
        <f>IF(VLOOKUP(C1115,customers!$A$2:$C$1760,3,FALSE)=0,"",VLOOKUP(C1115,customers!$A$2:$C$1760,3,FALSE))</f>
        <v>msteptow35@earthlink.net</v>
      </c>
      <c r="H1115" s="2" t="str">
        <f>VLOOKUP(C1115,customers!$A$2:$G$1760,7,FALSE)</f>
        <v>Ireland</v>
      </c>
      <c r="I1115" t="str">
        <f>VLOOKUP(D1115,products!$A$2:$B$97,2,FALSE)</f>
        <v>Lib</v>
      </c>
      <c r="J1115" t="str">
        <f>VLOOKUP(D1115,products!$A$2:$E$97,3,FALSE)</f>
        <v>M</v>
      </c>
      <c r="K1115" s="6">
        <f>VLOOKUP(D1115,products!$A$2:$E$97,4,FALSE)</f>
        <v>1</v>
      </c>
      <c r="L1115" s="7">
        <f>VLOOKUP(D1115,products!$A$2:$E$97,5,FALSE)</f>
        <v>14.55</v>
      </c>
      <c r="M1115" s="7">
        <f t="shared" si="51"/>
        <v>14.55</v>
      </c>
      <c r="N1115" t="str">
        <f t="shared" si="52"/>
        <v>Liberica</v>
      </c>
      <c r="O1115" t="str">
        <f t="shared" si="53"/>
        <v>Medium</v>
      </c>
      <c r="P1115" t="str">
        <f>VLOOKUP(orders[[#All],[Customer ID]],Table2[#All],9,0)</f>
        <v>No</v>
      </c>
    </row>
    <row r="1116" spans="1:16" x14ac:dyDescent="0.35">
      <c r="A1116" t="s">
        <v>1129</v>
      </c>
      <c r="B1116" s="5">
        <v>44265</v>
      </c>
      <c r="C1116" t="s">
        <v>1130</v>
      </c>
      <c r="D1116" t="s">
        <v>6178</v>
      </c>
      <c r="E1116">
        <v>4</v>
      </c>
      <c r="F1116" s="2" t="str">
        <f>VLOOKUP(C1116,customers!$A$2:$B$1760,2,FALSE)</f>
        <v>Carmina Hubbuck</v>
      </c>
      <c r="G1116" s="2" t="str">
        <f>IF(VLOOKUP(C1116,customers!$A$2:$C$1760,3,FALSE)=0,"",VLOOKUP(C1116,customers!$A$2:$C$1760,3,FALSE))</f>
        <v/>
      </c>
      <c r="H1116" s="2" t="str">
        <f>VLOOKUP(C1116,customers!$A$2:$G$1760,7,FALSE)</f>
        <v>United States</v>
      </c>
      <c r="I1116" t="str">
        <f>VLOOKUP(D1116,products!$A$2:$B$97,2,FALSE)</f>
        <v>Rob</v>
      </c>
      <c r="J1116" t="str">
        <f>VLOOKUP(D1116,products!$A$2:$E$97,3,FALSE)</f>
        <v>L</v>
      </c>
      <c r="K1116" s="6">
        <f>VLOOKUP(D1116,products!$A$2:$E$97,4,FALSE)</f>
        <v>0.2</v>
      </c>
      <c r="L1116" s="7">
        <f>VLOOKUP(D1116,products!$A$2:$E$97,5,FALSE)</f>
        <v>3.585</v>
      </c>
      <c r="M1116" s="7">
        <f t="shared" si="51"/>
        <v>14.34</v>
      </c>
      <c r="N1116" t="str">
        <f t="shared" si="52"/>
        <v>Robusta</v>
      </c>
      <c r="O1116" t="str">
        <f t="shared" si="53"/>
        <v>Light</v>
      </c>
      <c r="P1116" t="str">
        <f>VLOOKUP(orders[[#All],[Customer ID]],Table2[#All],9,0)</f>
        <v>No</v>
      </c>
    </row>
    <row r="1117" spans="1:16" x14ac:dyDescent="0.35">
      <c r="A1117" t="s">
        <v>1134</v>
      </c>
      <c r="B1117" s="5">
        <v>43693</v>
      </c>
      <c r="C1117" t="s">
        <v>1135</v>
      </c>
      <c r="D1117" t="s">
        <v>6170</v>
      </c>
      <c r="E1117">
        <v>1</v>
      </c>
      <c r="F1117" s="2" t="str">
        <f>VLOOKUP(C1117,customers!$A$2:$B$1760,2,FALSE)</f>
        <v>Ingeberg Mulliner</v>
      </c>
      <c r="G1117" s="2" t="str">
        <f>IF(VLOOKUP(C1117,customers!$A$2:$C$1760,3,FALSE)=0,"",VLOOKUP(C1117,customers!$A$2:$C$1760,3,FALSE))</f>
        <v>imulliner37@pinterest.com</v>
      </c>
      <c r="H1117" s="2" t="str">
        <f>VLOOKUP(C1117,customers!$A$2:$G$1760,7,FALSE)</f>
        <v>United Kingdom</v>
      </c>
      <c r="I1117" t="str">
        <f>VLOOKUP(D1117,products!$A$2:$B$97,2,FALSE)</f>
        <v>Lib</v>
      </c>
      <c r="J1117" t="str">
        <f>VLOOKUP(D1117,products!$A$2:$E$97,3,FALSE)</f>
        <v>L</v>
      </c>
      <c r="K1117" s="6">
        <f>VLOOKUP(D1117,products!$A$2:$E$97,4,FALSE)</f>
        <v>1</v>
      </c>
      <c r="L1117" s="7">
        <f>VLOOKUP(D1117,products!$A$2:$E$97,5,FALSE)</f>
        <v>15.85</v>
      </c>
      <c r="M1117" s="7">
        <f t="shared" si="51"/>
        <v>15.85</v>
      </c>
      <c r="N1117" t="str">
        <f t="shared" si="52"/>
        <v>Liberica</v>
      </c>
      <c r="O1117" t="str">
        <f t="shared" si="53"/>
        <v>Light</v>
      </c>
      <c r="P1117" t="str">
        <f>VLOOKUP(orders[[#All],[Customer ID]],Table2[#All],9,0)</f>
        <v>No</v>
      </c>
    </row>
    <row r="1118" spans="1:16" x14ac:dyDescent="0.35">
      <c r="A1118" t="s">
        <v>1140</v>
      </c>
      <c r="B1118" s="5">
        <v>44054</v>
      </c>
      <c r="C1118" t="s">
        <v>1141</v>
      </c>
      <c r="D1118" t="s">
        <v>6145</v>
      </c>
      <c r="E1118">
        <v>4</v>
      </c>
      <c r="F1118" s="2" t="str">
        <f>VLOOKUP(C1118,customers!$A$2:$B$1760,2,FALSE)</f>
        <v>Geneva Standley</v>
      </c>
      <c r="G1118" s="2" t="str">
        <f>IF(VLOOKUP(C1118,customers!$A$2:$C$1760,3,FALSE)=0,"",VLOOKUP(C1118,customers!$A$2:$C$1760,3,FALSE))</f>
        <v>gstandley38@dion.ne.jp</v>
      </c>
      <c r="H1118" s="2" t="str">
        <f>VLOOKUP(C1118,customers!$A$2:$G$1760,7,FALSE)</f>
        <v>Ireland</v>
      </c>
      <c r="I1118" t="str">
        <f>VLOOKUP(D1118,products!$A$2:$B$97,2,FALSE)</f>
        <v>Lib</v>
      </c>
      <c r="J1118" t="str">
        <f>VLOOKUP(D1118,products!$A$2:$E$97,3,FALSE)</f>
        <v>L</v>
      </c>
      <c r="K1118" s="6">
        <f>VLOOKUP(D1118,products!$A$2:$E$97,4,FALSE)</f>
        <v>0.2</v>
      </c>
      <c r="L1118" s="7">
        <f>VLOOKUP(D1118,products!$A$2:$E$97,5,FALSE)</f>
        <v>4.7549999999999999</v>
      </c>
      <c r="M1118" s="7">
        <f t="shared" si="51"/>
        <v>19.02</v>
      </c>
      <c r="N1118" t="str">
        <f t="shared" si="52"/>
        <v>Liberica</v>
      </c>
      <c r="O1118" t="str">
        <f t="shared" si="53"/>
        <v>Light</v>
      </c>
      <c r="P1118" t="str">
        <f>VLOOKUP(orders[[#All],[Customer ID]],Table2[#All],9,0)</f>
        <v>Yes</v>
      </c>
    </row>
    <row r="1119" spans="1:16" x14ac:dyDescent="0.35">
      <c r="A1119" t="s">
        <v>1146</v>
      </c>
      <c r="B1119" s="5">
        <v>44656</v>
      </c>
      <c r="C1119" t="s">
        <v>1147</v>
      </c>
      <c r="D1119" t="s">
        <v>6161</v>
      </c>
      <c r="E1119">
        <v>4</v>
      </c>
      <c r="F1119" s="2" t="str">
        <f>VLOOKUP(C1119,customers!$A$2:$B$1760,2,FALSE)</f>
        <v>Brook Drage</v>
      </c>
      <c r="G1119" s="2" t="str">
        <f>IF(VLOOKUP(C1119,customers!$A$2:$C$1760,3,FALSE)=0,"",VLOOKUP(C1119,customers!$A$2:$C$1760,3,FALSE))</f>
        <v>bdrage39@youku.com</v>
      </c>
      <c r="H1119" s="2" t="str">
        <f>VLOOKUP(C1119,customers!$A$2:$G$1760,7,FALSE)</f>
        <v>United States</v>
      </c>
      <c r="I1119" t="str">
        <f>VLOOKUP(D1119,products!$A$2:$B$97,2,FALSE)</f>
        <v>Lib</v>
      </c>
      <c r="J1119" t="str">
        <f>VLOOKUP(D1119,products!$A$2:$E$97,3,FALSE)</f>
        <v>L</v>
      </c>
      <c r="K1119" s="6">
        <f>VLOOKUP(D1119,products!$A$2:$E$97,4,FALSE)</f>
        <v>0.5</v>
      </c>
      <c r="L1119" s="7">
        <f>VLOOKUP(D1119,products!$A$2:$E$97,5,FALSE)</f>
        <v>9.51</v>
      </c>
      <c r="M1119" s="7">
        <f t="shared" si="51"/>
        <v>38.04</v>
      </c>
      <c r="N1119" t="str">
        <f t="shared" si="52"/>
        <v>Liberica</v>
      </c>
      <c r="O1119" t="str">
        <f t="shared" si="53"/>
        <v>Light</v>
      </c>
      <c r="P1119" t="str">
        <f>VLOOKUP(orders[[#All],[Customer ID]],Table2[#All],9,0)</f>
        <v>No</v>
      </c>
    </row>
    <row r="1120" spans="1:16" x14ac:dyDescent="0.35">
      <c r="A1120" t="s">
        <v>1152</v>
      </c>
      <c r="B1120" s="5">
        <v>43760</v>
      </c>
      <c r="C1120" t="s">
        <v>1153</v>
      </c>
      <c r="D1120" t="s">
        <v>6144</v>
      </c>
      <c r="E1120">
        <v>3</v>
      </c>
      <c r="F1120" s="2" t="str">
        <f>VLOOKUP(C1120,customers!$A$2:$B$1760,2,FALSE)</f>
        <v>Muffin Yallop</v>
      </c>
      <c r="G1120" s="2" t="str">
        <f>IF(VLOOKUP(C1120,customers!$A$2:$C$1760,3,FALSE)=0,"",VLOOKUP(C1120,customers!$A$2:$C$1760,3,FALSE))</f>
        <v>myallop3a@fema.gov</v>
      </c>
      <c r="H1120" s="2" t="str">
        <f>VLOOKUP(C1120,customers!$A$2:$G$1760,7,FALSE)</f>
        <v>United States</v>
      </c>
      <c r="I1120" t="str">
        <f>VLOOKUP(D1120,products!$A$2:$B$97,2,FALSE)</f>
        <v>Exc</v>
      </c>
      <c r="J1120" t="str">
        <f>VLOOKUP(D1120,products!$A$2:$E$97,3,FALSE)</f>
        <v>D</v>
      </c>
      <c r="K1120" s="6">
        <f>VLOOKUP(D1120,products!$A$2:$E$97,4,FALSE)</f>
        <v>0.5</v>
      </c>
      <c r="L1120" s="7">
        <f>VLOOKUP(D1120,products!$A$2:$E$97,5,FALSE)</f>
        <v>7.29</v>
      </c>
      <c r="M1120" s="7">
        <f t="shared" si="51"/>
        <v>21.87</v>
      </c>
      <c r="N1120" t="str">
        <f t="shared" si="52"/>
        <v>Excelsa</v>
      </c>
      <c r="O1120" t="str">
        <f t="shared" si="53"/>
        <v>Dark</v>
      </c>
      <c r="P1120" t="str">
        <f>VLOOKUP(orders[[#All],[Customer ID]],Table2[#All],9,0)</f>
        <v>Yes</v>
      </c>
    </row>
    <row r="1121" spans="1:16" x14ac:dyDescent="0.35">
      <c r="A1121" t="s">
        <v>1158</v>
      </c>
      <c r="B1121" s="5">
        <v>44471</v>
      </c>
      <c r="C1121" t="s">
        <v>1159</v>
      </c>
      <c r="D1121" t="s">
        <v>6156</v>
      </c>
      <c r="E1121">
        <v>1</v>
      </c>
      <c r="F1121" s="2" t="str">
        <f>VLOOKUP(C1121,customers!$A$2:$B$1760,2,FALSE)</f>
        <v>Cordi Switsur</v>
      </c>
      <c r="G1121" s="2" t="str">
        <f>IF(VLOOKUP(C1121,customers!$A$2:$C$1760,3,FALSE)=0,"",VLOOKUP(C1121,customers!$A$2:$C$1760,3,FALSE))</f>
        <v>cswitsur3b@chronoengine.com</v>
      </c>
      <c r="H1121" s="2" t="str">
        <f>VLOOKUP(C1121,customers!$A$2:$G$1760,7,FALSE)</f>
        <v>United States</v>
      </c>
      <c r="I1121" t="str">
        <f>VLOOKUP(D1121,products!$A$2:$B$97,2,FALSE)</f>
        <v>Exc</v>
      </c>
      <c r="J1121" t="str">
        <f>VLOOKUP(D1121,products!$A$2:$E$97,3,FALSE)</f>
        <v>M</v>
      </c>
      <c r="K1121" s="6">
        <f>VLOOKUP(D1121,products!$A$2:$E$97,4,FALSE)</f>
        <v>0.2</v>
      </c>
      <c r="L1121" s="7">
        <f>VLOOKUP(D1121,products!$A$2:$E$97,5,FALSE)</f>
        <v>4.125</v>
      </c>
      <c r="M1121" s="7">
        <f t="shared" si="51"/>
        <v>4.125</v>
      </c>
      <c r="N1121" t="str">
        <f t="shared" si="52"/>
        <v>Excelsa</v>
      </c>
      <c r="O1121" t="str">
        <f t="shared" si="53"/>
        <v>Medium</v>
      </c>
      <c r="P1121" t="str">
        <f>VLOOKUP(orders[[#All],[Customer ID]],Table2[#All],9,0)</f>
        <v>No</v>
      </c>
    </row>
    <row r="1122" spans="1:16" x14ac:dyDescent="0.35">
      <c r="A1122" t="s">
        <v>1158</v>
      </c>
      <c r="B1122" s="5">
        <v>44471</v>
      </c>
      <c r="C1122" t="s">
        <v>1159</v>
      </c>
      <c r="D1122" t="s">
        <v>6167</v>
      </c>
      <c r="E1122">
        <v>1</v>
      </c>
      <c r="F1122" s="2" t="str">
        <f>VLOOKUP(C1122,customers!$A$2:$B$1760,2,FALSE)</f>
        <v>Cordi Switsur</v>
      </c>
      <c r="G1122" s="2" t="str">
        <f>IF(VLOOKUP(C1122,customers!$A$2:$C$1760,3,FALSE)=0,"",VLOOKUP(C1122,customers!$A$2:$C$1760,3,FALSE))</f>
        <v>cswitsur3b@chronoengine.com</v>
      </c>
      <c r="H1122" s="2" t="str">
        <f>VLOOKUP(C1122,customers!$A$2:$G$1760,7,FALSE)</f>
        <v>United States</v>
      </c>
      <c r="I1122" t="str">
        <f>VLOOKUP(D1122,products!$A$2:$B$97,2,FALSE)</f>
        <v>Ara</v>
      </c>
      <c r="J1122" t="str">
        <f>VLOOKUP(D1122,products!$A$2:$E$97,3,FALSE)</f>
        <v>L</v>
      </c>
      <c r="K1122" s="6">
        <f>VLOOKUP(D1122,products!$A$2:$E$97,4,FALSE)</f>
        <v>0.2</v>
      </c>
      <c r="L1122" s="7">
        <f>VLOOKUP(D1122,products!$A$2:$E$97,5,FALSE)</f>
        <v>3.8849999999999998</v>
      </c>
      <c r="M1122" s="7">
        <f t="shared" si="51"/>
        <v>3.8849999999999998</v>
      </c>
      <c r="N1122" t="str">
        <f t="shared" si="52"/>
        <v>Arabica</v>
      </c>
      <c r="O1122" t="str">
        <f t="shared" si="53"/>
        <v>Light</v>
      </c>
      <c r="P1122" t="str">
        <f>VLOOKUP(orders[[#All],[Customer ID]],Table2[#All],9,0)</f>
        <v>No</v>
      </c>
    </row>
    <row r="1123" spans="1:16" x14ac:dyDescent="0.35">
      <c r="A1123" t="s">
        <v>1158</v>
      </c>
      <c r="B1123" s="5">
        <v>44471</v>
      </c>
      <c r="C1123" t="s">
        <v>1159</v>
      </c>
      <c r="D1123" t="s">
        <v>6141</v>
      </c>
      <c r="E1123">
        <v>5</v>
      </c>
      <c r="F1123" s="2" t="str">
        <f>VLOOKUP(C1123,customers!$A$2:$B$1760,2,FALSE)</f>
        <v>Cordi Switsur</v>
      </c>
      <c r="G1123" s="2" t="str">
        <f>IF(VLOOKUP(C1123,customers!$A$2:$C$1760,3,FALSE)=0,"",VLOOKUP(C1123,customers!$A$2:$C$1760,3,FALSE))</f>
        <v>cswitsur3b@chronoengine.com</v>
      </c>
      <c r="H1123" s="2" t="str">
        <f>VLOOKUP(C1123,customers!$A$2:$G$1760,7,FALSE)</f>
        <v>United States</v>
      </c>
      <c r="I1123" t="str">
        <f>VLOOKUP(D1123,products!$A$2:$B$97,2,FALSE)</f>
        <v>Exc</v>
      </c>
      <c r="J1123" t="str">
        <f>VLOOKUP(D1123,products!$A$2:$E$97,3,FALSE)</f>
        <v>M</v>
      </c>
      <c r="K1123" s="6">
        <f>VLOOKUP(D1123,products!$A$2:$E$97,4,FALSE)</f>
        <v>1</v>
      </c>
      <c r="L1123" s="7">
        <f>VLOOKUP(D1123,products!$A$2:$E$97,5,FALSE)</f>
        <v>13.75</v>
      </c>
      <c r="M1123" s="7">
        <f t="shared" si="51"/>
        <v>68.75</v>
      </c>
      <c r="N1123" t="str">
        <f t="shared" si="52"/>
        <v>Excelsa</v>
      </c>
      <c r="O1123" t="str">
        <f t="shared" si="53"/>
        <v>Medium</v>
      </c>
      <c r="P1123" t="str">
        <f>VLOOKUP(orders[[#All],[Customer ID]],Table2[#All],9,0)</f>
        <v>No</v>
      </c>
    </row>
    <row r="1124" spans="1:16" x14ac:dyDescent="0.35">
      <c r="A1124" t="s">
        <v>1174</v>
      </c>
      <c r="B1124" s="5">
        <v>44268</v>
      </c>
      <c r="C1124" t="s">
        <v>1175</v>
      </c>
      <c r="D1124" t="s">
        <v>6158</v>
      </c>
      <c r="E1124">
        <v>4</v>
      </c>
      <c r="F1124" s="2" t="str">
        <f>VLOOKUP(C1124,customers!$A$2:$B$1760,2,FALSE)</f>
        <v>Mahala Ludwell</v>
      </c>
      <c r="G1124" s="2" t="str">
        <f>IF(VLOOKUP(C1124,customers!$A$2:$C$1760,3,FALSE)=0,"",VLOOKUP(C1124,customers!$A$2:$C$1760,3,FALSE))</f>
        <v>mludwell3e@blogger.com</v>
      </c>
      <c r="H1124" s="2" t="str">
        <f>VLOOKUP(C1124,customers!$A$2:$G$1760,7,FALSE)</f>
        <v>United States</v>
      </c>
      <c r="I1124" t="str">
        <f>VLOOKUP(D1124,products!$A$2:$B$97,2,FALSE)</f>
        <v>Ara</v>
      </c>
      <c r="J1124" t="str">
        <f>VLOOKUP(D1124,products!$A$2:$E$97,3,FALSE)</f>
        <v>D</v>
      </c>
      <c r="K1124" s="6">
        <f>VLOOKUP(D1124,products!$A$2:$E$97,4,FALSE)</f>
        <v>0.5</v>
      </c>
      <c r="L1124" s="7">
        <f>VLOOKUP(D1124,products!$A$2:$E$97,5,FALSE)</f>
        <v>5.97</v>
      </c>
      <c r="M1124" s="7">
        <f t="shared" si="51"/>
        <v>23.88</v>
      </c>
      <c r="N1124" t="str">
        <f t="shared" si="52"/>
        <v>Arabica</v>
      </c>
      <c r="O1124" t="str">
        <f t="shared" si="53"/>
        <v>Dark</v>
      </c>
      <c r="P1124" t="str">
        <f>VLOOKUP(orders[[#All],[Customer ID]],Table2[#All],9,0)</f>
        <v>Yes</v>
      </c>
    </row>
    <row r="1125" spans="1:16" x14ac:dyDescent="0.35">
      <c r="A1125" t="s">
        <v>1180</v>
      </c>
      <c r="B1125" s="5">
        <v>44724</v>
      </c>
      <c r="C1125" t="s">
        <v>1181</v>
      </c>
      <c r="D1125" t="s">
        <v>6164</v>
      </c>
      <c r="E1125">
        <v>4</v>
      </c>
      <c r="F1125" s="2" t="str">
        <f>VLOOKUP(C1125,customers!$A$2:$B$1760,2,FALSE)</f>
        <v>Doll Beauchamp</v>
      </c>
      <c r="G1125" s="2" t="str">
        <f>IF(VLOOKUP(C1125,customers!$A$2:$C$1760,3,FALSE)=0,"",VLOOKUP(C1125,customers!$A$2:$C$1760,3,FALSE))</f>
        <v>dbeauchamp3f@usda.gov</v>
      </c>
      <c r="H1125" s="2" t="str">
        <f>VLOOKUP(C1125,customers!$A$2:$G$1760,7,FALSE)</f>
        <v>United States</v>
      </c>
      <c r="I1125" t="str">
        <f>VLOOKUP(D1125,products!$A$2:$B$97,2,FALSE)</f>
        <v>Lib</v>
      </c>
      <c r="J1125" t="str">
        <f>VLOOKUP(D1125,products!$A$2:$E$97,3,FALSE)</f>
        <v>L</v>
      </c>
      <c r="K1125" s="6">
        <f>VLOOKUP(D1125,products!$A$2:$E$97,4,FALSE)</f>
        <v>2.5</v>
      </c>
      <c r="L1125" s="7">
        <f>VLOOKUP(D1125,products!$A$2:$E$97,5,FALSE)</f>
        <v>36.454999999999998</v>
      </c>
      <c r="M1125" s="7">
        <f t="shared" si="51"/>
        <v>145.82</v>
      </c>
      <c r="N1125" t="str">
        <f t="shared" si="52"/>
        <v>Liberica</v>
      </c>
      <c r="O1125" t="str">
        <f t="shared" si="53"/>
        <v>Light</v>
      </c>
      <c r="P1125" t="str">
        <f>VLOOKUP(orders[[#All],[Customer ID]],Table2[#All],9,0)</f>
        <v>No</v>
      </c>
    </row>
    <row r="1126" spans="1:16" x14ac:dyDescent="0.35">
      <c r="A1126" t="s">
        <v>1186</v>
      </c>
      <c r="B1126" s="5">
        <v>43582</v>
      </c>
      <c r="C1126" t="s">
        <v>1187</v>
      </c>
      <c r="D1126" t="s">
        <v>6159</v>
      </c>
      <c r="E1126">
        <v>5</v>
      </c>
      <c r="F1126" s="2" t="str">
        <f>VLOOKUP(C1126,customers!$A$2:$B$1760,2,FALSE)</f>
        <v>Stanford Rodliff</v>
      </c>
      <c r="G1126" s="2" t="str">
        <f>IF(VLOOKUP(C1126,customers!$A$2:$C$1760,3,FALSE)=0,"",VLOOKUP(C1126,customers!$A$2:$C$1760,3,FALSE))</f>
        <v>srodliff3g@ted.com</v>
      </c>
      <c r="H1126" s="2" t="str">
        <f>VLOOKUP(C1126,customers!$A$2:$G$1760,7,FALSE)</f>
        <v>United States</v>
      </c>
      <c r="I1126" t="str">
        <f>VLOOKUP(D1126,products!$A$2:$B$97,2,FALSE)</f>
        <v>Lib</v>
      </c>
      <c r="J1126" t="str">
        <f>VLOOKUP(D1126,products!$A$2:$E$97,3,FALSE)</f>
        <v>M</v>
      </c>
      <c r="K1126" s="6">
        <f>VLOOKUP(D1126,products!$A$2:$E$97,4,FALSE)</f>
        <v>0.2</v>
      </c>
      <c r="L1126" s="7">
        <f>VLOOKUP(D1126,products!$A$2:$E$97,5,FALSE)</f>
        <v>4.3650000000000002</v>
      </c>
      <c r="M1126" s="7">
        <f t="shared" si="51"/>
        <v>21.825000000000003</v>
      </c>
      <c r="N1126" t="str">
        <f t="shared" si="52"/>
        <v>Liberica</v>
      </c>
      <c r="O1126" t="str">
        <f t="shared" si="53"/>
        <v>Medium</v>
      </c>
      <c r="P1126" t="str">
        <f>VLOOKUP(orders[[#All],[Customer ID]],Table2[#All],9,0)</f>
        <v>Yes</v>
      </c>
    </row>
    <row r="1127" spans="1:16" x14ac:dyDescent="0.35">
      <c r="A1127" t="s">
        <v>1192</v>
      </c>
      <c r="B1127" s="5">
        <v>43608</v>
      </c>
      <c r="C1127" t="s">
        <v>1193</v>
      </c>
      <c r="D1127" t="s">
        <v>6160</v>
      </c>
      <c r="E1127">
        <v>3</v>
      </c>
      <c r="F1127" s="2" t="str">
        <f>VLOOKUP(C1127,customers!$A$2:$B$1760,2,FALSE)</f>
        <v>Stevana Woodham</v>
      </c>
      <c r="G1127" s="2" t="str">
        <f>IF(VLOOKUP(C1127,customers!$A$2:$C$1760,3,FALSE)=0,"",VLOOKUP(C1127,customers!$A$2:$C$1760,3,FALSE))</f>
        <v>swoodham3h@businesswire.com</v>
      </c>
      <c r="H1127" s="2" t="str">
        <f>VLOOKUP(C1127,customers!$A$2:$G$1760,7,FALSE)</f>
        <v>Ireland</v>
      </c>
      <c r="I1127" t="str">
        <f>VLOOKUP(D1127,products!$A$2:$B$97,2,FALSE)</f>
        <v>Lib</v>
      </c>
      <c r="J1127" t="str">
        <f>VLOOKUP(D1127,products!$A$2:$E$97,3,FALSE)</f>
        <v>M</v>
      </c>
      <c r="K1127" s="6">
        <f>VLOOKUP(D1127,products!$A$2:$E$97,4,FALSE)</f>
        <v>0.5</v>
      </c>
      <c r="L1127" s="7">
        <f>VLOOKUP(D1127,products!$A$2:$E$97,5,FALSE)</f>
        <v>8.73</v>
      </c>
      <c r="M1127" s="7">
        <f t="shared" si="51"/>
        <v>26.19</v>
      </c>
      <c r="N1127" t="str">
        <f t="shared" si="52"/>
        <v>Liberica</v>
      </c>
      <c r="O1127" t="str">
        <f t="shared" si="53"/>
        <v>Medium</v>
      </c>
      <c r="P1127" t="str">
        <f>VLOOKUP(orders[[#All],[Customer ID]],Table2[#All],9,0)</f>
        <v>Yes</v>
      </c>
    </row>
    <row r="1128" spans="1:16" x14ac:dyDescent="0.35">
      <c r="A1128" t="s">
        <v>1198</v>
      </c>
      <c r="B1128" s="5">
        <v>44026</v>
      </c>
      <c r="C1128" t="s">
        <v>1199</v>
      </c>
      <c r="D1128" t="s">
        <v>6155</v>
      </c>
      <c r="E1128">
        <v>1</v>
      </c>
      <c r="F1128" s="2" t="str">
        <f>VLOOKUP(C1128,customers!$A$2:$B$1760,2,FALSE)</f>
        <v>Hewet Synnot</v>
      </c>
      <c r="G1128" s="2" t="str">
        <f>IF(VLOOKUP(C1128,customers!$A$2:$C$1760,3,FALSE)=0,"",VLOOKUP(C1128,customers!$A$2:$C$1760,3,FALSE))</f>
        <v>hsynnot3i@about.com</v>
      </c>
      <c r="H1128" s="2" t="str">
        <f>VLOOKUP(C1128,customers!$A$2:$G$1760,7,FALSE)</f>
        <v>United States</v>
      </c>
      <c r="I1128" t="str">
        <f>VLOOKUP(D1128,products!$A$2:$B$97,2,FALSE)</f>
        <v>Ara</v>
      </c>
      <c r="J1128" t="str">
        <f>VLOOKUP(D1128,products!$A$2:$E$97,3,FALSE)</f>
        <v>M</v>
      </c>
      <c r="K1128" s="6">
        <f>VLOOKUP(D1128,products!$A$2:$E$97,4,FALSE)</f>
        <v>1</v>
      </c>
      <c r="L1128" s="7">
        <f>VLOOKUP(D1128,products!$A$2:$E$97,5,FALSE)</f>
        <v>11.25</v>
      </c>
      <c r="M1128" s="7">
        <f t="shared" si="51"/>
        <v>11.25</v>
      </c>
      <c r="N1128" t="str">
        <f t="shared" si="52"/>
        <v>Arabica</v>
      </c>
      <c r="O1128" t="str">
        <f t="shared" si="53"/>
        <v>Medium</v>
      </c>
      <c r="P1128" t="str">
        <f>VLOOKUP(orders[[#All],[Customer ID]],Table2[#All],9,0)</f>
        <v>No</v>
      </c>
    </row>
    <row r="1129" spans="1:16" x14ac:dyDescent="0.35">
      <c r="A1129" t="s">
        <v>1204</v>
      </c>
      <c r="B1129" s="5">
        <v>44510</v>
      </c>
      <c r="C1129" t="s">
        <v>1205</v>
      </c>
      <c r="D1129" t="s">
        <v>6143</v>
      </c>
      <c r="E1129">
        <v>6</v>
      </c>
      <c r="F1129" s="2" t="str">
        <f>VLOOKUP(C1129,customers!$A$2:$B$1760,2,FALSE)</f>
        <v>Raleigh Lepere</v>
      </c>
      <c r="G1129" s="2" t="str">
        <f>IF(VLOOKUP(C1129,customers!$A$2:$C$1760,3,FALSE)=0,"",VLOOKUP(C1129,customers!$A$2:$C$1760,3,FALSE))</f>
        <v>rlepere3j@shop-pro.jp</v>
      </c>
      <c r="H1129" s="2" t="str">
        <f>VLOOKUP(C1129,customers!$A$2:$G$1760,7,FALSE)</f>
        <v>Ireland</v>
      </c>
      <c r="I1129" t="str">
        <f>VLOOKUP(D1129,products!$A$2:$B$97,2,FALSE)</f>
        <v>Lib</v>
      </c>
      <c r="J1129" t="str">
        <f>VLOOKUP(D1129,products!$A$2:$E$97,3,FALSE)</f>
        <v>D</v>
      </c>
      <c r="K1129" s="6">
        <f>VLOOKUP(D1129,products!$A$2:$E$97,4,FALSE)</f>
        <v>1</v>
      </c>
      <c r="L1129" s="7">
        <f>VLOOKUP(D1129,products!$A$2:$E$97,5,FALSE)</f>
        <v>12.95</v>
      </c>
      <c r="M1129" s="7">
        <f t="shared" si="51"/>
        <v>77.699999999999989</v>
      </c>
      <c r="N1129" t="str">
        <f t="shared" si="52"/>
        <v>Liberica</v>
      </c>
      <c r="O1129" t="str">
        <f t="shared" si="53"/>
        <v>Dark</v>
      </c>
      <c r="P1129" t="str">
        <f>VLOOKUP(orders[[#All],[Customer ID]],Table2[#All],9,0)</f>
        <v>No</v>
      </c>
    </row>
    <row r="1130" spans="1:16" x14ac:dyDescent="0.35">
      <c r="A1130" t="s">
        <v>1210</v>
      </c>
      <c r="B1130" s="5">
        <v>44439</v>
      </c>
      <c r="C1130" t="s">
        <v>1211</v>
      </c>
      <c r="D1130" t="s">
        <v>6157</v>
      </c>
      <c r="E1130">
        <v>1</v>
      </c>
      <c r="F1130" s="2" t="str">
        <f>VLOOKUP(C1130,customers!$A$2:$B$1760,2,FALSE)</f>
        <v>Timofei Woofinden</v>
      </c>
      <c r="G1130" s="2" t="str">
        <f>IF(VLOOKUP(C1130,customers!$A$2:$C$1760,3,FALSE)=0,"",VLOOKUP(C1130,customers!$A$2:$C$1760,3,FALSE))</f>
        <v>twoofinden3k@businesswire.com</v>
      </c>
      <c r="H1130" s="2" t="str">
        <f>VLOOKUP(C1130,customers!$A$2:$G$1760,7,FALSE)</f>
        <v>United States</v>
      </c>
      <c r="I1130" t="str">
        <f>VLOOKUP(D1130,products!$A$2:$B$97,2,FALSE)</f>
        <v>Ara</v>
      </c>
      <c r="J1130" t="str">
        <f>VLOOKUP(D1130,products!$A$2:$E$97,3,FALSE)</f>
        <v>M</v>
      </c>
      <c r="K1130" s="6">
        <f>VLOOKUP(D1130,products!$A$2:$E$97,4,FALSE)</f>
        <v>0.5</v>
      </c>
      <c r="L1130" s="7">
        <f>VLOOKUP(D1130,products!$A$2:$E$97,5,FALSE)</f>
        <v>6.75</v>
      </c>
      <c r="M1130" s="7">
        <f t="shared" si="51"/>
        <v>6.75</v>
      </c>
      <c r="N1130" t="str">
        <f t="shared" si="52"/>
        <v>Arabica</v>
      </c>
      <c r="O1130" t="str">
        <f t="shared" si="53"/>
        <v>Medium</v>
      </c>
      <c r="P1130" t="str">
        <f>VLOOKUP(orders[[#All],[Customer ID]],Table2[#All],9,0)</f>
        <v>No</v>
      </c>
    </row>
    <row r="1131" spans="1:16" x14ac:dyDescent="0.35">
      <c r="A1131" t="s">
        <v>1216</v>
      </c>
      <c r="B1131" s="5">
        <v>43652</v>
      </c>
      <c r="C1131" t="s">
        <v>1217</v>
      </c>
      <c r="D1131" t="s">
        <v>6183</v>
      </c>
      <c r="E1131">
        <v>1</v>
      </c>
      <c r="F1131" s="2" t="str">
        <f>VLOOKUP(C1131,customers!$A$2:$B$1760,2,FALSE)</f>
        <v>Evelina Dacca</v>
      </c>
      <c r="G1131" s="2" t="str">
        <f>IF(VLOOKUP(C1131,customers!$A$2:$C$1760,3,FALSE)=0,"",VLOOKUP(C1131,customers!$A$2:$C$1760,3,FALSE))</f>
        <v>edacca3l@google.pl</v>
      </c>
      <c r="H1131" s="2" t="str">
        <f>VLOOKUP(C1131,customers!$A$2:$G$1760,7,FALSE)</f>
        <v>United States</v>
      </c>
      <c r="I1131" t="str">
        <f>VLOOKUP(D1131,products!$A$2:$B$97,2,FALSE)</f>
        <v>Exc</v>
      </c>
      <c r="J1131" t="str">
        <f>VLOOKUP(D1131,products!$A$2:$E$97,3,FALSE)</f>
        <v>D</v>
      </c>
      <c r="K1131" s="6">
        <f>VLOOKUP(D1131,products!$A$2:$E$97,4,FALSE)</f>
        <v>1</v>
      </c>
      <c r="L1131" s="7">
        <f>VLOOKUP(D1131,products!$A$2:$E$97,5,FALSE)</f>
        <v>12.15</v>
      </c>
      <c r="M1131" s="7">
        <f t="shared" si="51"/>
        <v>12.15</v>
      </c>
      <c r="N1131" t="str">
        <f t="shared" si="52"/>
        <v>Excelsa</v>
      </c>
      <c r="O1131" t="str">
        <f t="shared" si="53"/>
        <v>Dark</v>
      </c>
      <c r="P1131" t="str">
        <f>VLOOKUP(orders[[#All],[Customer ID]],Table2[#All],9,0)</f>
        <v>Yes</v>
      </c>
    </row>
    <row r="1132" spans="1:16" x14ac:dyDescent="0.35">
      <c r="A1132" t="s">
        <v>1222</v>
      </c>
      <c r="B1132" s="5">
        <v>44624</v>
      </c>
      <c r="C1132" t="s">
        <v>1223</v>
      </c>
      <c r="D1132" t="s">
        <v>6182</v>
      </c>
      <c r="E1132">
        <v>5</v>
      </c>
      <c r="F1132" s="2" t="str">
        <f>VLOOKUP(C1132,customers!$A$2:$B$1760,2,FALSE)</f>
        <v>Bidget Tremellier</v>
      </c>
      <c r="G1132" s="2" t="str">
        <f>IF(VLOOKUP(C1132,customers!$A$2:$C$1760,3,FALSE)=0,"",VLOOKUP(C1132,customers!$A$2:$C$1760,3,FALSE))</f>
        <v/>
      </c>
      <c r="H1132" s="2" t="str">
        <f>VLOOKUP(C1132,customers!$A$2:$G$1760,7,FALSE)</f>
        <v>Ireland</v>
      </c>
      <c r="I1132" t="str">
        <f>VLOOKUP(D1132,products!$A$2:$B$97,2,FALSE)</f>
        <v>Ara</v>
      </c>
      <c r="J1132" t="str">
        <f>VLOOKUP(D1132,products!$A$2:$E$97,3,FALSE)</f>
        <v>L</v>
      </c>
      <c r="K1132" s="6">
        <f>VLOOKUP(D1132,products!$A$2:$E$97,4,FALSE)</f>
        <v>2.5</v>
      </c>
      <c r="L1132" s="7">
        <f>VLOOKUP(D1132,products!$A$2:$E$97,5,FALSE)</f>
        <v>29.785</v>
      </c>
      <c r="M1132" s="7">
        <f t="shared" si="51"/>
        <v>148.92500000000001</v>
      </c>
      <c r="N1132" t="str">
        <f t="shared" si="52"/>
        <v>Arabica</v>
      </c>
      <c r="O1132" t="str">
        <f t="shared" si="53"/>
        <v>Light</v>
      </c>
      <c r="P1132" t="str">
        <f>VLOOKUP(orders[[#All],[Customer ID]],Table2[#All],9,0)</f>
        <v>Yes</v>
      </c>
    </row>
    <row r="1133" spans="1:16" x14ac:dyDescent="0.35">
      <c r="A1133" t="s">
        <v>1227</v>
      </c>
      <c r="B1133" s="5">
        <v>44196</v>
      </c>
      <c r="C1133" t="s">
        <v>1228</v>
      </c>
      <c r="D1133" t="s">
        <v>6144</v>
      </c>
      <c r="E1133">
        <v>2</v>
      </c>
      <c r="F1133" s="2" t="str">
        <f>VLOOKUP(C1133,customers!$A$2:$B$1760,2,FALSE)</f>
        <v>Bobinette Hindsberg</v>
      </c>
      <c r="G1133" s="2" t="str">
        <f>IF(VLOOKUP(C1133,customers!$A$2:$C$1760,3,FALSE)=0,"",VLOOKUP(C1133,customers!$A$2:$C$1760,3,FALSE))</f>
        <v>bhindsberg3n@blogs.com</v>
      </c>
      <c r="H1133" s="2" t="str">
        <f>VLOOKUP(C1133,customers!$A$2:$G$1760,7,FALSE)</f>
        <v>United States</v>
      </c>
      <c r="I1133" t="str">
        <f>VLOOKUP(D1133,products!$A$2:$B$97,2,FALSE)</f>
        <v>Exc</v>
      </c>
      <c r="J1133" t="str">
        <f>VLOOKUP(D1133,products!$A$2:$E$97,3,FALSE)</f>
        <v>D</v>
      </c>
      <c r="K1133" s="6">
        <f>VLOOKUP(D1133,products!$A$2:$E$97,4,FALSE)</f>
        <v>0.5</v>
      </c>
      <c r="L1133" s="7">
        <f>VLOOKUP(D1133,products!$A$2:$E$97,5,FALSE)</f>
        <v>7.29</v>
      </c>
      <c r="M1133" s="7">
        <f t="shared" si="51"/>
        <v>14.58</v>
      </c>
      <c r="N1133" t="str">
        <f t="shared" si="52"/>
        <v>Excelsa</v>
      </c>
      <c r="O1133" t="str">
        <f t="shared" si="53"/>
        <v>Dark</v>
      </c>
      <c r="P1133" t="str">
        <f>VLOOKUP(orders[[#All],[Customer ID]],Table2[#All],9,0)</f>
        <v>Yes</v>
      </c>
    </row>
    <row r="1134" spans="1:16" x14ac:dyDescent="0.35">
      <c r="A1134" t="s">
        <v>1233</v>
      </c>
      <c r="B1134" s="5">
        <v>44043</v>
      </c>
      <c r="C1134" t="s">
        <v>1234</v>
      </c>
      <c r="D1134" t="s">
        <v>6182</v>
      </c>
      <c r="E1134">
        <v>5</v>
      </c>
      <c r="F1134" s="2" t="str">
        <f>VLOOKUP(C1134,customers!$A$2:$B$1760,2,FALSE)</f>
        <v>Osbert Robins</v>
      </c>
      <c r="G1134" s="2" t="str">
        <f>IF(VLOOKUP(C1134,customers!$A$2:$C$1760,3,FALSE)=0,"",VLOOKUP(C1134,customers!$A$2:$C$1760,3,FALSE))</f>
        <v>orobins3o@salon.com</v>
      </c>
      <c r="H1134" s="2" t="str">
        <f>VLOOKUP(C1134,customers!$A$2:$G$1760,7,FALSE)</f>
        <v>United States</v>
      </c>
      <c r="I1134" t="str">
        <f>VLOOKUP(D1134,products!$A$2:$B$97,2,FALSE)</f>
        <v>Ara</v>
      </c>
      <c r="J1134" t="str">
        <f>VLOOKUP(D1134,products!$A$2:$E$97,3,FALSE)</f>
        <v>L</v>
      </c>
      <c r="K1134" s="6">
        <f>VLOOKUP(D1134,products!$A$2:$E$97,4,FALSE)</f>
        <v>2.5</v>
      </c>
      <c r="L1134" s="7">
        <f>VLOOKUP(D1134,products!$A$2:$E$97,5,FALSE)</f>
        <v>29.785</v>
      </c>
      <c r="M1134" s="7">
        <f t="shared" si="51"/>
        <v>148.92500000000001</v>
      </c>
      <c r="N1134" t="str">
        <f t="shared" si="52"/>
        <v>Arabica</v>
      </c>
      <c r="O1134" t="str">
        <f t="shared" si="53"/>
        <v>Light</v>
      </c>
      <c r="P1134" t="str">
        <f>VLOOKUP(orders[[#All],[Customer ID]],Table2[#All],9,0)</f>
        <v>Yes</v>
      </c>
    </row>
    <row r="1135" spans="1:16" x14ac:dyDescent="0.35">
      <c r="A1135" t="s">
        <v>1239</v>
      </c>
      <c r="B1135" s="5">
        <v>44340</v>
      </c>
      <c r="C1135" t="s">
        <v>1240</v>
      </c>
      <c r="D1135" t="s">
        <v>6143</v>
      </c>
      <c r="E1135">
        <v>1</v>
      </c>
      <c r="F1135" s="2" t="str">
        <f>VLOOKUP(C1135,customers!$A$2:$B$1760,2,FALSE)</f>
        <v>Othello Syseland</v>
      </c>
      <c r="G1135" s="2" t="str">
        <f>IF(VLOOKUP(C1135,customers!$A$2:$C$1760,3,FALSE)=0,"",VLOOKUP(C1135,customers!$A$2:$C$1760,3,FALSE))</f>
        <v>osyseland3p@independent.co.uk</v>
      </c>
      <c r="H1135" s="2" t="str">
        <f>VLOOKUP(C1135,customers!$A$2:$G$1760,7,FALSE)</f>
        <v>United States</v>
      </c>
      <c r="I1135" t="str">
        <f>VLOOKUP(D1135,products!$A$2:$B$97,2,FALSE)</f>
        <v>Lib</v>
      </c>
      <c r="J1135" t="str">
        <f>VLOOKUP(D1135,products!$A$2:$E$97,3,FALSE)</f>
        <v>D</v>
      </c>
      <c r="K1135" s="6">
        <f>VLOOKUP(D1135,products!$A$2:$E$97,4,FALSE)</f>
        <v>1</v>
      </c>
      <c r="L1135" s="7">
        <f>VLOOKUP(D1135,products!$A$2:$E$97,5,FALSE)</f>
        <v>12.95</v>
      </c>
      <c r="M1135" s="7">
        <f t="shared" si="51"/>
        <v>12.95</v>
      </c>
      <c r="N1135" t="str">
        <f t="shared" si="52"/>
        <v>Liberica</v>
      </c>
      <c r="O1135" t="str">
        <f t="shared" si="53"/>
        <v>Dark</v>
      </c>
      <c r="P1135" t="str">
        <f>VLOOKUP(orders[[#All],[Customer ID]],Table2[#All],9,0)</f>
        <v>No</v>
      </c>
    </row>
    <row r="1136" spans="1:16" x14ac:dyDescent="0.35">
      <c r="A1136" t="s">
        <v>1245</v>
      </c>
      <c r="B1136" s="5">
        <v>44758</v>
      </c>
      <c r="C1136" t="s">
        <v>1246</v>
      </c>
      <c r="D1136" t="s">
        <v>6166</v>
      </c>
      <c r="E1136">
        <v>3</v>
      </c>
      <c r="F1136" s="2" t="str">
        <f>VLOOKUP(C1136,customers!$A$2:$B$1760,2,FALSE)</f>
        <v>Ewell Hanby</v>
      </c>
      <c r="G1136" s="2" t="str">
        <f>IF(VLOOKUP(C1136,customers!$A$2:$C$1760,3,FALSE)=0,"",VLOOKUP(C1136,customers!$A$2:$C$1760,3,FALSE))</f>
        <v/>
      </c>
      <c r="H1136" s="2" t="str">
        <f>VLOOKUP(C1136,customers!$A$2:$G$1760,7,FALSE)</f>
        <v>United States</v>
      </c>
      <c r="I1136" t="str">
        <f>VLOOKUP(D1136,products!$A$2:$B$97,2,FALSE)</f>
        <v>Exc</v>
      </c>
      <c r="J1136" t="str">
        <f>VLOOKUP(D1136,products!$A$2:$E$97,3,FALSE)</f>
        <v>M</v>
      </c>
      <c r="K1136" s="6">
        <f>VLOOKUP(D1136,products!$A$2:$E$97,4,FALSE)</f>
        <v>2.5</v>
      </c>
      <c r="L1136" s="7">
        <f>VLOOKUP(D1136,products!$A$2:$E$97,5,FALSE)</f>
        <v>31.625</v>
      </c>
      <c r="M1136" s="7">
        <f t="shared" si="51"/>
        <v>94.875</v>
      </c>
      <c r="N1136" t="str">
        <f t="shared" si="52"/>
        <v>Excelsa</v>
      </c>
      <c r="O1136" t="str">
        <f t="shared" si="53"/>
        <v>Medium</v>
      </c>
      <c r="P1136" t="str">
        <f>VLOOKUP(orders[[#All],[Customer ID]],Table2[#All],9,0)</f>
        <v>Yes</v>
      </c>
    </row>
    <row r="1137" spans="1:16" x14ac:dyDescent="0.35">
      <c r="A1137" t="s">
        <v>1249</v>
      </c>
      <c r="B1137" s="5">
        <v>44232</v>
      </c>
      <c r="C1137" t="s">
        <v>976</v>
      </c>
      <c r="D1137" t="s">
        <v>6180</v>
      </c>
      <c r="E1137">
        <v>5</v>
      </c>
      <c r="F1137" s="2" t="str">
        <f>VLOOKUP(C1137,customers!$A$2:$B$1760,2,FALSE)</f>
        <v>Blancha McAmish</v>
      </c>
      <c r="G1137" s="2" t="str">
        <f>IF(VLOOKUP(C1137,customers!$A$2:$C$1760,3,FALSE)=0,"",VLOOKUP(C1137,customers!$A$2:$C$1760,3,FALSE))</f>
        <v>bmcamish2e@tripadvisor.com</v>
      </c>
      <c r="H1137" s="2" t="str">
        <f>VLOOKUP(C1137,customers!$A$2:$G$1760,7,FALSE)</f>
        <v>United States</v>
      </c>
      <c r="I1137" t="str">
        <f>VLOOKUP(D1137,products!$A$2:$B$97,2,FALSE)</f>
        <v>Ara</v>
      </c>
      <c r="J1137" t="str">
        <f>VLOOKUP(D1137,products!$A$2:$E$97,3,FALSE)</f>
        <v>L</v>
      </c>
      <c r="K1137" s="6">
        <f>VLOOKUP(D1137,products!$A$2:$E$97,4,FALSE)</f>
        <v>0.5</v>
      </c>
      <c r="L1137" s="7">
        <f>VLOOKUP(D1137,products!$A$2:$E$97,5,FALSE)</f>
        <v>7.77</v>
      </c>
      <c r="M1137" s="7">
        <f t="shared" si="51"/>
        <v>38.849999999999994</v>
      </c>
      <c r="N1137" t="str">
        <f t="shared" si="52"/>
        <v>Arabica</v>
      </c>
      <c r="O1137" t="str">
        <f t="shared" si="53"/>
        <v>Light</v>
      </c>
      <c r="P1137" t="str">
        <f>VLOOKUP(orders[[#All],[Customer ID]],Table2[#All],9,0)</f>
        <v>Yes</v>
      </c>
    </row>
    <row r="1138" spans="1:16" x14ac:dyDescent="0.35">
      <c r="A1138" t="s">
        <v>1255</v>
      </c>
      <c r="B1138" s="5">
        <v>44406</v>
      </c>
      <c r="C1138" t="s">
        <v>1256</v>
      </c>
      <c r="D1138" t="s">
        <v>6154</v>
      </c>
      <c r="E1138">
        <v>4</v>
      </c>
      <c r="F1138" s="2" t="str">
        <f>VLOOKUP(C1138,customers!$A$2:$B$1760,2,FALSE)</f>
        <v>Lowell Keenleyside</v>
      </c>
      <c r="G1138" s="2" t="str">
        <f>IF(VLOOKUP(C1138,customers!$A$2:$C$1760,3,FALSE)=0,"",VLOOKUP(C1138,customers!$A$2:$C$1760,3,FALSE))</f>
        <v>lkeenleyside3s@topsy.com</v>
      </c>
      <c r="H1138" s="2" t="str">
        <f>VLOOKUP(C1138,customers!$A$2:$G$1760,7,FALSE)</f>
        <v>United States</v>
      </c>
      <c r="I1138" t="str">
        <f>VLOOKUP(D1138,products!$A$2:$B$97,2,FALSE)</f>
        <v>Ara</v>
      </c>
      <c r="J1138" t="str">
        <f>VLOOKUP(D1138,products!$A$2:$E$97,3,FALSE)</f>
        <v>D</v>
      </c>
      <c r="K1138" s="6">
        <f>VLOOKUP(D1138,products!$A$2:$E$97,4,FALSE)</f>
        <v>0.2</v>
      </c>
      <c r="L1138" s="7">
        <f>VLOOKUP(D1138,products!$A$2:$E$97,5,FALSE)</f>
        <v>2.9849999999999999</v>
      </c>
      <c r="M1138" s="7">
        <f t="shared" si="51"/>
        <v>11.94</v>
      </c>
      <c r="N1138" t="str">
        <f t="shared" si="52"/>
        <v>Arabica</v>
      </c>
      <c r="O1138" t="str">
        <f t="shared" si="53"/>
        <v>Dark</v>
      </c>
      <c r="P1138" t="str">
        <f>VLOOKUP(orders[[#All],[Customer ID]],Table2[#All],9,0)</f>
        <v>No</v>
      </c>
    </row>
    <row r="1139" spans="1:16" x14ac:dyDescent="0.35">
      <c r="A1139" t="s">
        <v>1261</v>
      </c>
      <c r="B1139" s="5">
        <v>44637</v>
      </c>
      <c r="C1139" t="s">
        <v>1262</v>
      </c>
      <c r="D1139" t="s">
        <v>6148</v>
      </c>
      <c r="E1139">
        <v>3</v>
      </c>
      <c r="F1139" s="2" t="str">
        <f>VLOOKUP(C1139,customers!$A$2:$B$1760,2,FALSE)</f>
        <v>Elonore Joliffe</v>
      </c>
      <c r="G1139" s="2" t="str">
        <f>IF(VLOOKUP(C1139,customers!$A$2:$C$1760,3,FALSE)=0,"",VLOOKUP(C1139,customers!$A$2:$C$1760,3,FALSE))</f>
        <v/>
      </c>
      <c r="H1139" s="2" t="str">
        <f>VLOOKUP(C1139,customers!$A$2:$G$1760,7,FALSE)</f>
        <v>Ireland</v>
      </c>
      <c r="I1139" t="str">
        <f>VLOOKUP(D1139,products!$A$2:$B$97,2,FALSE)</f>
        <v>Exc</v>
      </c>
      <c r="J1139" t="str">
        <f>VLOOKUP(D1139,products!$A$2:$E$97,3,FALSE)</f>
        <v>L</v>
      </c>
      <c r="K1139" s="6">
        <f>VLOOKUP(D1139,products!$A$2:$E$97,4,FALSE)</f>
        <v>2.5</v>
      </c>
      <c r="L1139" s="7">
        <f>VLOOKUP(D1139,products!$A$2:$E$97,5,FALSE)</f>
        <v>34.155000000000001</v>
      </c>
      <c r="M1139" s="7">
        <f t="shared" si="51"/>
        <v>102.465</v>
      </c>
      <c r="N1139" t="str">
        <f t="shared" si="52"/>
        <v>Excelsa</v>
      </c>
      <c r="O1139" t="str">
        <f t="shared" si="53"/>
        <v>Light</v>
      </c>
      <c r="P1139" t="str">
        <f>VLOOKUP(orders[[#All],[Customer ID]],Table2[#All],9,0)</f>
        <v>No</v>
      </c>
    </row>
    <row r="1140" spans="1:16" x14ac:dyDescent="0.35">
      <c r="A1140" t="s">
        <v>1266</v>
      </c>
      <c r="B1140" s="5">
        <v>44238</v>
      </c>
      <c r="C1140" t="s">
        <v>1267</v>
      </c>
      <c r="D1140" t="s">
        <v>6183</v>
      </c>
      <c r="E1140">
        <v>4</v>
      </c>
      <c r="F1140" s="2" t="str">
        <f>VLOOKUP(C1140,customers!$A$2:$B$1760,2,FALSE)</f>
        <v>Abraham Coleman</v>
      </c>
      <c r="G1140" s="2" t="str">
        <f>IF(VLOOKUP(C1140,customers!$A$2:$C$1760,3,FALSE)=0,"",VLOOKUP(C1140,customers!$A$2:$C$1760,3,FALSE))</f>
        <v/>
      </c>
      <c r="H1140" s="2" t="str">
        <f>VLOOKUP(C1140,customers!$A$2:$G$1760,7,FALSE)</f>
        <v>United States</v>
      </c>
      <c r="I1140" t="str">
        <f>VLOOKUP(D1140,products!$A$2:$B$97,2,FALSE)</f>
        <v>Exc</v>
      </c>
      <c r="J1140" t="str">
        <f>VLOOKUP(D1140,products!$A$2:$E$97,3,FALSE)</f>
        <v>D</v>
      </c>
      <c r="K1140" s="6">
        <f>VLOOKUP(D1140,products!$A$2:$E$97,4,FALSE)</f>
        <v>1</v>
      </c>
      <c r="L1140" s="7">
        <f>VLOOKUP(D1140,products!$A$2:$E$97,5,FALSE)</f>
        <v>12.15</v>
      </c>
      <c r="M1140" s="7">
        <f t="shared" si="51"/>
        <v>48.6</v>
      </c>
      <c r="N1140" t="str">
        <f t="shared" si="52"/>
        <v>Excelsa</v>
      </c>
      <c r="O1140" t="str">
        <f t="shared" si="53"/>
        <v>Dark</v>
      </c>
      <c r="P1140" t="str">
        <f>VLOOKUP(orders[[#All],[Customer ID]],Table2[#All],9,0)</f>
        <v>No</v>
      </c>
    </row>
    <row r="1141" spans="1:16" x14ac:dyDescent="0.35">
      <c r="A1141" t="s">
        <v>1271</v>
      </c>
      <c r="B1141" s="5">
        <v>43509</v>
      </c>
      <c r="C1141" t="s">
        <v>1272</v>
      </c>
      <c r="D1141" t="s">
        <v>6143</v>
      </c>
      <c r="E1141">
        <v>6</v>
      </c>
      <c r="F1141" s="2" t="str">
        <f>VLOOKUP(C1141,customers!$A$2:$B$1760,2,FALSE)</f>
        <v>Rivy Farington</v>
      </c>
      <c r="G1141" s="2" t="str">
        <f>IF(VLOOKUP(C1141,customers!$A$2:$C$1760,3,FALSE)=0,"",VLOOKUP(C1141,customers!$A$2:$C$1760,3,FALSE))</f>
        <v/>
      </c>
      <c r="H1141" s="2" t="str">
        <f>VLOOKUP(C1141,customers!$A$2:$G$1760,7,FALSE)</f>
        <v>United States</v>
      </c>
      <c r="I1141" t="str">
        <f>VLOOKUP(D1141,products!$A$2:$B$97,2,FALSE)</f>
        <v>Lib</v>
      </c>
      <c r="J1141" t="str">
        <f>VLOOKUP(D1141,products!$A$2:$E$97,3,FALSE)</f>
        <v>D</v>
      </c>
      <c r="K1141" s="6">
        <f>VLOOKUP(D1141,products!$A$2:$E$97,4,FALSE)</f>
        <v>1</v>
      </c>
      <c r="L1141" s="7">
        <f>VLOOKUP(D1141,products!$A$2:$E$97,5,FALSE)</f>
        <v>12.95</v>
      </c>
      <c r="M1141" s="7">
        <f t="shared" si="51"/>
        <v>77.699999999999989</v>
      </c>
      <c r="N1141" t="str">
        <f t="shared" si="52"/>
        <v>Liberica</v>
      </c>
      <c r="O1141" t="str">
        <f t="shared" si="53"/>
        <v>Dark</v>
      </c>
      <c r="P1141" t="str">
        <f>VLOOKUP(orders[[#All],[Customer ID]],Table2[#All],9,0)</f>
        <v>Yes</v>
      </c>
    </row>
    <row r="1142" spans="1:16" x14ac:dyDescent="0.35">
      <c r="A1142" t="s">
        <v>1276</v>
      </c>
      <c r="B1142" s="5">
        <v>44694</v>
      </c>
      <c r="C1142" t="s">
        <v>1277</v>
      </c>
      <c r="D1142" t="s">
        <v>6165</v>
      </c>
      <c r="E1142">
        <v>1</v>
      </c>
      <c r="F1142" s="2" t="str">
        <f>VLOOKUP(C1142,customers!$A$2:$B$1760,2,FALSE)</f>
        <v>Vallie Kundt</v>
      </c>
      <c r="G1142" s="2" t="str">
        <f>IF(VLOOKUP(C1142,customers!$A$2:$C$1760,3,FALSE)=0,"",VLOOKUP(C1142,customers!$A$2:$C$1760,3,FALSE))</f>
        <v>vkundt3w@bigcartel.com</v>
      </c>
      <c r="H1142" s="2" t="str">
        <f>VLOOKUP(C1142,customers!$A$2:$G$1760,7,FALSE)</f>
        <v>Ireland</v>
      </c>
      <c r="I1142" t="str">
        <f>VLOOKUP(D1142,products!$A$2:$B$97,2,FALSE)</f>
        <v>Lib</v>
      </c>
      <c r="J1142" t="str">
        <f>VLOOKUP(D1142,products!$A$2:$E$97,3,FALSE)</f>
        <v>D</v>
      </c>
      <c r="K1142" s="6">
        <f>VLOOKUP(D1142,products!$A$2:$E$97,4,FALSE)</f>
        <v>2.5</v>
      </c>
      <c r="L1142" s="7">
        <f>VLOOKUP(D1142,products!$A$2:$E$97,5,FALSE)</f>
        <v>29.785</v>
      </c>
      <c r="M1142" s="7">
        <f t="shared" si="51"/>
        <v>29.785</v>
      </c>
      <c r="N1142" t="str">
        <f t="shared" si="52"/>
        <v>Liberica</v>
      </c>
      <c r="O1142" t="str">
        <f t="shared" si="53"/>
        <v>Dark</v>
      </c>
      <c r="P1142" t="str">
        <f>VLOOKUP(orders[[#All],[Customer ID]],Table2[#All],9,0)</f>
        <v>Yes</v>
      </c>
    </row>
    <row r="1143" spans="1:16" x14ac:dyDescent="0.35">
      <c r="A1143" t="s">
        <v>1283</v>
      </c>
      <c r="B1143" s="5">
        <v>43970</v>
      </c>
      <c r="C1143" t="s">
        <v>1284</v>
      </c>
      <c r="D1143" t="s">
        <v>6167</v>
      </c>
      <c r="E1143">
        <v>4</v>
      </c>
      <c r="F1143" s="2" t="str">
        <f>VLOOKUP(C1143,customers!$A$2:$B$1760,2,FALSE)</f>
        <v>Boyd Bett</v>
      </c>
      <c r="G1143" s="2" t="str">
        <f>IF(VLOOKUP(C1143,customers!$A$2:$C$1760,3,FALSE)=0,"",VLOOKUP(C1143,customers!$A$2:$C$1760,3,FALSE))</f>
        <v>bbett3x@google.de</v>
      </c>
      <c r="H1143" s="2" t="str">
        <f>VLOOKUP(C1143,customers!$A$2:$G$1760,7,FALSE)</f>
        <v>United States</v>
      </c>
      <c r="I1143" t="str">
        <f>VLOOKUP(D1143,products!$A$2:$B$97,2,FALSE)</f>
        <v>Ara</v>
      </c>
      <c r="J1143" t="str">
        <f>VLOOKUP(D1143,products!$A$2:$E$97,3,FALSE)</f>
        <v>L</v>
      </c>
      <c r="K1143" s="6">
        <f>VLOOKUP(D1143,products!$A$2:$E$97,4,FALSE)</f>
        <v>0.2</v>
      </c>
      <c r="L1143" s="7">
        <f>VLOOKUP(D1143,products!$A$2:$E$97,5,FALSE)</f>
        <v>3.8849999999999998</v>
      </c>
      <c r="M1143" s="7">
        <f t="shared" si="51"/>
        <v>15.54</v>
      </c>
      <c r="N1143" t="str">
        <f t="shared" si="52"/>
        <v>Arabica</v>
      </c>
      <c r="O1143" t="str">
        <f t="shared" si="53"/>
        <v>Light</v>
      </c>
      <c r="P1143" t="str">
        <f>VLOOKUP(orders[[#All],[Customer ID]],Table2[#All],9,0)</f>
        <v>Yes</v>
      </c>
    </row>
    <row r="1144" spans="1:16" x14ac:dyDescent="0.35">
      <c r="A1144" t="s">
        <v>1289</v>
      </c>
      <c r="B1144" s="5">
        <v>44678</v>
      </c>
      <c r="C1144" t="s">
        <v>1290</v>
      </c>
      <c r="D1144" t="s">
        <v>6148</v>
      </c>
      <c r="E1144">
        <v>4</v>
      </c>
      <c r="F1144" s="2" t="str">
        <f>VLOOKUP(C1144,customers!$A$2:$B$1760,2,FALSE)</f>
        <v>Julio Armytage</v>
      </c>
      <c r="G1144" s="2" t="str">
        <f>IF(VLOOKUP(C1144,customers!$A$2:$C$1760,3,FALSE)=0,"",VLOOKUP(C1144,customers!$A$2:$C$1760,3,FALSE))</f>
        <v/>
      </c>
      <c r="H1144" s="2" t="str">
        <f>VLOOKUP(C1144,customers!$A$2:$G$1760,7,FALSE)</f>
        <v>Ireland</v>
      </c>
      <c r="I1144" t="str">
        <f>VLOOKUP(D1144,products!$A$2:$B$97,2,FALSE)</f>
        <v>Exc</v>
      </c>
      <c r="J1144" t="str">
        <f>VLOOKUP(D1144,products!$A$2:$E$97,3,FALSE)</f>
        <v>L</v>
      </c>
      <c r="K1144" s="6">
        <f>VLOOKUP(D1144,products!$A$2:$E$97,4,FALSE)</f>
        <v>2.5</v>
      </c>
      <c r="L1144" s="7">
        <f>VLOOKUP(D1144,products!$A$2:$E$97,5,FALSE)</f>
        <v>34.155000000000001</v>
      </c>
      <c r="M1144" s="7">
        <f t="shared" si="51"/>
        <v>136.62</v>
      </c>
      <c r="N1144" t="str">
        <f t="shared" si="52"/>
        <v>Excelsa</v>
      </c>
      <c r="O1144" t="str">
        <f t="shared" si="53"/>
        <v>Light</v>
      </c>
      <c r="P1144" t="str">
        <f>VLOOKUP(orders[[#All],[Customer ID]],Table2[#All],9,0)</f>
        <v>Yes</v>
      </c>
    </row>
    <row r="1145" spans="1:16" x14ac:dyDescent="0.35">
      <c r="A1145" t="s">
        <v>1293</v>
      </c>
      <c r="B1145" s="5">
        <v>44083</v>
      </c>
      <c r="C1145" t="s">
        <v>1294</v>
      </c>
      <c r="D1145" t="s">
        <v>6160</v>
      </c>
      <c r="E1145">
        <v>2</v>
      </c>
      <c r="F1145" s="2" t="str">
        <f>VLOOKUP(C1145,customers!$A$2:$B$1760,2,FALSE)</f>
        <v>Deana Staite</v>
      </c>
      <c r="G1145" s="2" t="str">
        <f>IF(VLOOKUP(C1145,customers!$A$2:$C$1760,3,FALSE)=0,"",VLOOKUP(C1145,customers!$A$2:$C$1760,3,FALSE))</f>
        <v>dstaite3z@scientificamerican.com</v>
      </c>
      <c r="H1145" s="2" t="str">
        <f>VLOOKUP(C1145,customers!$A$2:$G$1760,7,FALSE)</f>
        <v>United States</v>
      </c>
      <c r="I1145" t="str">
        <f>VLOOKUP(D1145,products!$A$2:$B$97,2,FALSE)</f>
        <v>Lib</v>
      </c>
      <c r="J1145" t="str">
        <f>VLOOKUP(D1145,products!$A$2:$E$97,3,FALSE)</f>
        <v>M</v>
      </c>
      <c r="K1145" s="6">
        <f>VLOOKUP(D1145,products!$A$2:$E$97,4,FALSE)</f>
        <v>0.5</v>
      </c>
      <c r="L1145" s="7">
        <f>VLOOKUP(D1145,products!$A$2:$E$97,5,FALSE)</f>
        <v>8.73</v>
      </c>
      <c r="M1145" s="7">
        <f t="shared" si="51"/>
        <v>17.46</v>
      </c>
      <c r="N1145" t="str">
        <f t="shared" si="52"/>
        <v>Liberica</v>
      </c>
      <c r="O1145" t="str">
        <f t="shared" si="53"/>
        <v>Medium</v>
      </c>
      <c r="P1145" t="str">
        <f>VLOOKUP(orders[[#All],[Customer ID]],Table2[#All],9,0)</f>
        <v>No</v>
      </c>
    </row>
    <row r="1146" spans="1:16" x14ac:dyDescent="0.35">
      <c r="A1146" t="s">
        <v>1299</v>
      </c>
      <c r="B1146" s="5">
        <v>44265</v>
      </c>
      <c r="C1146" t="s">
        <v>1300</v>
      </c>
      <c r="D1146" t="s">
        <v>6148</v>
      </c>
      <c r="E1146">
        <v>2</v>
      </c>
      <c r="F1146" s="2" t="str">
        <f>VLOOKUP(C1146,customers!$A$2:$B$1760,2,FALSE)</f>
        <v>Winn Keyse</v>
      </c>
      <c r="G1146" s="2" t="str">
        <f>IF(VLOOKUP(C1146,customers!$A$2:$C$1760,3,FALSE)=0,"",VLOOKUP(C1146,customers!$A$2:$C$1760,3,FALSE))</f>
        <v>wkeyse40@apple.com</v>
      </c>
      <c r="H1146" s="2" t="str">
        <f>VLOOKUP(C1146,customers!$A$2:$G$1760,7,FALSE)</f>
        <v>United States</v>
      </c>
      <c r="I1146" t="str">
        <f>VLOOKUP(D1146,products!$A$2:$B$97,2,FALSE)</f>
        <v>Exc</v>
      </c>
      <c r="J1146" t="str">
        <f>VLOOKUP(D1146,products!$A$2:$E$97,3,FALSE)</f>
        <v>L</v>
      </c>
      <c r="K1146" s="6">
        <f>VLOOKUP(D1146,products!$A$2:$E$97,4,FALSE)</f>
        <v>2.5</v>
      </c>
      <c r="L1146" s="7">
        <f>VLOOKUP(D1146,products!$A$2:$E$97,5,FALSE)</f>
        <v>34.155000000000001</v>
      </c>
      <c r="M1146" s="7">
        <f t="shared" si="51"/>
        <v>68.31</v>
      </c>
      <c r="N1146" t="str">
        <f t="shared" si="52"/>
        <v>Excelsa</v>
      </c>
      <c r="O1146" t="str">
        <f t="shared" si="53"/>
        <v>Light</v>
      </c>
      <c r="P1146" t="str">
        <f>VLOOKUP(orders[[#All],[Customer ID]],Table2[#All],9,0)</f>
        <v>Yes</v>
      </c>
    </row>
    <row r="1147" spans="1:16" x14ac:dyDescent="0.35">
      <c r="A1147" t="s">
        <v>1305</v>
      </c>
      <c r="B1147" s="5">
        <v>43562</v>
      </c>
      <c r="C1147" t="s">
        <v>1306</v>
      </c>
      <c r="D1147" t="s">
        <v>6159</v>
      </c>
      <c r="E1147">
        <v>4</v>
      </c>
      <c r="F1147" s="2" t="str">
        <f>VLOOKUP(C1147,customers!$A$2:$B$1760,2,FALSE)</f>
        <v>Osmund Clausen-Thue</v>
      </c>
      <c r="G1147" s="2" t="str">
        <f>IF(VLOOKUP(C1147,customers!$A$2:$C$1760,3,FALSE)=0,"",VLOOKUP(C1147,customers!$A$2:$C$1760,3,FALSE))</f>
        <v>oclausenthue41@marriott.com</v>
      </c>
      <c r="H1147" s="2" t="str">
        <f>VLOOKUP(C1147,customers!$A$2:$G$1760,7,FALSE)</f>
        <v>United States</v>
      </c>
      <c r="I1147" t="str">
        <f>VLOOKUP(D1147,products!$A$2:$B$97,2,FALSE)</f>
        <v>Lib</v>
      </c>
      <c r="J1147" t="str">
        <f>VLOOKUP(D1147,products!$A$2:$E$97,3,FALSE)</f>
        <v>M</v>
      </c>
      <c r="K1147" s="6">
        <f>VLOOKUP(D1147,products!$A$2:$E$97,4,FALSE)</f>
        <v>0.2</v>
      </c>
      <c r="L1147" s="7">
        <f>VLOOKUP(D1147,products!$A$2:$E$97,5,FALSE)</f>
        <v>4.3650000000000002</v>
      </c>
      <c r="M1147" s="7">
        <f t="shared" si="51"/>
        <v>17.46</v>
      </c>
      <c r="N1147" t="str">
        <f t="shared" si="52"/>
        <v>Liberica</v>
      </c>
      <c r="O1147" t="str">
        <f t="shared" si="53"/>
        <v>Medium</v>
      </c>
      <c r="P1147" t="str">
        <f>VLOOKUP(orders[[#All],[Customer ID]],Table2[#All],9,0)</f>
        <v>No</v>
      </c>
    </row>
    <row r="1148" spans="1:16" x14ac:dyDescent="0.35">
      <c r="A1148" t="s">
        <v>1311</v>
      </c>
      <c r="B1148" s="5">
        <v>44024</v>
      </c>
      <c r="C1148" t="s">
        <v>1312</v>
      </c>
      <c r="D1148" t="s">
        <v>6162</v>
      </c>
      <c r="E1148">
        <v>3</v>
      </c>
      <c r="F1148" s="2" t="str">
        <f>VLOOKUP(C1148,customers!$A$2:$B$1760,2,FALSE)</f>
        <v>Leonore Francisco</v>
      </c>
      <c r="G1148" s="2" t="str">
        <f>IF(VLOOKUP(C1148,customers!$A$2:$C$1760,3,FALSE)=0,"",VLOOKUP(C1148,customers!$A$2:$C$1760,3,FALSE))</f>
        <v>lfrancisco42@fema.gov</v>
      </c>
      <c r="H1148" s="2" t="str">
        <f>VLOOKUP(C1148,customers!$A$2:$G$1760,7,FALSE)</f>
        <v>United States</v>
      </c>
      <c r="I1148" t="str">
        <f>VLOOKUP(D1148,products!$A$2:$B$97,2,FALSE)</f>
        <v>Lib</v>
      </c>
      <c r="J1148" t="str">
        <f>VLOOKUP(D1148,products!$A$2:$E$97,3,FALSE)</f>
        <v>M</v>
      </c>
      <c r="K1148" s="6">
        <f>VLOOKUP(D1148,products!$A$2:$E$97,4,FALSE)</f>
        <v>1</v>
      </c>
      <c r="L1148" s="7">
        <f>VLOOKUP(D1148,products!$A$2:$E$97,5,FALSE)</f>
        <v>14.55</v>
      </c>
      <c r="M1148" s="7">
        <f t="shared" si="51"/>
        <v>43.650000000000006</v>
      </c>
      <c r="N1148" t="str">
        <f t="shared" si="52"/>
        <v>Liberica</v>
      </c>
      <c r="O1148" t="str">
        <f t="shared" si="53"/>
        <v>Medium</v>
      </c>
      <c r="P1148" t="str">
        <f>VLOOKUP(orders[[#All],[Customer ID]],Table2[#All],9,0)</f>
        <v>No</v>
      </c>
    </row>
    <row r="1149" spans="1:16" x14ac:dyDescent="0.35">
      <c r="A1149" t="s">
        <v>1311</v>
      </c>
      <c r="B1149" s="5">
        <v>44024</v>
      </c>
      <c r="C1149" t="s">
        <v>1312</v>
      </c>
      <c r="D1149" t="s">
        <v>6141</v>
      </c>
      <c r="E1149">
        <v>2</v>
      </c>
      <c r="F1149" s="2" t="str">
        <f>VLOOKUP(C1149,customers!$A$2:$B$1760,2,FALSE)</f>
        <v>Leonore Francisco</v>
      </c>
      <c r="G1149" s="2" t="str">
        <f>IF(VLOOKUP(C1149,customers!$A$2:$C$1760,3,FALSE)=0,"",VLOOKUP(C1149,customers!$A$2:$C$1760,3,FALSE))</f>
        <v>lfrancisco42@fema.gov</v>
      </c>
      <c r="H1149" s="2" t="str">
        <f>VLOOKUP(C1149,customers!$A$2:$G$1760,7,FALSE)</f>
        <v>United States</v>
      </c>
      <c r="I1149" t="str">
        <f>VLOOKUP(D1149,products!$A$2:$B$97,2,FALSE)</f>
        <v>Exc</v>
      </c>
      <c r="J1149" t="str">
        <f>VLOOKUP(D1149,products!$A$2:$E$97,3,FALSE)</f>
        <v>M</v>
      </c>
      <c r="K1149" s="6">
        <f>VLOOKUP(D1149,products!$A$2:$E$97,4,FALSE)</f>
        <v>1</v>
      </c>
      <c r="L1149" s="7">
        <f>VLOOKUP(D1149,products!$A$2:$E$97,5,FALSE)</f>
        <v>13.75</v>
      </c>
      <c r="M1149" s="7">
        <f t="shared" si="51"/>
        <v>27.5</v>
      </c>
      <c r="N1149" t="str">
        <f t="shared" si="52"/>
        <v>Excelsa</v>
      </c>
      <c r="O1149" t="str">
        <f t="shared" si="53"/>
        <v>Medium</v>
      </c>
      <c r="P1149" t="str">
        <f>VLOOKUP(orders[[#All],[Customer ID]],Table2[#All],9,0)</f>
        <v>No</v>
      </c>
    </row>
    <row r="1150" spans="1:16" x14ac:dyDescent="0.35">
      <c r="A1150" t="s">
        <v>1322</v>
      </c>
      <c r="B1150" s="5">
        <v>44551</v>
      </c>
      <c r="C1150" t="s">
        <v>1323</v>
      </c>
      <c r="D1150" t="s">
        <v>6153</v>
      </c>
      <c r="E1150">
        <v>5</v>
      </c>
      <c r="F1150" s="2" t="str">
        <f>VLOOKUP(C1150,customers!$A$2:$B$1760,2,FALSE)</f>
        <v>Giacobo Skingle</v>
      </c>
      <c r="G1150" s="2" t="str">
        <f>IF(VLOOKUP(C1150,customers!$A$2:$C$1760,3,FALSE)=0,"",VLOOKUP(C1150,customers!$A$2:$C$1760,3,FALSE))</f>
        <v>gskingle44@clickbank.net</v>
      </c>
      <c r="H1150" s="2" t="str">
        <f>VLOOKUP(C1150,customers!$A$2:$G$1760,7,FALSE)</f>
        <v>United States</v>
      </c>
      <c r="I1150" t="str">
        <f>VLOOKUP(D1150,products!$A$2:$B$97,2,FALSE)</f>
        <v>Exc</v>
      </c>
      <c r="J1150" t="str">
        <f>VLOOKUP(D1150,products!$A$2:$E$97,3,FALSE)</f>
        <v>D</v>
      </c>
      <c r="K1150" s="6">
        <f>VLOOKUP(D1150,products!$A$2:$E$97,4,FALSE)</f>
        <v>0.2</v>
      </c>
      <c r="L1150" s="7">
        <f>VLOOKUP(D1150,products!$A$2:$E$97,5,FALSE)</f>
        <v>3.645</v>
      </c>
      <c r="M1150" s="7">
        <f t="shared" si="51"/>
        <v>18.225000000000001</v>
      </c>
      <c r="N1150" t="str">
        <f t="shared" si="52"/>
        <v>Excelsa</v>
      </c>
      <c r="O1150" t="str">
        <f t="shared" si="53"/>
        <v>Dark</v>
      </c>
      <c r="P1150" t="str">
        <f>VLOOKUP(orders[[#All],[Customer ID]],Table2[#All],9,0)</f>
        <v>Yes</v>
      </c>
    </row>
    <row r="1151" spans="1:16" x14ac:dyDescent="0.35">
      <c r="A1151" t="s">
        <v>1328</v>
      </c>
      <c r="B1151" s="5">
        <v>44108</v>
      </c>
      <c r="C1151" t="s">
        <v>1329</v>
      </c>
      <c r="D1151" t="s">
        <v>6175</v>
      </c>
      <c r="E1151">
        <v>2</v>
      </c>
      <c r="F1151" s="2" t="str">
        <f>VLOOKUP(C1151,customers!$A$2:$B$1760,2,FALSE)</f>
        <v>Gerard Pirdy</v>
      </c>
      <c r="G1151" s="2" t="str">
        <f>IF(VLOOKUP(C1151,customers!$A$2:$C$1760,3,FALSE)=0,"",VLOOKUP(C1151,customers!$A$2:$C$1760,3,FALSE))</f>
        <v/>
      </c>
      <c r="H1151" s="2" t="str">
        <f>VLOOKUP(C1151,customers!$A$2:$G$1760,7,FALSE)</f>
        <v>United States</v>
      </c>
      <c r="I1151" t="str">
        <f>VLOOKUP(D1151,products!$A$2:$B$97,2,FALSE)</f>
        <v>Ara</v>
      </c>
      <c r="J1151" t="str">
        <f>VLOOKUP(D1151,products!$A$2:$E$97,3,FALSE)</f>
        <v>M</v>
      </c>
      <c r="K1151" s="6">
        <f>VLOOKUP(D1151,products!$A$2:$E$97,4,FALSE)</f>
        <v>2.5</v>
      </c>
      <c r="L1151" s="7">
        <f>VLOOKUP(D1151,products!$A$2:$E$97,5,FALSE)</f>
        <v>25.875</v>
      </c>
      <c r="M1151" s="7">
        <f t="shared" si="51"/>
        <v>51.75</v>
      </c>
      <c r="N1151" t="str">
        <f t="shared" si="52"/>
        <v>Arabica</v>
      </c>
      <c r="O1151" t="str">
        <f t="shared" si="53"/>
        <v>Medium</v>
      </c>
      <c r="P1151" t="str">
        <f>VLOOKUP(orders[[#All],[Customer ID]],Table2[#All],9,0)</f>
        <v>Yes</v>
      </c>
    </row>
    <row r="1152" spans="1:16" x14ac:dyDescent="0.35">
      <c r="A1152" t="s">
        <v>1333</v>
      </c>
      <c r="B1152" s="5">
        <v>44051</v>
      </c>
      <c r="C1152" t="s">
        <v>1334</v>
      </c>
      <c r="D1152" t="s">
        <v>6143</v>
      </c>
      <c r="E1152">
        <v>1</v>
      </c>
      <c r="F1152" s="2" t="str">
        <f>VLOOKUP(C1152,customers!$A$2:$B$1760,2,FALSE)</f>
        <v>Jacinthe Balsillie</v>
      </c>
      <c r="G1152" s="2" t="str">
        <f>IF(VLOOKUP(C1152,customers!$A$2:$C$1760,3,FALSE)=0,"",VLOOKUP(C1152,customers!$A$2:$C$1760,3,FALSE))</f>
        <v>jbalsillie46@princeton.edu</v>
      </c>
      <c r="H1152" s="2" t="str">
        <f>VLOOKUP(C1152,customers!$A$2:$G$1760,7,FALSE)</f>
        <v>United States</v>
      </c>
      <c r="I1152" t="str">
        <f>VLOOKUP(D1152,products!$A$2:$B$97,2,FALSE)</f>
        <v>Lib</v>
      </c>
      <c r="J1152" t="str">
        <f>VLOOKUP(D1152,products!$A$2:$E$97,3,FALSE)</f>
        <v>D</v>
      </c>
      <c r="K1152" s="6">
        <f>VLOOKUP(D1152,products!$A$2:$E$97,4,FALSE)</f>
        <v>1</v>
      </c>
      <c r="L1152" s="7">
        <f>VLOOKUP(D1152,products!$A$2:$E$97,5,FALSE)</f>
        <v>12.95</v>
      </c>
      <c r="M1152" s="7">
        <f t="shared" si="51"/>
        <v>12.95</v>
      </c>
      <c r="N1152" t="str">
        <f t="shared" si="52"/>
        <v>Liberica</v>
      </c>
      <c r="O1152" t="str">
        <f t="shared" si="53"/>
        <v>Dark</v>
      </c>
      <c r="P1152" t="str">
        <f>VLOOKUP(orders[[#All],[Customer ID]],Table2[#All],9,0)</f>
        <v>Yes</v>
      </c>
    </row>
    <row r="1153" spans="1:16" x14ac:dyDescent="0.35">
      <c r="A1153" t="s">
        <v>1339</v>
      </c>
      <c r="B1153" s="5">
        <v>44115</v>
      </c>
      <c r="C1153" t="s">
        <v>1340</v>
      </c>
      <c r="D1153" t="s">
        <v>6155</v>
      </c>
      <c r="E1153">
        <v>3</v>
      </c>
      <c r="F1153" s="2" t="str">
        <f>VLOOKUP(C1153,customers!$A$2:$B$1760,2,FALSE)</f>
        <v>Quinton Fouracres</v>
      </c>
      <c r="G1153" s="2" t="str">
        <f>IF(VLOOKUP(C1153,customers!$A$2:$C$1760,3,FALSE)=0,"",VLOOKUP(C1153,customers!$A$2:$C$1760,3,FALSE))</f>
        <v/>
      </c>
      <c r="H1153" s="2" t="str">
        <f>VLOOKUP(C1153,customers!$A$2:$G$1760,7,FALSE)</f>
        <v>United States</v>
      </c>
      <c r="I1153" t="str">
        <f>VLOOKUP(D1153,products!$A$2:$B$97,2,FALSE)</f>
        <v>Ara</v>
      </c>
      <c r="J1153" t="str">
        <f>VLOOKUP(D1153,products!$A$2:$E$97,3,FALSE)</f>
        <v>M</v>
      </c>
      <c r="K1153" s="6">
        <f>VLOOKUP(D1153,products!$A$2:$E$97,4,FALSE)</f>
        <v>1</v>
      </c>
      <c r="L1153" s="7">
        <f>VLOOKUP(D1153,products!$A$2:$E$97,5,FALSE)</f>
        <v>11.25</v>
      </c>
      <c r="M1153" s="7">
        <f t="shared" si="51"/>
        <v>33.75</v>
      </c>
      <c r="N1153" t="str">
        <f t="shared" si="52"/>
        <v>Arabica</v>
      </c>
      <c r="O1153" t="str">
        <f t="shared" si="53"/>
        <v>Medium</v>
      </c>
      <c r="P1153" t="str">
        <f>VLOOKUP(orders[[#All],[Customer ID]],Table2[#All],9,0)</f>
        <v>Yes</v>
      </c>
    </row>
    <row r="1154" spans="1:16" x14ac:dyDescent="0.35">
      <c r="A1154" t="s">
        <v>1344</v>
      </c>
      <c r="B1154" s="5">
        <v>44510</v>
      </c>
      <c r="C1154" t="s">
        <v>1345</v>
      </c>
      <c r="D1154" t="s">
        <v>6151</v>
      </c>
      <c r="E1154">
        <v>3</v>
      </c>
      <c r="F1154" s="2" t="str">
        <f>VLOOKUP(C1154,customers!$A$2:$B$1760,2,FALSE)</f>
        <v>Bettina Leffek</v>
      </c>
      <c r="G1154" s="2" t="str">
        <f>IF(VLOOKUP(C1154,customers!$A$2:$C$1760,3,FALSE)=0,"",VLOOKUP(C1154,customers!$A$2:$C$1760,3,FALSE))</f>
        <v>bleffek48@ning.com</v>
      </c>
      <c r="H1154" s="2" t="str">
        <f>VLOOKUP(C1154,customers!$A$2:$G$1760,7,FALSE)</f>
        <v>United States</v>
      </c>
      <c r="I1154" t="str">
        <f>VLOOKUP(D1154,products!$A$2:$B$97,2,FALSE)</f>
        <v>Rob</v>
      </c>
      <c r="J1154" t="str">
        <f>VLOOKUP(D1154,products!$A$2:$E$97,3,FALSE)</f>
        <v>M</v>
      </c>
      <c r="K1154" s="6">
        <f>VLOOKUP(D1154,products!$A$2:$E$97,4,FALSE)</f>
        <v>2.5</v>
      </c>
      <c r="L1154" s="7">
        <f>VLOOKUP(D1154,products!$A$2:$E$97,5,FALSE)</f>
        <v>22.885000000000002</v>
      </c>
      <c r="M1154" s="7">
        <f t="shared" ref="M1154:M1217" si="54">E1154*L1154</f>
        <v>68.655000000000001</v>
      </c>
      <c r="N1154" t="str">
        <f t="shared" ref="N1154:N1217" si="55">IF(I1154="Rob","Robusta",IF(I1154="Exc","Excelsa",IF(I1154="Ara","Arabica",IF(I1154="Lib","Liberica",""))))</f>
        <v>Robusta</v>
      </c>
      <c r="O1154" t="str">
        <f t="shared" ref="O1154:O1217" si="56">IF(J1154="M","Medium",IF(J1154="L","Light",IF(J1154="D","Dark","")))</f>
        <v>Medium</v>
      </c>
      <c r="P1154" t="str">
        <f>VLOOKUP(orders[[#All],[Customer ID]],Table2[#All],9,0)</f>
        <v>Yes</v>
      </c>
    </row>
    <row r="1155" spans="1:16" x14ac:dyDescent="0.35">
      <c r="A1155" t="s">
        <v>1350</v>
      </c>
      <c r="B1155" s="5">
        <v>44367</v>
      </c>
      <c r="C1155" t="s">
        <v>1351</v>
      </c>
      <c r="D1155" t="s">
        <v>6163</v>
      </c>
      <c r="E1155">
        <v>1</v>
      </c>
      <c r="F1155" s="2" t="str">
        <f>VLOOKUP(C1155,customers!$A$2:$B$1760,2,FALSE)</f>
        <v>Hetti Penson</v>
      </c>
      <c r="G1155" s="2" t="str">
        <f>IF(VLOOKUP(C1155,customers!$A$2:$C$1760,3,FALSE)=0,"",VLOOKUP(C1155,customers!$A$2:$C$1760,3,FALSE))</f>
        <v/>
      </c>
      <c r="H1155" s="2" t="str">
        <f>VLOOKUP(C1155,customers!$A$2:$G$1760,7,FALSE)</f>
        <v>United States</v>
      </c>
      <c r="I1155" t="str">
        <f>VLOOKUP(D1155,products!$A$2:$B$97,2,FALSE)</f>
        <v>Rob</v>
      </c>
      <c r="J1155" t="str">
        <f>VLOOKUP(D1155,products!$A$2:$E$97,3,FALSE)</f>
        <v>D</v>
      </c>
      <c r="K1155" s="6">
        <f>VLOOKUP(D1155,products!$A$2:$E$97,4,FALSE)</f>
        <v>0.2</v>
      </c>
      <c r="L1155" s="7">
        <f>VLOOKUP(D1155,products!$A$2:$E$97,5,FALSE)</f>
        <v>2.6850000000000001</v>
      </c>
      <c r="M1155" s="7">
        <f t="shared" si="54"/>
        <v>2.6850000000000001</v>
      </c>
      <c r="N1155" t="str">
        <f t="shared" si="55"/>
        <v>Robusta</v>
      </c>
      <c r="O1155" t="str">
        <f t="shared" si="56"/>
        <v>Dark</v>
      </c>
      <c r="P1155" t="str">
        <f>VLOOKUP(orders[[#All],[Customer ID]],Table2[#All],9,0)</f>
        <v>No</v>
      </c>
    </row>
    <row r="1156" spans="1:16" x14ac:dyDescent="0.35">
      <c r="A1156" t="s">
        <v>1355</v>
      </c>
      <c r="B1156" s="5">
        <v>44473</v>
      </c>
      <c r="C1156" t="s">
        <v>1356</v>
      </c>
      <c r="D1156" t="s">
        <v>6168</v>
      </c>
      <c r="E1156">
        <v>5</v>
      </c>
      <c r="F1156" s="2" t="str">
        <f>VLOOKUP(C1156,customers!$A$2:$B$1760,2,FALSE)</f>
        <v>Jocko Pray</v>
      </c>
      <c r="G1156" s="2" t="str">
        <f>IF(VLOOKUP(C1156,customers!$A$2:$C$1760,3,FALSE)=0,"",VLOOKUP(C1156,customers!$A$2:$C$1760,3,FALSE))</f>
        <v>jpray4a@youtube.com</v>
      </c>
      <c r="H1156" s="2" t="str">
        <f>VLOOKUP(C1156,customers!$A$2:$G$1760,7,FALSE)</f>
        <v>United States</v>
      </c>
      <c r="I1156" t="str">
        <f>VLOOKUP(D1156,products!$A$2:$B$97,2,FALSE)</f>
        <v>Ara</v>
      </c>
      <c r="J1156" t="str">
        <f>VLOOKUP(D1156,products!$A$2:$E$97,3,FALSE)</f>
        <v>D</v>
      </c>
      <c r="K1156" s="6">
        <f>VLOOKUP(D1156,products!$A$2:$E$97,4,FALSE)</f>
        <v>2.5</v>
      </c>
      <c r="L1156" s="7">
        <f>VLOOKUP(D1156,products!$A$2:$E$97,5,FALSE)</f>
        <v>22.885000000000002</v>
      </c>
      <c r="M1156" s="7">
        <f t="shared" si="54"/>
        <v>114.42500000000001</v>
      </c>
      <c r="N1156" t="str">
        <f t="shared" si="55"/>
        <v>Arabica</v>
      </c>
      <c r="O1156" t="str">
        <f t="shared" si="56"/>
        <v>Dark</v>
      </c>
      <c r="P1156" t="str">
        <f>VLOOKUP(orders[[#All],[Customer ID]],Table2[#All],9,0)</f>
        <v>No</v>
      </c>
    </row>
    <row r="1157" spans="1:16" x14ac:dyDescent="0.35">
      <c r="A1157" t="s">
        <v>1361</v>
      </c>
      <c r="B1157" s="5">
        <v>43640</v>
      </c>
      <c r="C1157" t="s">
        <v>1362</v>
      </c>
      <c r="D1157" t="s">
        <v>6175</v>
      </c>
      <c r="E1157">
        <v>6</v>
      </c>
      <c r="F1157" s="2" t="str">
        <f>VLOOKUP(C1157,customers!$A$2:$B$1760,2,FALSE)</f>
        <v>Grete Holborn</v>
      </c>
      <c r="G1157" s="2" t="str">
        <f>IF(VLOOKUP(C1157,customers!$A$2:$C$1760,3,FALSE)=0,"",VLOOKUP(C1157,customers!$A$2:$C$1760,3,FALSE))</f>
        <v>gholborn4b@ow.ly</v>
      </c>
      <c r="H1157" s="2" t="str">
        <f>VLOOKUP(C1157,customers!$A$2:$G$1760,7,FALSE)</f>
        <v>United States</v>
      </c>
      <c r="I1157" t="str">
        <f>VLOOKUP(D1157,products!$A$2:$B$97,2,FALSE)</f>
        <v>Ara</v>
      </c>
      <c r="J1157" t="str">
        <f>VLOOKUP(D1157,products!$A$2:$E$97,3,FALSE)</f>
        <v>M</v>
      </c>
      <c r="K1157" s="6">
        <f>VLOOKUP(D1157,products!$A$2:$E$97,4,FALSE)</f>
        <v>2.5</v>
      </c>
      <c r="L1157" s="7">
        <f>VLOOKUP(D1157,products!$A$2:$E$97,5,FALSE)</f>
        <v>25.875</v>
      </c>
      <c r="M1157" s="7">
        <f t="shared" si="54"/>
        <v>155.25</v>
      </c>
      <c r="N1157" t="str">
        <f t="shared" si="55"/>
        <v>Arabica</v>
      </c>
      <c r="O1157" t="str">
        <f t="shared" si="56"/>
        <v>Medium</v>
      </c>
      <c r="P1157" t="str">
        <f>VLOOKUP(orders[[#All],[Customer ID]],Table2[#All],9,0)</f>
        <v>Yes</v>
      </c>
    </row>
    <row r="1158" spans="1:16" x14ac:dyDescent="0.35">
      <c r="A1158" t="s">
        <v>1367</v>
      </c>
      <c r="B1158" s="5">
        <v>43764</v>
      </c>
      <c r="C1158" t="s">
        <v>1368</v>
      </c>
      <c r="D1158" t="s">
        <v>6175</v>
      </c>
      <c r="E1158">
        <v>3</v>
      </c>
      <c r="F1158" s="2" t="str">
        <f>VLOOKUP(C1158,customers!$A$2:$B$1760,2,FALSE)</f>
        <v>Fielding Keinrat</v>
      </c>
      <c r="G1158" s="2" t="str">
        <f>IF(VLOOKUP(C1158,customers!$A$2:$C$1760,3,FALSE)=0,"",VLOOKUP(C1158,customers!$A$2:$C$1760,3,FALSE))</f>
        <v>fkeinrat4c@dailymail.co.uk</v>
      </c>
      <c r="H1158" s="2" t="str">
        <f>VLOOKUP(C1158,customers!$A$2:$G$1760,7,FALSE)</f>
        <v>United States</v>
      </c>
      <c r="I1158" t="str">
        <f>VLOOKUP(D1158,products!$A$2:$B$97,2,FALSE)</f>
        <v>Ara</v>
      </c>
      <c r="J1158" t="str">
        <f>VLOOKUP(D1158,products!$A$2:$E$97,3,FALSE)</f>
        <v>M</v>
      </c>
      <c r="K1158" s="6">
        <f>VLOOKUP(D1158,products!$A$2:$E$97,4,FALSE)</f>
        <v>2.5</v>
      </c>
      <c r="L1158" s="7">
        <f>VLOOKUP(D1158,products!$A$2:$E$97,5,FALSE)</f>
        <v>25.875</v>
      </c>
      <c r="M1158" s="7">
        <f t="shared" si="54"/>
        <v>77.625</v>
      </c>
      <c r="N1158" t="str">
        <f t="shared" si="55"/>
        <v>Arabica</v>
      </c>
      <c r="O1158" t="str">
        <f t="shared" si="56"/>
        <v>Medium</v>
      </c>
      <c r="P1158" t="str">
        <f>VLOOKUP(orders[[#All],[Customer ID]],Table2[#All],9,0)</f>
        <v>Yes</v>
      </c>
    </row>
    <row r="1159" spans="1:16" x14ac:dyDescent="0.35">
      <c r="A1159" t="s">
        <v>1373</v>
      </c>
      <c r="B1159" s="5">
        <v>44374</v>
      </c>
      <c r="C1159" t="s">
        <v>1374</v>
      </c>
      <c r="D1159" t="s">
        <v>6149</v>
      </c>
      <c r="E1159">
        <v>3</v>
      </c>
      <c r="F1159" s="2" t="str">
        <f>VLOOKUP(C1159,customers!$A$2:$B$1760,2,FALSE)</f>
        <v>Paulo Yea</v>
      </c>
      <c r="G1159" s="2" t="str">
        <f>IF(VLOOKUP(C1159,customers!$A$2:$C$1760,3,FALSE)=0,"",VLOOKUP(C1159,customers!$A$2:$C$1760,3,FALSE))</f>
        <v>pyea4d@aol.com</v>
      </c>
      <c r="H1159" s="2" t="str">
        <f>VLOOKUP(C1159,customers!$A$2:$G$1760,7,FALSE)</f>
        <v>Ireland</v>
      </c>
      <c r="I1159" t="str">
        <f>VLOOKUP(D1159,products!$A$2:$B$97,2,FALSE)</f>
        <v>Rob</v>
      </c>
      <c r="J1159" t="str">
        <f>VLOOKUP(D1159,products!$A$2:$E$97,3,FALSE)</f>
        <v>D</v>
      </c>
      <c r="K1159" s="6">
        <f>VLOOKUP(D1159,products!$A$2:$E$97,4,FALSE)</f>
        <v>2.5</v>
      </c>
      <c r="L1159" s="7">
        <f>VLOOKUP(D1159,products!$A$2:$E$97,5,FALSE)</f>
        <v>20.585000000000001</v>
      </c>
      <c r="M1159" s="7">
        <f t="shared" si="54"/>
        <v>61.755000000000003</v>
      </c>
      <c r="N1159" t="str">
        <f t="shared" si="55"/>
        <v>Robusta</v>
      </c>
      <c r="O1159" t="str">
        <f t="shared" si="56"/>
        <v>Dark</v>
      </c>
      <c r="P1159" t="str">
        <f>VLOOKUP(orders[[#All],[Customer ID]],Table2[#All],9,0)</f>
        <v>No</v>
      </c>
    </row>
    <row r="1160" spans="1:16" x14ac:dyDescent="0.35">
      <c r="A1160" t="s">
        <v>1379</v>
      </c>
      <c r="B1160" s="5">
        <v>43714</v>
      </c>
      <c r="C1160" t="s">
        <v>1380</v>
      </c>
      <c r="D1160" t="s">
        <v>6149</v>
      </c>
      <c r="E1160">
        <v>6</v>
      </c>
      <c r="F1160" s="2" t="str">
        <f>VLOOKUP(C1160,customers!$A$2:$B$1760,2,FALSE)</f>
        <v>Say Risborough</v>
      </c>
      <c r="G1160" s="2" t="str">
        <f>IF(VLOOKUP(C1160,customers!$A$2:$C$1760,3,FALSE)=0,"",VLOOKUP(C1160,customers!$A$2:$C$1760,3,FALSE))</f>
        <v/>
      </c>
      <c r="H1160" s="2" t="str">
        <f>VLOOKUP(C1160,customers!$A$2:$G$1760,7,FALSE)</f>
        <v>United States</v>
      </c>
      <c r="I1160" t="str">
        <f>VLOOKUP(D1160,products!$A$2:$B$97,2,FALSE)</f>
        <v>Rob</v>
      </c>
      <c r="J1160" t="str">
        <f>VLOOKUP(D1160,products!$A$2:$E$97,3,FALSE)</f>
        <v>D</v>
      </c>
      <c r="K1160" s="6">
        <f>VLOOKUP(D1160,products!$A$2:$E$97,4,FALSE)</f>
        <v>2.5</v>
      </c>
      <c r="L1160" s="7">
        <f>VLOOKUP(D1160,products!$A$2:$E$97,5,FALSE)</f>
        <v>20.585000000000001</v>
      </c>
      <c r="M1160" s="7">
        <f t="shared" si="54"/>
        <v>123.51</v>
      </c>
      <c r="N1160" t="str">
        <f t="shared" si="55"/>
        <v>Robusta</v>
      </c>
      <c r="O1160" t="str">
        <f t="shared" si="56"/>
        <v>Dark</v>
      </c>
      <c r="P1160" t="str">
        <f>VLOOKUP(orders[[#All],[Customer ID]],Table2[#All],9,0)</f>
        <v>Yes</v>
      </c>
    </row>
    <row r="1161" spans="1:16" x14ac:dyDescent="0.35">
      <c r="A1161" t="s">
        <v>1384</v>
      </c>
      <c r="B1161" s="5">
        <v>44316</v>
      </c>
      <c r="C1161" t="s">
        <v>1385</v>
      </c>
      <c r="D1161" t="s">
        <v>6164</v>
      </c>
      <c r="E1161">
        <v>6</v>
      </c>
      <c r="F1161" s="2" t="str">
        <f>VLOOKUP(C1161,customers!$A$2:$B$1760,2,FALSE)</f>
        <v>Alexa Sizey</v>
      </c>
      <c r="G1161" s="2" t="str">
        <f>IF(VLOOKUP(C1161,customers!$A$2:$C$1760,3,FALSE)=0,"",VLOOKUP(C1161,customers!$A$2:$C$1760,3,FALSE))</f>
        <v/>
      </c>
      <c r="H1161" s="2" t="str">
        <f>VLOOKUP(C1161,customers!$A$2:$G$1760,7,FALSE)</f>
        <v>United States</v>
      </c>
      <c r="I1161" t="str">
        <f>VLOOKUP(D1161,products!$A$2:$B$97,2,FALSE)</f>
        <v>Lib</v>
      </c>
      <c r="J1161" t="str">
        <f>VLOOKUP(D1161,products!$A$2:$E$97,3,FALSE)</f>
        <v>L</v>
      </c>
      <c r="K1161" s="6">
        <f>VLOOKUP(D1161,products!$A$2:$E$97,4,FALSE)</f>
        <v>2.5</v>
      </c>
      <c r="L1161" s="7">
        <f>VLOOKUP(D1161,products!$A$2:$E$97,5,FALSE)</f>
        <v>36.454999999999998</v>
      </c>
      <c r="M1161" s="7">
        <f t="shared" si="54"/>
        <v>218.73</v>
      </c>
      <c r="N1161" t="str">
        <f t="shared" si="55"/>
        <v>Liberica</v>
      </c>
      <c r="O1161" t="str">
        <f t="shared" si="56"/>
        <v>Light</v>
      </c>
      <c r="P1161" t="str">
        <f>VLOOKUP(orders[[#All],[Customer ID]],Table2[#All],9,0)</f>
        <v>No</v>
      </c>
    </row>
    <row r="1162" spans="1:16" x14ac:dyDescent="0.35">
      <c r="A1162" t="s">
        <v>1389</v>
      </c>
      <c r="B1162" s="5">
        <v>43837</v>
      </c>
      <c r="C1162" t="s">
        <v>1390</v>
      </c>
      <c r="D1162" t="s">
        <v>6139</v>
      </c>
      <c r="E1162">
        <v>4</v>
      </c>
      <c r="F1162" s="2" t="str">
        <f>VLOOKUP(C1162,customers!$A$2:$B$1760,2,FALSE)</f>
        <v>Kari Swede</v>
      </c>
      <c r="G1162" s="2" t="str">
        <f>IF(VLOOKUP(C1162,customers!$A$2:$C$1760,3,FALSE)=0,"",VLOOKUP(C1162,customers!$A$2:$C$1760,3,FALSE))</f>
        <v>kswede4g@addthis.com</v>
      </c>
      <c r="H1162" s="2" t="str">
        <f>VLOOKUP(C1162,customers!$A$2:$G$1760,7,FALSE)</f>
        <v>United States</v>
      </c>
      <c r="I1162" t="str">
        <f>VLOOKUP(D1162,products!$A$2:$B$97,2,FALSE)</f>
        <v>Exc</v>
      </c>
      <c r="J1162" t="str">
        <f>VLOOKUP(D1162,products!$A$2:$E$97,3,FALSE)</f>
        <v>M</v>
      </c>
      <c r="K1162" s="6">
        <f>VLOOKUP(D1162,products!$A$2:$E$97,4,FALSE)</f>
        <v>0.5</v>
      </c>
      <c r="L1162" s="7">
        <f>VLOOKUP(D1162,products!$A$2:$E$97,5,FALSE)</f>
        <v>8.25</v>
      </c>
      <c r="M1162" s="7">
        <f t="shared" si="54"/>
        <v>33</v>
      </c>
      <c r="N1162" t="str">
        <f t="shared" si="55"/>
        <v>Excelsa</v>
      </c>
      <c r="O1162" t="str">
        <f t="shared" si="56"/>
        <v>Medium</v>
      </c>
      <c r="P1162" t="str">
        <f>VLOOKUP(orders[[#All],[Customer ID]],Table2[#All],9,0)</f>
        <v>No</v>
      </c>
    </row>
    <row r="1163" spans="1:16" x14ac:dyDescent="0.35">
      <c r="A1163" t="s">
        <v>1395</v>
      </c>
      <c r="B1163" s="5">
        <v>44207</v>
      </c>
      <c r="C1163" t="s">
        <v>1396</v>
      </c>
      <c r="D1163" t="s">
        <v>6180</v>
      </c>
      <c r="E1163">
        <v>3</v>
      </c>
      <c r="F1163" s="2" t="str">
        <f>VLOOKUP(C1163,customers!$A$2:$B$1760,2,FALSE)</f>
        <v>Leontine Rubrow</v>
      </c>
      <c r="G1163" s="2" t="str">
        <f>IF(VLOOKUP(C1163,customers!$A$2:$C$1760,3,FALSE)=0,"",VLOOKUP(C1163,customers!$A$2:$C$1760,3,FALSE))</f>
        <v>lrubrow4h@microsoft.com</v>
      </c>
      <c r="H1163" s="2" t="str">
        <f>VLOOKUP(C1163,customers!$A$2:$G$1760,7,FALSE)</f>
        <v>United States</v>
      </c>
      <c r="I1163" t="str">
        <f>VLOOKUP(D1163,products!$A$2:$B$97,2,FALSE)</f>
        <v>Ara</v>
      </c>
      <c r="J1163" t="str">
        <f>VLOOKUP(D1163,products!$A$2:$E$97,3,FALSE)</f>
        <v>L</v>
      </c>
      <c r="K1163" s="6">
        <f>VLOOKUP(D1163,products!$A$2:$E$97,4,FALSE)</f>
        <v>0.5</v>
      </c>
      <c r="L1163" s="7">
        <f>VLOOKUP(D1163,products!$A$2:$E$97,5,FALSE)</f>
        <v>7.77</v>
      </c>
      <c r="M1163" s="7">
        <f t="shared" si="54"/>
        <v>23.31</v>
      </c>
      <c r="N1163" t="str">
        <f t="shared" si="55"/>
        <v>Arabica</v>
      </c>
      <c r="O1163" t="str">
        <f t="shared" si="56"/>
        <v>Light</v>
      </c>
      <c r="P1163" t="str">
        <f>VLOOKUP(orders[[#All],[Customer ID]],Table2[#All],9,0)</f>
        <v>No</v>
      </c>
    </row>
    <row r="1164" spans="1:16" x14ac:dyDescent="0.35">
      <c r="A1164" t="s">
        <v>1401</v>
      </c>
      <c r="B1164" s="5">
        <v>44515</v>
      </c>
      <c r="C1164" t="s">
        <v>1402</v>
      </c>
      <c r="D1164" t="s">
        <v>6144</v>
      </c>
      <c r="E1164">
        <v>3</v>
      </c>
      <c r="F1164" s="2" t="str">
        <f>VLOOKUP(C1164,customers!$A$2:$B$1760,2,FALSE)</f>
        <v>Dottie Tift</v>
      </c>
      <c r="G1164" s="2" t="str">
        <f>IF(VLOOKUP(C1164,customers!$A$2:$C$1760,3,FALSE)=0,"",VLOOKUP(C1164,customers!$A$2:$C$1760,3,FALSE))</f>
        <v>dtift4i@netvibes.com</v>
      </c>
      <c r="H1164" s="2" t="str">
        <f>VLOOKUP(C1164,customers!$A$2:$G$1760,7,FALSE)</f>
        <v>United States</v>
      </c>
      <c r="I1164" t="str">
        <f>VLOOKUP(D1164,products!$A$2:$B$97,2,FALSE)</f>
        <v>Exc</v>
      </c>
      <c r="J1164" t="str">
        <f>VLOOKUP(D1164,products!$A$2:$E$97,3,FALSE)</f>
        <v>D</v>
      </c>
      <c r="K1164" s="6">
        <f>VLOOKUP(D1164,products!$A$2:$E$97,4,FALSE)</f>
        <v>0.5</v>
      </c>
      <c r="L1164" s="7">
        <f>VLOOKUP(D1164,products!$A$2:$E$97,5,FALSE)</f>
        <v>7.29</v>
      </c>
      <c r="M1164" s="7">
        <f t="shared" si="54"/>
        <v>21.87</v>
      </c>
      <c r="N1164" t="str">
        <f t="shared" si="55"/>
        <v>Excelsa</v>
      </c>
      <c r="O1164" t="str">
        <f t="shared" si="56"/>
        <v>Dark</v>
      </c>
      <c r="P1164" t="str">
        <f>VLOOKUP(orders[[#All],[Customer ID]],Table2[#All],9,0)</f>
        <v>Yes</v>
      </c>
    </row>
    <row r="1165" spans="1:16" x14ac:dyDescent="0.35">
      <c r="A1165" t="s">
        <v>1407</v>
      </c>
      <c r="B1165" s="5">
        <v>43619</v>
      </c>
      <c r="C1165" t="s">
        <v>1408</v>
      </c>
      <c r="D1165" t="s">
        <v>6163</v>
      </c>
      <c r="E1165">
        <v>6</v>
      </c>
      <c r="F1165" s="2" t="str">
        <f>VLOOKUP(C1165,customers!$A$2:$B$1760,2,FALSE)</f>
        <v>Gerardo Schonfeld</v>
      </c>
      <c r="G1165" s="2" t="str">
        <f>IF(VLOOKUP(C1165,customers!$A$2:$C$1760,3,FALSE)=0,"",VLOOKUP(C1165,customers!$A$2:$C$1760,3,FALSE))</f>
        <v>gschonfeld4j@oracle.com</v>
      </c>
      <c r="H1165" s="2" t="str">
        <f>VLOOKUP(C1165,customers!$A$2:$G$1760,7,FALSE)</f>
        <v>United States</v>
      </c>
      <c r="I1165" t="str">
        <f>VLOOKUP(D1165,products!$A$2:$B$97,2,FALSE)</f>
        <v>Rob</v>
      </c>
      <c r="J1165" t="str">
        <f>VLOOKUP(D1165,products!$A$2:$E$97,3,FALSE)</f>
        <v>D</v>
      </c>
      <c r="K1165" s="6">
        <f>VLOOKUP(D1165,products!$A$2:$E$97,4,FALSE)</f>
        <v>0.2</v>
      </c>
      <c r="L1165" s="7">
        <f>VLOOKUP(D1165,products!$A$2:$E$97,5,FALSE)</f>
        <v>2.6850000000000001</v>
      </c>
      <c r="M1165" s="7">
        <f t="shared" si="54"/>
        <v>16.11</v>
      </c>
      <c r="N1165" t="str">
        <f t="shared" si="55"/>
        <v>Robusta</v>
      </c>
      <c r="O1165" t="str">
        <f t="shared" si="56"/>
        <v>Dark</v>
      </c>
      <c r="P1165" t="str">
        <f>VLOOKUP(orders[[#All],[Customer ID]],Table2[#All],9,0)</f>
        <v>No</v>
      </c>
    </row>
    <row r="1166" spans="1:16" x14ac:dyDescent="0.35">
      <c r="A1166" t="s">
        <v>1413</v>
      </c>
      <c r="B1166" s="5">
        <v>44182</v>
      </c>
      <c r="C1166" t="s">
        <v>1414</v>
      </c>
      <c r="D1166" t="s">
        <v>6144</v>
      </c>
      <c r="E1166">
        <v>4</v>
      </c>
      <c r="F1166" s="2" t="str">
        <f>VLOOKUP(C1166,customers!$A$2:$B$1760,2,FALSE)</f>
        <v>Claiborne Feye</v>
      </c>
      <c r="G1166" s="2" t="str">
        <f>IF(VLOOKUP(C1166,customers!$A$2:$C$1760,3,FALSE)=0,"",VLOOKUP(C1166,customers!$A$2:$C$1760,3,FALSE))</f>
        <v>cfeye4k@google.co.jp</v>
      </c>
      <c r="H1166" s="2" t="str">
        <f>VLOOKUP(C1166,customers!$A$2:$G$1760,7,FALSE)</f>
        <v>Ireland</v>
      </c>
      <c r="I1166" t="str">
        <f>VLOOKUP(D1166,products!$A$2:$B$97,2,FALSE)</f>
        <v>Exc</v>
      </c>
      <c r="J1166" t="str">
        <f>VLOOKUP(D1166,products!$A$2:$E$97,3,FALSE)</f>
        <v>D</v>
      </c>
      <c r="K1166" s="6">
        <f>VLOOKUP(D1166,products!$A$2:$E$97,4,FALSE)</f>
        <v>0.5</v>
      </c>
      <c r="L1166" s="7">
        <f>VLOOKUP(D1166,products!$A$2:$E$97,5,FALSE)</f>
        <v>7.29</v>
      </c>
      <c r="M1166" s="7">
        <f t="shared" si="54"/>
        <v>29.16</v>
      </c>
      <c r="N1166" t="str">
        <f t="shared" si="55"/>
        <v>Excelsa</v>
      </c>
      <c r="O1166" t="str">
        <f t="shared" si="56"/>
        <v>Dark</v>
      </c>
      <c r="P1166" t="str">
        <f>VLOOKUP(orders[[#All],[Customer ID]],Table2[#All],9,0)</f>
        <v>No</v>
      </c>
    </row>
    <row r="1167" spans="1:16" x14ac:dyDescent="0.35">
      <c r="A1167" t="s">
        <v>1420</v>
      </c>
      <c r="B1167" s="5">
        <v>44234</v>
      </c>
      <c r="C1167" t="s">
        <v>1421</v>
      </c>
      <c r="D1167" t="s">
        <v>6177</v>
      </c>
      <c r="E1167">
        <v>6</v>
      </c>
      <c r="F1167" s="2" t="str">
        <f>VLOOKUP(C1167,customers!$A$2:$B$1760,2,FALSE)</f>
        <v>Mina Elstone</v>
      </c>
      <c r="G1167" s="2" t="str">
        <f>IF(VLOOKUP(C1167,customers!$A$2:$C$1760,3,FALSE)=0,"",VLOOKUP(C1167,customers!$A$2:$C$1760,3,FALSE))</f>
        <v/>
      </c>
      <c r="H1167" s="2" t="str">
        <f>VLOOKUP(C1167,customers!$A$2:$G$1760,7,FALSE)</f>
        <v>United States</v>
      </c>
      <c r="I1167" t="str">
        <f>VLOOKUP(D1167,products!$A$2:$B$97,2,FALSE)</f>
        <v>Rob</v>
      </c>
      <c r="J1167" t="str">
        <f>VLOOKUP(D1167,products!$A$2:$E$97,3,FALSE)</f>
        <v>D</v>
      </c>
      <c r="K1167" s="6">
        <f>VLOOKUP(D1167,products!$A$2:$E$97,4,FALSE)</f>
        <v>1</v>
      </c>
      <c r="L1167" s="7">
        <f>VLOOKUP(D1167,products!$A$2:$E$97,5,FALSE)</f>
        <v>8.9499999999999993</v>
      </c>
      <c r="M1167" s="7">
        <f t="shared" si="54"/>
        <v>53.699999999999996</v>
      </c>
      <c r="N1167" t="str">
        <f t="shared" si="55"/>
        <v>Robusta</v>
      </c>
      <c r="O1167" t="str">
        <f t="shared" si="56"/>
        <v>Dark</v>
      </c>
      <c r="P1167" t="str">
        <f>VLOOKUP(orders[[#All],[Customer ID]],Table2[#All],9,0)</f>
        <v>Yes</v>
      </c>
    </row>
    <row r="1168" spans="1:16" x14ac:dyDescent="0.35">
      <c r="A1168" t="s">
        <v>1425</v>
      </c>
      <c r="B1168" s="5">
        <v>44270</v>
      </c>
      <c r="C1168" t="s">
        <v>1426</v>
      </c>
      <c r="D1168" t="s">
        <v>6172</v>
      </c>
      <c r="E1168">
        <v>5</v>
      </c>
      <c r="F1168" s="2" t="str">
        <f>VLOOKUP(C1168,customers!$A$2:$B$1760,2,FALSE)</f>
        <v>Sherman Mewrcik</v>
      </c>
      <c r="G1168" s="2" t="str">
        <f>IF(VLOOKUP(C1168,customers!$A$2:$C$1760,3,FALSE)=0,"",VLOOKUP(C1168,customers!$A$2:$C$1760,3,FALSE))</f>
        <v/>
      </c>
      <c r="H1168" s="2" t="str">
        <f>VLOOKUP(C1168,customers!$A$2:$G$1760,7,FALSE)</f>
        <v>United States</v>
      </c>
      <c r="I1168" t="str">
        <f>VLOOKUP(D1168,products!$A$2:$B$97,2,FALSE)</f>
        <v>Rob</v>
      </c>
      <c r="J1168" t="str">
        <f>VLOOKUP(D1168,products!$A$2:$E$97,3,FALSE)</f>
        <v>D</v>
      </c>
      <c r="K1168" s="6">
        <f>VLOOKUP(D1168,products!$A$2:$E$97,4,FALSE)</f>
        <v>0.5</v>
      </c>
      <c r="L1168" s="7">
        <f>VLOOKUP(D1168,products!$A$2:$E$97,5,FALSE)</f>
        <v>5.37</v>
      </c>
      <c r="M1168" s="7">
        <f t="shared" si="54"/>
        <v>26.85</v>
      </c>
      <c r="N1168" t="str">
        <f t="shared" si="55"/>
        <v>Robusta</v>
      </c>
      <c r="O1168" t="str">
        <f t="shared" si="56"/>
        <v>Dark</v>
      </c>
      <c r="P1168" t="str">
        <f>VLOOKUP(orders[[#All],[Customer ID]],Table2[#All],9,0)</f>
        <v>Yes</v>
      </c>
    </row>
    <row r="1169" spans="1:16" x14ac:dyDescent="0.35">
      <c r="A1169" t="s">
        <v>1430</v>
      </c>
      <c r="B1169" s="5">
        <v>44777</v>
      </c>
      <c r="C1169" t="s">
        <v>1431</v>
      </c>
      <c r="D1169" t="s">
        <v>6139</v>
      </c>
      <c r="E1169">
        <v>5</v>
      </c>
      <c r="F1169" s="2" t="str">
        <f>VLOOKUP(C1169,customers!$A$2:$B$1760,2,FALSE)</f>
        <v>Tamarah Fero</v>
      </c>
      <c r="G1169" s="2" t="str">
        <f>IF(VLOOKUP(C1169,customers!$A$2:$C$1760,3,FALSE)=0,"",VLOOKUP(C1169,customers!$A$2:$C$1760,3,FALSE))</f>
        <v>tfero4n@comsenz.com</v>
      </c>
      <c r="H1169" s="2" t="str">
        <f>VLOOKUP(C1169,customers!$A$2:$G$1760,7,FALSE)</f>
        <v>United States</v>
      </c>
      <c r="I1169" t="str">
        <f>VLOOKUP(D1169,products!$A$2:$B$97,2,FALSE)</f>
        <v>Exc</v>
      </c>
      <c r="J1169" t="str">
        <f>VLOOKUP(D1169,products!$A$2:$E$97,3,FALSE)</f>
        <v>M</v>
      </c>
      <c r="K1169" s="6">
        <f>VLOOKUP(D1169,products!$A$2:$E$97,4,FALSE)</f>
        <v>0.5</v>
      </c>
      <c r="L1169" s="7">
        <f>VLOOKUP(D1169,products!$A$2:$E$97,5,FALSE)</f>
        <v>8.25</v>
      </c>
      <c r="M1169" s="7">
        <f t="shared" si="54"/>
        <v>41.25</v>
      </c>
      <c r="N1169" t="str">
        <f t="shared" si="55"/>
        <v>Excelsa</v>
      </c>
      <c r="O1169" t="str">
        <f t="shared" si="56"/>
        <v>Medium</v>
      </c>
      <c r="P1169" t="str">
        <f>VLOOKUP(orders[[#All],[Customer ID]],Table2[#All],9,0)</f>
        <v>Yes</v>
      </c>
    </row>
    <row r="1170" spans="1:16" x14ac:dyDescent="0.35">
      <c r="A1170" t="s">
        <v>1436</v>
      </c>
      <c r="B1170" s="5">
        <v>43484</v>
      </c>
      <c r="C1170" t="s">
        <v>1437</v>
      </c>
      <c r="D1170" t="s">
        <v>6157</v>
      </c>
      <c r="E1170">
        <v>6</v>
      </c>
      <c r="F1170" s="2" t="str">
        <f>VLOOKUP(C1170,customers!$A$2:$B$1760,2,FALSE)</f>
        <v>Stanislaus Valsler</v>
      </c>
      <c r="G1170" s="2" t="str">
        <f>IF(VLOOKUP(C1170,customers!$A$2:$C$1760,3,FALSE)=0,"",VLOOKUP(C1170,customers!$A$2:$C$1760,3,FALSE))</f>
        <v/>
      </c>
      <c r="H1170" s="2" t="str">
        <f>VLOOKUP(C1170,customers!$A$2:$G$1760,7,FALSE)</f>
        <v>Ireland</v>
      </c>
      <c r="I1170" t="str">
        <f>VLOOKUP(D1170,products!$A$2:$B$97,2,FALSE)</f>
        <v>Ara</v>
      </c>
      <c r="J1170" t="str">
        <f>VLOOKUP(D1170,products!$A$2:$E$97,3,FALSE)</f>
        <v>M</v>
      </c>
      <c r="K1170" s="6">
        <f>VLOOKUP(D1170,products!$A$2:$E$97,4,FALSE)</f>
        <v>0.5</v>
      </c>
      <c r="L1170" s="7">
        <f>VLOOKUP(D1170,products!$A$2:$E$97,5,FALSE)</f>
        <v>6.75</v>
      </c>
      <c r="M1170" s="7">
        <f t="shared" si="54"/>
        <v>40.5</v>
      </c>
      <c r="N1170" t="str">
        <f t="shared" si="55"/>
        <v>Arabica</v>
      </c>
      <c r="O1170" t="str">
        <f t="shared" si="56"/>
        <v>Medium</v>
      </c>
      <c r="P1170" t="str">
        <f>VLOOKUP(orders[[#All],[Customer ID]],Table2[#All],9,0)</f>
        <v>No</v>
      </c>
    </row>
    <row r="1171" spans="1:16" x14ac:dyDescent="0.35">
      <c r="A1171" t="s">
        <v>1441</v>
      </c>
      <c r="B1171" s="5">
        <v>44643</v>
      </c>
      <c r="C1171" t="s">
        <v>1442</v>
      </c>
      <c r="D1171" t="s">
        <v>6177</v>
      </c>
      <c r="E1171">
        <v>2</v>
      </c>
      <c r="F1171" s="2" t="str">
        <f>VLOOKUP(C1171,customers!$A$2:$B$1760,2,FALSE)</f>
        <v>Felita Dauney</v>
      </c>
      <c r="G1171" s="2" t="str">
        <f>IF(VLOOKUP(C1171,customers!$A$2:$C$1760,3,FALSE)=0,"",VLOOKUP(C1171,customers!$A$2:$C$1760,3,FALSE))</f>
        <v>fdauney4p@sphinn.com</v>
      </c>
      <c r="H1171" s="2" t="str">
        <f>VLOOKUP(C1171,customers!$A$2:$G$1760,7,FALSE)</f>
        <v>Ireland</v>
      </c>
      <c r="I1171" t="str">
        <f>VLOOKUP(D1171,products!$A$2:$B$97,2,FALSE)</f>
        <v>Rob</v>
      </c>
      <c r="J1171" t="str">
        <f>VLOOKUP(D1171,products!$A$2:$E$97,3,FALSE)</f>
        <v>D</v>
      </c>
      <c r="K1171" s="6">
        <f>VLOOKUP(D1171,products!$A$2:$E$97,4,FALSE)</f>
        <v>1</v>
      </c>
      <c r="L1171" s="7">
        <f>VLOOKUP(D1171,products!$A$2:$E$97,5,FALSE)</f>
        <v>8.9499999999999993</v>
      </c>
      <c r="M1171" s="7">
        <f t="shared" si="54"/>
        <v>17.899999999999999</v>
      </c>
      <c r="N1171" t="str">
        <f t="shared" si="55"/>
        <v>Robusta</v>
      </c>
      <c r="O1171" t="str">
        <f t="shared" si="56"/>
        <v>Dark</v>
      </c>
      <c r="P1171" t="str">
        <f>VLOOKUP(orders[[#All],[Customer ID]],Table2[#All],9,0)</f>
        <v>No</v>
      </c>
    </row>
    <row r="1172" spans="1:16" x14ac:dyDescent="0.35">
      <c r="A1172" t="s">
        <v>1448</v>
      </c>
      <c r="B1172" s="5">
        <v>44476</v>
      </c>
      <c r="C1172" t="s">
        <v>1449</v>
      </c>
      <c r="D1172" t="s">
        <v>6148</v>
      </c>
      <c r="E1172">
        <v>2</v>
      </c>
      <c r="F1172" s="2" t="str">
        <f>VLOOKUP(C1172,customers!$A$2:$B$1760,2,FALSE)</f>
        <v>Serena Earley</v>
      </c>
      <c r="G1172" s="2" t="str">
        <f>IF(VLOOKUP(C1172,customers!$A$2:$C$1760,3,FALSE)=0,"",VLOOKUP(C1172,customers!$A$2:$C$1760,3,FALSE))</f>
        <v>searley4q@youku.com</v>
      </c>
      <c r="H1172" s="2" t="str">
        <f>VLOOKUP(C1172,customers!$A$2:$G$1760,7,FALSE)</f>
        <v>United Kingdom</v>
      </c>
      <c r="I1172" t="str">
        <f>VLOOKUP(D1172,products!$A$2:$B$97,2,FALSE)</f>
        <v>Exc</v>
      </c>
      <c r="J1172" t="str">
        <f>VLOOKUP(D1172,products!$A$2:$E$97,3,FALSE)</f>
        <v>L</v>
      </c>
      <c r="K1172" s="6">
        <f>VLOOKUP(D1172,products!$A$2:$E$97,4,FALSE)</f>
        <v>2.5</v>
      </c>
      <c r="L1172" s="7">
        <f>VLOOKUP(D1172,products!$A$2:$E$97,5,FALSE)</f>
        <v>34.155000000000001</v>
      </c>
      <c r="M1172" s="7">
        <f t="shared" si="54"/>
        <v>68.31</v>
      </c>
      <c r="N1172" t="str">
        <f t="shared" si="55"/>
        <v>Excelsa</v>
      </c>
      <c r="O1172" t="str">
        <f t="shared" si="56"/>
        <v>Light</v>
      </c>
      <c r="P1172" t="str">
        <f>VLOOKUP(orders[[#All],[Customer ID]],Table2[#All],9,0)</f>
        <v>No</v>
      </c>
    </row>
    <row r="1173" spans="1:16" x14ac:dyDescent="0.35">
      <c r="A1173" t="s">
        <v>1453</v>
      </c>
      <c r="B1173" s="5">
        <v>43544</v>
      </c>
      <c r="C1173" t="s">
        <v>1454</v>
      </c>
      <c r="D1173" t="s">
        <v>6166</v>
      </c>
      <c r="E1173">
        <v>2</v>
      </c>
      <c r="F1173" s="2" t="str">
        <f>VLOOKUP(C1173,customers!$A$2:$B$1760,2,FALSE)</f>
        <v>Minny Chamberlayne</v>
      </c>
      <c r="G1173" s="2" t="str">
        <f>IF(VLOOKUP(C1173,customers!$A$2:$C$1760,3,FALSE)=0,"",VLOOKUP(C1173,customers!$A$2:$C$1760,3,FALSE))</f>
        <v>mchamberlayne4r@bigcartel.com</v>
      </c>
      <c r="H1173" s="2" t="str">
        <f>VLOOKUP(C1173,customers!$A$2:$G$1760,7,FALSE)</f>
        <v>United States</v>
      </c>
      <c r="I1173" t="str">
        <f>VLOOKUP(D1173,products!$A$2:$B$97,2,FALSE)</f>
        <v>Exc</v>
      </c>
      <c r="J1173" t="str">
        <f>VLOOKUP(D1173,products!$A$2:$E$97,3,FALSE)</f>
        <v>M</v>
      </c>
      <c r="K1173" s="6">
        <f>VLOOKUP(D1173,products!$A$2:$E$97,4,FALSE)</f>
        <v>2.5</v>
      </c>
      <c r="L1173" s="7">
        <f>VLOOKUP(D1173,products!$A$2:$E$97,5,FALSE)</f>
        <v>31.625</v>
      </c>
      <c r="M1173" s="7">
        <f t="shared" si="54"/>
        <v>63.25</v>
      </c>
      <c r="N1173" t="str">
        <f t="shared" si="55"/>
        <v>Excelsa</v>
      </c>
      <c r="O1173" t="str">
        <f t="shared" si="56"/>
        <v>Medium</v>
      </c>
      <c r="P1173" t="str">
        <f>VLOOKUP(orders[[#All],[Customer ID]],Table2[#All],9,0)</f>
        <v>Yes</v>
      </c>
    </row>
    <row r="1174" spans="1:16" x14ac:dyDescent="0.35">
      <c r="A1174" t="s">
        <v>1459</v>
      </c>
      <c r="B1174" s="5">
        <v>44545</v>
      </c>
      <c r="C1174" t="s">
        <v>1460</v>
      </c>
      <c r="D1174" t="s">
        <v>6144</v>
      </c>
      <c r="E1174">
        <v>3</v>
      </c>
      <c r="F1174" s="2" t="str">
        <f>VLOOKUP(C1174,customers!$A$2:$B$1760,2,FALSE)</f>
        <v>Bartholemy Flaherty</v>
      </c>
      <c r="G1174" s="2" t="str">
        <f>IF(VLOOKUP(C1174,customers!$A$2:$C$1760,3,FALSE)=0,"",VLOOKUP(C1174,customers!$A$2:$C$1760,3,FALSE))</f>
        <v>bflaherty4s@moonfruit.com</v>
      </c>
      <c r="H1174" s="2" t="str">
        <f>VLOOKUP(C1174,customers!$A$2:$G$1760,7,FALSE)</f>
        <v>Ireland</v>
      </c>
      <c r="I1174" t="str">
        <f>VLOOKUP(D1174,products!$A$2:$B$97,2,FALSE)</f>
        <v>Exc</v>
      </c>
      <c r="J1174" t="str">
        <f>VLOOKUP(D1174,products!$A$2:$E$97,3,FALSE)</f>
        <v>D</v>
      </c>
      <c r="K1174" s="6">
        <f>VLOOKUP(D1174,products!$A$2:$E$97,4,FALSE)</f>
        <v>0.5</v>
      </c>
      <c r="L1174" s="7">
        <f>VLOOKUP(D1174,products!$A$2:$E$97,5,FALSE)</f>
        <v>7.29</v>
      </c>
      <c r="M1174" s="7">
        <f t="shared" si="54"/>
        <v>21.87</v>
      </c>
      <c r="N1174" t="str">
        <f t="shared" si="55"/>
        <v>Excelsa</v>
      </c>
      <c r="O1174" t="str">
        <f t="shared" si="56"/>
        <v>Dark</v>
      </c>
      <c r="P1174" t="str">
        <f>VLOOKUP(orders[[#All],[Customer ID]],Table2[#All],9,0)</f>
        <v>No</v>
      </c>
    </row>
    <row r="1175" spans="1:16" x14ac:dyDescent="0.35">
      <c r="A1175" t="s">
        <v>1464</v>
      </c>
      <c r="B1175" s="5">
        <v>44720</v>
      </c>
      <c r="C1175" t="s">
        <v>1465</v>
      </c>
      <c r="D1175" t="s">
        <v>6151</v>
      </c>
      <c r="E1175">
        <v>4</v>
      </c>
      <c r="F1175" s="2" t="str">
        <f>VLOOKUP(C1175,customers!$A$2:$B$1760,2,FALSE)</f>
        <v>Oran Colbeck</v>
      </c>
      <c r="G1175" s="2" t="str">
        <f>IF(VLOOKUP(C1175,customers!$A$2:$C$1760,3,FALSE)=0,"",VLOOKUP(C1175,customers!$A$2:$C$1760,3,FALSE))</f>
        <v>ocolbeck4t@sina.com.cn</v>
      </c>
      <c r="H1175" s="2" t="str">
        <f>VLOOKUP(C1175,customers!$A$2:$G$1760,7,FALSE)</f>
        <v>United States</v>
      </c>
      <c r="I1175" t="str">
        <f>VLOOKUP(D1175,products!$A$2:$B$97,2,FALSE)</f>
        <v>Rob</v>
      </c>
      <c r="J1175" t="str">
        <f>VLOOKUP(D1175,products!$A$2:$E$97,3,FALSE)</f>
        <v>M</v>
      </c>
      <c r="K1175" s="6">
        <f>VLOOKUP(D1175,products!$A$2:$E$97,4,FALSE)</f>
        <v>2.5</v>
      </c>
      <c r="L1175" s="7">
        <f>VLOOKUP(D1175,products!$A$2:$E$97,5,FALSE)</f>
        <v>22.885000000000002</v>
      </c>
      <c r="M1175" s="7">
        <f t="shared" si="54"/>
        <v>91.54</v>
      </c>
      <c r="N1175" t="str">
        <f t="shared" si="55"/>
        <v>Robusta</v>
      </c>
      <c r="O1175" t="str">
        <f t="shared" si="56"/>
        <v>Medium</v>
      </c>
      <c r="P1175" t="str">
        <f>VLOOKUP(orders[[#All],[Customer ID]],Table2[#All],9,0)</f>
        <v>No</v>
      </c>
    </row>
    <row r="1176" spans="1:16" x14ac:dyDescent="0.35">
      <c r="A1176" t="s">
        <v>1470</v>
      </c>
      <c r="B1176" s="5">
        <v>43813</v>
      </c>
      <c r="C1176" t="s">
        <v>1471</v>
      </c>
      <c r="D1176" t="s">
        <v>6148</v>
      </c>
      <c r="E1176">
        <v>6</v>
      </c>
      <c r="F1176" s="2" t="str">
        <f>VLOOKUP(C1176,customers!$A$2:$B$1760,2,FALSE)</f>
        <v>Elysee Sketch</v>
      </c>
      <c r="G1176" s="2" t="str">
        <f>IF(VLOOKUP(C1176,customers!$A$2:$C$1760,3,FALSE)=0,"",VLOOKUP(C1176,customers!$A$2:$C$1760,3,FALSE))</f>
        <v/>
      </c>
      <c r="H1176" s="2" t="str">
        <f>VLOOKUP(C1176,customers!$A$2:$G$1760,7,FALSE)</f>
        <v>United States</v>
      </c>
      <c r="I1176" t="str">
        <f>VLOOKUP(D1176,products!$A$2:$B$97,2,FALSE)</f>
        <v>Exc</v>
      </c>
      <c r="J1176" t="str">
        <f>VLOOKUP(D1176,products!$A$2:$E$97,3,FALSE)</f>
        <v>L</v>
      </c>
      <c r="K1176" s="6">
        <f>VLOOKUP(D1176,products!$A$2:$E$97,4,FALSE)</f>
        <v>2.5</v>
      </c>
      <c r="L1176" s="7">
        <f>VLOOKUP(D1176,products!$A$2:$E$97,5,FALSE)</f>
        <v>34.155000000000001</v>
      </c>
      <c r="M1176" s="7">
        <f t="shared" si="54"/>
        <v>204.93</v>
      </c>
      <c r="N1176" t="str">
        <f t="shared" si="55"/>
        <v>Excelsa</v>
      </c>
      <c r="O1176" t="str">
        <f t="shared" si="56"/>
        <v>Light</v>
      </c>
      <c r="P1176" t="str">
        <f>VLOOKUP(orders[[#All],[Customer ID]],Table2[#All],9,0)</f>
        <v>Yes</v>
      </c>
    </row>
    <row r="1177" spans="1:16" x14ac:dyDescent="0.35">
      <c r="A1177" t="s">
        <v>1475</v>
      </c>
      <c r="B1177" s="5">
        <v>44296</v>
      </c>
      <c r="C1177" t="s">
        <v>1476</v>
      </c>
      <c r="D1177" t="s">
        <v>6166</v>
      </c>
      <c r="E1177">
        <v>2</v>
      </c>
      <c r="F1177" s="2" t="str">
        <f>VLOOKUP(C1177,customers!$A$2:$B$1760,2,FALSE)</f>
        <v>Ethelda Hobbing</v>
      </c>
      <c r="G1177" s="2" t="str">
        <f>IF(VLOOKUP(C1177,customers!$A$2:$C$1760,3,FALSE)=0,"",VLOOKUP(C1177,customers!$A$2:$C$1760,3,FALSE))</f>
        <v>ehobbing4v@nsw.gov.au</v>
      </c>
      <c r="H1177" s="2" t="str">
        <f>VLOOKUP(C1177,customers!$A$2:$G$1760,7,FALSE)</f>
        <v>United States</v>
      </c>
      <c r="I1177" t="str">
        <f>VLOOKUP(D1177,products!$A$2:$B$97,2,FALSE)</f>
        <v>Exc</v>
      </c>
      <c r="J1177" t="str">
        <f>VLOOKUP(D1177,products!$A$2:$E$97,3,FALSE)</f>
        <v>M</v>
      </c>
      <c r="K1177" s="6">
        <f>VLOOKUP(D1177,products!$A$2:$E$97,4,FALSE)</f>
        <v>2.5</v>
      </c>
      <c r="L1177" s="7">
        <f>VLOOKUP(D1177,products!$A$2:$E$97,5,FALSE)</f>
        <v>31.625</v>
      </c>
      <c r="M1177" s="7">
        <f t="shared" si="54"/>
        <v>63.25</v>
      </c>
      <c r="N1177" t="str">
        <f t="shared" si="55"/>
        <v>Excelsa</v>
      </c>
      <c r="O1177" t="str">
        <f t="shared" si="56"/>
        <v>Medium</v>
      </c>
      <c r="P1177" t="str">
        <f>VLOOKUP(orders[[#All],[Customer ID]],Table2[#All],9,0)</f>
        <v>Yes</v>
      </c>
    </row>
    <row r="1178" spans="1:16" x14ac:dyDescent="0.35">
      <c r="A1178" t="s">
        <v>1481</v>
      </c>
      <c r="B1178" s="5">
        <v>43900</v>
      </c>
      <c r="C1178" t="s">
        <v>1482</v>
      </c>
      <c r="D1178" t="s">
        <v>6148</v>
      </c>
      <c r="E1178">
        <v>1</v>
      </c>
      <c r="F1178" s="2" t="str">
        <f>VLOOKUP(C1178,customers!$A$2:$B$1760,2,FALSE)</f>
        <v>Odille Thynne</v>
      </c>
      <c r="G1178" s="2" t="str">
        <f>IF(VLOOKUP(C1178,customers!$A$2:$C$1760,3,FALSE)=0,"",VLOOKUP(C1178,customers!$A$2:$C$1760,3,FALSE))</f>
        <v>othynne4w@auda.org.au</v>
      </c>
      <c r="H1178" s="2" t="str">
        <f>VLOOKUP(C1178,customers!$A$2:$G$1760,7,FALSE)</f>
        <v>United States</v>
      </c>
      <c r="I1178" t="str">
        <f>VLOOKUP(D1178,products!$A$2:$B$97,2,FALSE)</f>
        <v>Exc</v>
      </c>
      <c r="J1178" t="str">
        <f>VLOOKUP(D1178,products!$A$2:$E$97,3,FALSE)</f>
        <v>L</v>
      </c>
      <c r="K1178" s="6">
        <f>VLOOKUP(D1178,products!$A$2:$E$97,4,FALSE)</f>
        <v>2.5</v>
      </c>
      <c r="L1178" s="7">
        <f>VLOOKUP(D1178,products!$A$2:$E$97,5,FALSE)</f>
        <v>34.155000000000001</v>
      </c>
      <c r="M1178" s="7">
        <f t="shared" si="54"/>
        <v>34.155000000000001</v>
      </c>
      <c r="N1178" t="str">
        <f t="shared" si="55"/>
        <v>Excelsa</v>
      </c>
      <c r="O1178" t="str">
        <f t="shared" si="56"/>
        <v>Light</v>
      </c>
      <c r="P1178" t="str">
        <f>VLOOKUP(orders[[#All],[Customer ID]],Table2[#All],9,0)</f>
        <v>Yes</v>
      </c>
    </row>
    <row r="1179" spans="1:16" x14ac:dyDescent="0.35">
      <c r="A1179" t="s">
        <v>1487</v>
      </c>
      <c r="B1179" s="5">
        <v>44120</v>
      </c>
      <c r="C1179" t="s">
        <v>1488</v>
      </c>
      <c r="D1179" t="s">
        <v>6142</v>
      </c>
      <c r="E1179">
        <v>4</v>
      </c>
      <c r="F1179" s="2" t="str">
        <f>VLOOKUP(C1179,customers!$A$2:$B$1760,2,FALSE)</f>
        <v>Emlynne Heining</v>
      </c>
      <c r="G1179" s="2" t="str">
        <f>IF(VLOOKUP(C1179,customers!$A$2:$C$1760,3,FALSE)=0,"",VLOOKUP(C1179,customers!$A$2:$C$1760,3,FALSE))</f>
        <v>eheining4x@flickr.com</v>
      </c>
      <c r="H1179" s="2" t="str">
        <f>VLOOKUP(C1179,customers!$A$2:$G$1760,7,FALSE)</f>
        <v>United States</v>
      </c>
      <c r="I1179" t="str">
        <f>VLOOKUP(D1179,products!$A$2:$B$97,2,FALSE)</f>
        <v>Rob</v>
      </c>
      <c r="J1179" t="str">
        <f>VLOOKUP(D1179,products!$A$2:$E$97,3,FALSE)</f>
        <v>L</v>
      </c>
      <c r="K1179" s="6">
        <f>VLOOKUP(D1179,products!$A$2:$E$97,4,FALSE)</f>
        <v>2.5</v>
      </c>
      <c r="L1179" s="7">
        <f>VLOOKUP(D1179,products!$A$2:$E$97,5,FALSE)</f>
        <v>27.484999999999999</v>
      </c>
      <c r="M1179" s="7">
        <f t="shared" si="54"/>
        <v>109.94</v>
      </c>
      <c r="N1179" t="str">
        <f t="shared" si="55"/>
        <v>Robusta</v>
      </c>
      <c r="O1179" t="str">
        <f t="shared" si="56"/>
        <v>Light</v>
      </c>
      <c r="P1179" t="str">
        <f>VLOOKUP(orders[[#All],[Customer ID]],Table2[#All],9,0)</f>
        <v>Yes</v>
      </c>
    </row>
    <row r="1180" spans="1:16" x14ac:dyDescent="0.35">
      <c r="A1180" t="s">
        <v>1492</v>
      </c>
      <c r="B1180" s="5">
        <v>43746</v>
      </c>
      <c r="C1180" t="s">
        <v>1493</v>
      </c>
      <c r="D1180" t="s">
        <v>6140</v>
      </c>
      <c r="E1180">
        <v>2</v>
      </c>
      <c r="F1180" s="2" t="str">
        <f>VLOOKUP(C1180,customers!$A$2:$B$1760,2,FALSE)</f>
        <v>Katerina Melloi</v>
      </c>
      <c r="G1180" s="2" t="str">
        <f>IF(VLOOKUP(C1180,customers!$A$2:$C$1760,3,FALSE)=0,"",VLOOKUP(C1180,customers!$A$2:$C$1760,3,FALSE))</f>
        <v>kmelloi4y@imdb.com</v>
      </c>
      <c r="H1180" s="2" t="str">
        <f>VLOOKUP(C1180,customers!$A$2:$G$1760,7,FALSE)</f>
        <v>United States</v>
      </c>
      <c r="I1180" t="str">
        <f>VLOOKUP(D1180,products!$A$2:$B$97,2,FALSE)</f>
        <v>Ara</v>
      </c>
      <c r="J1180" t="str">
        <f>VLOOKUP(D1180,products!$A$2:$E$97,3,FALSE)</f>
        <v>L</v>
      </c>
      <c r="K1180" s="6">
        <f>VLOOKUP(D1180,products!$A$2:$E$97,4,FALSE)</f>
        <v>1</v>
      </c>
      <c r="L1180" s="7">
        <f>VLOOKUP(D1180,products!$A$2:$E$97,5,FALSE)</f>
        <v>12.95</v>
      </c>
      <c r="M1180" s="7">
        <f t="shared" si="54"/>
        <v>25.9</v>
      </c>
      <c r="N1180" t="str">
        <f t="shared" si="55"/>
        <v>Arabica</v>
      </c>
      <c r="O1180" t="str">
        <f t="shared" si="56"/>
        <v>Light</v>
      </c>
      <c r="P1180" t="str">
        <f>VLOOKUP(orders[[#All],[Customer ID]],Table2[#All],9,0)</f>
        <v>No</v>
      </c>
    </row>
    <row r="1181" spans="1:16" x14ac:dyDescent="0.35">
      <c r="A1181" t="s">
        <v>1498</v>
      </c>
      <c r="B1181" s="5">
        <v>43830</v>
      </c>
      <c r="C1181" t="s">
        <v>1499</v>
      </c>
      <c r="D1181" t="s">
        <v>6154</v>
      </c>
      <c r="E1181">
        <v>1</v>
      </c>
      <c r="F1181" s="2" t="str">
        <f>VLOOKUP(C1181,customers!$A$2:$B$1760,2,FALSE)</f>
        <v>Tiffany Scardafield</v>
      </c>
      <c r="G1181" s="2" t="str">
        <f>IF(VLOOKUP(C1181,customers!$A$2:$C$1760,3,FALSE)=0,"",VLOOKUP(C1181,customers!$A$2:$C$1760,3,FALSE))</f>
        <v/>
      </c>
      <c r="H1181" s="2" t="str">
        <f>VLOOKUP(C1181,customers!$A$2:$G$1760,7,FALSE)</f>
        <v>Ireland</v>
      </c>
      <c r="I1181" t="str">
        <f>VLOOKUP(D1181,products!$A$2:$B$97,2,FALSE)</f>
        <v>Ara</v>
      </c>
      <c r="J1181" t="str">
        <f>VLOOKUP(D1181,products!$A$2:$E$97,3,FALSE)</f>
        <v>D</v>
      </c>
      <c r="K1181" s="6">
        <f>VLOOKUP(D1181,products!$A$2:$E$97,4,FALSE)</f>
        <v>0.2</v>
      </c>
      <c r="L1181" s="7">
        <f>VLOOKUP(D1181,products!$A$2:$E$97,5,FALSE)</f>
        <v>2.9849999999999999</v>
      </c>
      <c r="M1181" s="7">
        <f t="shared" si="54"/>
        <v>2.9849999999999999</v>
      </c>
      <c r="N1181" t="str">
        <f t="shared" si="55"/>
        <v>Arabica</v>
      </c>
      <c r="O1181" t="str">
        <f t="shared" si="56"/>
        <v>Dark</v>
      </c>
      <c r="P1181" t="str">
        <f>VLOOKUP(orders[[#All],[Customer ID]],Table2[#All],9,0)</f>
        <v>No</v>
      </c>
    </row>
    <row r="1182" spans="1:16" x14ac:dyDescent="0.35">
      <c r="A1182" t="s">
        <v>1503</v>
      </c>
      <c r="B1182" s="5">
        <v>43910</v>
      </c>
      <c r="C1182" t="s">
        <v>1504</v>
      </c>
      <c r="D1182" t="s">
        <v>6184</v>
      </c>
      <c r="E1182">
        <v>5</v>
      </c>
      <c r="F1182" s="2" t="str">
        <f>VLOOKUP(C1182,customers!$A$2:$B$1760,2,FALSE)</f>
        <v>Abrahan Mussen</v>
      </c>
      <c r="G1182" s="2" t="str">
        <f>IF(VLOOKUP(C1182,customers!$A$2:$C$1760,3,FALSE)=0,"",VLOOKUP(C1182,customers!$A$2:$C$1760,3,FALSE))</f>
        <v>amussen50@51.la</v>
      </c>
      <c r="H1182" s="2" t="str">
        <f>VLOOKUP(C1182,customers!$A$2:$G$1760,7,FALSE)</f>
        <v>United States</v>
      </c>
      <c r="I1182" t="str">
        <f>VLOOKUP(D1182,products!$A$2:$B$97,2,FALSE)</f>
        <v>Exc</v>
      </c>
      <c r="J1182" t="str">
        <f>VLOOKUP(D1182,products!$A$2:$E$97,3,FALSE)</f>
        <v>L</v>
      </c>
      <c r="K1182" s="6">
        <f>VLOOKUP(D1182,products!$A$2:$E$97,4,FALSE)</f>
        <v>0.2</v>
      </c>
      <c r="L1182" s="7">
        <f>VLOOKUP(D1182,products!$A$2:$E$97,5,FALSE)</f>
        <v>4.4550000000000001</v>
      </c>
      <c r="M1182" s="7">
        <f t="shared" si="54"/>
        <v>22.274999999999999</v>
      </c>
      <c r="N1182" t="str">
        <f t="shared" si="55"/>
        <v>Excelsa</v>
      </c>
      <c r="O1182" t="str">
        <f t="shared" si="56"/>
        <v>Light</v>
      </c>
      <c r="P1182" t="str">
        <f>VLOOKUP(orders[[#All],[Customer ID]],Table2[#All],9,0)</f>
        <v>No</v>
      </c>
    </row>
    <row r="1183" spans="1:16" x14ac:dyDescent="0.35">
      <c r="A1183" t="s">
        <v>1503</v>
      </c>
      <c r="B1183" s="5">
        <v>43910</v>
      </c>
      <c r="C1183" t="s">
        <v>1504</v>
      </c>
      <c r="D1183" t="s">
        <v>6158</v>
      </c>
      <c r="E1183">
        <v>5</v>
      </c>
      <c r="F1183" s="2" t="str">
        <f>VLOOKUP(C1183,customers!$A$2:$B$1760,2,FALSE)</f>
        <v>Abrahan Mussen</v>
      </c>
      <c r="G1183" s="2" t="str">
        <f>IF(VLOOKUP(C1183,customers!$A$2:$C$1760,3,FALSE)=0,"",VLOOKUP(C1183,customers!$A$2:$C$1760,3,FALSE))</f>
        <v>amussen50@51.la</v>
      </c>
      <c r="H1183" s="2" t="str">
        <f>VLOOKUP(C1183,customers!$A$2:$G$1760,7,FALSE)</f>
        <v>United States</v>
      </c>
      <c r="I1183" t="str">
        <f>VLOOKUP(D1183,products!$A$2:$B$97,2,FALSE)</f>
        <v>Ara</v>
      </c>
      <c r="J1183" t="str">
        <f>VLOOKUP(D1183,products!$A$2:$E$97,3,FALSE)</f>
        <v>D</v>
      </c>
      <c r="K1183" s="6">
        <f>VLOOKUP(D1183,products!$A$2:$E$97,4,FALSE)</f>
        <v>0.5</v>
      </c>
      <c r="L1183" s="7">
        <f>VLOOKUP(D1183,products!$A$2:$E$97,5,FALSE)</f>
        <v>5.97</v>
      </c>
      <c r="M1183" s="7">
        <f t="shared" si="54"/>
        <v>29.849999999999998</v>
      </c>
      <c r="N1183" t="str">
        <f t="shared" si="55"/>
        <v>Arabica</v>
      </c>
      <c r="O1183" t="str">
        <f t="shared" si="56"/>
        <v>Dark</v>
      </c>
      <c r="P1183" t="str">
        <f>VLOOKUP(orders[[#All],[Customer ID]],Table2[#All],9,0)</f>
        <v>No</v>
      </c>
    </row>
    <row r="1184" spans="1:16" x14ac:dyDescent="0.35">
      <c r="A1184" t="s">
        <v>1514</v>
      </c>
      <c r="B1184" s="5">
        <v>44284</v>
      </c>
      <c r="C1184" t="s">
        <v>1515</v>
      </c>
      <c r="D1184" t="s">
        <v>6172</v>
      </c>
      <c r="E1184">
        <v>6</v>
      </c>
      <c r="F1184" s="2" t="str">
        <f>VLOOKUP(C1184,customers!$A$2:$B$1760,2,FALSE)</f>
        <v>Anny Mundford</v>
      </c>
      <c r="G1184" s="2" t="str">
        <f>IF(VLOOKUP(C1184,customers!$A$2:$C$1760,3,FALSE)=0,"",VLOOKUP(C1184,customers!$A$2:$C$1760,3,FALSE))</f>
        <v>amundford52@nbcnews.com</v>
      </c>
      <c r="H1184" s="2" t="str">
        <f>VLOOKUP(C1184,customers!$A$2:$G$1760,7,FALSE)</f>
        <v>United States</v>
      </c>
      <c r="I1184" t="str">
        <f>VLOOKUP(D1184,products!$A$2:$B$97,2,FALSE)</f>
        <v>Rob</v>
      </c>
      <c r="J1184" t="str">
        <f>VLOOKUP(D1184,products!$A$2:$E$97,3,FALSE)</f>
        <v>D</v>
      </c>
      <c r="K1184" s="6">
        <f>VLOOKUP(D1184,products!$A$2:$E$97,4,FALSE)</f>
        <v>0.5</v>
      </c>
      <c r="L1184" s="7">
        <f>VLOOKUP(D1184,products!$A$2:$E$97,5,FALSE)</f>
        <v>5.37</v>
      </c>
      <c r="M1184" s="7">
        <f t="shared" si="54"/>
        <v>32.22</v>
      </c>
      <c r="N1184" t="str">
        <f t="shared" si="55"/>
        <v>Robusta</v>
      </c>
      <c r="O1184" t="str">
        <f t="shared" si="56"/>
        <v>Dark</v>
      </c>
      <c r="P1184" t="str">
        <f>VLOOKUP(orders[[#All],[Customer ID]],Table2[#All],9,0)</f>
        <v>No</v>
      </c>
    </row>
    <row r="1185" spans="1:16" x14ac:dyDescent="0.35">
      <c r="A1185" t="s">
        <v>1520</v>
      </c>
      <c r="B1185" s="5">
        <v>44512</v>
      </c>
      <c r="C1185" t="s">
        <v>1521</v>
      </c>
      <c r="D1185" t="s">
        <v>6156</v>
      </c>
      <c r="E1185">
        <v>2</v>
      </c>
      <c r="F1185" s="2" t="str">
        <f>VLOOKUP(C1185,customers!$A$2:$B$1760,2,FALSE)</f>
        <v>Tory Walas</v>
      </c>
      <c r="G1185" s="2" t="str">
        <f>IF(VLOOKUP(C1185,customers!$A$2:$C$1760,3,FALSE)=0,"",VLOOKUP(C1185,customers!$A$2:$C$1760,3,FALSE))</f>
        <v>twalas53@google.ca</v>
      </c>
      <c r="H1185" s="2" t="str">
        <f>VLOOKUP(C1185,customers!$A$2:$G$1760,7,FALSE)</f>
        <v>United States</v>
      </c>
      <c r="I1185" t="str">
        <f>VLOOKUP(D1185,products!$A$2:$B$97,2,FALSE)</f>
        <v>Exc</v>
      </c>
      <c r="J1185" t="str">
        <f>VLOOKUP(D1185,products!$A$2:$E$97,3,FALSE)</f>
        <v>M</v>
      </c>
      <c r="K1185" s="6">
        <f>VLOOKUP(D1185,products!$A$2:$E$97,4,FALSE)</f>
        <v>0.2</v>
      </c>
      <c r="L1185" s="7">
        <f>VLOOKUP(D1185,products!$A$2:$E$97,5,FALSE)</f>
        <v>4.125</v>
      </c>
      <c r="M1185" s="7">
        <f t="shared" si="54"/>
        <v>8.25</v>
      </c>
      <c r="N1185" t="str">
        <f t="shared" si="55"/>
        <v>Excelsa</v>
      </c>
      <c r="O1185" t="str">
        <f t="shared" si="56"/>
        <v>Medium</v>
      </c>
      <c r="P1185" t="str">
        <f>VLOOKUP(orders[[#All],[Customer ID]],Table2[#All],9,0)</f>
        <v>No</v>
      </c>
    </row>
    <row r="1186" spans="1:16" x14ac:dyDescent="0.35">
      <c r="A1186" t="s">
        <v>1526</v>
      </c>
      <c r="B1186" s="5">
        <v>44397</v>
      </c>
      <c r="C1186" t="s">
        <v>1527</v>
      </c>
      <c r="D1186" t="s">
        <v>6180</v>
      </c>
      <c r="E1186">
        <v>4</v>
      </c>
      <c r="F1186" s="2" t="str">
        <f>VLOOKUP(C1186,customers!$A$2:$B$1760,2,FALSE)</f>
        <v>Isa Blazewicz</v>
      </c>
      <c r="G1186" s="2" t="str">
        <f>IF(VLOOKUP(C1186,customers!$A$2:$C$1760,3,FALSE)=0,"",VLOOKUP(C1186,customers!$A$2:$C$1760,3,FALSE))</f>
        <v>iblazewicz54@thetimes.co.uk</v>
      </c>
      <c r="H1186" s="2" t="str">
        <f>VLOOKUP(C1186,customers!$A$2:$G$1760,7,FALSE)</f>
        <v>United States</v>
      </c>
      <c r="I1186" t="str">
        <f>VLOOKUP(D1186,products!$A$2:$B$97,2,FALSE)</f>
        <v>Ara</v>
      </c>
      <c r="J1186" t="str">
        <f>VLOOKUP(D1186,products!$A$2:$E$97,3,FALSE)</f>
        <v>L</v>
      </c>
      <c r="K1186" s="6">
        <f>VLOOKUP(D1186,products!$A$2:$E$97,4,FALSE)</f>
        <v>0.5</v>
      </c>
      <c r="L1186" s="7">
        <f>VLOOKUP(D1186,products!$A$2:$E$97,5,FALSE)</f>
        <v>7.77</v>
      </c>
      <c r="M1186" s="7">
        <f t="shared" si="54"/>
        <v>31.08</v>
      </c>
      <c r="N1186" t="str">
        <f t="shared" si="55"/>
        <v>Arabica</v>
      </c>
      <c r="O1186" t="str">
        <f t="shared" si="56"/>
        <v>Light</v>
      </c>
      <c r="P1186" t="str">
        <f>VLOOKUP(orders[[#All],[Customer ID]],Table2[#All],9,0)</f>
        <v>No</v>
      </c>
    </row>
    <row r="1187" spans="1:16" x14ac:dyDescent="0.35">
      <c r="A1187" t="s">
        <v>1532</v>
      </c>
      <c r="B1187" s="5">
        <v>43483</v>
      </c>
      <c r="C1187" t="s">
        <v>1533</v>
      </c>
      <c r="D1187" t="s">
        <v>6144</v>
      </c>
      <c r="E1187">
        <v>5</v>
      </c>
      <c r="F1187" s="2" t="str">
        <f>VLOOKUP(C1187,customers!$A$2:$B$1760,2,FALSE)</f>
        <v>Angie Rizzetti</v>
      </c>
      <c r="G1187" s="2" t="str">
        <f>IF(VLOOKUP(C1187,customers!$A$2:$C$1760,3,FALSE)=0,"",VLOOKUP(C1187,customers!$A$2:$C$1760,3,FALSE))</f>
        <v>arizzetti55@naver.com</v>
      </c>
      <c r="H1187" s="2" t="str">
        <f>VLOOKUP(C1187,customers!$A$2:$G$1760,7,FALSE)</f>
        <v>United States</v>
      </c>
      <c r="I1187" t="str">
        <f>VLOOKUP(D1187,products!$A$2:$B$97,2,FALSE)</f>
        <v>Exc</v>
      </c>
      <c r="J1187" t="str">
        <f>VLOOKUP(D1187,products!$A$2:$E$97,3,FALSE)</f>
        <v>D</v>
      </c>
      <c r="K1187" s="6">
        <f>VLOOKUP(D1187,products!$A$2:$E$97,4,FALSE)</f>
        <v>0.5</v>
      </c>
      <c r="L1187" s="7">
        <f>VLOOKUP(D1187,products!$A$2:$E$97,5,FALSE)</f>
        <v>7.29</v>
      </c>
      <c r="M1187" s="7">
        <f t="shared" si="54"/>
        <v>36.450000000000003</v>
      </c>
      <c r="N1187" t="str">
        <f t="shared" si="55"/>
        <v>Excelsa</v>
      </c>
      <c r="O1187" t="str">
        <f t="shared" si="56"/>
        <v>Dark</v>
      </c>
      <c r="P1187" t="str">
        <f>VLOOKUP(orders[[#All],[Customer ID]],Table2[#All],9,0)</f>
        <v>Yes</v>
      </c>
    </row>
    <row r="1188" spans="1:16" x14ac:dyDescent="0.35">
      <c r="A1188" t="s">
        <v>1538</v>
      </c>
      <c r="B1188" s="5">
        <v>43684</v>
      </c>
      <c r="C1188" t="s">
        <v>1539</v>
      </c>
      <c r="D1188" t="s">
        <v>6151</v>
      </c>
      <c r="E1188">
        <v>3</v>
      </c>
      <c r="F1188" s="2" t="str">
        <f>VLOOKUP(C1188,customers!$A$2:$B$1760,2,FALSE)</f>
        <v>Mord Meriet</v>
      </c>
      <c r="G1188" s="2" t="str">
        <f>IF(VLOOKUP(C1188,customers!$A$2:$C$1760,3,FALSE)=0,"",VLOOKUP(C1188,customers!$A$2:$C$1760,3,FALSE))</f>
        <v>mmeriet56@noaa.gov</v>
      </c>
      <c r="H1188" s="2" t="str">
        <f>VLOOKUP(C1188,customers!$A$2:$G$1760,7,FALSE)</f>
        <v>United States</v>
      </c>
      <c r="I1188" t="str">
        <f>VLOOKUP(D1188,products!$A$2:$B$97,2,FALSE)</f>
        <v>Rob</v>
      </c>
      <c r="J1188" t="str">
        <f>VLOOKUP(D1188,products!$A$2:$E$97,3,FALSE)</f>
        <v>M</v>
      </c>
      <c r="K1188" s="6">
        <f>VLOOKUP(D1188,products!$A$2:$E$97,4,FALSE)</f>
        <v>2.5</v>
      </c>
      <c r="L1188" s="7">
        <f>VLOOKUP(D1188,products!$A$2:$E$97,5,FALSE)</f>
        <v>22.885000000000002</v>
      </c>
      <c r="M1188" s="7">
        <f t="shared" si="54"/>
        <v>68.655000000000001</v>
      </c>
      <c r="N1188" t="str">
        <f t="shared" si="55"/>
        <v>Robusta</v>
      </c>
      <c r="O1188" t="str">
        <f t="shared" si="56"/>
        <v>Medium</v>
      </c>
      <c r="P1188" t="str">
        <f>VLOOKUP(orders[[#All],[Customer ID]],Table2[#All],9,0)</f>
        <v>No</v>
      </c>
    </row>
    <row r="1189" spans="1:16" x14ac:dyDescent="0.35">
      <c r="A1189" t="s">
        <v>1544</v>
      </c>
      <c r="B1189" s="5">
        <v>44633</v>
      </c>
      <c r="C1189" t="s">
        <v>1545</v>
      </c>
      <c r="D1189" t="s">
        <v>6160</v>
      </c>
      <c r="E1189">
        <v>5</v>
      </c>
      <c r="F1189" s="2" t="str">
        <f>VLOOKUP(C1189,customers!$A$2:$B$1760,2,FALSE)</f>
        <v>Lawrence Pratt</v>
      </c>
      <c r="G1189" s="2" t="str">
        <f>IF(VLOOKUP(C1189,customers!$A$2:$C$1760,3,FALSE)=0,"",VLOOKUP(C1189,customers!$A$2:$C$1760,3,FALSE))</f>
        <v>lpratt57@netvibes.com</v>
      </c>
      <c r="H1189" s="2" t="str">
        <f>VLOOKUP(C1189,customers!$A$2:$G$1760,7,FALSE)</f>
        <v>United States</v>
      </c>
      <c r="I1189" t="str">
        <f>VLOOKUP(D1189,products!$A$2:$B$97,2,FALSE)</f>
        <v>Lib</v>
      </c>
      <c r="J1189" t="str">
        <f>VLOOKUP(D1189,products!$A$2:$E$97,3,FALSE)</f>
        <v>M</v>
      </c>
      <c r="K1189" s="6">
        <f>VLOOKUP(D1189,products!$A$2:$E$97,4,FALSE)</f>
        <v>0.5</v>
      </c>
      <c r="L1189" s="7">
        <f>VLOOKUP(D1189,products!$A$2:$E$97,5,FALSE)</f>
        <v>8.73</v>
      </c>
      <c r="M1189" s="7">
        <f t="shared" si="54"/>
        <v>43.650000000000006</v>
      </c>
      <c r="N1189" t="str">
        <f t="shared" si="55"/>
        <v>Liberica</v>
      </c>
      <c r="O1189" t="str">
        <f t="shared" si="56"/>
        <v>Medium</v>
      </c>
      <c r="P1189" t="str">
        <f>VLOOKUP(orders[[#All],[Customer ID]],Table2[#All],9,0)</f>
        <v>Yes</v>
      </c>
    </row>
    <row r="1190" spans="1:16" x14ac:dyDescent="0.35">
      <c r="A1190" t="s">
        <v>1549</v>
      </c>
      <c r="B1190" s="5">
        <v>44698</v>
      </c>
      <c r="C1190" t="s">
        <v>1550</v>
      </c>
      <c r="D1190" t="s">
        <v>6184</v>
      </c>
      <c r="E1190">
        <v>1</v>
      </c>
      <c r="F1190" s="2" t="str">
        <f>VLOOKUP(C1190,customers!$A$2:$B$1760,2,FALSE)</f>
        <v>Astrix Kitchingham</v>
      </c>
      <c r="G1190" s="2" t="str">
        <f>IF(VLOOKUP(C1190,customers!$A$2:$C$1760,3,FALSE)=0,"",VLOOKUP(C1190,customers!$A$2:$C$1760,3,FALSE))</f>
        <v>akitchingham58@com.com</v>
      </c>
      <c r="H1190" s="2" t="str">
        <f>VLOOKUP(C1190,customers!$A$2:$G$1760,7,FALSE)</f>
        <v>United States</v>
      </c>
      <c r="I1190" t="str">
        <f>VLOOKUP(D1190,products!$A$2:$B$97,2,FALSE)</f>
        <v>Exc</v>
      </c>
      <c r="J1190" t="str">
        <f>VLOOKUP(D1190,products!$A$2:$E$97,3,FALSE)</f>
        <v>L</v>
      </c>
      <c r="K1190" s="6">
        <f>VLOOKUP(D1190,products!$A$2:$E$97,4,FALSE)</f>
        <v>0.2</v>
      </c>
      <c r="L1190" s="7">
        <f>VLOOKUP(D1190,products!$A$2:$E$97,5,FALSE)</f>
        <v>4.4550000000000001</v>
      </c>
      <c r="M1190" s="7">
        <f t="shared" si="54"/>
        <v>4.4550000000000001</v>
      </c>
      <c r="N1190" t="str">
        <f t="shared" si="55"/>
        <v>Excelsa</v>
      </c>
      <c r="O1190" t="str">
        <f t="shared" si="56"/>
        <v>Light</v>
      </c>
      <c r="P1190" t="str">
        <f>VLOOKUP(orders[[#All],[Customer ID]],Table2[#All],9,0)</f>
        <v>Yes</v>
      </c>
    </row>
    <row r="1191" spans="1:16" x14ac:dyDescent="0.35">
      <c r="A1191" t="s">
        <v>1555</v>
      </c>
      <c r="B1191" s="5">
        <v>43813</v>
      </c>
      <c r="C1191" t="s">
        <v>1556</v>
      </c>
      <c r="D1191" t="s">
        <v>6162</v>
      </c>
      <c r="E1191">
        <v>3</v>
      </c>
      <c r="F1191" s="2" t="str">
        <f>VLOOKUP(C1191,customers!$A$2:$B$1760,2,FALSE)</f>
        <v>Burnard Bartholin</v>
      </c>
      <c r="G1191" s="2" t="str">
        <f>IF(VLOOKUP(C1191,customers!$A$2:$C$1760,3,FALSE)=0,"",VLOOKUP(C1191,customers!$A$2:$C$1760,3,FALSE))</f>
        <v>bbartholin59@xinhuanet.com</v>
      </c>
      <c r="H1191" s="2" t="str">
        <f>VLOOKUP(C1191,customers!$A$2:$G$1760,7,FALSE)</f>
        <v>United States</v>
      </c>
      <c r="I1191" t="str">
        <f>VLOOKUP(D1191,products!$A$2:$B$97,2,FALSE)</f>
        <v>Lib</v>
      </c>
      <c r="J1191" t="str">
        <f>VLOOKUP(D1191,products!$A$2:$E$97,3,FALSE)</f>
        <v>M</v>
      </c>
      <c r="K1191" s="6">
        <f>VLOOKUP(D1191,products!$A$2:$E$97,4,FALSE)</f>
        <v>1</v>
      </c>
      <c r="L1191" s="7">
        <f>VLOOKUP(D1191,products!$A$2:$E$97,5,FALSE)</f>
        <v>14.55</v>
      </c>
      <c r="M1191" s="7">
        <f t="shared" si="54"/>
        <v>43.650000000000006</v>
      </c>
      <c r="N1191" t="str">
        <f t="shared" si="55"/>
        <v>Liberica</v>
      </c>
      <c r="O1191" t="str">
        <f t="shared" si="56"/>
        <v>Medium</v>
      </c>
      <c r="P1191" t="str">
        <f>VLOOKUP(orders[[#All],[Customer ID]],Table2[#All],9,0)</f>
        <v>Yes</v>
      </c>
    </row>
    <row r="1192" spans="1:16" x14ac:dyDescent="0.35">
      <c r="A1192" t="s">
        <v>1561</v>
      </c>
      <c r="B1192" s="5">
        <v>43845</v>
      </c>
      <c r="C1192" t="s">
        <v>1562</v>
      </c>
      <c r="D1192" t="s">
        <v>6181</v>
      </c>
      <c r="E1192">
        <v>1</v>
      </c>
      <c r="F1192" s="2" t="str">
        <f>VLOOKUP(C1192,customers!$A$2:$B$1760,2,FALSE)</f>
        <v>Madelene Prinn</v>
      </c>
      <c r="G1192" s="2" t="str">
        <f>IF(VLOOKUP(C1192,customers!$A$2:$C$1760,3,FALSE)=0,"",VLOOKUP(C1192,customers!$A$2:$C$1760,3,FALSE))</f>
        <v>mprinn5a@usa.gov</v>
      </c>
      <c r="H1192" s="2" t="str">
        <f>VLOOKUP(C1192,customers!$A$2:$G$1760,7,FALSE)</f>
        <v>United States</v>
      </c>
      <c r="I1192" t="str">
        <f>VLOOKUP(D1192,products!$A$2:$B$97,2,FALSE)</f>
        <v>Lib</v>
      </c>
      <c r="J1192" t="str">
        <f>VLOOKUP(D1192,products!$A$2:$E$97,3,FALSE)</f>
        <v>M</v>
      </c>
      <c r="K1192" s="6">
        <f>VLOOKUP(D1192,products!$A$2:$E$97,4,FALSE)</f>
        <v>2.5</v>
      </c>
      <c r="L1192" s="7">
        <f>VLOOKUP(D1192,products!$A$2:$E$97,5,FALSE)</f>
        <v>33.465000000000003</v>
      </c>
      <c r="M1192" s="7">
        <f t="shared" si="54"/>
        <v>33.465000000000003</v>
      </c>
      <c r="N1192" t="str">
        <f t="shared" si="55"/>
        <v>Liberica</v>
      </c>
      <c r="O1192" t="str">
        <f t="shared" si="56"/>
        <v>Medium</v>
      </c>
      <c r="P1192" t="str">
        <f>VLOOKUP(orders[[#All],[Customer ID]],Table2[#All],9,0)</f>
        <v>Yes</v>
      </c>
    </row>
    <row r="1193" spans="1:16" x14ac:dyDescent="0.35">
      <c r="A1193" t="s">
        <v>1567</v>
      </c>
      <c r="B1193" s="5">
        <v>43567</v>
      </c>
      <c r="C1193" t="s">
        <v>1568</v>
      </c>
      <c r="D1193" t="s">
        <v>6150</v>
      </c>
      <c r="E1193">
        <v>5</v>
      </c>
      <c r="F1193" s="2" t="str">
        <f>VLOOKUP(C1193,customers!$A$2:$B$1760,2,FALSE)</f>
        <v>Alisun Baudino</v>
      </c>
      <c r="G1193" s="2" t="str">
        <f>IF(VLOOKUP(C1193,customers!$A$2:$C$1760,3,FALSE)=0,"",VLOOKUP(C1193,customers!$A$2:$C$1760,3,FALSE))</f>
        <v>abaudino5b@netvibes.com</v>
      </c>
      <c r="H1193" s="2" t="str">
        <f>VLOOKUP(C1193,customers!$A$2:$G$1760,7,FALSE)</f>
        <v>United States</v>
      </c>
      <c r="I1193" t="str">
        <f>VLOOKUP(D1193,products!$A$2:$B$97,2,FALSE)</f>
        <v>Lib</v>
      </c>
      <c r="J1193" t="str">
        <f>VLOOKUP(D1193,products!$A$2:$E$97,3,FALSE)</f>
        <v>D</v>
      </c>
      <c r="K1193" s="6">
        <f>VLOOKUP(D1193,products!$A$2:$E$97,4,FALSE)</f>
        <v>0.2</v>
      </c>
      <c r="L1193" s="7">
        <f>VLOOKUP(D1193,products!$A$2:$E$97,5,FALSE)</f>
        <v>3.8849999999999998</v>
      </c>
      <c r="M1193" s="7">
        <f t="shared" si="54"/>
        <v>19.424999999999997</v>
      </c>
      <c r="N1193" t="str">
        <f t="shared" si="55"/>
        <v>Liberica</v>
      </c>
      <c r="O1193" t="str">
        <f t="shared" si="56"/>
        <v>Dark</v>
      </c>
      <c r="P1193" t="str">
        <f>VLOOKUP(orders[[#All],[Customer ID]],Table2[#All],9,0)</f>
        <v>Yes</v>
      </c>
    </row>
    <row r="1194" spans="1:16" x14ac:dyDescent="0.35">
      <c r="A1194" t="s">
        <v>1573</v>
      </c>
      <c r="B1194" s="5">
        <v>43919</v>
      </c>
      <c r="C1194" t="s">
        <v>1574</v>
      </c>
      <c r="D1194" t="s">
        <v>6183</v>
      </c>
      <c r="E1194">
        <v>6</v>
      </c>
      <c r="F1194" s="2" t="str">
        <f>VLOOKUP(C1194,customers!$A$2:$B$1760,2,FALSE)</f>
        <v>Philipa Petrushanko</v>
      </c>
      <c r="G1194" s="2" t="str">
        <f>IF(VLOOKUP(C1194,customers!$A$2:$C$1760,3,FALSE)=0,"",VLOOKUP(C1194,customers!$A$2:$C$1760,3,FALSE))</f>
        <v>ppetrushanko5c@blinklist.com</v>
      </c>
      <c r="H1194" s="2" t="str">
        <f>VLOOKUP(C1194,customers!$A$2:$G$1760,7,FALSE)</f>
        <v>Ireland</v>
      </c>
      <c r="I1194" t="str">
        <f>VLOOKUP(D1194,products!$A$2:$B$97,2,FALSE)</f>
        <v>Exc</v>
      </c>
      <c r="J1194" t="str">
        <f>VLOOKUP(D1194,products!$A$2:$E$97,3,FALSE)</f>
        <v>D</v>
      </c>
      <c r="K1194" s="6">
        <f>VLOOKUP(D1194,products!$A$2:$E$97,4,FALSE)</f>
        <v>1</v>
      </c>
      <c r="L1194" s="7">
        <f>VLOOKUP(D1194,products!$A$2:$E$97,5,FALSE)</f>
        <v>12.15</v>
      </c>
      <c r="M1194" s="7">
        <f t="shared" si="54"/>
        <v>72.900000000000006</v>
      </c>
      <c r="N1194" t="str">
        <f t="shared" si="55"/>
        <v>Excelsa</v>
      </c>
      <c r="O1194" t="str">
        <f t="shared" si="56"/>
        <v>Dark</v>
      </c>
      <c r="P1194" t="str">
        <f>VLOOKUP(orders[[#All],[Customer ID]],Table2[#All],9,0)</f>
        <v>Yes</v>
      </c>
    </row>
    <row r="1195" spans="1:16" x14ac:dyDescent="0.35">
      <c r="A1195" t="s">
        <v>1579</v>
      </c>
      <c r="B1195" s="5">
        <v>44644</v>
      </c>
      <c r="C1195" t="s">
        <v>1580</v>
      </c>
      <c r="D1195" t="s">
        <v>6171</v>
      </c>
      <c r="E1195">
        <v>3</v>
      </c>
      <c r="F1195" s="2" t="str">
        <f>VLOOKUP(C1195,customers!$A$2:$B$1760,2,FALSE)</f>
        <v>Kimberli Mustchin</v>
      </c>
      <c r="G1195" s="2" t="str">
        <f>IF(VLOOKUP(C1195,customers!$A$2:$C$1760,3,FALSE)=0,"",VLOOKUP(C1195,customers!$A$2:$C$1760,3,FALSE))</f>
        <v/>
      </c>
      <c r="H1195" s="2" t="str">
        <f>VLOOKUP(C1195,customers!$A$2:$G$1760,7,FALSE)</f>
        <v>United States</v>
      </c>
      <c r="I1195" t="str">
        <f>VLOOKUP(D1195,products!$A$2:$B$97,2,FALSE)</f>
        <v>Exc</v>
      </c>
      <c r="J1195" t="str">
        <f>VLOOKUP(D1195,products!$A$2:$E$97,3,FALSE)</f>
        <v>L</v>
      </c>
      <c r="K1195" s="6">
        <f>VLOOKUP(D1195,products!$A$2:$E$97,4,FALSE)</f>
        <v>1</v>
      </c>
      <c r="L1195" s="7">
        <f>VLOOKUP(D1195,products!$A$2:$E$97,5,FALSE)</f>
        <v>14.85</v>
      </c>
      <c r="M1195" s="7">
        <f t="shared" si="54"/>
        <v>44.55</v>
      </c>
      <c r="N1195" t="str">
        <f t="shared" si="55"/>
        <v>Excelsa</v>
      </c>
      <c r="O1195" t="str">
        <f t="shared" si="56"/>
        <v>Light</v>
      </c>
      <c r="P1195" t="str">
        <f>VLOOKUP(orders[[#All],[Customer ID]],Table2[#All],9,0)</f>
        <v>No</v>
      </c>
    </row>
    <row r="1196" spans="1:16" x14ac:dyDescent="0.35">
      <c r="A1196" t="s">
        <v>1584</v>
      </c>
      <c r="B1196" s="5">
        <v>44398</v>
      </c>
      <c r="C1196" t="s">
        <v>1585</v>
      </c>
      <c r="D1196" t="s">
        <v>6144</v>
      </c>
      <c r="E1196">
        <v>5</v>
      </c>
      <c r="F1196" s="2" t="str">
        <f>VLOOKUP(C1196,customers!$A$2:$B$1760,2,FALSE)</f>
        <v>Emlynne Laird</v>
      </c>
      <c r="G1196" s="2" t="str">
        <f>IF(VLOOKUP(C1196,customers!$A$2:$C$1760,3,FALSE)=0,"",VLOOKUP(C1196,customers!$A$2:$C$1760,3,FALSE))</f>
        <v>elaird5e@bing.com</v>
      </c>
      <c r="H1196" s="2" t="str">
        <f>VLOOKUP(C1196,customers!$A$2:$G$1760,7,FALSE)</f>
        <v>United States</v>
      </c>
      <c r="I1196" t="str">
        <f>VLOOKUP(D1196,products!$A$2:$B$97,2,FALSE)</f>
        <v>Exc</v>
      </c>
      <c r="J1196" t="str">
        <f>VLOOKUP(D1196,products!$A$2:$E$97,3,FALSE)</f>
        <v>D</v>
      </c>
      <c r="K1196" s="6">
        <f>VLOOKUP(D1196,products!$A$2:$E$97,4,FALSE)</f>
        <v>0.5</v>
      </c>
      <c r="L1196" s="7">
        <f>VLOOKUP(D1196,products!$A$2:$E$97,5,FALSE)</f>
        <v>7.29</v>
      </c>
      <c r="M1196" s="7">
        <f t="shared" si="54"/>
        <v>36.450000000000003</v>
      </c>
      <c r="N1196" t="str">
        <f t="shared" si="55"/>
        <v>Excelsa</v>
      </c>
      <c r="O1196" t="str">
        <f t="shared" si="56"/>
        <v>Dark</v>
      </c>
      <c r="P1196" t="str">
        <f>VLOOKUP(orders[[#All],[Customer ID]],Table2[#All],9,0)</f>
        <v>No</v>
      </c>
    </row>
    <row r="1197" spans="1:16" x14ac:dyDescent="0.35">
      <c r="A1197" t="s">
        <v>1590</v>
      </c>
      <c r="B1197" s="5">
        <v>43683</v>
      </c>
      <c r="C1197" t="s">
        <v>1591</v>
      </c>
      <c r="D1197" t="s">
        <v>6140</v>
      </c>
      <c r="E1197">
        <v>3</v>
      </c>
      <c r="F1197" s="2" t="str">
        <f>VLOOKUP(C1197,customers!$A$2:$B$1760,2,FALSE)</f>
        <v>Marlena Howsden</v>
      </c>
      <c r="G1197" s="2" t="str">
        <f>IF(VLOOKUP(C1197,customers!$A$2:$C$1760,3,FALSE)=0,"",VLOOKUP(C1197,customers!$A$2:$C$1760,3,FALSE))</f>
        <v>mhowsden5f@infoseek.co.jp</v>
      </c>
      <c r="H1197" s="2" t="str">
        <f>VLOOKUP(C1197,customers!$A$2:$G$1760,7,FALSE)</f>
        <v>United States</v>
      </c>
      <c r="I1197" t="str">
        <f>VLOOKUP(D1197,products!$A$2:$B$97,2,FALSE)</f>
        <v>Ara</v>
      </c>
      <c r="J1197" t="str">
        <f>VLOOKUP(D1197,products!$A$2:$E$97,3,FALSE)</f>
        <v>L</v>
      </c>
      <c r="K1197" s="6">
        <f>VLOOKUP(D1197,products!$A$2:$E$97,4,FALSE)</f>
        <v>1</v>
      </c>
      <c r="L1197" s="7">
        <f>VLOOKUP(D1197,products!$A$2:$E$97,5,FALSE)</f>
        <v>12.95</v>
      </c>
      <c r="M1197" s="7">
        <f t="shared" si="54"/>
        <v>38.849999999999994</v>
      </c>
      <c r="N1197" t="str">
        <f t="shared" si="55"/>
        <v>Arabica</v>
      </c>
      <c r="O1197" t="str">
        <f t="shared" si="56"/>
        <v>Light</v>
      </c>
      <c r="P1197" t="str">
        <f>VLOOKUP(orders[[#All],[Customer ID]],Table2[#All],9,0)</f>
        <v>No</v>
      </c>
    </row>
    <row r="1198" spans="1:16" x14ac:dyDescent="0.35">
      <c r="A1198" t="s">
        <v>1596</v>
      </c>
      <c r="B1198" s="5">
        <v>44339</v>
      </c>
      <c r="C1198" t="s">
        <v>1597</v>
      </c>
      <c r="D1198" t="s">
        <v>6176</v>
      </c>
      <c r="E1198">
        <v>6</v>
      </c>
      <c r="F1198" s="2" t="str">
        <f>VLOOKUP(C1198,customers!$A$2:$B$1760,2,FALSE)</f>
        <v>Nealson Cuttler</v>
      </c>
      <c r="G1198" s="2" t="str">
        <f>IF(VLOOKUP(C1198,customers!$A$2:$C$1760,3,FALSE)=0,"",VLOOKUP(C1198,customers!$A$2:$C$1760,3,FALSE))</f>
        <v>ncuttler5g@parallels.com</v>
      </c>
      <c r="H1198" s="2" t="str">
        <f>VLOOKUP(C1198,customers!$A$2:$G$1760,7,FALSE)</f>
        <v>United States</v>
      </c>
      <c r="I1198" t="str">
        <f>VLOOKUP(D1198,products!$A$2:$B$97,2,FALSE)</f>
        <v>Exc</v>
      </c>
      <c r="J1198" t="str">
        <f>VLOOKUP(D1198,products!$A$2:$E$97,3,FALSE)</f>
        <v>L</v>
      </c>
      <c r="K1198" s="6">
        <f>VLOOKUP(D1198,products!$A$2:$E$97,4,FALSE)</f>
        <v>0.5</v>
      </c>
      <c r="L1198" s="7">
        <f>VLOOKUP(D1198,products!$A$2:$E$97,5,FALSE)</f>
        <v>8.91</v>
      </c>
      <c r="M1198" s="7">
        <f t="shared" si="54"/>
        <v>53.46</v>
      </c>
      <c r="N1198" t="str">
        <f t="shared" si="55"/>
        <v>Excelsa</v>
      </c>
      <c r="O1198" t="str">
        <f t="shared" si="56"/>
        <v>Light</v>
      </c>
      <c r="P1198" t="str">
        <f>VLOOKUP(orders[[#All],[Customer ID]],Table2[#All],9,0)</f>
        <v>No</v>
      </c>
    </row>
    <row r="1199" spans="1:16" x14ac:dyDescent="0.35">
      <c r="A1199" t="s">
        <v>1596</v>
      </c>
      <c r="B1199" s="5">
        <v>44339</v>
      </c>
      <c r="C1199" t="s">
        <v>1597</v>
      </c>
      <c r="D1199" t="s">
        <v>6165</v>
      </c>
      <c r="E1199">
        <v>2</v>
      </c>
      <c r="F1199" s="2" t="str">
        <f>VLOOKUP(C1199,customers!$A$2:$B$1760,2,FALSE)</f>
        <v>Nealson Cuttler</v>
      </c>
      <c r="G1199" s="2" t="str">
        <f>IF(VLOOKUP(C1199,customers!$A$2:$C$1760,3,FALSE)=0,"",VLOOKUP(C1199,customers!$A$2:$C$1760,3,FALSE))</f>
        <v>ncuttler5g@parallels.com</v>
      </c>
      <c r="H1199" s="2" t="str">
        <f>VLOOKUP(C1199,customers!$A$2:$G$1760,7,FALSE)</f>
        <v>United States</v>
      </c>
      <c r="I1199" t="str">
        <f>VLOOKUP(D1199,products!$A$2:$B$97,2,FALSE)</f>
        <v>Lib</v>
      </c>
      <c r="J1199" t="str">
        <f>VLOOKUP(D1199,products!$A$2:$E$97,3,FALSE)</f>
        <v>D</v>
      </c>
      <c r="K1199" s="6">
        <f>VLOOKUP(D1199,products!$A$2:$E$97,4,FALSE)</f>
        <v>2.5</v>
      </c>
      <c r="L1199" s="7">
        <f>VLOOKUP(D1199,products!$A$2:$E$97,5,FALSE)</f>
        <v>29.785</v>
      </c>
      <c r="M1199" s="7">
        <f t="shared" si="54"/>
        <v>59.57</v>
      </c>
      <c r="N1199" t="str">
        <f t="shared" si="55"/>
        <v>Liberica</v>
      </c>
      <c r="O1199" t="str">
        <f t="shared" si="56"/>
        <v>Dark</v>
      </c>
      <c r="P1199" t="str">
        <f>VLOOKUP(orders[[#All],[Customer ID]],Table2[#All],9,0)</f>
        <v>No</v>
      </c>
    </row>
    <row r="1200" spans="1:16" x14ac:dyDescent="0.35">
      <c r="A1200" t="s">
        <v>1596</v>
      </c>
      <c r="B1200" s="5">
        <v>44339</v>
      </c>
      <c r="C1200" t="s">
        <v>1597</v>
      </c>
      <c r="D1200" t="s">
        <v>6165</v>
      </c>
      <c r="E1200">
        <v>3</v>
      </c>
      <c r="F1200" s="2" t="str">
        <f>VLOOKUP(C1200,customers!$A$2:$B$1760,2,FALSE)</f>
        <v>Nealson Cuttler</v>
      </c>
      <c r="G1200" s="2" t="str">
        <f>IF(VLOOKUP(C1200,customers!$A$2:$C$1760,3,FALSE)=0,"",VLOOKUP(C1200,customers!$A$2:$C$1760,3,FALSE))</f>
        <v>ncuttler5g@parallels.com</v>
      </c>
      <c r="H1200" s="2" t="str">
        <f>VLOOKUP(C1200,customers!$A$2:$G$1760,7,FALSE)</f>
        <v>United States</v>
      </c>
      <c r="I1200" t="str">
        <f>VLOOKUP(D1200,products!$A$2:$B$97,2,FALSE)</f>
        <v>Lib</v>
      </c>
      <c r="J1200" t="str">
        <f>VLOOKUP(D1200,products!$A$2:$E$97,3,FALSE)</f>
        <v>D</v>
      </c>
      <c r="K1200" s="6">
        <f>VLOOKUP(D1200,products!$A$2:$E$97,4,FALSE)</f>
        <v>2.5</v>
      </c>
      <c r="L1200" s="7">
        <f>VLOOKUP(D1200,products!$A$2:$E$97,5,FALSE)</f>
        <v>29.785</v>
      </c>
      <c r="M1200" s="7">
        <f t="shared" si="54"/>
        <v>89.355000000000004</v>
      </c>
      <c r="N1200" t="str">
        <f t="shared" si="55"/>
        <v>Liberica</v>
      </c>
      <c r="O1200" t="str">
        <f t="shared" si="56"/>
        <v>Dark</v>
      </c>
      <c r="P1200" t="str">
        <f>VLOOKUP(orders[[#All],[Customer ID]],Table2[#All],9,0)</f>
        <v>No</v>
      </c>
    </row>
    <row r="1201" spans="1:16" x14ac:dyDescent="0.35">
      <c r="A1201" t="s">
        <v>1596</v>
      </c>
      <c r="B1201" s="5">
        <v>44339</v>
      </c>
      <c r="C1201" t="s">
        <v>1597</v>
      </c>
      <c r="D1201" t="s">
        <v>6161</v>
      </c>
      <c r="E1201">
        <v>4</v>
      </c>
      <c r="F1201" s="2" t="str">
        <f>VLOOKUP(C1201,customers!$A$2:$B$1760,2,FALSE)</f>
        <v>Nealson Cuttler</v>
      </c>
      <c r="G1201" s="2" t="str">
        <f>IF(VLOOKUP(C1201,customers!$A$2:$C$1760,3,FALSE)=0,"",VLOOKUP(C1201,customers!$A$2:$C$1760,3,FALSE))</f>
        <v>ncuttler5g@parallels.com</v>
      </c>
      <c r="H1201" s="2" t="str">
        <f>VLOOKUP(C1201,customers!$A$2:$G$1760,7,FALSE)</f>
        <v>United States</v>
      </c>
      <c r="I1201" t="str">
        <f>VLOOKUP(D1201,products!$A$2:$B$97,2,FALSE)</f>
        <v>Lib</v>
      </c>
      <c r="J1201" t="str">
        <f>VLOOKUP(D1201,products!$A$2:$E$97,3,FALSE)</f>
        <v>L</v>
      </c>
      <c r="K1201" s="6">
        <f>VLOOKUP(D1201,products!$A$2:$E$97,4,FALSE)</f>
        <v>0.5</v>
      </c>
      <c r="L1201" s="7">
        <f>VLOOKUP(D1201,products!$A$2:$E$97,5,FALSE)</f>
        <v>9.51</v>
      </c>
      <c r="M1201" s="7">
        <f t="shared" si="54"/>
        <v>38.04</v>
      </c>
      <c r="N1201" t="str">
        <f t="shared" si="55"/>
        <v>Liberica</v>
      </c>
      <c r="O1201" t="str">
        <f t="shared" si="56"/>
        <v>Light</v>
      </c>
      <c r="P1201" t="str">
        <f>VLOOKUP(orders[[#All],[Customer ID]],Table2[#All],9,0)</f>
        <v>No</v>
      </c>
    </row>
    <row r="1202" spans="1:16" x14ac:dyDescent="0.35">
      <c r="A1202" t="s">
        <v>1596</v>
      </c>
      <c r="B1202" s="5">
        <v>44339</v>
      </c>
      <c r="C1202" t="s">
        <v>1597</v>
      </c>
      <c r="D1202" t="s">
        <v>6141</v>
      </c>
      <c r="E1202">
        <v>3</v>
      </c>
      <c r="F1202" s="2" t="str">
        <f>VLOOKUP(C1202,customers!$A$2:$B$1760,2,FALSE)</f>
        <v>Nealson Cuttler</v>
      </c>
      <c r="G1202" s="2" t="str">
        <f>IF(VLOOKUP(C1202,customers!$A$2:$C$1760,3,FALSE)=0,"",VLOOKUP(C1202,customers!$A$2:$C$1760,3,FALSE))</f>
        <v>ncuttler5g@parallels.com</v>
      </c>
      <c r="H1202" s="2" t="str">
        <f>VLOOKUP(C1202,customers!$A$2:$G$1760,7,FALSE)</f>
        <v>United States</v>
      </c>
      <c r="I1202" t="str">
        <f>VLOOKUP(D1202,products!$A$2:$B$97,2,FALSE)</f>
        <v>Exc</v>
      </c>
      <c r="J1202" t="str">
        <f>VLOOKUP(D1202,products!$A$2:$E$97,3,FALSE)</f>
        <v>M</v>
      </c>
      <c r="K1202" s="6">
        <f>VLOOKUP(D1202,products!$A$2:$E$97,4,FALSE)</f>
        <v>1</v>
      </c>
      <c r="L1202" s="7">
        <f>VLOOKUP(D1202,products!$A$2:$E$97,5,FALSE)</f>
        <v>13.75</v>
      </c>
      <c r="M1202" s="7">
        <f t="shared" si="54"/>
        <v>41.25</v>
      </c>
      <c r="N1202" t="str">
        <f t="shared" si="55"/>
        <v>Excelsa</v>
      </c>
      <c r="O1202" t="str">
        <f t="shared" si="56"/>
        <v>Medium</v>
      </c>
      <c r="P1202" t="str">
        <f>VLOOKUP(orders[[#All],[Customer ID]],Table2[#All],9,0)</f>
        <v>No</v>
      </c>
    </row>
    <row r="1203" spans="1:16" x14ac:dyDescent="0.35">
      <c r="A1203" t="s">
        <v>1621</v>
      </c>
      <c r="B1203" s="5">
        <v>44294</v>
      </c>
      <c r="C1203" t="s">
        <v>1622</v>
      </c>
      <c r="D1203" t="s">
        <v>6161</v>
      </c>
      <c r="E1203">
        <v>6</v>
      </c>
      <c r="F1203" s="2" t="str">
        <f>VLOOKUP(C1203,customers!$A$2:$B$1760,2,FALSE)</f>
        <v>Adriana Lazarus</v>
      </c>
      <c r="G1203" s="2" t="str">
        <f>IF(VLOOKUP(C1203,customers!$A$2:$C$1760,3,FALSE)=0,"",VLOOKUP(C1203,customers!$A$2:$C$1760,3,FALSE))</f>
        <v/>
      </c>
      <c r="H1203" s="2" t="str">
        <f>VLOOKUP(C1203,customers!$A$2:$G$1760,7,FALSE)</f>
        <v>United States</v>
      </c>
      <c r="I1203" t="str">
        <f>VLOOKUP(D1203,products!$A$2:$B$97,2,FALSE)</f>
        <v>Lib</v>
      </c>
      <c r="J1203" t="str">
        <f>VLOOKUP(D1203,products!$A$2:$E$97,3,FALSE)</f>
        <v>L</v>
      </c>
      <c r="K1203" s="6">
        <f>VLOOKUP(D1203,products!$A$2:$E$97,4,FALSE)</f>
        <v>0.5</v>
      </c>
      <c r="L1203" s="7">
        <f>VLOOKUP(D1203,products!$A$2:$E$97,5,FALSE)</f>
        <v>9.51</v>
      </c>
      <c r="M1203" s="7">
        <f t="shared" si="54"/>
        <v>57.06</v>
      </c>
      <c r="N1203" t="str">
        <f t="shared" si="55"/>
        <v>Liberica</v>
      </c>
      <c r="O1203" t="str">
        <f t="shared" si="56"/>
        <v>Light</v>
      </c>
      <c r="P1203" t="str">
        <f>VLOOKUP(orders[[#All],[Customer ID]],Table2[#All],9,0)</f>
        <v>No</v>
      </c>
    </row>
    <row r="1204" spans="1:16" x14ac:dyDescent="0.35">
      <c r="A1204" t="s">
        <v>1626</v>
      </c>
      <c r="B1204" s="5">
        <v>44486</v>
      </c>
      <c r="C1204" t="s">
        <v>1627</v>
      </c>
      <c r="D1204" t="s">
        <v>6165</v>
      </c>
      <c r="E1204">
        <v>6</v>
      </c>
      <c r="F1204" s="2" t="str">
        <f>VLOOKUP(C1204,customers!$A$2:$B$1760,2,FALSE)</f>
        <v>Tallie felip</v>
      </c>
      <c r="G1204" s="2" t="str">
        <f>IF(VLOOKUP(C1204,customers!$A$2:$C$1760,3,FALSE)=0,"",VLOOKUP(C1204,customers!$A$2:$C$1760,3,FALSE))</f>
        <v>tfelip5m@typepad.com</v>
      </c>
      <c r="H1204" s="2" t="str">
        <f>VLOOKUP(C1204,customers!$A$2:$G$1760,7,FALSE)</f>
        <v>United States</v>
      </c>
      <c r="I1204" t="str">
        <f>VLOOKUP(D1204,products!$A$2:$B$97,2,FALSE)</f>
        <v>Lib</v>
      </c>
      <c r="J1204" t="str">
        <f>VLOOKUP(D1204,products!$A$2:$E$97,3,FALSE)</f>
        <v>D</v>
      </c>
      <c r="K1204" s="6">
        <f>VLOOKUP(D1204,products!$A$2:$E$97,4,FALSE)</f>
        <v>2.5</v>
      </c>
      <c r="L1204" s="7">
        <f>VLOOKUP(D1204,products!$A$2:$E$97,5,FALSE)</f>
        <v>29.785</v>
      </c>
      <c r="M1204" s="7">
        <f t="shared" si="54"/>
        <v>178.71</v>
      </c>
      <c r="N1204" t="str">
        <f t="shared" si="55"/>
        <v>Liberica</v>
      </c>
      <c r="O1204" t="str">
        <f t="shared" si="56"/>
        <v>Dark</v>
      </c>
      <c r="P1204" t="str">
        <f>VLOOKUP(orders[[#All],[Customer ID]],Table2[#All],9,0)</f>
        <v>Yes</v>
      </c>
    </row>
    <row r="1205" spans="1:16" x14ac:dyDescent="0.35">
      <c r="A1205" t="s">
        <v>1632</v>
      </c>
      <c r="B1205" s="5">
        <v>44608</v>
      </c>
      <c r="C1205" t="s">
        <v>1633</v>
      </c>
      <c r="D1205" t="s">
        <v>6145</v>
      </c>
      <c r="E1205">
        <v>1</v>
      </c>
      <c r="F1205" s="2" t="str">
        <f>VLOOKUP(C1205,customers!$A$2:$B$1760,2,FALSE)</f>
        <v>Vanna Le - Count</v>
      </c>
      <c r="G1205" s="2" t="str">
        <f>IF(VLOOKUP(C1205,customers!$A$2:$C$1760,3,FALSE)=0,"",VLOOKUP(C1205,customers!$A$2:$C$1760,3,FALSE))</f>
        <v>vle5n@disqus.com</v>
      </c>
      <c r="H1205" s="2" t="str">
        <f>VLOOKUP(C1205,customers!$A$2:$G$1760,7,FALSE)</f>
        <v>United States</v>
      </c>
      <c r="I1205" t="str">
        <f>VLOOKUP(D1205,products!$A$2:$B$97,2,FALSE)</f>
        <v>Lib</v>
      </c>
      <c r="J1205" t="str">
        <f>VLOOKUP(D1205,products!$A$2:$E$97,3,FALSE)</f>
        <v>L</v>
      </c>
      <c r="K1205" s="6">
        <f>VLOOKUP(D1205,products!$A$2:$E$97,4,FALSE)</f>
        <v>0.2</v>
      </c>
      <c r="L1205" s="7">
        <f>VLOOKUP(D1205,products!$A$2:$E$97,5,FALSE)</f>
        <v>4.7549999999999999</v>
      </c>
      <c r="M1205" s="7">
        <f t="shared" si="54"/>
        <v>4.7549999999999999</v>
      </c>
      <c r="N1205" t="str">
        <f t="shared" si="55"/>
        <v>Liberica</v>
      </c>
      <c r="O1205" t="str">
        <f t="shared" si="56"/>
        <v>Light</v>
      </c>
      <c r="P1205" t="str">
        <f>VLOOKUP(orders[[#All],[Customer ID]],Table2[#All],9,0)</f>
        <v>No</v>
      </c>
    </row>
    <row r="1206" spans="1:16" x14ac:dyDescent="0.35">
      <c r="A1206" t="s">
        <v>1638</v>
      </c>
      <c r="B1206" s="5">
        <v>44027</v>
      </c>
      <c r="C1206" t="s">
        <v>1639</v>
      </c>
      <c r="D1206" t="s">
        <v>6141</v>
      </c>
      <c r="E1206">
        <v>6</v>
      </c>
      <c r="F1206" s="2" t="str">
        <f>VLOOKUP(C1206,customers!$A$2:$B$1760,2,FALSE)</f>
        <v>Sarette Ducarel</v>
      </c>
      <c r="G1206" s="2" t="str">
        <f>IF(VLOOKUP(C1206,customers!$A$2:$C$1760,3,FALSE)=0,"",VLOOKUP(C1206,customers!$A$2:$C$1760,3,FALSE))</f>
        <v/>
      </c>
      <c r="H1206" s="2" t="str">
        <f>VLOOKUP(C1206,customers!$A$2:$G$1760,7,FALSE)</f>
        <v>United States</v>
      </c>
      <c r="I1206" t="str">
        <f>VLOOKUP(D1206,products!$A$2:$B$97,2,FALSE)</f>
        <v>Exc</v>
      </c>
      <c r="J1206" t="str">
        <f>VLOOKUP(D1206,products!$A$2:$E$97,3,FALSE)</f>
        <v>M</v>
      </c>
      <c r="K1206" s="6">
        <f>VLOOKUP(D1206,products!$A$2:$E$97,4,FALSE)</f>
        <v>1</v>
      </c>
      <c r="L1206" s="7">
        <f>VLOOKUP(D1206,products!$A$2:$E$97,5,FALSE)</f>
        <v>13.75</v>
      </c>
      <c r="M1206" s="7">
        <f t="shared" si="54"/>
        <v>82.5</v>
      </c>
      <c r="N1206" t="str">
        <f t="shared" si="55"/>
        <v>Excelsa</v>
      </c>
      <c r="O1206" t="str">
        <f t="shared" si="56"/>
        <v>Medium</v>
      </c>
      <c r="P1206" t="str">
        <f>VLOOKUP(orders[[#All],[Customer ID]],Table2[#All],9,0)</f>
        <v>No</v>
      </c>
    </row>
    <row r="1207" spans="1:16" x14ac:dyDescent="0.35">
      <c r="A1207" t="s">
        <v>1643</v>
      </c>
      <c r="B1207" s="5">
        <v>43883</v>
      </c>
      <c r="C1207" t="s">
        <v>1644</v>
      </c>
      <c r="D1207" t="s">
        <v>6163</v>
      </c>
      <c r="E1207">
        <v>3</v>
      </c>
      <c r="F1207" s="2" t="str">
        <f>VLOOKUP(C1207,customers!$A$2:$B$1760,2,FALSE)</f>
        <v>Kendra Glison</v>
      </c>
      <c r="G1207" s="2" t="str">
        <f>IF(VLOOKUP(C1207,customers!$A$2:$C$1760,3,FALSE)=0,"",VLOOKUP(C1207,customers!$A$2:$C$1760,3,FALSE))</f>
        <v/>
      </c>
      <c r="H1207" s="2" t="str">
        <f>VLOOKUP(C1207,customers!$A$2:$G$1760,7,FALSE)</f>
        <v>United States</v>
      </c>
      <c r="I1207" t="str">
        <f>VLOOKUP(D1207,products!$A$2:$B$97,2,FALSE)</f>
        <v>Rob</v>
      </c>
      <c r="J1207" t="str">
        <f>VLOOKUP(D1207,products!$A$2:$E$97,3,FALSE)</f>
        <v>D</v>
      </c>
      <c r="K1207" s="6">
        <f>VLOOKUP(D1207,products!$A$2:$E$97,4,FALSE)</f>
        <v>0.2</v>
      </c>
      <c r="L1207" s="7">
        <f>VLOOKUP(D1207,products!$A$2:$E$97,5,FALSE)</f>
        <v>2.6850000000000001</v>
      </c>
      <c r="M1207" s="7">
        <f t="shared" si="54"/>
        <v>8.0549999999999997</v>
      </c>
      <c r="N1207" t="str">
        <f t="shared" si="55"/>
        <v>Robusta</v>
      </c>
      <c r="O1207" t="str">
        <f t="shared" si="56"/>
        <v>Dark</v>
      </c>
      <c r="P1207" t="str">
        <f>VLOOKUP(orders[[#All],[Customer ID]],Table2[#All],9,0)</f>
        <v>Yes</v>
      </c>
    </row>
    <row r="1208" spans="1:16" x14ac:dyDescent="0.35">
      <c r="A1208" t="s">
        <v>1648</v>
      </c>
      <c r="B1208" s="5">
        <v>44211</v>
      </c>
      <c r="C1208" t="s">
        <v>1649</v>
      </c>
      <c r="D1208" t="s">
        <v>6155</v>
      </c>
      <c r="E1208">
        <v>2</v>
      </c>
      <c r="F1208" s="2" t="str">
        <f>VLOOKUP(C1208,customers!$A$2:$B$1760,2,FALSE)</f>
        <v>Nertie Poolman</v>
      </c>
      <c r="G1208" s="2" t="str">
        <f>IF(VLOOKUP(C1208,customers!$A$2:$C$1760,3,FALSE)=0,"",VLOOKUP(C1208,customers!$A$2:$C$1760,3,FALSE))</f>
        <v>npoolman5q@howstuffworks.com</v>
      </c>
      <c r="H1208" s="2" t="str">
        <f>VLOOKUP(C1208,customers!$A$2:$G$1760,7,FALSE)</f>
        <v>United States</v>
      </c>
      <c r="I1208" t="str">
        <f>VLOOKUP(D1208,products!$A$2:$B$97,2,FALSE)</f>
        <v>Ara</v>
      </c>
      <c r="J1208" t="str">
        <f>VLOOKUP(D1208,products!$A$2:$E$97,3,FALSE)</f>
        <v>M</v>
      </c>
      <c r="K1208" s="6">
        <f>VLOOKUP(D1208,products!$A$2:$E$97,4,FALSE)</f>
        <v>1</v>
      </c>
      <c r="L1208" s="7">
        <f>VLOOKUP(D1208,products!$A$2:$E$97,5,FALSE)</f>
        <v>11.25</v>
      </c>
      <c r="M1208" s="7">
        <f t="shared" si="54"/>
        <v>22.5</v>
      </c>
      <c r="N1208" t="str">
        <f t="shared" si="55"/>
        <v>Arabica</v>
      </c>
      <c r="O1208" t="str">
        <f t="shared" si="56"/>
        <v>Medium</v>
      </c>
      <c r="P1208" t="str">
        <f>VLOOKUP(orders[[#All],[Customer ID]],Table2[#All],9,0)</f>
        <v>No</v>
      </c>
    </row>
    <row r="1209" spans="1:16" x14ac:dyDescent="0.35">
      <c r="A1209" t="s">
        <v>1653</v>
      </c>
      <c r="B1209" s="5">
        <v>44207</v>
      </c>
      <c r="C1209" t="s">
        <v>1654</v>
      </c>
      <c r="D1209" t="s">
        <v>6157</v>
      </c>
      <c r="E1209">
        <v>6</v>
      </c>
      <c r="F1209" s="2" t="str">
        <f>VLOOKUP(C1209,customers!$A$2:$B$1760,2,FALSE)</f>
        <v>Orbadiah Duny</v>
      </c>
      <c r="G1209" s="2" t="str">
        <f>IF(VLOOKUP(C1209,customers!$A$2:$C$1760,3,FALSE)=0,"",VLOOKUP(C1209,customers!$A$2:$C$1760,3,FALSE))</f>
        <v>oduny5r@constantcontact.com</v>
      </c>
      <c r="H1209" s="2" t="str">
        <f>VLOOKUP(C1209,customers!$A$2:$G$1760,7,FALSE)</f>
        <v>United States</v>
      </c>
      <c r="I1209" t="str">
        <f>VLOOKUP(D1209,products!$A$2:$B$97,2,FALSE)</f>
        <v>Ara</v>
      </c>
      <c r="J1209" t="str">
        <f>VLOOKUP(D1209,products!$A$2:$E$97,3,FALSE)</f>
        <v>M</v>
      </c>
      <c r="K1209" s="6">
        <f>VLOOKUP(D1209,products!$A$2:$E$97,4,FALSE)</f>
        <v>0.5</v>
      </c>
      <c r="L1209" s="7">
        <f>VLOOKUP(D1209,products!$A$2:$E$97,5,FALSE)</f>
        <v>6.75</v>
      </c>
      <c r="M1209" s="7">
        <f t="shared" si="54"/>
        <v>40.5</v>
      </c>
      <c r="N1209" t="str">
        <f t="shared" si="55"/>
        <v>Arabica</v>
      </c>
      <c r="O1209" t="str">
        <f t="shared" si="56"/>
        <v>Medium</v>
      </c>
      <c r="P1209" t="str">
        <f>VLOOKUP(orders[[#All],[Customer ID]],Table2[#All],9,0)</f>
        <v>Yes</v>
      </c>
    </row>
    <row r="1210" spans="1:16" x14ac:dyDescent="0.35">
      <c r="A1210" t="s">
        <v>1659</v>
      </c>
      <c r="B1210" s="5">
        <v>44659</v>
      </c>
      <c r="C1210" t="s">
        <v>1660</v>
      </c>
      <c r="D1210" t="s">
        <v>6144</v>
      </c>
      <c r="E1210">
        <v>4</v>
      </c>
      <c r="F1210" s="2" t="str">
        <f>VLOOKUP(C1210,customers!$A$2:$B$1760,2,FALSE)</f>
        <v>Constance Halfhide</v>
      </c>
      <c r="G1210" s="2" t="str">
        <f>IF(VLOOKUP(C1210,customers!$A$2:$C$1760,3,FALSE)=0,"",VLOOKUP(C1210,customers!$A$2:$C$1760,3,FALSE))</f>
        <v>chalfhide5s@google.ru</v>
      </c>
      <c r="H1210" s="2" t="str">
        <f>VLOOKUP(C1210,customers!$A$2:$G$1760,7,FALSE)</f>
        <v>Ireland</v>
      </c>
      <c r="I1210" t="str">
        <f>VLOOKUP(D1210,products!$A$2:$B$97,2,FALSE)</f>
        <v>Exc</v>
      </c>
      <c r="J1210" t="str">
        <f>VLOOKUP(D1210,products!$A$2:$E$97,3,FALSE)</f>
        <v>D</v>
      </c>
      <c r="K1210" s="6">
        <f>VLOOKUP(D1210,products!$A$2:$E$97,4,FALSE)</f>
        <v>0.5</v>
      </c>
      <c r="L1210" s="7">
        <f>VLOOKUP(D1210,products!$A$2:$E$97,5,FALSE)</f>
        <v>7.29</v>
      </c>
      <c r="M1210" s="7">
        <f t="shared" si="54"/>
        <v>29.16</v>
      </c>
      <c r="N1210" t="str">
        <f t="shared" si="55"/>
        <v>Excelsa</v>
      </c>
      <c r="O1210" t="str">
        <f t="shared" si="56"/>
        <v>Dark</v>
      </c>
      <c r="P1210" t="str">
        <f>VLOOKUP(orders[[#All],[Customer ID]],Table2[#All],9,0)</f>
        <v>Yes</v>
      </c>
    </row>
    <row r="1211" spans="1:16" x14ac:dyDescent="0.35">
      <c r="A1211" t="s">
        <v>1665</v>
      </c>
      <c r="B1211" s="5">
        <v>44105</v>
      </c>
      <c r="C1211" t="s">
        <v>1666</v>
      </c>
      <c r="D1211" t="s">
        <v>6157</v>
      </c>
      <c r="E1211">
        <v>1</v>
      </c>
      <c r="F1211" s="2" t="str">
        <f>VLOOKUP(C1211,customers!$A$2:$B$1760,2,FALSE)</f>
        <v>Fransisco Malecky</v>
      </c>
      <c r="G1211" s="2" t="str">
        <f>IF(VLOOKUP(C1211,customers!$A$2:$C$1760,3,FALSE)=0,"",VLOOKUP(C1211,customers!$A$2:$C$1760,3,FALSE))</f>
        <v>fmalecky5t@list-manage.com</v>
      </c>
      <c r="H1211" s="2" t="str">
        <f>VLOOKUP(C1211,customers!$A$2:$G$1760,7,FALSE)</f>
        <v>United Kingdom</v>
      </c>
      <c r="I1211" t="str">
        <f>VLOOKUP(D1211,products!$A$2:$B$97,2,FALSE)</f>
        <v>Ara</v>
      </c>
      <c r="J1211" t="str">
        <f>VLOOKUP(D1211,products!$A$2:$E$97,3,FALSE)</f>
        <v>M</v>
      </c>
      <c r="K1211" s="6">
        <f>VLOOKUP(D1211,products!$A$2:$E$97,4,FALSE)</f>
        <v>0.5</v>
      </c>
      <c r="L1211" s="7">
        <f>VLOOKUP(D1211,products!$A$2:$E$97,5,FALSE)</f>
        <v>6.75</v>
      </c>
      <c r="M1211" s="7">
        <f t="shared" si="54"/>
        <v>6.75</v>
      </c>
      <c r="N1211" t="str">
        <f t="shared" si="55"/>
        <v>Arabica</v>
      </c>
      <c r="O1211" t="str">
        <f t="shared" si="56"/>
        <v>Medium</v>
      </c>
      <c r="P1211" t="str">
        <f>VLOOKUP(orders[[#All],[Customer ID]],Table2[#All],9,0)</f>
        <v>No</v>
      </c>
    </row>
    <row r="1212" spans="1:16" x14ac:dyDescent="0.35">
      <c r="A1212" t="s">
        <v>1671</v>
      </c>
      <c r="B1212" s="5">
        <v>43766</v>
      </c>
      <c r="C1212" t="s">
        <v>1672</v>
      </c>
      <c r="D1212" t="s">
        <v>6143</v>
      </c>
      <c r="E1212">
        <v>4</v>
      </c>
      <c r="F1212" s="2" t="str">
        <f>VLOOKUP(C1212,customers!$A$2:$B$1760,2,FALSE)</f>
        <v>Anselma Attwater</v>
      </c>
      <c r="G1212" s="2" t="str">
        <f>IF(VLOOKUP(C1212,customers!$A$2:$C$1760,3,FALSE)=0,"",VLOOKUP(C1212,customers!$A$2:$C$1760,3,FALSE))</f>
        <v>aattwater5u@wikia.com</v>
      </c>
      <c r="H1212" s="2" t="str">
        <f>VLOOKUP(C1212,customers!$A$2:$G$1760,7,FALSE)</f>
        <v>United States</v>
      </c>
      <c r="I1212" t="str">
        <f>VLOOKUP(D1212,products!$A$2:$B$97,2,FALSE)</f>
        <v>Lib</v>
      </c>
      <c r="J1212" t="str">
        <f>VLOOKUP(D1212,products!$A$2:$E$97,3,FALSE)</f>
        <v>D</v>
      </c>
      <c r="K1212" s="6">
        <f>VLOOKUP(D1212,products!$A$2:$E$97,4,FALSE)</f>
        <v>1</v>
      </c>
      <c r="L1212" s="7">
        <f>VLOOKUP(D1212,products!$A$2:$E$97,5,FALSE)</f>
        <v>12.95</v>
      </c>
      <c r="M1212" s="7">
        <f t="shared" si="54"/>
        <v>51.8</v>
      </c>
      <c r="N1212" t="str">
        <f t="shared" si="55"/>
        <v>Liberica</v>
      </c>
      <c r="O1212" t="str">
        <f t="shared" si="56"/>
        <v>Dark</v>
      </c>
      <c r="P1212" t="str">
        <f>VLOOKUP(orders[[#All],[Customer ID]],Table2[#All],9,0)</f>
        <v>Yes</v>
      </c>
    </row>
    <row r="1213" spans="1:16" x14ac:dyDescent="0.35">
      <c r="A1213" t="s">
        <v>1677</v>
      </c>
      <c r="B1213" s="5">
        <v>44283</v>
      </c>
      <c r="C1213" t="s">
        <v>1678</v>
      </c>
      <c r="D1213" t="s">
        <v>6176</v>
      </c>
      <c r="E1213">
        <v>6</v>
      </c>
      <c r="F1213" s="2" t="str">
        <f>VLOOKUP(C1213,customers!$A$2:$B$1760,2,FALSE)</f>
        <v>Minette Whellans</v>
      </c>
      <c r="G1213" s="2" t="str">
        <f>IF(VLOOKUP(C1213,customers!$A$2:$C$1760,3,FALSE)=0,"",VLOOKUP(C1213,customers!$A$2:$C$1760,3,FALSE))</f>
        <v>mwhellans5v@mapquest.com</v>
      </c>
      <c r="H1213" s="2" t="str">
        <f>VLOOKUP(C1213,customers!$A$2:$G$1760,7,FALSE)</f>
        <v>United States</v>
      </c>
      <c r="I1213" t="str">
        <f>VLOOKUP(D1213,products!$A$2:$B$97,2,FALSE)</f>
        <v>Exc</v>
      </c>
      <c r="J1213" t="str">
        <f>VLOOKUP(D1213,products!$A$2:$E$97,3,FALSE)</f>
        <v>L</v>
      </c>
      <c r="K1213" s="6">
        <f>VLOOKUP(D1213,products!$A$2:$E$97,4,FALSE)</f>
        <v>0.5</v>
      </c>
      <c r="L1213" s="7">
        <f>VLOOKUP(D1213,products!$A$2:$E$97,5,FALSE)</f>
        <v>8.91</v>
      </c>
      <c r="M1213" s="7">
        <f t="shared" si="54"/>
        <v>53.46</v>
      </c>
      <c r="N1213" t="str">
        <f t="shared" si="55"/>
        <v>Excelsa</v>
      </c>
      <c r="O1213" t="str">
        <f t="shared" si="56"/>
        <v>Light</v>
      </c>
      <c r="P1213" t="str">
        <f>VLOOKUP(orders[[#All],[Customer ID]],Table2[#All],9,0)</f>
        <v>No</v>
      </c>
    </row>
    <row r="1214" spans="1:16" x14ac:dyDescent="0.35">
      <c r="A1214" t="s">
        <v>1682</v>
      </c>
      <c r="B1214" s="5">
        <v>43921</v>
      </c>
      <c r="C1214" t="s">
        <v>1683</v>
      </c>
      <c r="D1214" t="s">
        <v>6153</v>
      </c>
      <c r="E1214">
        <v>4</v>
      </c>
      <c r="F1214" s="2" t="str">
        <f>VLOOKUP(C1214,customers!$A$2:$B$1760,2,FALSE)</f>
        <v>Dael Camilletti</v>
      </c>
      <c r="G1214" s="2" t="str">
        <f>IF(VLOOKUP(C1214,customers!$A$2:$C$1760,3,FALSE)=0,"",VLOOKUP(C1214,customers!$A$2:$C$1760,3,FALSE))</f>
        <v>dcamilletti5w@businesswire.com</v>
      </c>
      <c r="H1214" s="2" t="str">
        <f>VLOOKUP(C1214,customers!$A$2:$G$1760,7,FALSE)</f>
        <v>United States</v>
      </c>
      <c r="I1214" t="str">
        <f>VLOOKUP(D1214,products!$A$2:$B$97,2,FALSE)</f>
        <v>Exc</v>
      </c>
      <c r="J1214" t="str">
        <f>VLOOKUP(D1214,products!$A$2:$E$97,3,FALSE)</f>
        <v>D</v>
      </c>
      <c r="K1214" s="6">
        <f>VLOOKUP(D1214,products!$A$2:$E$97,4,FALSE)</f>
        <v>0.2</v>
      </c>
      <c r="L1214" s="7">
        <f>VLOOKUP(D1214,products!$A$2:$E$97,5,FALSE)</f>
        <v>3.645</v>
      </c>
      <c r="M1214" s="7">
        <f t="shared" si="54"/>
        <v>14.58</v>
      </c>
      <c r="N1214" t="str">
        <f t="shared" si="55"/>
        <v>Excelsa</v>
      </c>
      <c r="O1214" t="str">
        <f t="shared" si="56"/>
        <v>Dark</v>
      </c>
      <c r="P1214" t="str">
        <f>VLOOKUP(orders[[#All],[Customer ID]],Table2[#All],9,0)</f>
        <v>Yes</v>
      </c>
    </row>
    <row r="1215" spans="1:16" x14ac:dyDescent="0.35">
      <c r="A1215" t="s">
        <v>1688</v>
      </c>
      <c r="B1215" s="5">
        <v>44646</v>
      </c>
      <c r="C1215" t="s">
        <v>1689</v>
      </c>
      <c r="D1215" t="s">
        <v>6149</v>
      </c>
      <c r="E1215">
        <v>1</v>
      </c>
      <c r="F1215" s="2" t="str">
        <f>VLOOKUP(C1215,customers!$A$2:$B$1760,2,FALSE)</f>
        <v>Emiline Galgey</v>
      </c>
      <c r="G1215" s="2" t="str">
        <f>IF(VLOOKUP(C1215,customers!$A$2:$C$1760,3,FALSE)=0,"",VLOOKUP(C1215,customers!$A$2:$C$1760,3,FALSE))</f>
        <v>egalgey5x@wufoo.com</v>
      </c>
      <c r="H1215" s="2" t="str">
        <f>VLOOKUP(C1215,customers!$A$2:$G$1760,7,FALSE)</f>
        <v>United States</v>
      </c>
      <c r="I1215" t="str">
        <f>VLOOKUP(D1215,products!$A$2:$B$97,2,FALSE)</f>
        <v>Rob</v>
      </c>
      <c r="J1215" t="str">
        <f>VLOOKUP(D1215,products!$A$2:$E$97,3,FALSE)</f>
        <v>D</v>
      </c>
      <c r="K1215" s="6">
        <f>VLOOKUP(D1215,products!$A$2:$E$97,4,FALSE)</f>
        <v>2.5</v>
      </c>
      <c r="L1215" s="7">
        <f>VLOOKUP(D1215,products!$A$2:$E$97,5,FALSE)</f>
        <v>20.585000000000001</v>
      </c>
      <c r="M1215" s="7">
        <f t="shared" si="54"/>
        <v>20.585000000000001</v>
      </c>
      <c r="N1215" t="str">
        <f t="shared" si="55"/>
        <v>Robusta</v>
      </c>
      <c r="O1215" t="str">
        <f t="shared" si="56"/>
        <v>Dark</v>
      </c>
      <c r="P1215" t="str">
        <f>VLOOKUP(orders[[#All],[Customer ID]],Table2[#All],9,0)</f>
        <v>No</v>
      </c>
    </row>
    <row r="1216" spans="1:16" x14ac:dyDescent="0.35">
      <c r="A1216" t="s">
        <v>1694</v>
      </c>
      <c r="B1216" s="5">
        <v>43775</v>
      </c>
      <c r="C1216" t="s">
        <v>1695</v>
      </c>
      <c r="D1216" t="s">
        <v>6170</v>
      </c>
      <c r="E1216">
        <v>2</v>
      </c>
      <c r="F1216" s="2" t="str">
        <f>VLOOKUP(C1216,customers!$A$2:$B$1760,2,FALSE)</f>
        <v>Murdock Hame</v>
      </c>
      <c r="G1216" s="2" t="str">
        <f>IF(VLOOKUP(C1216,customers!$A$2:$C$1760,3,FALSE)=0,"",VLOOKUP(C1216,customers!$A$2:$C$1760,3,FALSE))</f>
        <v>mhame5y@newsvine.com</v>
      </c>
      <c r="H1216" s="2" t="str">
        <f>VLOOKUP(C1216,customers!$A$2:$G$1760,7,FALSE)</f>
        <v>Ireland</v>
      </c>
      <c r="I1216" t="str">
        <f>VLOOKUP(D1216,products!$A$2:$B$97,2,FALSE)</f>
        <v>Lib</v>
      </c>
      <c r="J1216" t="str">
        <f>VLOOKUP(D1216,products!$A$2:$E$97,3,FALSE)</f>
        <v>L</v>
      </c>
      <c r="K1216" s="6">
        <f>VLOOKUP(D1216,products!$A$2:$E$97,4,FALSE)</f>
        <v>1</v>
      </c>
      <c r="L1216" s="7">
        <f>VLOOKUP(D1216,products!$A$2:$E$97,5,FALSE)</f>
        <v>15.85</v>
      </c>
      <c r="M1216" s="7">
        <f t="shared" si="54"/>
        <v>31.7</v>
      </c>
      <c r="N1216" t="str">
        <f t="shared" si="55"/>
        <v>Liberica</v>
      </c>
      <c r="O1216" t="str">
        <f t="shared" si="56"/>
        <v>Light</v>
      </c>
      <c r="P1216" t="str">
        <f>VLOOKUP(orders[[#All],[Customer ID]],Table2[#All],9,0)</f>
        <v>No</v>
      </c>
    </row>
    <row r="1217" spans="1:16" x14ac:dyDescent="0.35">
      <c r="A1217" t="s">
        <v>1701</v>
      </c>
      <c r="B1217" s="5">
        <v>43829</v>
      </c>
      <c r="C1217" t="s">
        <v>1702</v>
      </c>
      <c r="D1217" t="s">
        <v>6150</v>
      </c>
      <c r="E1217">
        <v>6</v>
      </c>
      <c r="F1217" s="2" t="str">
        <f>VLOOKUP(C1217,customers!$A$2:$B$1760,2,FALSE)</f>
        <v>Ilka Gurnee</v>
      </c>
      <c r="G1217" s="2" t="str">
        <f>IF(VLOOKUP(C1217,customers!$A$2:$C$1760,3,FALSE)=0,"",VLOOKUP(C1217,customers!$A$2:$C$1760,3,FALSE))</f>
        <v>igurnee5z@usnews.com</v>
      </c>
      <c r="H1217" s="2" t="str">
        <f>VLOOKUP(C1217,customers!$A$2:$G$1760,7,FALSE)</f>
        <v>United States</v>
      </c>
      <c r="I1217" t="str">
        <f>VLOOKUP(D1217,products!$A$2:$B$97,2,FALSE)</f>
        <v>Lib</v>
      </c>
      <c r="J1217" t="str">
        <f>VLOOKUP(D1217,products!$A$2:$E$97,3,FALSE)</f>
        <v>D</v>
      </c>
      <c r="K1217" s="6">
        <f>VLOOKUP(D1217,products!$A$2:$E$97,4,FALSE)</f>
        <v>0.2</v>
      </c>
      <c r="L1217" s="7">
        <f>VLOOKUP(D1217,products!$A$2:$E$97,5,FALSE)</f>
        <v>3.8849999999999998</v>
      </c>
      <c r="M1217" s="7">
        <f t="shared" si="54"/>
        <v>23.31</v>
      </c>
      <c r="N1217" t="str">
        <f t="shared" si="55"/>
        <v>Liberica</v>
      </c>
      <c r="O1217" t="str">
        <f t="shared" si="56"/>
        <v>Dark</v>
      </c>
      <c r="P1217" t="str">
        <f>VLOOKUP(orders[[#All],[Customer ID]],Table2[#All],9,0)</f>
        <v>No</v>
      </c>
    </row>
    <row r="1218" spans="1:16" x14ac:dyDescent="0.35">
      <c r="A1218" t="s">
        <v>1707</v>
      </c>
      <c r="B1218" s="5">
        <v>44470</v>
      </c>
      <c r="C1218" t="s">
        <v>1708</v>
      </c>
      <c r="D1218" t="s">
        <v>6162</v>
      </c>
      <c r="E1218">
        <v>4</v>
      </c>
      <c r="F1218" s="2" t="str">
        <f>VLOOKUP(C1218,customers!$A$2:$B$1760,2,FALSE)</f>
        <v>Alfy Snowding</v>
      </c>
      <c r="G1218" s="2" t="str">
        <f>IF(VLOOKUP(C1218,customers!$A$2:$C$1760,3,FALSE)=0,"",VLOOKUP(C1218,customers!$A$2:$C$1760,3,FALSE))</f>
        <v>asnowding60@comsenz.com</v>
      </c>
      <c r="H1218" s="2" t="str">
        <f>VLOOKUP(C1218,customers!$A$2:$G$1760,7,FALSE)</f>
        <v>United States</v>
      </c>
      <c r="I1218" t="str">
        <f>VLOOKUP(D1218,products!$A$2:$B$97,2,FALSE)</f>
        <v>Lib</v>
      </c>
      <c r="J1218" t="str">
        <f>VLOOKUP(D1218,products!$A$2:$E$97,3,FALSE)</f>
        <v>M</v>
      </c>
      <c r="K1218" s="6">
        <f>VLOOKUP(D1218,products!$A$2:$E$97,4,FALSE)</f>
        <v>1</v>
      </c>
      <c r="L1218" s="7">
        <f>VLOOKUP(D1218,products!$A$2:$E$97,5,FALSE)</f>
        <v>14.55</v>
      </c>
      <c r="M1218" s="7">
        <f t="shared" ref="M1218:M1281" si="57">E1218*L1218</f>
        <v>58.2</v>
      </c>
      <c r="N1218" t="str">
        <f t="shared" ref="N1218:N1281" si="58">IF(I1218="Rob","Robusta",IF(I1218="Exc","Excelsa",IF(I1218="Ara","Arabica",IF(I1218="Lib","Liberica",""))))</f>
        <v>Liberica</v>
      </c>
      <c r="O1218" t="str">
        <f t="shared" ref="O1218:O1281" si="59">IF(J1218="M","Medium",IF(J1218="L","Light",IF(J1218="D","Dark","")))</f>
        <v>Medium</v>
      </c>
      <c r="P1218" t="str">
        <f>VLOOKUP(orders[[#All],[Customer ID]],Table2[#All],9,0)</f>
        <v>Yes</v>
      </c>
    </row>
    <row r="1219" spans="1:16" x14ac:dyDescent="0.35">
      <c r="A1219" t="s">
        <v>1713</v>
      </c>
      <c r="B1219" s="5">
        <v>44174</v>
      </c>
      <c r="C1219" t="s">
        <v>1714</v>
      </c>
      <c r="D1219" t="s">
        <v>6176</v>
      </c>
      <c r="E1219">
        <v>4</v>
      </c>
      <c r="F1219" s="2" t="str">
        <f>VLOOKUP(C1219,customers!$A$2:$B$1760,2,FALSE)</f>
        <v>Godfry Poinsett</v>
      </c>
      <c r="G1219" s="2" t="str">
        <f>IF(VLOOKUP(C1219,customers!$A$2:$C$1760,3,FALSE)=0,"",VLOOKUP(C1219,customers!$A$2:$C$1760,3,FALSE))</f>
        <v>gpoinsett61@berkeley.edu</v>
      </c>
      <c r="H1219" s="2" t="str">
        <f>VLOOKUP(C1219,customers!$A$2:$G$1760,7,FALSE)</f>
        <v>United States</v>
      </c>
      <c r="I1219" t="str">
        <f>VLOOKUP(D1219,products!$A$2:$B$97,2,FALSE)</f>
        <v>Exc</v>
      </c>
      <c r="J1219" t="str">
        <f>VLOOKUP(D1219,products!$A$2:$E$97,3,FALSE)</f>
        <v>L</v>
      </c>
      <c r="K1219" s="6">
        <f>VLOOKUP(D1219,products!$A$2:$E$97,4,FALSE)</f>
        <v>0.5</v>
      </c>
      <c r="L1219" s="7">
        <f>VLOOKUP(D1219,products!$A$2:$E$97,5,FALSE)</f>
        <v>8.91</v>
      </c>
      <c r="M1219" s="7">
        <f t="shared" si="57"/>
        <v>35.64</v>
      </c>
      <c r="N1219" t="str">
        <f t="shared" si="58"/>
        <v>Excelsa</v>
      </c>
      <c r="O1219" t="str">
        <f t="shared" si="59"/>
        <v>Light</v>
      </c>
      <c r="P1219" t="str">
        <f>VLOOKUP(orders[[#All],[Customer ID]],Table2[#All],9,0)</f>
        <v>No</v>
      </c>
    </row>
    <row r="1220" spans="1:16" x14ac:dyDescent="0.35">
      <c r="A1220" t="s">
        <v>1719</v>
      </c>
      <c r="B1220" s="5">
        <v>44317</v>
      </c>
      <c r="C1220" t="s">
        <v>1720</v>
      </c>
      <c r="D1220" t="s">
        <v>6155</v>
      </c>
      <c r="E1220">
        <v>5</v>
      </c>
      <c r="F1220" s="2" t="str">
        <f>VLOOKUP(C1220,customers!$A$2:$B$1760,2,FALSE)</f>
        <v>Rem Furman</v>
      </c>
      <c r="G1220" s="2" t="str">
        <f>IF(VLOOKUP(C1220,customers!$A$2:$C$1760,3,FALSE)=0,"",VLOOKUP(C1220,customers!$A$2:$C$1760,3,FALSE))</f>
        <v>rfurman62@t.co</v>
      </c>
      <c r="H1220" s="2" t="str">
        <f>VLOOKUP(C1220,customers!$A$2:$G$1760,7,FALSE)</f>
        <v>Ireland</v>
      </c>
      <c r="I1220" t="str">
        <f>VLOOKUP(D1220,products!$A$2:$B$97,2,FALSE)</f>
        <v>Ara</v>
      </c>
      <c r="J1220" t="str">
        <f>VLOOKUP(D1220,products!$A$2:$E$97,3,FALSE)</f>
        <v>M</v>
      </c>
      <c r="K1220" s="6">
        <f>VLOOKUP(D1220,products!$A$2:$E$97,4,FALSE)</f>
        <v>1</v>
      </c>
      <c r="L1220" s="7">
        <f>VLOOKUP(D1220,products!$A$2:$E$97,5,FALSE)</f>
        <v>11.25</v>
      </c>
      <c r="M1220" s="7">
        <f t="shared" si="57"/>
        <v>56.25</v>
      </c>
      <c r="N1220" t="str">
        <f t="shared" si="58"/>
        <v>Arabica</v>
      </c>
      <c r="O1220" t="str">
        <f t="shared" si="59"/>
        <v>Medium</v>
      </c>
      <c r="P1220" t="str">
        <f>VLOOKUP(orders[[#All],[Customer ID]],Table2[#All],9,0)</f>
        <v>Yes</v>
      </c>
    </row>
    <row r="1221" spans="1:16" x14ac:dyDescent="0.35">
      <c r="A1221" t="s">
        <v>1725</v>
      </c>
      <c r="B1221" s="5">
        <v>44777</v>
      </c>
      <c r="C1221" t="s">
        <v>1726</v>
      </c>
      <c r="D1221" t="s">
        <v>6178</v>
      </c>
      <c r="E1221">
        <v>3</v>
      </c>
      <c r="F1221" s="2" t="str">
        <f>VLOOKUP(C1221,customers!$A$2:$B$1760,2,FALSE)</f>
        <v>Charis Crosier</v>
      </c>
      <c r="G1221" s="2" t="str">
        <f>IF(VLOOKUP(C1221,customers!$A$2:$C$1760,3,FALSE)=0,"",VLOOKUP(C1221,customers!$A$2:$C$1760,3,FALSE))</f>
        <v>ccrosier63@xrea.com</v>
      </c>
      <c r="H1221" s="2" t="str">
        <f>VLOOKUP(C1221,customers!$A$2:$G$1760,7,FALSE)</f>
        <v>United States</v>
      </c>
      <c r="I1221" t="str">
        <f>VLOOKUP(D1221,products!$A$2:$B$97,2,FALSE)</f>
        <v>Rob</v>
      </c>
      <c r="J1221" t="str">
        <f>VLOOKUP(D1221,products!$A$2:$E$97,3,FALSE)</f>
        <v>L</v>
      </c>
      <c r="K1221" s="6">
        <f>VLOOKUP(D1221,products!$A$2:$E$97,4,FALSE)</f>
        <v>0.2</v>
      </c>
      <c r="L1221" s="7">
        <f>VLOOKUP(D1221,products!$A$2:$E$97,5,FALSE)</f>
        <v>3.585</v>
      </c>
      <c r="M1221" s="7">
        <f t="shared" si="57"/>
        <v>10.754999999999999</v>
      </c>
      <c r="N1221" t="str">
        <f t="shared" si="58"/>
        <v>Robusta</v>
      </c>
      <c r="O1221" t="str">
        <f t="shared" si="59"/>
        <v>Light</v>
      </c>
      <c r="P1221" t="str">
        <f>VLOOKUP(orders[[#All],[Customer ID]],Table2[#All],9,0)</f>
        <v>No</v>
      </c>
    </row>
    <row r="1222" spans="1:16" x14ac:dyDescent="0.35">
      <c r="A1222" t="s">
        <v>1725</v>
      </c>
      <c r="B1222" s="5">
        <v>44777</v>
      </c>
      <c r="C1222" t="s">
        <v>1726</v>
      </c>
      <c r="D1222" t="s">
        <v>6174</v>
      </c>
      <c r="E1222">
        <v>5</v>
      </c>
      <c r="F1222" s="2" t="str">
        <f>VLOOKUP(C1222,customers!$A$2:$B$1760,2,FALSE)</f>
        <v>Charis Crosier</v>
      </c>
      <c r="G1222" s="2" t="str">
        <f>IF(VLOOKUP(C1222,customers!$A$2:$C$1760,3,FALSE)=0,"",VLOOKUP(C1222,customers!$A$2:$C$1760,3,FALSE))</f>
        <v>ccrosier63@xrea.com</v>
      </c>
      <c r="H1222" s="2" t="str">
        <f>VLOOKUP(C1222,customers!$A$2:$G$1760,7,FALSE)</f>
        <v>United States</v>
      </c>
      <c r="I1222" t="str">
        <f>VLOOKUP(D1222,products!$A$2:$B$97,2,FALSE)</f>
        <v>Rob</v>
      </c>
      <c r="J1222" t="str">
        <f>VLOOKUP(D1222,products!$A$2:$E$97,3,FALSE)</f>
        <v>M</v>
      </c>
      <c r="K1222" s="6">
        <f>VLOOKUP(D1222,products!$A$2:$E$97,4,FALSE)</f>
        <v>0.2</v>
      </c>
      <c r="L1222" s="7">
        <f>VLOOKUP(D1222,products!$A$2:$E$97,5,FALSE)</f>
        <v>2.9849999999999999</v>
      </c>
      <c r="M1222" s="7">
        <f t="shared" si="57"/>
        <v>14.924999999999999</v>
      </c>
      <c r="N1222" t="str">
        <f t="shared" si="58"/>
        <v>Robusta</v>
      </c>
      <c r="O1222" t="str">
        <f t="shared" si="59"/>
        <v>Medium</v>
      </c>
      <c r="P1222" t="str">
        <f>VLOOKUP(orders[[#All],[Customer ID]],Table2[#All],9,0)</f>
        <v>No</v>
      </c>
    </row>
    <row r="1223" spans="1:16" x14ac:dyDescent="0.35">
      <c r="A1223" t="s">
        <v>1736</v>
      </c>
      <c r="B1223" s="5">
        <v>44513</v>
      </c>
      <c r="C1223" t="s">
        <v>1737</v>
      </c>
      <c r="D1223" t="s">
        <v>6140</v>
      </c>
      <c r="E1223">
        <v>6</v>
      </c>
      <c r="F1223" s="2" t="str">
        <f>VLOOKUP(C1223,customers!$A$2:$B$1760,2,FALSE)</f>
        <v>Lenka Rushmer</v>
      </c>
      <c r="G1223" s="2" t="str">
        <f>IF(VLOOKUP(C1223,customers!$A$2:$C$1760,3,FALSE)=0,"",VLOOKUP(C1223,customers!$A$2:$C$1760,3,FALSE))</f>
        <v>lrushmer65@europa.eu</v>
      </c>
      <c r="H1223" s="2" t="str">
        <f>VLOOKUP(C1223,customers!$A$2:$G$1760,7,FALSE)</f>
        <v>United States</v>
      </c>
      <c r="I1223" t="str">
        <f>VLOOKUP(D1223,products!$A$2:$B$97,2,FALSE)</f>
        <v>Ara</v>
      </c>
      <c r="J1223" t="str">
        <f>VLOOKUP(D1223,products!$A$2:$E$97,3,FALSE)</f>
        <v>L</v>
      </c>
      <c r="K1223" s="6">
        <f>VLOOKUP(D1223,products!$A$2:$E$97,4,FALSE)</f>
        <v>1</v>
      </c>
      <c r="L1223" s="7">
        <f>VLOOKUP(D1223,products!$A$2:$E$97,5,FALSE)</f>
        <v>12.95</v>
      </c>
      <c r="M1223" s="7">
        <f t="shared" si="57"/>
        <v>77.699999999999989</v>
      </c>
      <c r="N1223" t="str">
        <f t="shared" si="58"/>
        <v>Arabica</v>
      </c>
      <c r="O1223" t="str">
        <f t="shared" si="59"/>
        <v>Light</v>
      </c>
      <c r="P1223" t="str">
        <f>VLOOKUP(orders[[#All],[Customer ID]],Table2[#All],9,0)</f>
        <v>Yes</v>
      </c>
    </row>
    <row r="1224" spans="1:16" x14ac:dyDescent="0.35">
      <c r="A1224" t="s">
        <v>1742</v>
      </c>
      <c r="B1224" s="5">
        <v>44090</v>
      </c>
      <c r="C1224" t="s">
        <v>1743</v>
      </c>
      <c r="D1224" t="s">
        <v>6169</v>
      </c>
      <c r="E1224">
        <v>3</v>
      </c>
      <c r="F1224" s="2" t="str">
        <f>VLOOKUP(C1224,customers!$A$2:$B$1760,2,FALSE)</f>
        <v>Waneta Edinborough</v>
      </c>
      <c r="G1224" s="2" t="str">
        <f>IF(VLOOKUP(C1224,customers!$A$2:$C$1760,3,FALSE)=0,"",VLOOKUP(C1224,customers!$A$2:$C$1760,3,FALSE))</f>
        <v>wedinborough66@github.io</v>
      </c>
      <c r="H1224" s="2" t="str">
        <f>VLOOKUP(C1224,customers!$A$2:$G$1760,7,FALSE)</f>
        <v>United States</v>
      </c>
      <c r="I1224" t="str">
        <f>VLOOKUP(D1224,products!$A$2:$B$97,2,FALSE)</f>
        <v>Lib</v>
      </c>
      <c r="J1224" t="str">
        <f>VLOOKUP(D1224,products!$A$2:$E$97,3,FALSE)</f>
        <v>D</v>
      </c>
      <c r="K1224" s="6">
        <f>VLOOKUP(D1224,products!$A$2:$E$97,4,FALSE)</f>
        <v>0.5</v>
      </c>
      <c r="L1224" s="7">
        <f>VLOOKUP(D1224,products!$A$2:$E$97,5,FALSE)</f>
        <v>7.77</v>
      </c>
      <c r="M1224" s="7">
        <f t="shared" si="57"/>
        <v>23.31</v>
      </c>
      <c r="N1224" t="str">
        <f t="shared" si="58"/>
        <v>Liberica</v>
      </c>
      <c r="O1224" t="str">
        <f t="shared" si="59"/>
        <v>Dark</v>
      </c>
      <c r="P1224" t="str">
        <f>VLOOKUP(orders[[#All],[Customer ID]],Table2[#All],9,0)</f>
        <v>No</v>
      </c>
    </row>
    <row r="1225" spans="1:16" x14ac:dyDescent="0.35">
      <c r="A1225" t="s">
        <v>1748</v>
      </c>
      <c r="B1225" s="5">
        <v>44109</v>
      </c>
      <c r="C1225" t="s">
        <v>1749</v>
      </c>
      <c r="D1225" t="s">
        <v>6171</v>
      </c>
      <c r="E1225">
        <v>4</v>
      </c>
      <c r="F1225" s="2" t="str">
        <f>VLOOKUP(C1225,customers!$A$2:$B$1760,2,FALSE)</f>
        <v>Bobbe Piggott</v>
      </c>
      <c r="G1225" s="2" t="str">
        <f>IF(VLOOKUP(C1225,customers!$A$2:$C$1760,3,FALSE)=0,"",VLOOKUP(C1225,customers!$A$2:$C$1760,3,FALSE))</f>
        <v/>
      </c>
      <c r="H1225" s="2" t="str">
        <f>VLOOKUP(C1225,customers!$A$2:$G$1760,7,FALSE)</f>
        <v>United States</v>
      </c>
      <c r="I1225" t="str">
        <f>VLOOKUP(D1225,products!$A$2:$B$97,2,FALSE)</f>
        <v>Exc</v>
      </c>
      <c r="J1225" t="str">
        <f>VLOOKUP(D1225,products!$A$2:$E$97,3,FALSE)</f>
        <v>L</v>
      </c>
      <c r="K1225" s="6">
        <f>VLOOKUP(D1225,products!$A$2:$E$97,4,FALSE)</f>
        <v>1</v>
      </c>
      <c r="L1225" s="7">
        <f>VLOOKUP(D1225,products!$A$2:$E$97,5,FALSE)</f>
        <v>14.85</v>
      </c>
      <c r="M1225" s="7">
        <f t="shared" si="57"/>
        <v>59.4</v>
      </c>
      <c r="N1225" t="str">
        <f t="shared" si="58"/>
        <v>Excelsa</v>
      </c>
      <c r="O1225" t="str">
        <f t="shared" si="59"/>
        <v>Light</v>
      </c>
      <c r="P1225" t="str">
        <f>VLOOKUP(orders[[#All],[Customer ID]],Table2[#All],9,0)</f>
        <v>Yes</v>
      </c>
    </row>
    <row r="1226" spans="1:16" x14ac:dyDescent="0.35">
      <c r="A1226" t="s">
        <v>1753</v>
      </c>
      <c r="B1226" s="5">
        <v>43836</v>
      </c>
      <c r="C1226" t="s">
        <v>1754</v>
      </c>
      <c r="D1226" t="s">
        <v>6165</v>
      </c>
      <c r="E1226">
        <v>4</v>
      </c>
      <c r="F1226" s="2" t="str">
        <f>VLOOKUP(C1226,customers!$A$2:$B$1760,2,FALSE)</f>
        <v>Ketty Bromehead</v>
      </c>
      <c r="G1226" s="2" t="str">
        <f>IF(VLOOKUP(C1226,customers!$A$2:$C$1760,3,FALSE)=0,"",VLOOKUP(C1226,customers!$A$2:$C$1760,3,FALSE))</f>
        <v>kbromehead68@un.org</v>
      </c>
      <c r="H1226" s="2" t="str">
        <f>VLOOKUP(C1226,customers!$A$2:$G$1760,7,FALSE)</f>
        <v>United States</v>
      </c>
      <c r="I1226" t="str">
        <f>VLOOKUP(D1226,products!$A$2:$B$97,2,FALSE)</f>
        <v>Lib</v>
      </c>
      <c r="J1226" t="str">
        <f>VLOOKUP(D1226,products!$A$2:$E$97,3,FALSE)</f>
        <v>D</v>
      </c>
      <c r="K1226" s="6">
        <f>VLOOKUP(D1226,products!$A$2:$E$97,4,FALSE)</f>
        <v>2.5</v>
      </c>
      <c r="L1226" s="7">
        <f>VLOOKUP(D1226,products!$A$2:$E$97,5,FALSE)</f>
        <v>29.785</v>
      </c>
      <c r="M1226" s="7">
        <f t="shared" si="57"/>
        <v>119.14</v>
      </c>
      <c r="N1226" t="str">
        <f t="shared" si="58"/>
        <v>Liberica</v>
      </c>
      <c r="O1226" t="str">
        <f t="shared" si="59"/>
        <v>Dark</v>
      </c>
      <c r="P1226" t="str">
        <f>VLOOKUP(orders[[#All],[Customer ID]],Table2[#All],9,0)</f>
        <v>Yes</v>
      </c>
    </row>
    <row r="1227" spans="1:16" x14ac:dyDescent="0.35">
      <c r="A1227" t="s">
        <v>1759</v>
      </c>
      <c r="B1227" s="5">
        <v>44337</v>
      </c>
      <c r="C1227" t="s">
        <v>1760</v>
      </c>
      <c r="D1227" t="s">
        <v>6178</v>
      </c>
      <c r="E1227">
        <v>4</v>
      </c>
      <c r="F1227" s="2" t="str">
        <f>VLOOKUP(C1227,customers!$A$2:$B$1760,2,FALSE)</f>
        <v>Elsbeth Westerman</v>
      </c>
      <c r="G1227" s="2" t="str">
        <f>IF(VLOOKUP(C1227,customers!$A$2:$C$1760,3,FALSE)=0,"",VLOOKUP(C1227,customers!$A$2:$C$1760,3,FALSE))</f>
        <v>ewesterman69@si.edu</v>
      </c>
      <c r="H1227" s="2" t="str">
        <f>VLOOKUP(C1227,customers!$A$2:$G$1760,7,FALSE)</f>
        <v>Ireland</v>
      </c>
      <c r="I1227" t="str">
        <f>VLOOKUP(D1227,products!$A$2:$B$97,2,FALSE)</f>
        <v>Rob</v>
      </c>
      <c r="J1227" t="str">
        <f>VLOOKUP(D1227,products!$A$2:$E$97,3,FALSE)</f>
        <v>L</v>
      </c>
      <c r="K1227" s="6">
        <f>VLOOKUP(D1227,products!$A$2:$E$97,4,FALSE)</f>
        <v>0.2</v>
      </c>
      <c r="L1227" s="7">
        <f>VLOOKUP(D1227,products!$A$2:$E$97,5,FALSE)</f>
        <v>3.585</v>
      </c>
      <c r="M1227" s="7">
        <f t="shared" si="57"/>
        <v>14.34</v>
      </c>
      <c r="N1227" t="str">
        <f t="shared" si="58"/>
        <v>Robusta</v>
      </c>
      <c r="O1227" t="str">
        <f t="shared" si="59"/>
        <v>Light</v>
      </c>
      <c r="P1227" t="str">
        <f>VLOOKUP(orders[[#All],[Customer ID]],Table2[#All],9,0)</f>
        <v>No</v>
      </c>
    </row>
    <row r="1228" spans="1:16" x14ac:dyDescent="0.35">
      <c r="A1228" t="s">
        <v>1765</v>
      </c>
      <c r="B1228" s="5">
        <v>43887</v>
      </c>
      <c r="C1228" t="s">
        <v>1766</v>
      </c>
      <c r="D1228" t="s">
        <v>6175</v>
      </c>
      <c r="E1228">
        <v>5</v>
      </c>
      <c r="F1228" s="2" t="str">
        <f>VLOOKUP(C1228,customers!$A$2:$B$1760,2,FALSE)</f>
        <v>Anabelle Hutchens</v>
      </c>
      <c r="G1228" s="2" t="str">
        <f>IF(VLOOKUP(C1228,customers!$A$2:$C$1760,3,FALSE)=0,"",VLOOKUP(C1228,customers!$A$2:$C$1760,3,FALSE))</f>
        <v>ahutchens6a@amazonaws.com</v>
      </c>
      <c r="H1228" s="2" t="str">
        <f>VLOOKUP(C1228,customers!$A$2:$G$1760,7,FALSE)</f>
        <v>United States</v>
      </c>
      <c r="I1228" t="str">
        <f>VLOOKUP(D1228,products!$A$2:$B$97,2,FALSE)</f>
        <v>Ara</v>
      </c>
      <c r="J1228" t="str">
        <f>VLOOKUP(D1228,products!$A$2:$E$97,3,FALSE)</f>
        <v>M</v>
      </c>
      <c r="K1228" s="6">
        <f>VLOOKUP(D1228,products!$A$2:$E$97,4,FALSE)</f>
        <v>2.5</v>
      </c>
      <c r="L1228" s="7">
        <f>VLOOKUP(D1228,products!$A$2:$E$97,5,FALSE)</f>
        <v>25.875</v>
      </c>
      <c r="M1228" s="7">
        <f t="shared" si="57"/>
        <v>129.375</v>
      </c>
      <c r="N1228" t="str">
        <f t="shared" si="58"/>
        <v>Arabica</v>
      </c>
      <c r="O1228" t="str">
        <f t="shared" si="59"/>
        <v>Medium</v>
      </c>
      <c r="P1228" t="str">
        <f>VLOOKUP(orders[[#All],[Customer ID]],Table2[#All],9,0)</f>
        <v>No</v>
      </c>
    </row>
    <row r="1229" spans="1:16" x14ac:dyDescent="0.35">
      <c r="A1229" t="s">
        <v>1771</v>
      </c>
      <c r="B1229" s="5">
        <v>43880</v>
      </c>
      <c r="C1229" t="s">
        <v>1772</v>
      </c>
      <c r="D1229" t="s">
        <v>6163</v>
      </c>
      <c r="E1229">
        <v>6</v>
      </c>
      <c r="F1229" s="2" t="str">
        <f>VLOOKUP(C1229,customers!$A$2:$B$1760,2,FALSE)</f>
        <v>Noak Wyvill</v>
      </c>
      <c r="G1229" s="2" t="str">
        <f>IF(VLOOKUP(C1229,customers!$A$2:$C$1760,3,FALSE)=0,"",VLOOKUP(C1229,customers!$A$2:$C$1760,3,FALSE))</f>
        <v>nwyvill6b@naver.com</v>
      </c>
      <c r="H1229" s="2" t="str">
        <f>VLOOKUP(C1229,customers!$A$2:$G$1760,7,FALSE)</f>
        <v>United Kingdom</v>
      </c>
      <c r="I1229" t="str">
        <f>VLOOKUP(D1229,products!$A$2:$B$97,2,FALSE)</f>
        <v>Rob</v>
      </c>
      <c r="J1229" t="str">
        <f>VLOOKUP(D1229,products!$A$2:$E$97,3,FALSE)</f>
        <v>D</v>
      </c>
      <c r="K1229" s="6">
        <f>VLOOKUP(D1229,products!$A$2:$E$97,4,FALSE)</f>
        <v>0.2</v>
      </c>
      <c r="L1229" s="7">
        <f>VLOOKUP(D1229,products!$A$2:$E$97,5,FALSE)</f>
        <v>2.6850000000000001</v>
      </c>
      <c r="M1229" s="7">
        <f t="shared" si="57"/>
        <v>16.11</v>
      </c>
      <c r="N1229" t="str">
        <f t="shared" si="58"/>
        <v>Robusta</v>
      </c>
      <c r="O1229" t="str">
        <f t="shared" si="59"/>
        <v>Dark</v>
      </c>
      <c r="P1229" t="str">
        <f>VLOOKUP(orders[[#All],[Customer ID]],Table2[#All],9,0)</f>
        <v>Yes</v>
      </c>
    </row>
    <row r="1230" spans="1:16" x14ac:dyDescent="0.35">
      <c r="A1230" t="s">
        <v>1777</v>
      </c>
      <c r="B1230" s="5">
        <v>44376</v>
      </c>
      <c r="C1230" t="s">
        <v>1778</v>
      </c>
      <c r="D1230" t="s">
        <v>6178</v>
      </c>
      <c r="E1230">
        <v>5</v>
      </c>
      <c r="F1230" s="2" t="str">
        <f>VLOOKUP(C1230,customers!$A$2:$B$1760,2,FALSE)</f>
        <v>Beltran Mathon</v>
      </c>
      <c r="G1230" s="2" t="str">
        <f>IF(VLOOKUP(C1230,customers!$A$2:$C$1760,3,FALSE)=0,"",VLOOKUP(C1230,customers!$A$2:$C$1760,3,FALSE))</f>
        <v>bmathon6c@barnesandnoble.com</v>
      </c>
      <c r="H1230" s="2" t="str">
        <f>VLOOKUP(C1230,customers!$A$2:$G$1760,7,FALSE)</f>
        <v>United States</v>
      </c>
      <c r="I1230" t="str">
        <f>VLOOKUP(D1230,products!$A$2:$B$97,2,FALSE)</f>
        <v>Rob</v>
      </c>
      <c r="J1230" t="str">
        <f>VLOOKUP(D1230,products!$A$2:$E$97,3,FALSE)</f>
        <v>L</v>
      </c>
      <c r="K1230" s="6">
        <f>VLOOKUP(D1230,products!$A$2:$E$97,4,FALSE)</f>
        <v>0.2</v>
      </c>
      <c r="L1230" s="7">
        <f>VLOOKUP(D1230,products!$A$2:$E$97,5,FALSE)</f>
        <v>3.585</v>
      </c>
      <c r="M1230" s="7">
        <f t="shared" si="57"/>
        <v>17.925000000000001</v>
      </c>
      <c r="N1230" t="str">
        <f t="shared" si="58"/>
        <v>Robusta</v>
      </c>
      <c r="O1230" t="str">
        <f t="shared" si="59"/>
        <v>Light</v>
      </c>
      <c r="P1230" t="str">
        <f>VLOOKUP(orders[[#All],[Customer ID]],Table2[#All],9,0)</f>
        <v>No</v>
      </c>
    </row>
    <row r="1231" spans="1:16" x14ac:dyDescent="0.35">
      <c r="A1231" t="s">
        <v>1783</v>
      </c>
      <c r="B1231" s="5">
        <v>44282</v>
      </c>
      <c r="C1231" t="s">
        <v>1784</v>
      </c>
      <c r="D1231" t="s">
        <v>6159</v>
      </c>
      <c r="E1231">
        <v>2</v>
      </c>
      <c r="F1231" s="2" t="str">
        <f>VLOOKUP(C1231,customers!$A$2:$B$1760,2,FALSE)</f>
        <v>Kristos Streight</v>
      </c>
      <c r="G1231" s="2" t="str">
        <f>IF(VLOOKUP(C1231,customers!$A$2:$C$1760,3,FALSE)=0,"",VLOOKUP(C1231,customers!$A$2:$C$1760,3,FALSE))</f>
        <v>kstreight6d@about.com</v>
      </c>
      <c r="H1231" s="2" t="str">
        <f>VLOOKUP(C1231,customers!$A$2:$G$1760,7,FALSE)</f>
        <v>United States</v>
      </c>
      <c r="I1231" t="str">
        <f>VLOOKUP(D1231,products!$A$2:$B$97,2,FALSE)</f>
        <v>Lib</v>
      </c>
      <c r="J1231" t="str">
        <f>VLOOKUP(D1231,products!$A$2:$E$97,3,FALSE)</f>
        <v>M</v>
      </c>
      <c r="K1231" s="6">
        <f>VLOOKUP(D1231,products!$A$2:$E$97,4,FALSE)</f>
        <v>0.2</v>
      </c>
      <c r="L1231" s="7">
        <f>VLOOKUP(D1231,products!$A$2:$E$97,5,FALSE)</f>
        <v>4.3650000000000002</v>
      </c>
      <c r="M1231" s="7">
        <f t="shared" si="57"/>
        <v>8.73</v>
      </c>
      <c r="N1231" t="str">
        <f t="shared" si="58"/>
        <v>Liberica</v>
      </c>
      <c r="O1231" t="str">
        <f t="shared" si="59"/>
        <v>Medium</v>
      </c>
      <c r="P1231" t="str">
        <f>VLOOKUP(orders[[#All],[Customer ID]],Table2[#All],9,0)</f>
        <v>No</v>
      </c>
    </row>
    <row r="1232" spans="1:16" x14ac:dyDescent="0.35">
      <c r="A1232" t="s">
        <v>1789</v>
      </c>
      <c r="B1232" s="5">
        <v>44496</v>
      </c>
      <c r="C1232" t="s">
        <v>1790</v>
      </c>
      <c r="D1232" t="s">
        <v>6175</v>
      </c>
      <c r="E1232">
        <v>2</v>
      </c>
      <c r="F1232" s="2" t="str">
        <f>VLOOKUP(C1232,customers!$A$2:$B$1760,2,FALSE)</f>
        <v>Portie Cutchie</v>
      </c>
      <c r="G1232" s="2" t="str">
        <f>IF(VLOOKUP(C1232,customers!$A$2:$C$1760,3,FALSE)=0,"",VLOOKUP(C1232,customers!$A$2:$C$1760,3,FALSE))</f>
        <v>pcutchie6e@globo.com</v>
      </c>
      <c r="H1232" s="2" t="str">
        <f>VLOOKUP(C1232,customers!$A$2:$G$1760,7,FALSE)</f>
        <v>United States</v>
      </c>
      <c r="I1232" t="str">
        <f>VLOOKUP(D1232,products!$A$2:$B$97,2,FALSE)</f>
        <v>Ara</v>
      </c>
      <c r="J1232" t="str">
        <f>VLOOKUP(D1232,products!$A$2:$E$97,3,FALSE)</f>
        <v>M</v>
      </c>
      <c r="K1232" s="6">
        <f>VLOOKUP(D1232,products!$A$2:$E$97,4,FALSE)</f>
        <v>2.5</v>
      </c>
      <c r="L1232" s="7">
        <f>VLOOKUP(D1232,products!$A$2:$E$97,5,FALSE)</f>
        <v>25.875</v>
      </c>
      <c r="M1232" s="7">
        <f t="shared" si="57"/>
        <v>51.75</v>
      </c>
      <c r="N1232" t="str">
        <f t="shared" si="58"/>
        <v>Arabica</v>
      </c>
      <c r="O1232" t="str">
        <f t="shared" si="59"/>
        <v>Medium</v>
      </c>
      <c r="P1232" t="str">
        <f>VLOOKUP(orders[[#All],[Customer ID]],Table2[#All],9,0)</f>
        <v>No</v>
      </c>
    </row>
    <row r="1233" spans="1:16" x14ac:dyDescent="0.35">
      <c r="A1233" t="s">
        <v>1795</v>
      </c>
      <c r="B1233" s="5">
        <v>43628</v>
      </c>
      <c r="C1233" t="s">
        <v>1796</v>
      </c>
      <c r="D1233" t="s">
        <v>6159</v>
      </c>
      <c r="E1233">
        <v>2</v>
      </c>
      <c r="F1233" s="2" t="str">
        <f>VLOOKUP(C1233,customers!$A$2:$B$1760,2,FALSE)</f>
        <v>Sinclare Edsell</v>
      </c>
      <c r="G1233" s="2" t="str">
        <f>IF(VLOOKUP(C1233,customers!$A$2:$C$1760,3,FALSE)=0,"",VLOOKUP(C1233,customers!$A$2:$C$1760,3,FALSE))</f>
        <v/>
      </c>
      <c r="H1233" s="2" t="str">
        <f>VLOOKUP(C1233,customers!$A$2:$G$1760,7,FALSE)</f>
        <v>United States</v>
      </c>
      <c r="I1233" t="str">
        <f>VLOOKUP(D1233,products!$A$2:$B$97,2,FALSE)</f>
        <v>Lib</v>
      </c>
      <c r="J1233" t="str">
        <f>VLOOKUP(D1233,products!$A$2:$E$97,3,FALSE)</f>
        <v>M</v>
      </c>
      <c r="K1233" s="6">
        <f>VLOOKUP(D1233,products!$A$2:$E$97,4,FALSE)</f>
        <v>0.2</v>
      </c>
      <c r="L1233" s="7">
        <f>VLOOKUP(D1233,products!$A$2:$E$97,5,FALSE)</f>
        <v>4.3650000000000002</v>
      </c>
      <c r="M1233" s="7">
        <f t="shared" si="57"/>
        <v>8.73</v>
      </c>
      <c r="N1233" t="str">
        <f t="shared" si="58"/>
        <v>Liberica</v>
      </c>
      <c r="O1233" t="str">
        <f t="shared" si="59"/>
        <v>Medium</v>
      </c>
      <c r="P1233" t="str">
        <f>VLOOKUP(orders[[#All],[Customer ID]],Table2[#All],9,0)</f>
        <v>Yes</v>
      </c>
    </row>
    <row r="1234" spans="1:16" x14ac:dyDescent="0.35">
      <c r="A1234" t="s">
        <v>1800</v>
      </c>
      <c r="B1234" s="5">
        <v>44010</v>
      </c>
      <c r="C1234" t="s">
        <v>1801</v>
      </c>
      <c r="D1234" t="s">
        <v>6145</v>
      </c>
      <c r="E1234">
        <v>5</v>
      </c>
      <c r="F1234" s="2" t="str">
        <f>VLOOKUP(C1234,customers!$A$2:$B$1760,2,FALSE)</f>
        <v>Conny Gheraldi</v>
      </c>
      <c r="G1234" s="2" t="str">
        <f>IF(VLOOKUP(C1234,customers!$A$2:$C$1760,3,FALSE)=0,"",VLOOKUP(C1234,customers!$A$2:$C$1760,3,FALSE))</f>
        <v>cgheraldi6g@opera.com</v>
      </c>
      <c r="H1234" s="2" t="str">
        <f>VLOOKUP(C1234,customers!$A$2:$G$1760,7,FALSE)</f>
        <v>United Kingdom</v>
      </c>
      <c r="I1234" t="str">
        <f>VLOOKUP(D1234,products!$A$2:$B$97,2,FALSE)</f>
        <v>Lib</v>
      </c>
      <c r="J1234" t="str">
        <f>VLOOKUP(D1234,products!$A$2:$E$97,3,FALSE)</f>
        <v>L</v>
      </c>
      <c r="K1234" s="6">
        <f>VLOOKUP(D1234,products!$A$2:$E$97,4,FALSE)</f>
        <v>0.2</v>
      </c>
      <c r="L1234" s="7">
        <f>VLOOKUP(D1234,products!$A$2:$E$97,5,FALSE)</f>
        <v>4.7549999999999999</v>
      </c>
      <c r="M1234" s="7">
        <f t="shared" si="57"/>
        <v>23.774999999999999</v>
      </c>
      <c r="N1234" t="str">
        <f t="shared" si="58"/>
        <v>Liberica</v>
      </c>
      <c r="O1234" t="str">
        <f t="shared" si="59"/>
        <v>Light</v>
      </c>
      <c r="P1234" t="str">
        <f>VLOOKUP(orders[[#All],[Customer ID]],Table2[#All],9,0)</f>
        <v>No</v>
      </c>
    </row>
    <row r="1235" spans="1:16" x14ac:dyDescent="0.35">
      <c r="A1235" t="s">
        <v>1806</v>
      </c>
      <c r="B1235" s="5">
        <v>44278</v>
      </c>
      <c r="C1235" t="s">
        <v>1807</v>
      </c>
      <c r="D1235" t="s">
        <v>6156</v>
      </c>
      <c r="E1235">
        <v>5</v>
      </c>
      <c r="F1235" s="2" t="str">
        <f>VLOOKUP(C1235,customers!$A$2:$B$1760,2,FALSE)</f>
        <v>Beryle Kenwell</v>
      </c>
      <c r="G1235" s="2" t="str">
        <f>IF(VLOOKUP(C1235,customers!$A$2:$C$1760,3,FALSE)=0,"",VLOOKUP(C1235,customers!$A$2:$C$1760,3,FALSE))</f>
        <v>bkenwell6h@over-blog.com</v>
      </c>
      <c r="H1235" s="2" t="str">
        <f>VLOOKUP(C1235,customers!$A$2:$G$1760,7,FALSE)</f>
        <v>United States</v>
      </c>
      <c r="I1235" t="str">
        <f>VLOOKUP(D1235,products!$A$2:$B$97,2,FALSE)</f>
        <v>Exc</v>
      </c>
      <c r="J1235" t="str">
        <f>VLOOKUP(D1235,products!$A$2:$E$97,3,FALSE)</f>
        <v>M</v>
      </c>
      <c r="K1235" s="6">
        <f>VLOOKUP(D1235,products!$A$2:$E$97,4,FALSE)</f>
        <v>0.2</v>
      </c>
      <c r="L1235" s="7">
        <f>VLOOKUP(D1235,products!$A$2:$E$97,5,FALSE)</f>
        <v>4.125</v>
      </c>
      <c r="M1235" s="7">
        <f t="shared" si="57"/>
        <v>20.625</v>
      </c>
      <c r="N1235" t="str">
        <f t="shared" si="58"/>
        <v>Excelsa</v>
      </c>
      <c r="O1235" t="str">
        <f t="shared" si="59"/>
        <v>Medium</v>
      </c>
      <c r="P1235" t="str">
        <f>VLOOKUP(orders[[#All],[Customer ID]],Table2[#All],9,0)</f>
        <v>No</v>
      </c>
    </row>
    <row r="1236" spans="1:16" x14ac:dyDescent="0.35">
      <c r="A1236" t="s">
        <v>1812</v>
      </c>
      <c r="B1236" s="5">
        <v>44602</v>
      </c>
      <c r="C1236" t="s">
        <v>1813</v>
      </c>
      <c r="D1236" t="s">
        <v>6164</v>
      </c>
      <c r="E1236">
        <v>1</v>
      </c>
      <c r="F1236" s="2" t="str">
        <f>VLOOKUP(C1236,customers!$A$2:$B$1760,2,FALSE)</f>
        <v>Tomas Sutty</v>
      </c>
      <c r="G1236" s="2" t="str">
        <f>IF(VLOOKUP(C1236,customers!$A$2:$C$1760,3,FALSE)=0,"",VLOOKUP(C1236,customers!$A$2:$C$1760,3,FALSE))</f>
        <v>tsutty6i@google.es</v>
      </c>
      <c r="H1236" s="2" t="str">
        <f>VLOOKUP(C1236,customers!$A$2:$G$1760,7,FALSE)</f>
        <v>United States</v>
      </c>
      <c r="I1236" t="str">
        <f>VLOOKUP(D1236,products!$A$2:$B$97,2,FALSE)</f>
        <v>Lib</v>
      </c>
      <c r="J1236" t="str">
        <f>VLOOKUP(D1236,products!$A$2:$E$97,3,FALSE)</f>
        <v>L</v>
      </c>
      <c r="K1236" s="6">
        <f>VLOOKUP(D1236,products!$A$2:$E$97,4,FALSE)</f>
        <v>2.5</v>
      </c>
      <c r="L1236" s="7">
        <f>VLOOKUP(D1236,products!$A$2:$E$97,5,FALSE)</f>
        <v>36.454999999999998</v>
      </c>
      <c r="M1236" s="7">
        <f t="shared" si="57"/>
        <v>36.454999999999998</v>
      </c>
      <c r="N1236" t="str">
        <f t="shared" si="58"/>
        <v>Liberica</v>
      </c>
      <c r="O1236" t="str">
        <f t="shared" si="59"/>
        <v>Light</v>
      </c>
      <c r="P1236" t="str">
        <f>VLOOKUP(orders[[#All],[Customer ID]],Table2[#All],9,0)</f>
        <v>No</v>
      </c>
    </row>
    <row r="1237" spans="1:16" x14ac:dyDescent="0.35">
      <c r="A1237" t="s">
        <v>1818</v>
      </c>
      <c r="B1237" s="5">
        <v>43571</v>
      </c>
      <c r="C1237" t="s">
        <v>1819</v>
      </c>
      <c r="D1237" t="s">
        <v>6164</v>
      </c>
      <c r="E1237">
        <v>5</v>
      </c>
      <c r="F1237" s="2" t="str">
        <f>VLOOKUP(C1237,customers!$A$2:$B$1760,2,FALSE)</f>
        <v>Samuele Ales0</v>
      </c>
      <c r="G1237" s="2" t="str">
        <f>IF(VLOOKUP(C1237,customers!$A$2:$C$1760,3,FALSE)=0,"",VLOOKUP(C1237,customers!$A$2:$C$1760,3,FALSE))</f>
        <v/>
      </c>
      <c r="H1237" s="2" t="str">
        <f>VLOOKUP(C1237,customers!$A$2:$G$1760,7,FALSE)</f>
        <v>Ireland</v>
      </c>
      <c r="I1237" t="str">
        <f>VLOOKUP(D1237,products!$A$2:$B$97,2,FALSE)</f>
        <v>Lib</v>
      </c>
      <c r="J1237" t="str">
        <f>VLOOKUP(D1237,products!$A$2:$E$97,3,FALSE)</f>
        <v>L</v>
      </c>
      <c r="K1237" s="6">
        <f>VLOOKUP(D1237,products!$A$2:$E$97,4,FALSE)</f>
        <v>2.5</v>
      </c>
      <c r="L1237" s="7">
        <f>VLOOKUP(D1237,products!$A$2:$E$97,5,FALSE)</f>
        <v>36.454999999999998</v>
      </c>
      <c r="M1237" s="7">
        <f t="shared" si="57"/>
        <v>182.27499999999998</v>
      </c>
      <c r="N1237" t="str">
        <f t="shared" si="58"/>
        <v>Liberica</v>
      </c>
      <c r="O1237" t="str">
        <f t="shared" si="59"/>
        <v>Light</v>
      </c>
      <c r="P1237" t="str">
        <f>VLOOKUP(orders[[#All],[Customer ID]],Table2[#All],9,0)</f>
        <v>No</v>
      </c>
    </row>
    <row r="1238" spans="1:16" x14ac:dyDescent="0.35">
      <c r="A1238" t="s">
        <v>1822</v>
      </c>
      <c r="B1238" s="5">
        <v>43873</v>
      </c>
      <c r="C1238" t="s">
        <v>1823</v>
      </c>
      <c r="D1238" t="s">
        <v>6165</v>
      </c>
      <c r="E1238">
        <v>3</v>
      </c>
      <c r="F1238" s="2" t="str">
        <f>VLOOKUP(C1238,customers!$A$2:$B$1760,2,FALSE)</f>
        <v>Carlie Harce</v>
      </c>
      <c r="G1238" s="2" t="str">
        <f>IF(VLOOKUP(C1238,customers!$A$2:$C$1760,3,FALSE)=0,"",VLOOKUP(C1238,customers!$A$2:$C$1760,3,FALSE))</f>
        <v>charce6k@cafepress.com</v>
      </c>
      <c r="H1238" s="2" t="str">
        <f>VLOOKUP(C1238,customers!$A$2:$G$1760,7,FALSE)</f>
        <v>Ireland</v>
      </c>
      <c r="I1238" t="str">
        <f>VLOOKUP(D1238,products!$A$2:$B$97,2,FALSE)</f>
        <v>Lib</v>
      </c>
      <c r="J1238" t="str">
        <f>VLOOKUP(D1238,products!$A$2:$E$97,3,FALSE)</f>
        <v>D</v>
      </c>
      <c r="K1238" s="6">
        <f>VLOOKUP(D1238,products!$A$2:$E$97,4,FALSE)</f>
        <v>2.5</v>
      </c>
      <c r="L1238" s="7">
        <f>VLOOKUP(D1238,products!$A$2:$E$97,5,FALSE)</f>
        <v>29.785</v>
      </c>
      <c r="M1238" s="7">
        <f t="shared" si="57"/>
        <v>89.355000000000004</v>
      </c>
      <c r="N1238" t="str">
        <f t="shared" si="58"/>
        <v>Liberica</v>
      </c>
      <c r="O1238" t="str">
        <f t="shared" si="59"/>
        <v>Dark</v>
      </c>
      <c r="P1238" t="str">
        <f>VLOOKUP(orders[[#All],[Customer ID]],Table2[#All],9,0)</f>
        <v>No</v>
      </c>
    </row>
    <row r="1239" spans="1:16" x14ac:dyDescent="0.35">
      <c r="A1239" t="s">
        <v>1828</v>
      </c>
      <c r="B1239" s="5">
        <v>44563</v>
      </c>
      <c r="C1239" t="s">
        <v>1829</v>
      </c>
      <c r="D1239" t="s">
        <v>6178</v>
      </c>
      <c r="E1239">
        <v>1</v>
      </c>
      <c r="F1239" s="2" t="str">
        <f>VLOOKUP(C1239,customers!$A$2:$B$1760,2,FALSE)</f>
        <v>Craggy Bril</v>
      </c>
      <c r="G1239" s="2" t="str">
        <f>IF(VLOOKUP(C1239,customers!$A$2:$C$1760,3,FALSE)=0,"",VLOOKUP(C1239,customers!$A$2:$C$1760,3,FALSE))</f>
        <v/>
      </c>
      <c r="H1239" s="2" t="str">
        <f>VLOOKUP(C1239,customers!$A$2:$G$1760,7,FALSE)</f>
        <v>United States</v>
      </c>
      <c r="I1239" t="str">
        <f>VLOOKUP(D1239,products!$A$2:$B$97,2,FALSE)</f>
        <v>Rob</v>
      </c>
      <c r="J1239" t="str">
        <f>VLOOKUP(D1239,products!$A$2:$E$97,3,FALSE)</f>
        <v>L</v>
      </c>
      <c r="K1239" s="6">
        <f>VLOOKUP(D1239,products!$A$2:$E$97,4,FALSE)</f>
        <v>0.2</v>
      </c>
      <c r="L1239" s="7">
        <f>VLOOKUP(D1239,products!$A$2:$E$97,5,FALSE)</f>
        <v>3.585</v>
      </c>
      <c r="M1239" s="7">
        <f t="shared" si="57"/>
        <v>3.585</v>
      </c>
      <c r="N1239" t="str">
        <f t="shared" si="58"/>
        <v>Robusta</v>
      </c>
      <c r="O1239" t="str">
        <f t="shared" si="59"/>
        <v>Light</v>
      </c>
      <c r="P1239" t="str">
        <f>VLOOKUP(orders[[#All],[Customer ID]],Table2[#All],9,0)</f>
        <v>Yes</v>
      </c>
    </row>
    <row r="1240" spans="1:16" x14ac:dyDescent="0.35">
      <c r="A1240" t="s">
        <v>1833</v>
      </c>
      <c r="B1240" s="5">
        <v>44172</v>
      </c>
      <c r="C1240" t="s">
        <v>1834</v>
      </c>
      <c r="D1240" t="s">
        <v>6151</v>
      </c>
      <c r="E1240">
        <v>2</v>
      </c>
      <c r="F1240" s="2" t="str">
        <f>VLOOKUP(C1240,customers!$A$2:$B$1760,2,FALSE)</f>
        <v>Friederike Drysdale</v>
      </c>
      <c r="G1240" s="2" t="str">
        <f>IF(VLOOKUP(C1240,customers!$A$2:$C$1760,3,FALSE)=0,"",VLOOKUP(C1240,customers!$A$2:$C$1760,3,FALSE))</f>
        <v>fdrysdale6m@symantec.com</v>
      </c>
      <c r="H1240" s="2" t="str">
        <f>VLOOKUP(C1240,customers!$A$2:$G$1760,7,FALSE)</f>
        <v>United States</v>
      </c>
      <c r="I1240" t="str">
        <f>VLOOKUP(D1240,products!$A$2:$B$97,2,FALSE)</f>
        <v>Rob</v>
      </c>
      <c r="J1240" t="str">
        <f>VLOOKUP(D1240,products!$A$2:$E$97,3,FALSE)</f>
        <v>M</v>
      </c>
      <c r="K1240" s="6">
        <f>VLOOKUP(D1240,products!$A$2:$E$97,4,FALSE)</f>
        <v>2.5</v>
      </c>
      <c r="L1240" s="7">
        <f>VLOOKUP(D1240,products!$A$2:$E$97,5,FALSE)</f>
        <v>22.885000000000002</v>
      </c>
      <c r="M1240" s="7">
        <f t="shared" si="57"/>
        <v>45.77</v>
      </c>
      <c r="N1240" t="str">
        <f t="shared" si="58"/>
        <v>Robusta</v>
      </c>
      <c r="O1240" t="str">
        <f t="shared" si="59"/>
        <v>Medium</v>
      </c>
      <c r="P1240" t="str">
        <f>VLOOKUP(orders[[#All],[Customer ID]],Table2[#All],9,0)</f>
        <v>Yes</v>
      </c>
    </row>
    <row r="1241" spans="1:16" x14ac:dyDescent="0.35">
      <c r="A1241" t="s">
        <v>1839</v>
      </c>
      <c r="B1241" s="5">
        <v>43881</v>
      </c>
      <c r="C1241" t="s">
        <v>1840</v>
      </c>
      <c r="D1241" t="s">
        <v>6171</v>
      </c>
      <c r="E1241">
        <v>4</v>
      </c>
      <c r="F1241" s="2" t="str">
        <f>VLOOKUP(C1241,customers!$A$2:$B$1760,2,FALSE)</f>
        <v>Devon Magowan</v>
      </c>
      <c r="G1241" s="2" t="str">
        <f>IF(VLOOKUP(C1241,customers!$A$2:$C$1760,3,FALSE)=0,"",VLOOKUP(C1241,customers!$A$2:$C$1760,3,FALSE))</f>
        <v>dmagowan6n@fc2.com</v>
      </c>
      <c r="H1241" s="2" t="str">
        <f>VLOOKUP(C1241,customers!$A$2:$G$1760,7,FALSE)</f>
        <v>United States</v>
      </c>
      <c r="I1241" t="str">
        <f>VLOOKUP(D1241,products!$A$2:$B$97,2,FALSE)</f>
        <v>Exc</v>
      </c>
      <c r="J1241" t="str">
        <f>VLOOKUP(D1241,products!$A$2:$E$97,3,FALSE)</f>
        <v>L</v>
      </c>
      <c r="K1241" s="6">
        <f>VLOOKUP(D1241,products!$A$2:$E$97,4,FALSE)</f>
        <v>1</v>
      </c>
      <c r="L1241" s="7">
        <f>VLOOKUP(D1241,products!$A$2:$E$97,5,FALSE)</f>
        <v>14.85</v>
      </c>
      <c r="M1241" s="7">
        <f t="shared" si="57"/>
        <v>59.4</v>
      </c>
      <c r="N1241" t="str">
        <f t="shared" si="58"/>
        <v>Excelsa</v>
      </c>
      <c r="O1241" t="str">
        <f t="shared" si="59"/>
        <v>Light</v>
      </c>
      <c r="P1241" t="str">
        <f>VLOOKUP(orders[[#All],[Customer ID]],Table2[#All],9,0)</f>
        <v>No</v>
      </c>
    </row>
    <row r="1242" spans="1:16" x14ac:dyDescent="0.35">
      <c r="A1242" t="s">
        <v>1845</v>
      </c>
      <c r="B1242" s="5">
        <v>43993</v>
      </c>
      <c r="C1242" t="s">
        <v>1846</v>
      </c>
      <c r="D1242" t="s">
        <v>6175</v>
      </c>
      <c r="E1242">
        <v>6</v>
      </c>
      <c r="F1242" s="2" t="str">
        <f>VLOOKUP(C1242,customers!$A$2:$B$1760,2,FALSE)</f>
        <v>Codi Littrell</v>
      </c>
      <c r="G1242" s="2" t="str">
        <f>IF(VLOOKUP(C1242,customers!$A$2:$C$1760,3,FALSE)=0,"",VLOOKUP(C1242,customers!$A$2:$C$1760,3,FALSE))</f>
        <v/>
      </c>
      <c r="H1242" s="2" t="str">
        <f>VLOOKUP(C1242,customers!$A$2:$G$1760,7,FALSE)</f>
        <v>United States</v>
      </c>
      <c r="I1242" t="str">
        <f>VLOOKUP(D1242,products!$A$2:$B$97,2,FALSE)</f>
        <v>Ara</v>
      </c>
      <c r="J1242" t="str">
        <f>VLOOKUP(D1242,products!$A$2:$E$97,3,FALSE)</f>
        <v>M</v>
      </c>
      <c r="K1242" s="6">
        <f>VLOOKUP(D1242,products!$A$2:$E$97,4,FALSE)</f>
        <v>2.5</v>
      </c>
      <c r="L1242" s="7">
        <f>VLOOKUP(D1242,products!$A$2:$E$97,5,FALSE)</f>
        <v>25.875</v>
      </c>
      <c r="M1242" s="7">
        <f t="shared" si="57"/>
        <v>155.25</v>
      </c>
      <c r="N1242" t="str">
        <f t="shared" si="58"/>
        <v>Arabica</v>
      </c>
      <c r="O1242" t="str">
        <f t="shared" si="59"/>
        <v>Medium</v>
      </c>
      <c r="P1242" t="str">
        <f>VLOOKUP(orders[[#All],[Customer ID]],Table2[#All],9,0)</f>
        <v>Yes</v>
      </c>
    </row>
    <row r="1243" spans="1:16" x14ac:dyDescent="0.35">
      <c r="A1243" t="s">
        <v>1849</v>
      </c>
      <c r="B1243" s="5">
        <v>44082</v>
      </c>
      <c r="C1243" t="s">
        <v>1850</v>
      </c>
      <c r="D1243" t="s">
        <v>6151</v>
      </c>
      <c r="E1243">
        <v>2</v>
      </c>
      <c r="F1243" s="2" t="str">
        <f>VLOOKUP(C1243,customers!$A$2:$B$1760,2,FALSE)</f>
        <v>Christel Speak</v>
      </c>
      <c r="G1243" s="2" t="str">
        <f>IF(VLOOKUP(C1243,customers!$A$2:$C$1760,3,FALSE)=0,"",VLOOKUP(C1243,customers!$A$2:$C$1760,3,FALSE))</f>
        <v/>
      </c>
      <c r="H1243" s="2" t="str">
        <f>VLOOKUP(C1243,customers!$A$2:$G$1760,7,FALSE)</f>
        <v>United States</v>
      </c>
      <c r="I1243" t="str">
        <f>VLOOKUP(D1243,products!$A$2:$B$97,2,FALSE)</f>
        <v>Rob</v>
      </c>
      <c r="J1243" t="str">
        <f>VLOOKUP(D1243,products!$A$2:$E$97,3,FALSE)</f>
        <v>M</v>
      </c>
      <c r="K1243" s="6">
        <f>VLOOKUP(D1243,products!$A$2:$E$97,4,FALSE)</f>
        <v>2.5</v>
      </c>
      <c r="L1243" s="7">
        <f>VLOOKUP(D1243,products!$A$2:$E$97,5,FALSE)</f>
        <v>22.885000000000002</v>
      </c>
      <c r="M1243" s="7">
        <f t="shared" si="57"/>
        <v>45.77</v>
      </c>
      <c r="N1243" t="str">
        <f t="shared" si="58"/>
        <v>Robusta</v>
      </c>
      <c r="O1243" t="str">
        <f t="shared" si="59"/>
        <v>Medium</v>
      </c>
      <c r="P1243" t="str">
        <f>VLOOKUP(orders[[#All],[Customer ID]],Table2[#All],9,0)</f>
        <v>No</v>
      </c>
    </row>
    <row r="1244" spans="1:16" x14ac:dyDescent="0.35">
      <c r="A1244" t="s">
        <v>1854</v>
      </c>
      <c r="B1244" s="5">
        <v>43918</v>
      </c>
      <c r="C1244" t="s">
        <v>1855</v>
      </c>
      <c r="D1244" t="s">
        <v>6183</v>
      </c>
      <c r="E1244">
        <v>3</v>
      </c>
      <c r="F1244" s="2" t="str">
        <f>VLOOKUP(C1244,customers!$A$2:$B$1760,2,FALSE)</f>
        <v>Sibella Rushbrooke</v>
      </c>
      <c r="G1244" s="2" t="str">
        <f>IF(VLOOKUP(C1244,customers!$A$2:$C$1760,3,FALSE)=0,"",VLOOKUP(C1244,customers!$A$2:$C$1760,3,FALSE))</f>
        <v>srushbrooke6q@youku.com</v>
      </c>
      <c r="H1244" s="2" t="str">
        <f>VLOOKUP(C1244,customers!$A$2:$G$1760,7,FALSE)</f>
        <v>United States</v>
      </c>
      <c r="I1244" t="str">
        <f>VLOOKUP(D1244,products!$A$2:$B$97,2,FALSE)</f>
        <v>Exc</v>
      </c>
      <c r="J1244" t="str">
        <f>VLOOKUP(D1244,products!$A$2:$E$97,3,FALSE)</f>
        <v>D</v>
      </c>
      <c r="K1244" s="6">
        <f>VLOOKUP(D1244,products!$A$2:$E$97,4,FALSE)</f>
        <v>1</v>
      </c>
      <c r="L1244" s="7">
        <f>VLOOKUP(D1244,products!$A$2:$E$97,5,FALSE)</f>
        <v>12.15</v>
      </c>
      <c r="M1244" s="7">
        <f t="shared" si="57"/>
        <v>36.450000000000003</v>
      </c>
      <c r="N1244" t="str">
        <f t="shared" si="58"/>
        <v>Excelsa</v>
      </c>
      <c r="O1244" t="str">
        <f t="shared" si="59"/>
        <v>Dark</v>
      </c>
      <c r="P1244" t="str">
        <f>VLOOKUP(orders[[#All],[Customer ID]],Table2[#All],9,0)</f>
        <v>Yes</v>
      </c>
    </row>
    <row r="1245" spans="1:16" x14ac:dyDescent="0.35">
      <c r="A1245" t="s">
        <v>1860</v>
      </c>
      <c r="B1245" s="5">
        <v>44114</v>
      </c>
      <c r="C1245" t="s">
        <v>1861</v>
      </c>
      <c r="D1245" t="s">
        <v>6144</v>
      </c>
      <c r="E1245">
        <v>4</v>
      </c>
      <c r="F1245" s="2" t="str">
        <f>VLOOKUP(C1245,customers!$A$2:$B$1760,2,FALSE)</f>
        <v>Tammie Drynan</v>
      </c>
      <c r="G1245" s="2" t="str">
        <f>IF(VLOOKUP(C1245,customers!$A$2:$C$1760,3,FALSE)=0,"",VLOOKUP(C1245,customers!$A$2:$C$1760,3,FALSE))</f>
        <v>tdrynan6r@deviantart.com</v>
      </c>
      <c r="H1245" s="2" t="str">
        <f>VLOOKUP(C1245,customers!$A$2:$G$1760,7,FALSE)</f>
        <v>United States</v>
      </c>
      <c r="I1245" t="str">
        <f>VLOOKUP(D1245,products!$A$2:$B$97,2,FALSE)</f>
        <v>Exc</v>
      </c>
      <c r="J1245" t="str">
        <f>VLOOKUP(D1245,products!$A$2:$E$97,3,FALSE)</f>
        <v>D</v>
      </c>
      <c r="K1245" s="6">
        <f>VLOOKUP(D1245,products!$A$2:$E$97,4,FALSE)</f>
        <v>0.5</v>
      </c>
      <c r="L1245" s="7">
        <f>VLOOKUP(D1245,products!$A$2:$E$97,5,FALSE)</f>
        <v>7.29</v>
      </c>
      <c r="M1245" s="7">
        <f t="shared" si="57"/>
        <v>29.16</v>
      </c>
      <c r="N1245" t="str">
        <f t="shared" si="58"/>
        <v>Excelsa</v>
      </c>
      <c r="O1245" t="str">
        <f t="shared" si="59"/>
        <v>Dark</v>
      </c>
      <c r="P1245" t="str">
        <f>VLOOKUP(orders[[#All],[Customer ID]],Table2[#All],9,0)</f>
        <v>Yes</v>
      </c>
    </row>
    <row r="1246" spans="1:16" x14ac:dyDescent="0.35">
      <c r="A1246" t="s">
        <v>1866</v>
      </c>
      <c r="B1246" s="5">
        <v>44702</v>
      </c>
      <c r="C1246" t="s">
        <v>1867</v>
      </c>
      <c r="D1246" t="s">
        <v>6181</v>
      </c>
      <c r="E1246">
        <v>4</v>
      </c>
      <c r="F1246" s="2" t="str">
        <f>VLOOKUP(C1246,customers!$A$2:$B$1760,2,FALSE)</f>
        <v>Effie Yurkov</v>
      </c>
      <c r="G1246" s="2" t="str">
        <f>IF(VLOOKUP(C1246,customers!$A$2:$C$1760,3,FALSE)=0,"",VLOOKUP(C1246,customers!$A$2:$C$1760,3,FALSE))</f>
        <v>eyurkov6s@hud.gov</v>
      </c>
      <c r="H1246" s="2" t="str">
        <f>VLOOKUP(C1246,customers!$A$2:$G$1760,7,FALSE)</f>
        <v>United States</v>
      </c>
      <c r="I1246" t="str">
        <f>VLOOKUP(D1246,products!$A$2:$B$97,2,FALSE)</f>
        <v>Lib</v>
      </c>
      <c r="J1246" t="str">
        <f>VLOOKUP(D1246,products!$A$2:$E$97,3,FALSE)</f>
        <v>M</v>
      </c>
      <c r="K1246" s="6">
        <f>VLOOKUP(D1246,products!$A$2:$E$97,4,FALSE)</f>
        <v>2.5</v>
      </c>
      <c r="L1246" s="7">
        <f>VLOOKUP(D1246,products!$A$2:$E$97,5,FALSE)</f>
        <v>33.465000000000003</v>
      </c>
      <c r="M1246" s="7">
        <f t="shared" si="57"/>
        <v>133.86000000000001</v>
      </c>
      <c r="N1246" t="str">
        <f t="shared" si="58"/>
        <v>Liberica</v>
      </c>
      <c r="O1246" t="str">
        <f t="shared" si="59"/>
        <v>Medium</v>
      </c>
      <c r="P1246" t="str">
        <f>VLOOKUP(orders[[#All],[Customer ID]],Table2[#All],9,0)</f>
        <v>No</v>
      </c>
    </row>
    <row r="1247" spans="1:16" x14ac:dyDescent="0.35">
      <c r="A1247" t="s">
        <v>1872</v>
      </c>
      <c r="B1247" s="5">
        <v>43951</v>
      </c>
      <c r="C1247" t="s">
        <v>1873</v>
      </c>
      <c r="D1247" t="s">
        <v>6145</v>
      </c>
      <c r="E1247">
        <v>5</v>
      </c>
      <c r="F1247" s="2" t="str">
        <f>VLOOKUP(C1247,customers!$A$2:$B$1760,2,FALSE)</f>
        <v>Lexie Mallan</v>
      </c>
      <c r="G1247" s="2" t="str">
        <f>IF(VLOOKUP(C1247,customers!$A$2:$C$1760,3,FALSE)=0,"",VLOOKUP(C1247,customers!$A$2:$C$1760,3,FALSE))</f>
        <v>lmallan6t@state.gov</v>
      </c>
      <c r="H1247" s="2" t="str">
        <f>VLOOKUP(C1247,customers!$A$2:$G$1760,7,FALSE)</f>
        <v>United States</v>
      </c>
      <c r="I1247" t="str">
        <f>VLOOKUP(D1247,products!$A$2:$B$97,2,FALSE)</f>
        <v>Lib</v>
      </c>
      <c r="J1247" t="str">
        <f>VLOOKUP(D1247,products!$A$2:$E$97,3,FALSE)</f>
        <v>L</v>
      </c>
      <c r="K1247" s="6">
        <f>VLOOKUP(D1247,products!$A$2:$E$97,4,FALSE)</f>
        <v>0.2</v>
      </c>
      <c r="L1247" s="7">
        <f>VLOOKUP(D1247,products!$A$2:$E$97,5,FALSE)</f>
        <v>4.7549999999999999</v>
      </c>
      <c r="M1247" s="7">
        <f t="shared" si="57"/>
        <v>23.774999999999999</v>
      </c>
      <c r="N1247" t="str">
        <f t="shared" si="58"/>
        <v>Liberica</v>
      </c>
      <c r="O1247" t="str">
        <f t="shared" si="59"/>
        <v>Light</v>
      </c>
      <c r="P1247" t="str">
        <f>VLOOKUP(orders[[#All],[Customer ID]],Table2[#All],9,0)</f>
        <v>Yes</v>
      </c>
    </row>
    <row r="1248" spans="1:16" x14ac:dyDescent="0.35">
      <c r="A1248" t="s">
        <v>1878</v>
      </c>
      <c r="B1248" s="5">
        <v>44542</v>
      </c>
      <c r="C1248" t="s">
        <v>1879</v>
      </c>
      <c r="D1248" t="s">
        <v>6143</v>
      </c>
      <c r="E1248">
        <v>3</v>
      </c>
      <c r="F1248" s="2" t="str">
        <f>VLOOKUP(C1248,customers!$A$2:$B$1760,2,FALSE)</f>
        <v>Georgena Bentjens</v>
      </c>
      <c r="G1248" s="2" t="str">
        <f>IF(VLOOKUP(C1248,customers!$A$2:$C$1760,3,FALSE)=0,"",VLOOKUP(C1248,customers!$A$2:$C$1760,3,FALSE))</f>
        <v>gbentjens6u@netlog.com</v>
      </c>
      <c r="H1248" s="2" t="str">
        <f>VLOOKUP(C1248,customers!$A$2:$G$1760,7,FALSE)</f>
        <v>United Kingdom</v>
      </c>
      <c r="I1248" t="str">
        <f>VLOOKUP(D1248,products!$A$2:$B$97,2,FALSE)</f>
        <v>Lib</v>
      </c>
      <c r="J1248" t="str">
        <f>VLOOKUP(D1248,products!$A$2:$E$97,3,FALSE)</f>
        <v>D</v>
      </c>
      <c r="K1248" s="6">
        <f>VLOOKUP(D1248,products!$A$2:$E$97,4,FALSE)</f>
        <v>1</v>
      </c>
      <c r="L1248" s="7">
        <f>VLOOKUP(D1248,products!$A$2:$E$97,5,FALSE)</f>
        <v>12.95</v>
      </c>
      <c r="M1248" s="7">
        <f t="shared" si="57"/>
        <v>38.849999999999994</v>
      </c>
      <c r="N1248" t="str">
        <f t="shared" si="58"/>
        <v>Liberica</v>
      </c>
      <c r="O1248" t="str">
        <f t="shared" si="59"/>
        <v>Dark</v>
      </c>
      <c r="P1248" t="str">
        <f>VLOOKUP(orders[[#All],[Customer ID]],Table2[#All],9,0)</f>
        <v>No</v>
      </c>
    </row>
    <row r="1249" spans="1:16" x14ac:dyDescent="0.35">
      <c r="A1249" t="s">
        <v>1884</v>
      </c>
      <c r="B1249" s="5">
        <v>44131</v>
      </c>
      <c r="C1249" t="s">
        <v>1885</v>
      </c>
      <c r="D1249" t="s">
        <v>6178</v>
      </c>
      <c r="E1249">
        <v>6</v>
      </c>
      <c r="F1249" s="2" t="str">
        <f>VLOOKUP(C1249,customers!$A$2:$B$1760,2,FALSE)</f>
        <v>Delmar Beasant</v>
      </c>
      <c r="G1249" s="2" t="str">
        <f>IF(VLOOKUP(C1249,customers!$A$2:$C$1760,3,FALSE)=0,"",VLOOKUP(C1249,customers!$A$2:$C$1760,3,FALSE))</f>
        <v/>
      </c>
      <c r="H1249" s="2" t="str">
        <f>VLOOKUP(C1249,customers!$A$2:$G$1760,7,FALSE)</f>
        <v>Ireland</v>
      </c>
      <c r="I1249" t="str">
        <f>VLOOKUP(D1249,products!$A$2:$B$97,2,FALSE)</f>
        <v>Rob</v>
      </c>
      <c r="J1249" t="str">
        <f>VLOOKUP(D1249,products!$A$2:$E$97,3,FALSE)</f>
        <v>L</v>
      </c>
      <c r="K1249" s="6">
        <f>VLOOKUP(D1249,products!$A$2:$E$97,4,FALSE)</f>
        <v>0.2</v>
      </c>
      <c r="L1249" s="7">
        <f>VLOOKUP(D1249,products!$A$2:$E$97,5,FALSE)</f>
        <v>3.585</v>
      </c>
      <c r="M1249" s="7">
        <f t="shared" si="57"/>
        <v>21.509999999999998</v>
      </c>
      <c r="N1249" t="str">
        <f t="shared" si="58"/>
        <v>Robusta</v>
      </c>
      <c r="O1249" t="str">
        <f t="shared" si="59"/>
        <v>Light</v>
      </c>
      <c r="P1249" t="str">
        <f>VLOOKUP(orders[[#All],[Customer ID]],Table2[#All],9,0)</f>
        <v>Yes</v>
      </c>
    </row>
    <row r="1250" spans="1:16" x14ac:dyDescent="0.35">
      <c r="A1250" t="s">
        <v>1889</v>
      </c>
      <c r="B1250" s="5">
        <v>44019</v>
      </c>
      <c r="C1250" t="s">
        <v>1890</v>
      </c>
      <c r="D1250" t="s">
        <v>6147</v>
      </c>
      <c r="E1250">
        <v>1</v>
      </c>
      <c r="F1250" s="2" t="str">
        <f>VLOOKUP(C1250,customers!$A$2:$B$1760,2,FALSE)</f>
        <v>Lyn Entwistle</v>
      </c>
      <c r="G1250" s="2" t="str">
        <f>IF(VLOOKUP(C1250,customers!$A$2:$C$1760,3,FALSE)=0,"",VLOOKUP(C1250,customers!$A$2:$C$1760,3,FALSE))</f>
        <v>lentwistle6w@omniture.com</v>
      </c>
      <c r="H1250" s="2" t="str">
        <f>VLOOKUP(C1250,customers!$A$2:$G$1760,7,FALSE)</f>
        <v>United States</v>
      </c>
      <c r="I1250" t="str">
        <f>VLOOKUP(D1250,products!$A$2:$B$97,2,FALSE)</f>
        <v>Ara</v>
      </c>
      <c r="J1250" t="str">
        <f>VLOOKUP(D1250,products!$A$2:$E$97,3,FALSE)</f>
        <v>D</v>
      </c>
      <c r="K1250" s="6">
        <f>VLOOKUP(D1250,products!$A$2:$E$97,4,FALSE)</f>
        <v>1</v>
      </c>
      <c r="L1250" s="7">
        <f>VLOOKUP(D1250,products!$A$2:$E$97,5,FALSE)</f>
        <v>9.9499999999999993</v>
      </c>
      <c r="M1250" s="7">
        <f t="shared" si="57"/>
        <v>9.9499999999999993</v>
      </c>
      <c r="N1250" t="str">
        <f t="shared" si="58"/>
        <v>Arabica</v>
      </c>
      <c r="O1250" t="str">
        <f t="shared" si="59"/>
        <v>Dark</v>
      </c>
      <c r="P1250" t="str">
        <f>VLOOKUP(orders[[#All],[Customer ID]],Table2[#All],9,0)</f>
        <v>Yes</v>
      </c>
    </row>
    <row r="1251" spans="1:16" x14ac:dyDescent="0.35">
      <c r="A1251" t="s">
        <v>1895</v>
      </c>
      <c r="B1251" s="5">
        <v>43861</v>
      </c>
      <c r="C1251" t="s">
        <v>1935</v>
      </c>
      <c r="D1251" t="s">
        <v>6170</v>
      </c>
      <c r="E1251">
        <v>1</v>
      </c>
      <c r="F1251" s="2" t="str">
        <f>VLOOKUP(C1251,customers!$A$2:$B$1760,2,FALSE)</f>
        <v>Zacharias Kiffe</v>
      </c>
      <c r="G1251" s="2" t="str">
        <f>IF(VLOOKUP(C1251,customers!$A$2:$C$1760,3,FALSE)=0,"",VLOOKUP(C1251,customers!$A$2:$C$1760,3,FALSE))</f>
        <v>zkiffe74@cyberchimps.com</v>
      </c>
      <c r="H1251" s="2" t="str">
        <f>VLOOKUP(C1251,customers!$A$2:$G$1760,7,FALSE)</f>
        <v>United States</v>
      </c>
      <c r="I1251" t="str">
        <f>VLOOKUP(D1251,products!$A$2:$B$97,2,FALSE)</f>
        <v>Lib</v>
      </c>
      <c r="J1251" t="str">
        <f>VLOOKUP(D1251,products!$A$2:$E$97,3,FALSE)</f>
        <v>L</v>
      </c>
      <c r="K1251" s="6">
        <f>VLOOKUP(D1251,products!$A$2:$E$97,4,FALSE)</f>
        <v>1</v>
      </c>
      <c r="L1251" s="7">
        <f>VLOOKUP(D1251,products!$A$2:$E$97,5,FALSE)</f>
        <v>15.85</v>
      </c>
      <c r="M1251" s="7">
        <f t="shared" si="57"/>
        <v>15.85</v>
      </c>
      <c r="N1251" t="str">
        <f t="shared" si="58"/>
        <v>Liberica</v>
      </c>
      <c r="O1251" t="str">
        <f t="shared" si="59"/>
        <v>Light</v>
      </c>
      <c r="P1251" t="str">
        <f>VLOOKUP(orders[[#All],[Customer ID]],Table2[#All],9,0)</f>
        <v>Yes</v>
      </c>
    </row>
    <row r="1252" spans="1:16" x14ac:dyDescent="0.35">
      <c r="A1252" t="s">
        <v>1900</v>
      </c>
      <c r="B1252" s="5">
        <v>43879</v>
      </c>
      <c r="C1252" t="s">
        <v>1901</v>
      </c>
      <c r="D1252" t="s">
        <v>6174</v>
      </c>
      <c r="E1252">
        <v>1</v>
      </c>
      <c r="F1252" s="2" t="str">
        <f>VLOOKUP(C1252,customers!$A$2:$B$1760,2,FALSE)</f>
        <v>Mercedes Acott</v>
      </c>
      <c r="G1252" s="2" t="str">
        <f>IF(VLOOKUP(C1252,customers!$A$2:$C$1760,3,FALSE)=0,"",VLOOKUP(C1252,customers!$A$2:$C$1760,3,FALSE))</f>
        <v>macott6y@pagesperso-orange.fr</v>
      </c>
      <c r="H1252" s="2" t="str">
        <f>VLOOKUP(C1252,customers!$A$2:$G$1760,7,FALSE)</f>
        <v>United States</v>
      </c>
      <c r="I1252" t="str">
        <f>VLOOKUP(D1252,products!$A$2:$B$97,2,FALSE)</f>
        <v>Rob</v>
      </c>
      <c r="J1252" t="str">
        <f>VLOOKUP(D1252,products!$A$2:$E$97,3,FALSE)</f>
        <v>M</v>
      </c>
      <c r="K1252" s="6">
        <f>VLOOKUP(D1252,products!$A$2:$E$97,4,FALSE)</f>
        <v>0.2</v>
      </c>
      <c r="L1252" s="7">
        <f>VLOOKUP(D1252,products!$A$2:$E$97,5,FALSE)</f>
        <v>2.9849999999999999</v>
      </c>
      <c r="M1252" s="7">
        <f t="shared" si="57"/>
        <v>2.9849999999999999</v>
      </c>
      <c r="N1252" t="str">
        <f t="shared" si="58"/>
        <v>Robusta</v>
      </c>
      <c r="O1252" t="str">
        <f t="shared" si="59"/>
        <v>Medium</v>
      </c>
      <c r="P1252" t="str">
        <f>VLOOKUP(orders[[#All],[Customer ID]],Table2[#All],9,0)</f>
        <v>Yes</v>
      </c>
    </row>
    <row r="1253" spans="1:16" x14ac:dyDescent="0.35">
      <c r="A1253" t="s">
        <v>1906</v>
      </c>
      <c r="B1253" s="5">
        <v>44360</v>
      </c>
      <c r="C1253" t="s">
        <v>1907</v>
      </c>
      <c r="D1253" t="s">
        <v>6141</v>
      </c>
      <c r="E1253">
        <v>5</v>
      </c>
      <c r="F1253" s="2" t="str">
        <f>VLOOKUP(C1253,customers!$A$2:$B$1760,2,FALSE)</f>
        <v>Connor Heaviside</v>
      </c>
      <c r="G1253" s="2" t="str">
        <f>IF(VLOOKUP(C1253,customers!$A$2:$C$1760,3,FALSE)=0,"",VLOOKUP(C1253,customers!$A$2:$C$1760,3,FALSE))</f>
        <v>cheaviside6z@rediff.com</v>
      </c>
      <c r="H1253" s="2" t="str">
        <f>VLOOKUP(C1253,customers!$A$2:$G$1760,7,FALSE)</f>
        <v>United States</v>
      </c>
      <c r="I1253" t="str">
        <f>VLOOKUP(D1253,products!$A$2:$B$97,2,FALSE)</f>
        <v>Exc</v>
      </c>
      <c r="J1253" t="str">
        <f>VLOOKUP(D1253,products!$A$2:$E$97,3,FALSE)</f>
        <v>M</v>
      </c>
      <c r="K1253" s="6">
        <f>VLOOKUP(D1253,products!$A$2:$E$97,4,FALSE)</f>
        <v>1</v>
      </c>
      <c r="L1253" s="7">
        <f>VLOOKUP(D1253,products!$A$2:$E$97,5,FALSE)</f>
        <v>13.75</v>
      </c>
      <c r="M1253" s="7">
        <f t="shared" si="57"/>
        <v>68.75</v>
      </c>
      <c r="N1253" t="str">
        <f t="shared" si="58"/>
        <v>Excelsa</v>
      </c>
      <c r="O1253" t="str">
        <f t="shared" si="59"/>
        <v>Medium</v>
      </c>
      <c r="P1253" t="str">
        <f>VLOOKUP(orders[[#All],[Customer ID]],Table2[#All],9,0)</f>
        <v>Yes</v>
      </c>
    </row>
    <row r="1254" spans="1:16" x14ac:dyDescent="0.35">
      <c r="A1254" t="s">
        <v>1912</v>
      </c>
      <c r="B1254" s="5">
        <v>44779</v>
      </c>
      <c r="C1254" t="s">
        <v>1913</v>
      </c>
      <c r="D1254" t="s">
        <v>6147</v>
      </c>
      <c r="E1254">
        <v>3</v>
      </c>
      <c r="F1254" s="2" t="str">
        <f>VLOOKUP(C1254,customers!$A$2:$B$1760,2,FALSE)</f>
        <v>Devy Bulbrook</v>
      </c>
      <c r="G1254" s="2" t="str">
        <f>IF(VLOOKUP(C1254,customers!$A$2:$C$1760,3,FALSE)=0,"",VLOOKUP(C1254,customers!$A$2:$C$1760,3,FALSE))</f>
        <v/>
      </c>
      <c r="H1254" s="2" t="str">
        <f>VLOOKUP(C1254,customers!$A$2:$G$1760,7,FALSE)</f>
        <v>United States</v>
      </c>
      <c r="I1254" t="str">
        <f>VLOOKUP(D1254,products!$A$2:$B$97,2,FALSE)</f>
        <v>Ara</v>
      </c>
      <c r="J1254" t="str">
        <f>VLOOKUP(D1254,products!$A$2:$E$97,3,FALSE)</f>
        <v>D</v>
      </c>
      <c r="K1254" s="6">
        <f>VLOOKUP(D1254,products!$A$2:$E$97,4,FALSE)</f>
        <v>1</v>
      </c>
      <c r="L1254" s="7">
        <f>VLOOKUP(D1254,products!$A$2:$E$97,5,FALSE)</f>
        <v>9.9499999999999993</v>
      </c>
      <c r="M1254" s="7">
        <f t="shared" si="57"/>
        <v>29.849999999999998</v>
      </c>
      <c r="N1254" t="str">
        <f t="shared" si="58"/>
        <v>Arabica</v>
      </c>
      <c r="O1254" t="str">
        <f t="shared" si="59"/>
        <v>Dark</v>
      </c>
      <c r="P1254" t="str">
        <f>VLOOKUP(orders[[#All],[Customer ID]],Table2[#All],9,0)</f>
        <v>No</v>
      </c>
    </row>
    <row r="1255" spans="1:16" x14ac:dyDescent="0.35">
      <c r="A1255" t="s">
        <v>1917</v>
      </c>
      <c r="B1255" s="5">
        <v>44523</v>
      </c>
      <c r="C1255" t="s">
        <v>1918</v>
      </c>
      <c r="D1255" t="s">
        <v>6162</v>
      </c>
      <c r="E1255">
        <v>4</v>
      </c>
      <c r="F1255" s="2" t="str">
        <f>VLOOKUP(C1255,customers!$A$2:$B$1760,2,FALSE)</f>
        <v>Leia Kernan</v>
      </c>
      <c r="G1255" s="2" t="str">
        <f>IF(VLOOKUP(C1255,customers!$A$2:$C$1760,3,FALSE)=0,"",VLOOKUP(C1255,customers!$A$2:$C$1760,3,FALSE))</f>
        <v>lkernan71@wsj.com</v>
      </c>
      <c r="H1255" s="2" t="str">
        <f>VLOOKUP(C1255,customers!$A$2:$G$1760,7,FALSE)</f>
        <v>United States</v>
      </c>
      <c r="I1255" t="str">
        <f>VLOOKUP(D1255,products!$A$2:$B$97,2,FALSE)</f>
        <v>Lib</v>
      </c>
      <c r="J1255" t="str">
        <f>VLOOKUP(D1255,products!$A$2:$E$97,3,FALSE)</f>
        <v>M</v>
      </c>
      <c r="K1255" s="6">
        <f>VLOOKUP(D1255,products!$A$2:$E$97,4,FALSE)</f>
        <v>1</v>
      </c>
      <c r="L1255" s="7">
        <f>VLOOKUP(D1255,products!$A$2:$E$97,5,FALSE)</f>
        <v>14.55</v>
      </c>
      <c r="M1255" s="7">
        <f t="shared" si="57"/>
        <v>58.2</v>
      </c>
      <c r="N1255" t="str">
        <f t="shared" si="58"/>
        <v>Liberica</v>
      </c>
      <c r="O1255" t="str">
        <f t="shared" si="59"/>
        <v>Medium</v>
      </c>
      <c r="P1255" t="str">
        <f>VLOOKUP(orders[[#All],[Customer ID]],Table2[#All],9,0)</f>
        <v>No</v>
      </c>
    </row>
    <row r="1256" spans="1:16" x14ac:dyDescent="0.35">
      <c r="A1256" t="s">
        <v>1923</v>
      </c>
      <c r="B1256" s="5">
        <v>44482</v>
      </c>
      <c r="C1256" t="s">
        <v>1924</v>
      </c>
      <c r="D1256" t="s">
        <v>6173</v>
      </c>
      <c r="E1256">
        <v>4</v>
      </c>
      <c r="F1256" s="2" t="str">
        <f>VLOOKUP(C1256,customers!$A$2:$B$1760,2,FALSE)</f>
        <v>Rosaline McLae</v>
      </c>
      <c r="G1256" s="2" t="str">
        <f>IF(VLOOKUP(C1256,customers!$A$2:$C$1760,3,FALSE)=0,"",VLOOKUP(C1256,customers!$A$2:$C$1760,3,FALSE))</f>
        <v>rmclae72@dailymotion.com</v>
      </c>
      <c r="H1256" s="2" t="str">
        <f>VLOOKUP(C1256,customers!$A$2:$G$1760,7,FALSE)</f>
        <v>United Kingdom</v>
      </c>
      <c r="I1256" t="str">
        <f>VLOOKUP(D1256,products!$A$2:$B$97,2,FALSE)</f>
        <v>Rob</v>
      </c>
      <c r="J1256" t="str">
        <f>VLOOKUP(D1256,products!$A$2:$E$97,3,FALSE)</f>
        <v>L</v>
      </c>
      <c r="K1256" s="6">
        <f>VLOOKUP(D1256,products!$A$2:$E$97,4,FALSE)</f>
        <v>0.5</v>
      </c>
      <c r="L1256" s="7">
        <f>VLOOKUP(D1256,products!$A$2:$E$97,5,FALSE)</f>
        <v>7.17</v>
      </c>
      <c r="M1256" s="7">
        <f t="shared" si="57"/>
        <v>28.68</v>
      </c>
      <c r="N1256" t="str">
        <f t="shared" si="58"/>
        <v>Robusta</v>
      </c>
      <c r="O1256" t="str">
        <f t="shared" si="59"/>
        <v>Light</v>
      </c>
      <c r="P1256" t="str">
        <f>VLOOKUP(orders[[#All],[Customer ID]],Table2[#All],9,0)</f>
        <v>No</v>
      </c>
    </row>
    <row r="1257" spans="1:16" x14ac:dyDescent="0.35">
      <c r="A1257" t="s">
        <v>1928</v>
      </c>
      <c r="B1257" s="5">
        <v>44439</v>
      </c>
      <c r="C1257" t="s">
        <v>1929</v>
      </c>
      <c r="D1257" t="s">
        <v>6173</v>
      </c>
      <c r="E1257">
        <v>3</v>
      </c>
      <c r="F1257" s="2" t="str">
        <f>VLOOKUP(C1257,customers!$A$2:$B$1760,2,FALSE)</f>
        <v>Cleve Blowfelde</v>
      </c>
      <c r="G1257" s="2" t="str">
        <f>IF(VLOOKUP(C1257,customers!$A$2:$C$1760,3,FALSE)=0,"",VLOOKUP(C1257,customers!$A$2:$C$1760,3,FALSE))</f>
        <v>cblowfelde73@ustream.tv</v>
      </c>
      <c r="H1257" s="2" t="str">
        <f>VLOOKUP(C1257,customers!$A$2:$G$1760,7,FALSE)</f>
        <v>United States</v>
      </c>
      <c r="I1257" t="str">
        <f>VLOOKUP(D1257,products!$A$2:$B$97,2,FALSE)</f>
        <v>Rob</v>
      </c>
      <c r="J1257" t="str">
        <f>VLOOKUP(D1257,products!$A$2:$E$97,3,FALSE)</f>
        <v>L</v>
      </c>
      <c r="K1257" s="6">
        <f>VLOOKUP(D1257,products!$A$2:$E$97,4,FALSE)</f>
        <v>0.5</v>
      </c>
      <c r="L1257" s="7">
        <f>VLOOKUP(D1257,products!$A$2:$E$97,5,FALSE)</f>
        <v>7.17</v>
      </c>
      <c r="M1257" s="7">
        <f t="shared" si="57"/>
        <v>21.509999999999998</v>
      </c>
      <c r="N1257" t="str">
        <f t="shared" si="58"/>
        <v>Robusta</v>
      </c>
      <c r="O1257" t="str">
        <f t="shared" si="59"/>
        <v>Light</v>
      </c>
      <c r="P1257" t="str">
        <f>VLOOKUP(orders[[#All],[Customer ID]],Table2[#All],9,0)</f>
        <v>No</v>
      </c>
    </row>
    <row r="1258" spans="1:16" x14ac:dyDescent="0.35">
      <c r="A1258" t="s">
        <v>1934</v>
      </c>
      <c r="B1258" s="5">
        <v>43846</v>
      </c>
      <c r="C1258" t="s">
        <v>1935</v>
      </c>
      <c r="D1258" t="s">
        <v>6160</v>
      </c>
      <c r="E1258">
        <v>2</v>
      </c>
      <c r="F1258" s="2" t="str">
        <f>VLOOKUP(C1258,customers!$A$2:$B$1760,2,FALSE)</f>
        <v>Zacharias Kiffe</v>
      </c>
      <c r="G1258" s="2" t="str">
        <f>IF(VLOOKUP(C1258,customers!$A$2:$C$1760,3,FALSE)=0,"",VLOOKUP(C1258,customers!$A$2:$C$1760,3,FALSE))</f>
        <v>zkiffe74@cyberchimps.com</v>
      </c>
      <c r="H1258" s="2" t="str">
        <f>VLOOKUP(C1258,customers!$A$2:$G$1760,7,FALSE)</f>
        <v>United States</v>
      </c>
      <c r="I1258" t="str">
        <f>VLOOKUP(D1258,products!$A$2:$B$97,2,FALSE)</f>
        <v>Lib</v>
      </c>
      <c r="J1258" t="str">
        <f>VLOOKUP(D1258,products!$A$2:$E$97,3,FALSE)</f>
        <v>M</v>
      </c>
      <c r="K1258" s="6">
        <f>VLOOKUP(D1258,products!$A$2:$E$97,4,FALSE)</f>
        <v>0.5</v>
      </c>
      <c r="L1258" s="7">
        <f>VLOOKUP(D1258,products!$A$2:$E$97,5,FALSE)</f>
        <v>8.73</v>
      </c>
      <c r="M1258" s="7">
        <f t="shared" si="57"/>
        <v>17.46</v>
      </c>
      <c r="N1258" t="str">
        <f t="shared" si="58"/>
        <v>Liberica</v>
      </c>
      <c r="O1258" t="str">
        <f t="shared" si="59"/>
        <v>Medium</v>
      </c>
      <c r="P1258" t="str">
        <f>VLOOKUP(orders[[#All],[Customer ID]],Table2[#All],9,0)</f>
        <v>Yes</v>
      </c>
    </row>
    <row r="1259" spans="1:16" x14ac:dyDescent="0.35">
      <c r="A1259" t="s">
        <v>1940</v>
      </c>
      <c r="B1259" s="5">
        <v>44676</v>
      </c>
      <c r="C1259" t="s">
        <v>1941</v>
      </c>
      <c r="D1259" t="s">
        <v>6185</v>
      </c>
      <c r="E1259">
        <v>1</v>
      </c>
      <c r="F1259" s="2" t="str">
        <f>VLOOKUP(C1259,customers!$A$2:$B$1760,2,FALSE)</f>
        <v>Denyse O'Calleran</v>
      </c>
      <c r="G1259" s="2" t="str">
        <f>IF(VLOOKUP(C1259,customers!$A$2:$C$1760,3,FALSE)=0,"",VLOOKUP(C1259,customers!$A$2:$C$1760,3,FALSE))</f>
        <v>docalleran75@ucla.edu</v>
      </c>
      <c r="H1259" s="2" t="str">
        <f>VLOOKUP(C1259,customers!$A$2:$G$1760,7,FALSE)</f>
        <v>United States</v>
      </c>
      <c r="I1259" t="str">
        <f>VLOOKUP(D1259,products!$A$2:$B$97,2,FALSE)</f>
        <v>Exc</v>
      </c>
      <c r="J1259" t="str">
        <f>VLOOKUP(D1259,products!$A$2:$E$97,3,FALSE)</f>
        <v>D</v>
      </c>
      <c r="K1259" s="6">
        <f>VLOOKUP(D1259,products!$A$2:$E$97,4,FALSE)</f>
        <v>2.5</v>
      </c>
      <c r="L1259" s="7">
        <f>VLOOKUP(D1259,products!$A$2:$E$97,5,FALSE)</f>
        <v>27.945</v>
      </c>
      <c r="M1259" s="7">
        <f t="shared" si="57"/>
        <v>27.945</v>
      </c>
      <c r="N1259" t="str">
        <f t="shared" si="58"/>
        <v>Excelsa</v>
      </c>
      <c r="O1259" t="str">
        <f t="shared" si="59"/>
        <v>Dark</v>
      </c>
      <c r="P1259" t="str">
        <f>VLOOKUP(orders[[#All],[Customer ID]],Table2[#All],9,0)</f>
        <v>Yes</v>
      </c>
    </row>
    <row r="1260" spans="1:16" x14ac:dyDescent="0.35">
      <c r="A1260" t="s">
        <v>1946</v>
      </c>
      <c r="B1260" s="5">
        <v>44513</v>
      </c>
      <c r="C1260" t="s">
        <v>1947</v>
      </c>
      <c r="D1260" t="s">
        <v>6185</v>
      </c>
      <c r="E1260">
        <v>5</v>
      </c>
      <c r="F1260" s="2" t="str">
        <f>VLOOKUP(C1260,customers!$A$2:$B$1760,2,FALSE)</f>
        <v>Cobby Cromwell</v>
      </c>
      <c r="G1260" s="2" t="str">
        <f>IF(VLOOKUP(C1260,customers!$A$2:$C$1760,3,FALSE)=0,"",VLOOKUP(C1260,customers!$A$2:$C$1760,3,FALSE))</f>
        <v>ccromwell76@desdev.cn</v>
      </c>
      <c r="H1260" s="2" t="str">
        <f>VLOOKUP(C1260,customers!$A$2:$G$1760,7,FALSE)</f>
        <v>United States</v>
      </c>
      <c r="I1260" t="str">
        <f>VLOOKUP(D1260,products!$A$2:$B$97,2,FALSE)</f>
        <v>Exc</v>
      </c>
      <c r="J1260" t="str">
        <f>VLOOKUP(D1260,products!$A$2:$E$97,3,FALSE)</f>
        <v>D</v>
      </c>
      <c r="K1260" s="6">
        <f>VLOOKUP(D1260,products!$A$2:$E$97,4,FALSE)</f>
        <v>2.5</v>
      </c>
      <c r="L1260" s="7">
        <f>VLOOKUP(D1260,products!$A$2:$E$97,5,FALSE)</f>
        <v>27.945</v>
      </c>
      <c r="M1260" s="7">
        <f t="shared" si="57"/>
        <v>139.72499999999999</v>
      </c>
      <c r="N1260" t="str">
        <f t="shared" si="58"/>
        <v>Excelsa</v>
      </c>
      <c r="O1260" t="str">
        <f t="shared" si="59"/>
        <v>Dark</v>
      </c>
      <c r="P1260" t="str">
        <f>VLOOKUP(orders[[#All],[Customer ID]],Table2[#All],9,0)</f>
        <v>No</v>
      </c>
    </row>
    <row r="1261" spans="1:16" x14ac:dyDescent="0.35">
      <c r="A1261" t="s">
        <v>1952</v>
      </c>
      <c r="B1261" s="5">
        <v>44355</v>
      </c>
      <c r="C1261" t="s">
        <v>1953</v>
      </c>
      <c r="D1261" t="s">
        <v>6174</v>
      </c>
      <c r="E1261">
        <v>2</v>
      </c>
      <c r="F1261" s="2" t="str">
        <f>VLOOKUP(C1261,customers!$A$2:$B$1760,2,FALSE)</f>
        <v>Irv Hay</v>
      </c>
      <c r="G1261" s="2" t="str">
        <f>IF(VLOOKUP(C1261,customers!$A$2:$C$1760,3,FALSE)=0,"",VLOOKUP(C1261,customers!$A$2:$C$1760,3,FALSE))</f>
        <v>ihay77@lulu.com</v>
      </c>
      <c r="H1261" s="2" t="str">
        <f>VLOOKUP(C1261,customers!$A$2:$G$1760,7,FALSE)</f>
        <v>United Kingdom</v>
      </c>
      <c r="I1261" t="str">
        <f>VLOOKUP(D1261,products!$A$2:$B$97,2,FALSE)</f>
        <v>Rob</v>
      </c>
      <c r="J1261" t="str">
        <f>VLOOKUP(D1261,products!$A$2:$E$97,3,FALSE)</f>
        <v>M</v>
      </c>
      <c r="K1261" s="6">
        <f>VLOOKUP(D1261,products!$A$2:$E$97,4,FALSE)</f>
        <v>0.2</v>
      </c>
      <c r="L1261" s="7">
        <f>VLOOKUP(D1261,products!$A$2:$E$97,5,FALSE)</f>
        <v>2.9849999999999999</v>
      </c>
      <c r="M1261" s="7">
        <f t="shared" si="57"/>
        <v>5.97</v>
      </c>
      <c r="N1261" t="str">
        <f t="shared" si="58"/>
        <v>Robusta</v>
      </c>
      <c r="O1261" t="str">
        <f t="shared" si="59"/>
        <v>Medium</v>
      </c>
      <c r="P1261" t="str">
        <f>VLOOKUP(orders[[#All],[Customer ID]],Table2[#All],9,0)</f>
        <v>No</v>
      </c>
    </row>
    <row r="1262" spans="1:16" x14ac:dyDescent="0.35">
      <c r="A1262" t="s">
        <v>1958</v>
      </c>
      <c r="B1262" s="5">
        <v>44156</v>
      </c>
      <c r="C1262" t="s">
        <v>1959</v>
      </c>
      <c r="D1262" t="s">
        <v>6142</v>
      </c>
      <c r="E1262">
        <v>1</v>
      </c>
      <c r="F1262" s="2" t="str">
        <f>VLOOKUP(C1262,customers!$A$2:$B$1760,2,FALSE)</f>
        <v>Tani Taffarello</v>
      </c>
      <c r="G1262" s="2" t="str">
        <f>IF(VLOOKUP(C1262,customers!$A$2:$C$1760,3,FALSE)=0,"",VLOOKUP(C1262,customers!$A$2:$C$1760,3,FALSE))</f>
        <v>ttaffarello78@sciencedaily.com</v>
      </c>
      <c r="H1262" s="2" t="str">
        <f>VLOOKUP(C1262,customers!$A$2:$G$1760,7,FALSE)</f>
        <v>United States</v>
      </c>
      <c r="I1262" t="str">
        <f>VLOOKUP(D1262,products!$A$2:$B$97,2,FALSE)</f>
        <v>Rob</v>
      </c>
      <c r="J1262" t="str">
        <f>VLOOKUP(D1262,products!$A$2:$E$97,3,FALSE)</f>
        <v>L</v>
      </c>
      <c r="K1262" s="6">
        <f>VLOOKUP(D1262,products!$A$2:$E$97,4,FALSE)</f>
        <v>2.5</v>
      </c>
      <c r="L1262" s="7">
        <f>VLOOKUP(D1262,products!$A$2:$E$97,5,FALSE)</f>
        <v>27.484999999999999</v>
      </c>
      <c r="M1262" s="7">
        <f t="shared" si="57"/>
        <v>27.484999999999999</v>
      </c>
      <c r="N1262" t="str">
        <f t="shared" si="58"/>
        <v>Robusta</v>
      </c>
      <c r="O1262" t="str">
        <f t="shared" si="59"/>
        <v>Light</v>
      </c>
      <c r="P1262" t="str">
        <f>VLOOKUP(orders[[#All],[Customer ID]],Table2[#All],9,0)</f>
        <v>Yes</v>
      </c>
    </row>
    <row r="1263" spans="1:16" x14ac:dyDescent="0.35">
      <c r="A1263" t="s">
        <v>1963</v>
      </c>
      <c r="B1263" s="5">
        <v>43538</v>
      </c>
      <c r="C1263" t="s">
        <v>1964</v>
      </c>
      <c r="D1263" t="s">
        <v>6179</v>
      </c>
      <c r="E1263">
        <v>5</v>
      </c>
      <c r="F1263" s="2" t="str">
        <f>VLOOKUP(C1263,customers!$A$2:$B$1760,2,FALSE)</f>
        <v>Monique Canty</v>
      </c>
      <c r="G1263" s="2" t="str">
        <f>IF(VLOOKUP(C1263,customers!$A$2:$C$1760,3,FALSE)=0,"",VLOOKUP(C1263,customers!$A$2:$C$1760,3,FALSE))</f>
        <v>mcanty79@jigsy.com</v>
      </c>
      <c r="H1263" s="2" t="str">
        <f>VLOOKUP(C1263,customers!$A$2:$G$1760,7,FALSE)</f>
        <v>United States</v>
      </c>
      <c r="I1263" t="str">
        <f>VLOOKUP(D1263,products!$A$2:$B$97,2,FALSE)</f>
        <v>Rob</v>
      </c>
      <c r="J1263" t="str">
        <f>VLOOKUP(D1263,products!$A$2:$E$97,3,FALSE)</f>
        <v>L</v>
      </c>
      <c r="K1263" s="6">
        <f>VLOOKUP(D1263,products!$A$2:$E$97,4,FALSE)</f>
        <v>1</v>
      </c>
      <c r="L1263" s="7">
        <f>VLOOKUP(D1263,products!$A$2:$E$97,5,FALSE)</f>
        <v>11.95</v>
      </c>
      <c r="M1263" s="7">
        <f t="shared" si="57"/>
        <v>59.75</v>
      </c>
      <c r="N1263" t="str">
        <f t="shared" si="58"/>
        <v>Robusta</v>
      </c>
      <c r="O1263" t="str">
        <f t="shared" si="59"/>
        <v>Light</v>
      </c>
      <c r="P1263" t="str">
        <f>VLOOKUP(orders[[#All],[Customer ID]],Table2[#All],9,0)</f>
        <v>Yes</v>
      </c>
    </row>
    <row r="1264" spans="1:16" x14ac:dyDescent="0.35">
      <c r="A1264" t="s">
        <v>1969</v>
      </c>
      <c r="B1264" s="5">
        <v>43693</v>
      </c>
      <c r="C1264" t="s">
        <v>1970</v>
      </c>
      <c r="D1264" t="s">
        <v>6141</v>
      </c>
      <c r="E1264">
        <v>3</v>
      </c>
      <c r="F1264" s="2" t="str">
        <f>VLOOKUP(C1264,customers!$A$2:$B$1760,2,FALSE)</f>
        <v>Javier Kopke</v>
      </c>
      <c r="G1264" s="2" t="str">
        <f>IF(VLOOKUP(C1264,customers!$A$2:$C$1760,3,FALSE)=0,"",VLOOKUP(C1264,customers!$A$2:$C$1760,3,FALSE))</f>
        <v>jkopke7a@auda.org.au</v>
      </c>
      <c r="H1264" s="2" t="str">
        <f>VLOOKUP(C1264,customers!$A$2:$G$1760,7,FALSE)</f>
        <v>United States</v>
      </c>
      <c r="I1264" t="str">
        <f>VLOOKUP(D1264,products!$A$2:$B$97,2,FALSE)</f>
        <v>Exc</v>
      </c>
      <c r="J1264" t="str">
        <f>VLOOKUP(D1264,products!$A$2:$E$97,3,FALSE)</f>
        <v>M</v>
      </c>
      <c r="K1264" s="6">
        <f>VLOOKUP(D1264,products!$A$2:$E$97,4,FALSE)</f>
        <v>1</v>
      </c>
      <c r="L1264" s="7">
        <f>VLOOKUP(D1264,products!$A$2:$E$97,5,FALSE)</f>
        <v>13.75</v>
      </c>
      <c r="M1264" s="7">
        <f t="shared" si="57"/>
        <v>41.25</v>
      </c>
      <c r="N1264" t="str">
        <f t="shared" si="58"/>
        <v>Excelsa</v>
      </c>
      <c r="O1264" t="str">
        <f t="shared" si="59"/>
        <v>Medium</v>
      </c>
      <c r="P1264" t="str">
        <f>VLOOKUP(orders[[#All],[Customer ID]],Table2[#All],9,0)</f>
        <v>No</v>
      </c>
    </row>
    <row r="1265" spans="1:16" x14ac:dyDescent="0.35">
      <c r="A1265" t="s">
        <v>1975</v>
      </c>
      <c r="B1265" s="5">
        <v>43577</v>
      </c>
      <c r="C1265" t="s">
        <v>1976</v>
      </c>
      <c r="D1265" t="s">
        <v>6181</v>
      </c>
      <c r="E1265">
        <v>4</v>
      </c>
      <c r="F1265" s="2" t="str">
        <f>VLOOKUP(C1265,customers!$A$2:$B$1760,2,FALSE)</f>
        <v>Mar McIver</v>
      </c>
      <c r="G1265" s="2" t="str">
        <f>IF(VLOOKUP(C1265,customers!$A$2:$C$1760,3,FALSE)=0,"",VLOOKUP(C1265,customers!$A$2:$C$1760,3,FALSE))</f>
        <v/>
      </c>
      <c r="H1265" s="2" t="str">
        <f>VLOOKUP(C1265,customers!$A$2:$G$1760,7,FALSE)</f>
        <v>United States</v>
      </c>
      <c r="I1265" t="str">
        <f>VLOOKUP(D1265,products!$A$2:$B$97,2,FALSE)</f>
        <v>Lib</v>
      </c>
      <c r="J1265" t="str">
        <f>VLOOKUP(D1265,products!$A$2:$E$97,3,FALSE)</f>
        <v>M</v>
      </c>
      <c r="K1265" s="6">
        <f>VLOOKUP(D1265,products!$A$2:$E$97,4,FALSE)</f>
        <v>2.5</v>
      </c>
      <c r="L1265" s="7">
        <f>VLOOKUP(D1265,products!$A$2:$E$97,5,FALSE)</f>
        <v>33.465000000000003</v>
      </c>
      <c r="M1265" s="7">
        <f t="shared" si="57"/>
        <v>133.86000000000001</v>
      </c>
      <c r="N1265" t="str">
        <f t="shared" si="58"/>
        <v>Liberica</v>
      </c>
      <c r="O1265" t="str">
        <f t="shared" si="59"/>
        <v>Medium</v>
      </c>
      <c r="P1265" t="str">
        <f>VLOOKUP(orders[[#All],[Customer ID]],Table2[#All],9,0)</f>
        <v>No</v>
      </c>
    </row>
    <row r="1266" spans="1:16" x14ac:dyDescent="0.35">
      <c r="A1266" t="s">
        <v>1980</v>
      </c>
      <c r="B1266" s="5">
        <v>44683</v>
      </c>
      <c r="C1266" t="s">
        <v>1981</v>
      </c>
      <c r="D1266" t="s">
        <v>6179</v>
      </c>
      <c r="E1266">
        <v>5</v>
      </c>
      <c r="F1266" s="2" t="str">
        <f>VLOOKUP(C1266,customers!$A$2:$B$1760,2,FALSE)</f>
        <v>Arabella Fransewich</v>
      </c>
      <c r="G1266" s="2" t="str">
        <f>IF(VLOOKUP(C1266,customers!$A$2:$C$1760,3,FALSE)=0,"",VLOOKUP(C1266,customers!$A$2:$C$1760,3,FALSE))</f>
        <v/>
      </c>
      <c r="H1266" s="2" t="str">
        <f>VLOOKUP(C1266,customers!$A$2:$G$1760,7,FALSE)</f>
        <v>Ireland</v>
      </c>
      <c r="I1266" t="str">
        <f>VLOOKUP(D1266,products!$A$2:$B$97,2,FALSE)</f>
        <v>Rob</v>
      </c>
      <c r="J1266" t="str">
        <f>VLOOKUP(D1266,products!$A$2:$E$97,3,FALSE)</f>
        <v>L</v>
      </c>
      <c r="K1266" s="6">
        <f>VLOOKUP(D1266,products!$A$2:$E$97,4,FALSE)</f>
        <v>1</v>
      </c>
      <c r="L1266" s="7">
        <f>VLOOKUP(D1266,products!$A$2:$E$97,5,FALSE)</f>
        <v>11.95</v>
      </c>
      <c r="M1266" s="7">
        <f t="shared" si="57"/>
        <v>59.75</v>
      </c>
      <c r="N1266" t="str">
        <f t="shared" si="58"/>
        <v>Robusta</v>
      </c>
      <c r="O1266" t="str">
        <f t="shared" si="59"/>
        <v>Light</v>
      </c>
      <c r="P1266" t="str">
        <f>VLOOKUP(orders[[#All],[Customer ID]],Table2[#All],9,0)</f>
        <v>Yes</v>
      </c>
    </row>
    <row r="1267" spans="1:16" x14ac:dyDescent="0.35">
      <c r="A1267" t="s">
        <v>1986</v>
      </c>
      <c r="B1267" s="5">
        <v>43872</v>
      </c>
      <c r="C1267" t="s">
        <v>1987</v>
      </c>
      <c r="D1267" t="s">
        <v>6158</v>
      </c>
      <c r="E1267">
        <v>1</v>
      </c>
      <c r="F1267" s="2" t="str">
        <f>VLOOKUP(C1267,customers!$A$2:$B$1760,2,FALSE)</f>
        <v>Violette Hellmore</v>
      </c>
      <c r="G1267" s="2" t="str">
        <f>IF(VLOOKUP(C1267,customers!$A$2:$C$1760,3,FALSE)=0,"",VLOOKUP(C1267,customers!$A$2:$C$1760,3,FALSE))</f>
        <v>vhellmore7d@bbc.co.uk</v>
      </c>
      <c r="H1267" s="2" t="str">
        <f>VLOOKUP(C1267,customers!$A$2:$G$1760,7,FALSE)</f>
        <v>United States</v>
      </c>
      <c r="I1267" t="str">
        <f>VLOOKUP(D1267,products!$A$2:$B$97,2,FALSE)</f>
        <v>Ara</v>
      </c>
      <c r="J1267" t="str">
        <f>VLOOKUP(D1267,products!$A$2:$E$97,3,FALSE)</f>
        <v>D</v>
      </c>
      <c r="K1267" s="6">
        <f>VLOOKUP(D1267,products!$A$2:$E$97,4,FALSE)</f>
        <v>0.5</v>
      </c>
      <c r="L1267" s="7">
        <f>VLOOKUP(D1267,products!$A$2:$E$97,5,FALSE)</f>
        <v>5.97</v>
      </c>
      <c r="M1267" s="7">
        <f t="shared" si="57"/>
        <v>5.97</v>
      </c>
      <c r="N1267" t="str">
        <f t="shared" si="58"/>
        <v>Arabica</v>
      </c>
      <c r="O1267" t="str">
        <f t="shared" si="59"/>
        <v>Dark</v>
      </c>
      <c r="P1267" t="str">
        <f>VLOOKUP(orders[[#All],[Customer ID]],Table2[#All],9,0)</f>
        <v>Yes</v>
      </c>
    </row>
    <row r="1268" spans="1:16" x14ac:dyDescent="0.35">
      <c r="A1268" t="s">
        <v>1992</v>
      </c>
      <c r="B1268" s="5">
        <v>44283</v>
      </c>
      <c r="C1268" t="s">
        <v>1993</v>
      </c>
      <c r="D1268" t="s">
        <v>6183</v>
      </c>
      <c r="E1268">
        <v>2</v>
      </c>
      <c r="F1268" s="2" t="str">
        <f>VLOOKUP(C1268,customers!$A$2:$B$1760,2,FALSE)</f>
        <v>Myles Seawright</v>
      </c>
      <c r="G1268" s="2" t="str">
        <f>IF(VLOOKUP(C1268,customers!$A$2:$C$1760,3,FALSE)=0,"",VLOOKUP(C1268,customers!$A$2:$C$1760,3,FALSE))</f>
        <v>mseawright7e@nbcnews.com</v>
      </c>
      <c r="H1268" s="2" t="str">
        <f>VLOOKUP(C1268,customers!$A$2:$G$1760,7,FALSE)</f>
        <v>United Kingdom</v>
      </c>
      <c r="I1268" t="str">
        <f>VLOOKUP(D1268,products!$A$2:$B$97,2,FALSE)</f>
        <v>Exc</v>
      </c>
      <c r="J1268" t="str">
        <f>VLOOKUP(D1268,products!$A$2:$E$97,3,FALSE)</f>
        <v>D</v>
      </c>
      <c r="K1268" s="6">
        <f>VLOOKUP(D1268,products!$A$2:$E$97,4,FALSE)</f>
        <v>1</v>
      </c>
      <c r="L1268" s="7">
        <f>VLOOKUP(D1268,products!$A$2:$E$97,5,FALSE)</f>
        <v>12.15</v>
      </c>
      <c r="M1268" s="7">
        <f t="shared" si="57"/>
        <v>24.3</v>
      </c>
      <c r="N1268" t="str">
        <f t="shared" si="58"/>
        <v>Excelsa</v>
      </c>
      <c r="O1268" t="str">
        <f t="shared" si="59"/>
        <v>Dark</v>
      </c>
      <c r="P1268" t="str">
        <f>VLOOKUP(orders[[#All],[Customer ID]],Table2[#All],9,0)</f>
        <v>No</v>
      </c>
    </row>
    <row r="1269" spans="1:16" x14ac:dyDescent="0.35">
      <c r="A1269" t="s">
        <v>1998</v>
      </c>
      <c r="B1269" s="5">
        <v>44324</v>
      </c>
      <c r="C1269" t="s">
        <v>1999</v>
      </c>
      <c r="D1269" t="s">
        <v>6153</v>
      </c>
      <c r="E1269">
        <v>6</v>
      </c>
      <c r="F1269" s="2" t="str">
        <f>VLOOKUP(C1269,customers!$A$2:$B$1760,2,FALSE)</f>
        <v>Silvana Northeast</v>
      </c>
      <c r="G1269" s="2" t="str">
        <f>IF(VLOOKUP(C1269,customers!$A$2:$C$1760,3,FALSE)=0,"",VLOOKUP(C1269,customers!$A$2:$C$1760,3,FALSE))</f>
        <v>snortheast7f@mashable.com</v>
      </c>
      <c r="H1269" s="2" t="str">
        <f>VLOOKUP(C1269,customers!$A$2:$G$1760,7,FALSE)</f>
        <v>United States</v>
      </c>
      <c r="I1269" t="str">
        <f>VLOOKUP(D1269,products!$A$2:$B$97,2,FALSE)</f>
        <v>Exc</v>
      </c>
      <c r="J1269" t="str">
        <f>VLOOKUP(D1269,products!$A$2:$E$97,3,FALSE)</f>
        <v>D</v>
      </c>
      <c r="K1269" s="6">
        <f>VLOOKUP(D1269,products!$A$2:$E$97,4,FALSE)</f>
        <v>0.2</v>
      </c>
      <c r="L1269" s="7">
        <f>VLOOKUP(D1269,products!$A$2:$E$97,5,FALSE)</f>
        <v>3.645</v>
      </c>
      <c r="M1269" s="7">
        <f t="shared" si="57"/>
        <v>21.87</v>
      </c>
      <c r="N1269" t="str">
        <f t="shared" si="58"/>
        <v>Excelsa</v>
      </c>
      <c r="O1269" t="str">
        <f t="shared" si="59"/>
        <v>Dark</v>
      </c>
      <c r="P1269" t="str">
        <f>VLOOKUP(orders[[#All],[Customer ID]],Table2[#All],9,0)</f>
        <v>Yes</v>
      </c>
    </row>
    <row r="1270" spans="1:16" x14ac:dyDescent="0.35">
      <c r="A1270" t="s">
        <v>2004</v>
      </c>
      <c r="B1270" s="5">
        <v>43790</v>
      </c>
      <c r="C1270" t="s">
        <v>1672</v>
      </c>
      <c r="D1270" t="s">
        <v>6147</v>
      </c>
      <c r="E1270">
        <v>2</v>
      </c>
      <c r="F1270" s="2" t="str">
        <f>VLOOKUP(C1270,customers!$A$2:$B$1760,2,FALSE)</f>
        <v>Anselma Attwater</v>
      </c>
      <c r="G1270" s="2" t="str">
        <f>IF(VLOOKUP(C1270,customers!$A$2:$C$1760,3,FALSE)=0,"",VLOOKUP(C1270,customers!$A$2:$C$1760,3,FALSE))</f>
        <v>aattwater5u@wikia.com</v>
      </c>
      <c r="H1270" s="2" t="str">
        <f>VLOOKUP(C1270,customers!$A$2:$G$1760,7,FALSE)</f>
        <v>United States</v>
      </c>
      <c r="I1270" t="str">
        <f>VLOOKUP(D1270,products!$A$2:$B$97,2,FALSE)</f>
        <v>Ara</v>
      </c>
      <c r="J1270" t="str">
        <f>VLOOKUP(D1270,products!$A$2:$E$97,3,FALSE)</f>
        <v>D</v>
      </c>
      <c r="K1270" s="6">
        <f>VLOOKUP(D1270,products!$A$2:$E$97,4,FALSE)</f>
        <v>1</v>
      </c>
      <c r="L1270" s="7">
        <f>VLOOKUP(D1270,products!$A$2:$E$97,5,FALSE)</f>
        <v>9.9499999999999993</v>
      </c>
      <c r="M1270" s="7">
        <f t="shared" si="57"/>
        <v>19.899999999999999</v>
      </c>
      <c r="N1270" t="str">
        <f t="shared" si="58"/>
        <v>Arabica</v>
      </c>
      <c r="O1270" t="str">
        <f t="shared" si="59"/>
        <v>Dark</v>
      </c>
      <c r="P1270" t="str">
        <f>VLOOKUP(orders[[#All],[Customer ID]],Table2[#All],9,0)</f>
        <v>Yes</v>
      </c>
    </row>
    <row r="1271" spans="1:16" x14ac:dyDescent="0.35">
      <c r="A1271" t="s">
        <v>2009</v>
      </c>
      <c r="B1271" s="5">
        <v>44333</v>
      </c>
      <c r="C1271" t="s">
        <v>2010</v>
      </c>
      <c r="D1271" t="s">
        <v>6154</v>
      </c>
      <c r="E1271">
        <v>2</v>
      </c>
      <c r="F1271" s="2" t="str">
        <f>VLOOKUP(C1271,customers!$A$2:$B$1760,2,FALSE)</f>
        <v>Monica Fearon</v>
      </c>
      <c r="G1271" s="2" t="str">
        <f>IF(VLOOKUP(C1271,customers!$A$2:$C$1760,3,FALSE)=0,"",VLOOKUP(C1271,customers!$A$2:$C$1760,3,FALSE))</f>
        <v>mfearon7h@reverbnation.com</v>
      </c>
      <c r="H1271" s="2" t="str">
        <f>VLOOKUP(C1271,customers!$A$2:$G$1760,7,FALSE)</f>
        <v>United States</v>
      </c>
      <c r="I1271" t="str">
        <f>VLOOKUP(D1271,products!$A$2:$B$97,2,FALSE)</f>
        <v>Ara</v>
      </c>
      <c r="J1271" t="str">
        <f>VLOOKUP(D1271,products!$A$2:$E$97,3,FALSE)</f>
        <v>D</v>
      </c>
      <c r="K1271" s="6">
        <f>VLOOKUP(D1271,products!$A$2:$E$97,4,FALSE)</f>
        <v>0.2</v>
      </c>
      <c r="L1271" s="7">
        <f>VLOOKUP(D1271,products!$A$2:$E$97,5,FALSE)</f>
        <v>2.9849999999999999</v>
      </c>
      <c r="M1271" s="7">
        <f t="shared" si="57"/>
        <v>5.97</v>
      </c>
      <c r="N1271" t="str">
        <f t="shared" si="58"/>
        <v>Arabica</v>
      </c>
      <c r="O1271" t="str">
        <f t="shared" si="59"/>
        <v>Dark</v>
      </c>
      <c r="P1271" t="str">
        <f>VLOOKUP(orders[[#All],[Customer ID]],Table2[#All],9,0)</f>
        <v>No</v>
      </c>
    </row>
    <row r="1272" spans="1:16" x14ac:dyDescent="0.35">
      <c r="A1272" t="s">
        <v>2015</v>
      </c>
      <c r="B1272" s="5">
        <v>43655</v>
      </c>
      <c r="C1272" t="s">
        <v>2016</v>
      </c>
      <c r="D1272" t="s">
        <v>6144</v>
      </c>
      <c r="E1272">
        <v>1</v>
      </c>
      <c r="F1272" s="2" t="str">
        <f>VLOOKUP(C1272,customers!$A$2:$B$1760,2,FALSE)</f>
        <v>Barney Chisnell</v>
      </c>
      <c r="G1272" s="2" t="str">
        <f>IF(VLOOKUP(C1272,customers!$A$2:$C$1760,3,FALSE)=0,"",VLOOKUP(C1272,customers!$A$2:$C$1760,3,FALSE))</f>
        <v/>
      </c>
      <c r="H1272" s="2" t="str">
        <f>VLOOKUP(C1272,customers!$A$2:$G$1760,7,FALSE)</f>
        <v>Ireland</v>
      </c>
      <c r="I1272" t="str">
        <f>VLOOKUP(D1272,products!$A$2:$B$97,2,FALSE)</f>
        <v>Exc</v>
      </c>
      <c r="J1272" t="str">
        <f>VLOOKUP(D1272,products!$A$2:$E$97,3,FALSE)</f>
        <v>D</v>
      </c>
      <c r="K1272" s="6">
        <f>VLOOKUP(D1272,products!$A$2:$E$97,4,FALSE)</f>
        <v>0.5</v>
      </c>
      <c r="L1272" s="7">
        <f>VLOOKUP(D1272,products!$A$2:$E$97,5,FALSE)</f>
        <v>7.29</v>
      </c>
      <c r="M1272" s="7">
        <f t="shared" si="57"/>
        <v>7.29</v>
      </c>
      <c r="N1272" t="str">
        <f t="shared" si="58"/>
        <v>Excelsa</v>
      </c>
      <c r="O1272" t="str">
        <f t="shared" si="59"/>
        <v>Dark</v>
      </c>
      <c r="P1272" t="str">
        <f>VLOOKUP(orders[[#All],[Customer ID]],Table2[#All],9,0)</f>
        <v>Yes</v>
      </c>
    </row>
    <row r="1273" spans="1:16" x14ac:dyDescent="0.35">
      <c r="A1273" t="s">
        <v>2019</v>
      </c>
      <c r="B1273" s="5">
        <v>43971</v>
      </c>
      <c r="C1273" t="s">
        <v>2020</v>
      </c>
      <c r="D1273" t="s">
        <v>6154</v>
      </c>
      <c r="E1273">
        <v>4</v>
      </c>
      <c r="F1273" s="2" t="str">
        <f>VLOOKUP(C1273,customers!$A$2:$B$1760,2,FALSE)</f>
        <v>Jasper Sisneros</v>
      </c>
      <c r="G1273" s="2" t="str">
        <f>IF(VLOOKUP(C1273,customers!$A$2:$C$1760,3,FALSE)=0,"",VLOOKUP(C1273,customers!$A$2:$C$1760,3,FALSE))</f>
        <v>jsisneros7j@a8.net</v>
      </c>
      <c r="H1273" s="2" t="str">
        <f>VLOOKUP(C1273,customers!$A$2:$G$1760,7,FALSE)</f>
        <v>United States</v>
      </c>
      <c r="I1273" t="str">
        <f>VLOOKUP(D1273,products!$A$2:$B$97,2,FALSE)</f>
        <v>Ara</v>
      </c>
      <c r="J1273" t="str">
        <f>VLOOKUP(D1273,products!$A$2:$E$97,3,FALSE)</f>
        <v>D</v>
      </c>
      <c r="K1273" s="6">
        <f>VLOOKUP(D1273,products!$A$2:$E$97,4,FALSE)</f>
        <v>0.2</v>
      </c>
      <c r="L1273" s="7">
        <f>VLOOKUP(D1273,products!$A$2:$E$97,5,FALSE)</f>
        <v>2.9849999999999999</v>
      </c>
      <c r="M1273" s="7">
        <f t="shared" si="57"/>
        <v>11.94</v>
      </c>
      <c r="N1273" t="str">
        <f t="shared" si="58"/>
        <v>Arabica</v>
      </c>
      <c r="O1273" t="str">
        <f t="shared" si="59"/>
        <v>Dark</v>
      </c>
      <c r="P1273" t="str">
        <f>VLOOKUP(orders[[#All],[Customer ID]],Table2[#All],9,0)</f>
        <v>Yes</v>
      </c>
    </row>
    <row r="1274" spans="1:16" x14ac:dyDescent="0.35">
      <c r="A1274" t="s">
        <v>2025</v>
      </c>
      <c r="B1274" s="5">
        <v>44435</v>
      </c>
      <c r="C1274" t="s">
        <v>2026</v>
      </c>
      <c r="D1274" t="s">
        <v>6179</v>
      </c>
      <c r="E1274">
        <v>6</v>
      </c>
      <c r="F1274" s="2" t="str">
        <f>VLOOKUP(C1274,customers!$A$2:$B$1760,2,FALSE)</f>
        <v>Zachariah Carlson</v>
      </c>
      <c r="G1274" s="2" t="str">
        <f>IF(VLOOKUP(C1274,customers!$A$2:$C$1760,3,FALSE)=0,"",VLOOKUP(C1274,customers!$A$2:$C$1760,3,FALSE))</f>
        <v>zcarlson7k@bigcartel.com</v>
      </c>
      <c r="H1274" s="2" t="str">
        <f>VLOOKUP(C1274,customers!$A$2:$G$1760,7,FALSE)</f>
        <v>Ireland</v>
      </c>
      <c r="I1274" t="str">
        <f>VLOOKUP(D1274,products!$A$2:$B$97,2,FALSE)</f>
        <v>Rob</v>
      </c>
      <c r="J1274" t="str">
        <f>VLOOKUP(D1274,products!$A$2:$E$97,3,FALSE)</f>
        <v>L</v>
      </c>
      <c r="K1274" s="6">
        <f>VLOOKUP(D1274,products!$A$2:$E$97,4,FALSE)</f>
        <v>1</v>
      </c>
      <c r="L1274" s="7">
        <f>VLOOKUP(D1274,products!$A$2:$E$97,5,FALSE)</f>
        <v>11.95</v>
      </c>
      <c r="M1274" s="7">
        <f t="shared" si="57"/>
        <v>71.699999999999989</v>
      </c>
      <c r="N1274" t="str">
        <f t="shared" si="58"/>
        <v>Robusta</v>
      </c>
      <c r="O1274" t="str">
        <f t="shared" si="59"/>
        <v>Light</v>
      </c>
      <c r="P1274" t="str">
        <f>VLOOKUP(orders[[#All],[Customer ID]],Table2[#All],9,0)</f>
        <v>Yes</v>
      </c>
    </row>
    <row r="1275" spans="1:16" x14ac:dyDescent="0.35">
      <c r="A1275" t="s">
        <v>2032</v>
      </c>
      <c r="B1275" s="5">
        <v>44681</v>
      </c>
      <c r="C1275" t="s">
        <v>2033</v>
      </c>
      <c r="D1275" t="s">
        <v>6167</v>
      </c>
      <c r="E1275">
        <v>2</v>
      </c>
      <c r="F1275" s="2" t="str">
        <f>VLOOKUP(C1275,customers!$A$2:$B$1760,2,FALSE)</f>
        <v>Warner Maddox</v>
      </c>
      <c r="G1275" s="2" t="str">
        <f>IF(VLOOKUP(C1275,customers!$A$2:$C$1760,3,FALSE)=0,"",VLOOKUP(C1275,customers!$A$2:$C$1760,3,FALSE))</f>
        <v>wmaddox7l@timesonline.co.uk</v>
      </c>
      <c r="H1275" s="2" t="str">
        <f>VLOOKUP(C1275,customers!$A$2:$G$1760,7,FALSE)</f>
        <v>United States</v>
      </c>
      <c r="I1275" t="str">
        <f>VLOOKUP(D1275,products!$A$2:$B$97,2,FALSE)</f>
        <v>Ara</v>
      </c>
      <c r="J1275" t="str">
        <f>VLOOKUP(D1275,products!$A$2:$E$97,3,FALSE)</f>
        <v>L</v>
      </c>
      <c r="K1275" s="6">
        <f>VLOOKUP(D1275,products!$A$2:$E$97,4,FALSE)</f>
        <v>0.2</v>
      </c>
      <c r="L1275" s="7">
        <f>VLOOKUP(D1275,products!$A$2:$E$97,5,FALSE)</f>
        <v>3.8849999999999998</v>
      </c>
      <c r="M1275" s="7">
        <f t="shared" si="57"/>
        <v>7.77</v>
      </c>
      <c r="N1275" t="str">
        <f t="shared" si="58"/>
        <v>Arabica</v>
      </c>
      <c r="O1275" t="str">
        <f t="shared" si="59"/>
        <v>Light</v>
      </c>
      <c r="P1275" t="str">
        <f>VLOOKUP(orders[[#All],[Customer ID]],Table2[#All],9,0)</f>
        <v>No</v>
      </c>
    </row>
    <row r="1276" spans="1:16" x14ac:dyDescent="0.35">
      <c r="A1276" t="s">
        <v>2038</v>
      </c>
      <c r="B1276" s="5">
        <v>43985</v>
      </c>
      <c r="C1276" t="s">
        <v>2039</v>
      </c>
      <c r="D1276" t="s">
        <v>6175</v>
      </c>
      <c r="E1276">
        <v>1</v>
      </c>
      <c r="F1276" s="2" t="str">
        <f>VLOOKUP(C1276,customers!$A$2:$B$1760,2,FALSE)</f>
        <v>Donnie Hedlestone</v>
      </c>
      <c r="G1276" s="2" t="str">
        <f>IF(VLOOKUP(C1276,customers!$A$2:$C$1760,3,FALSE)=0,"",VLOOKUP(C1276,customers!$A$2:$C$1760,3,FALSE))</f>
        <v>dhedlestone7m@craigslist.org</v>
      </c>
      <c r="H1276" s="2" t="str">
        <f>VLOOKUP(C1276,customers!$A$2:$G$1760,7,FALSE)</f>
        <v>United States</v>
      </c>
      <c r="I1276" t="str">
        <f>VLOOKUP(D1276,products!$A$2:$B$97,2,FALSE)</f>
        <v>Ara</v>
      </c>
      <c r="J1276" t="str">
        <f>VLOOKUP(D1276,products!$A$2:$E$97,3,FALSE)</f>
        <v>M</v>
      </c>
      <c r="K1276" s="6">
        <f>VLOOKUP(D1276,products!$A$2:$E$97,4,FALSE)</f>
        <v>2.5</v>
      </c>
      <c r="L1276" s="7">
        <f>VLOOKUP(D1276,products!$A$2:$E$97,5,FALSE)</f>
        <v>25.875</v>
      </c>
      <c r="M1276" s="7">
        <f t="shared" si="57"/>
        <v>25.875</v>
      </c>
      <c r="N1276" t="str">
        <f t="shared" si="58"/>
        <v>Arabica</v>
      </c>
      <c r="O1276" t="str">
        <f t="shared" si="59"/>
        <v>Medium</v>
      </c>
      <c r="P1276" t="str">
        <f>VLOOKUP(orders[[#All],[Customer ID]],Table2[#All],9,0)</f>
        <v>No</v>
      </c>
    </row>
    <row r="1277" spans="1:16" x14ac:dyDescent="0.35">
      <c r="A1277" t="s">
        <v>2044</v>
      </c>
      <c r="B1277" s="5">
        <v>44725</v>
      </c>
      <c r="C1277" t="s">
        <v>2045</v>
      </c>
      <c r="D1277" t="s">
        <v>6148</v>
      </c>
      <c r="E1277">
        <v>6</v>
      </c>
      <c r="F1277" s="2" t="str">
        <f>VLOOKUP(C1277,customers!$A$2:$B$1760,2,FALSE)</f>
        <v>Teddi Crowthe</v>
      </c>
      <c r="G1277" s="2" t="str">
        <f>IF(VLOOKUP(C1277,customers!$A$2:$C$1760,3,FALSE)=0,"",VLOOKUP(C1277,customers!$A$2:$C$1760,3,FALSE))</f>
        <v>tcrowthe7n@europa.eu</v>
      </c>
      <c r="H1277" s="2" t="str">
        <f>VLOOKUP(C1277,customers!$A$2:$G$1760,7,FALSE)</f>
        <v>United States</v>
      </c>
      <c r="I1277" t="str">
        <f>VLOOKUP(D1277,products!$A$2:$B$97,2,FALSE)</f>
        <v>Exc</v>
      </c>
      <c r="J1277" t="str">
        <f>VLOOKUP(D1277,products!$A$2:$E$97,3,FALSE)</f>
        <v>L</v>
      </c>
      <c r="K1277" s="6">
        <f>VLOOKUP(D1277,products!$A$2:$E$97,4,FALSE)</f>
        <v>2.5</v>
      </c>
      <c r="L1277" s="7">
        <f>VLOOKUP(D1277,products!$A$2:$E$97,5,FALSE)</f>
        <v>34.155000000000001</v>
      </c>
      <c r="M1277" s="7">
        <f t="shared" si="57"/>
        <v>204.93</v>
      </c>
      <c r="N1277" t="str">
        <f t="shared" si="58"/>
        <v>Excelsa</v>
      </c>
      <c r="O1277" t="str">
        <f t="shared" si="59"/>
        <v>Light</v>
      </c>
      <c r="P1277" t="str">
        <f>VLOOKUP(orders[[#All],[Customer ID]],Table2[#All],9,0)</f>
        <v>No</v>
      </c>
    </row>
    <row r="1278" spans="1:16" x14ac:dyDescent="0.35">
      <c r="A1278" t="s">
        <v>2050</v>
      </c>
      <c r="B1278" s="5">
        <v>43992</v>
      </c>
      <c r="C1278" t="s">
        <v>2051</v>
      </c>
      <c r="D1278" t="s">
        <v>6142</v>
      </c>
      <c r="E1278">
        <v>4</v>
      </c>
      <c r="F1278" s="2" t="str">
        <f>VLOOKUP(C1278,customers!$A$2:$B$1760,2,FALSE)</f>
        <v>Dorelia Bury</v>
      </c>
      <c r="G1278" s="2" t="str">
        <f>IF(VLOOKUP(C1278,customers!$A$2:$C$1760,3,FALSE)=0,"",VLOOKUP(C1278,customers!$A$2:$C$1760,3,FALSE))</f>
        <v>dbury7o@tinyurl.com</v>
      </c>
      <c r="H1278" s="2" t="str">
        <f>VLOOKUP(C1278,customers!$A$2:$G$1760,7,FALSE)</f>
        <v>Ireland</v>
      </c>
      <c r="I1278" t="str">
        <f>VLOOKUP(D1278,products!$A$2:$B$97,2,FALSE)</f>
        <v>Rob</v>
      </c>
      <c r="J1278" t="str">
        <f>VLOOKUP(D1278,products!$A$2:$E$97,3,FALSE)</f>
        <v>L</v>
      </c>
      <c r="K1278" s="6">
        <f>VLOOKUP(D1278,products!$A$2:$E$97,4,FALSE)</f>
        <v>2.5</v>
      </c>
      <c r="L1278" s="7">
        <f>VLOOKUP(D1278,products!$A$2:$E$97,5,FALSE)</f>
        <v>27.484999999999999</v>
      </c>
      <c r="M1278" s="7">
        <f t="shared" si="57"/>
        <v>109.94</v>
      </c>
      <c r="N1278" t="str">
        <f t="shared" si="58"/>
        <v>Robusta</v>
      </c>
      <c r="O1278" t="str">
        <f t="shared" si="59"/>
        <v>Light</v>
      </c>
      <c r="P1278" t="str">
        <f>VLOOKUP(orders[[#All],[Customer ID]],Table2[#All],9,0)</f>
        <v>Yes</v>
      </c>
    </row>
    <row r="1279" spans="1:16" x14ac:dyDescent="0.35">
      <c r="A1279" t="s">
        <v>2056</v>
      </c>
      <c r="B1279" s="5">
        <v>44183</v>
      </c>
      <c r="C1279" t="s">
        <v>2057</v>
      </c>
      <c r="D1279" t="s">
        <v>6171</v>
      </c>
      <c r="E1279">
        <v>6</v>
      </c>
      <c r="F1279" s="2" t="str">
        <f>VLOOKUP(C1279,customers!$A$2:$B$1760,2,FALSE)</f>
        <v>Gussy Broadbear</v>
      </c>
      <c r="G1279" s="2" t="str">
        <f>IF(VLOOKUP(C1279,customers!$A$2:$C$1760,3,FALSE)=0,"",VLOOKUP(C1279,customers!$A$2:$C$1760,3,FALSE))</f>
        <v>gbroadbear7p@omniture.com</v>
      </c>
      <c r="H1279" s="2" t="str">
        <f>VLOOKUP(C1279,customers!$A$2:$G$1760,7,FALSE)</f>
        <v>United States</v>
      </c>
      <c r="I1279" t="str">
        <f>VLOOKUP(D1279,products!$A$2:$B$97,2,FALSE)</f>
        <v>Exc</v>
      </c>
      <c r="J1279" t="str">
        <f>VLOOKUP(D1279,products!$A$2:$E$97,3,FALSE)</f>
        <v>L</v>
      </c>
      <c r="K1279" s="6">
        <f>VLOOKUP(D1279,products!$A$2:$E$97,4,FALSE)</f>
        <v>1</v>
      </c>
      <c r="L1279" s="7">
        <f>VLOOKUP(D1279,products!$A$2:$E$97,5,FALSE)</f>
        <v>14.85</v>
      </c>
      <c r="M1279" s="7">
        <f t="shared" si="57"/>
        <v>89.1</v>
      </c>
      <c r="N1279" t="str">
        <f t="shared" si="58"/>
        <v>Excelsa</v>
      </c>
      <c r="O1279" t="str">
        <f t="shared" si="59"/>
        <v>Light</v>
      </c>
      <c r="P1279" t="str">
        <f>VLOOKUP(orders[[#All],[Customer ID]],Table2[#All],9,0)</f>
        <v>No</v>
      </c>
    </row>
    <row r="1280" spans="1:16" x14ac:dyDescent="0.35">
      <c r="A1280" t="s">
        <v>2062</v>
      </c>
      <c r="B1280" s="5">
        <v>43708</v>
      </c>
      <c r="C1280" t="s">
        <v>2063</v>
      </c>
      <c r="D1280" t="s">
        <v>6167</v>
      </c>
      <c r="E1280">
        <v>2</v>
      </c>
      <c r="F1280" s="2" t="str">
        <f>VLOOKUP(C1280,customers!$A$2:$B$1760,2,FALSE)</f>
        <v>Emlynne Palfrey</v>
      </c>
      <c r="G1280" s="2" t="str">
        <f>IF(VLOOKUP(C1280,customers!$A$2:$C$1760,3,FALSE)=0,"",VLOOKUP(C1280,customers!$A$2:$C$1760,3,FALSE))</f>
        <v>epalfrey7q@devhub.com</v>
      </c>
      <c r="H1280" s="2" t="str">
        <f>VLOOKUP(C1280,customers!$A$2:$G$1760,7,FALSE)</f>
        <v>United States</v>
      </c>
      <c r="I1280" t="str">
        <f>VLOOKUP(D1280,products!$A$2:$B$97,2,FALSE)</f>
        <v>Ara</v>
      </c>
      <c r="J1280" t="str">
        <f>VLOOKUP(D1280,products!$A$2:$E$97,3,FALSE)</f>
        <v>L</v>
      </c>
      <c r="K1280" s="6">
        <f>VLOOKUP(D1280,products!$A$2:$E$97,4,FALSE)</f>
        <v>0.2</v>
      </c>
      <c r="L1280" s="7">
        <f>VLOOKUP(D1280,products!$A$2:$E$97,5,FALSE)</f>
        <v>3.8849999999999998</v>
      </c>
      <c r="M1280" s="7">
        <f t="shared" si="57"/>
        <v>7.77</v>
      </c>
      <c r="N1280" t="str">
        <f t="shared" si="58"/>
        <v>Arabica</v>
      </c>
      <c r="O1280" t="str">
        <f t="shared" si="59"/>
        <v>Light</v>
      </c>
      <c r="P1280" t="str">
        <f>VLOOKUP(orders[[#All],[Customer ID]],Table2[#All],9,0)</f>
        <v>Yes</v>
      </c>
    </row>
    <row r="1281" spans="1:16" x14ac:dyDescent="0.35">
      <c r="A1281" t="s">
        <v>2068</v>
      </c>
      <c r="B1281" s="5">
        <v>43521</v>
      </c>
      <c r="C1281" t="s">
        <v>2069</v>
      </c>
      <c r="D1281" t="s">
        <v>6181</v>
      </c>
      <c r="E1281">
        <v>1</v>
      </c>
      <c r="F1281" s="2" t="str">
        <f>VLOOKUP(C1281,customers!$A$2:$B$1760,2,FALSE)</f>
        <v>Parsifal Metrick</v>
      </c>
      <c r="G1281" s="2" t="str">
        <f>IF(VLOOKUP(C1281,customers!$A$2:$C$1760,3,FALSE)=0,"",VLOOKUP(C1281,customers!$A$2:$C$1760,3,FALSE))</f>
        <v>pmetrick7r@rakuten.co.jp</v>
      </c>
      <c r="H1281" s="2" t="str">
        <f>VLOOKUP(C1281,customers!$A$2:$G$1760,7,FALSE)</f>
        <v>United States</v>
      </c>
      <c r="I1281" t="str">
        <f>VLOOKUP(D1281,products!$A$2:$B$97,2,FALSE)</f>
        <v>Lib</v>
      </c>
      <c r="J1281" t="str">
        <f>VLOOKUP(D1281,products!$A$2:$E$97,3,FALSE)</f>
        <v>M</v>
      </c>
      <c r="K1281" s="6">
        <f>VLOOKUP(D1281,products!$A$2:$E$97,4,FALSE)</f>
        <v>2.5</v>
      </c>
      <c r="L1281" s="7">
        <f>VLOOKUP(D1281,products!$A$2:$E$97,5,FALSE)</f>
        <v>33.465000000000003</v>
      </c>
      <c r="M1281" s="7">
        <f t="shared" si="57"/>
        <v>33.465000000000003</v>
      </c>
      <c r="N1281" t="str">
        <f t="shared" si="58"/>
        <v>Liberica</v>
      </c>
      <c r="O1281" t="str">
        <f t="shared" si="59"/>
        <v>Medium</v>
      </c>
      <c r="P1281" t="str">
        <f>VLOOKUP(orders[[#All],[Customer ID]],Table2[#All],9,0)</f>
        <v>Yes</v>
      </c>
    </row>
    <row r="1282" spans="1:16" x14ac:dyDescent="0.35">
      <c r="A1282" t="s">
        <v>2074</v>
      </c>
      <c r="B1282" s="5">
        <v>44234</v>
      </c>
      <c r="C1282" t="s">
        <v>2075</v>
      </c>
      <c r="D1282" t="s">
        <v>6139</v>
      </c>
      <c r="E1282">
        <v>5</v>
      </c>
      <c r="F1282" s="2" t="str">
        <f>VLOOKUP(C1282,customers!$A$2:$B$1760,2,FALSE)</f>
        <v>Christopher Grieveson</v>
      </c>
      <c r="G1282" s="2" t="str">
        <f>IF(VLOOKUP(C1282,customers!$A$2:$C$1760,3,FALSE)=0,"",VLOOKUP(C1282,customers!$A$2:$C$1760,3,FALSE))</f>
        <v/>
      </c>
      <c r="H1282" s="2" t="str">
        <f>VLOOKUP(C1282,customers!$A$2:$G$1760,7,FALSE)</f>
        <v>United States</v>
      </c>
      <c r="I1282" t="str">
        <f>VLOOKUP(D1282,products!$A$2:$B$97,2,FALSE)</f>
        <v>Exc</v>
      </c>
      <c r="J1282" t="str">
        <f>VLOOKUP(D1282,products!$A$2:$E$97,3,FALSE)</f>
        <v>M</v>
      </c>
      <c r="K1282" s="6">
        <f>VLOOKUP(D1282,products!$A$2:$E$97,4,FALSE)</f>
        <v>0.5</v>
      </c>
      <c r="L1282" s="7">
        <f>VLOOKUP(D1282,products!$A$2:$E$97,5,FALSE)</f>
        <v>8.25</v>
      </c>
      <c r="M1282" s="7">
        <f t="shared" ref="M1282:M1345" si="60">E1282*L1282</f>
        <v>41.25</v>
      </c>
      <c r="N1282" t="str">
        <f t="shared" ref="N1282:N1345" si="61">IF(I1282="Rob","Robusta",IF(I1282="Exc","Excelsa",IF(I1282="Ara","Arabica",IF(I1282="Lib","Liberica",""))))</f>
        <v>Excelsa</v>
      </c>
      <c r="O1282" t="str">
        <f t="shared" ref="O1282:O1345" si="62">IF(J1282="M","Medium",IF(J1282="L","Light",IF(J1282="D","Dark","")))</f>
        <v>Medium</v>
      </c>
      <c r="P1282" t="str">
        <f>VLOOKUP(orders[[#All],[Customer ID]],Table2[#All],9,0)</f>
        <v>Yes</v>
      </c>
    </row>
    <row r="1283" spans="1:16" x14ac:dyDescent="0.35">
      <c r="A1283" t="s">
        <v>2079</v>
      </c>
      <c r="B1283" s="5">
        <v>44210</v>
      </c>
      <c r="C1283" t="s">
        <v>2080</v>
      </c>
      <c r="D1283" t="s">
        <v>6171</v>
      </c>
      <c r="E1283">
        <v>4</v>
      </c>
      <c r="F1283" s="2" t="str">
        <f>VLOOKUP(C1283,customers!$A$2:$B$1760,2,FALSE)</f>
        <v>Karlan Karby</v>
      </c>
      <c r="G1283" s="2" t="str">
        <f>IF(VLOOKUP(C1283,customers!$A$2:$C$1760,3,FALSE)=0,"",VLOOKUP(C1283,customers!$A$2:$C$1760,3,FALSE))</f>
        <v>kkarby7t@sbwire.com</v>
      </c>
      <c r="H1283" s="2" t="str">
        <f>VLOOKUP(C1283,customers!$A$2:$G$1760,7,FALSE)</f>
        <v>United States</v>
      </c>
      <c r="I1283" t="str">
        <f>VLOOKUP(D1283,products!$A$2:$B$97,2,FALSE)</f>
        <v>Exc</v>
      </c>
      <c r="J1283" t="str">
        <f>VLOOKUP(D1283,products!$A$2:$E$97,3,FALSE)</f>
        <v>L</v>
      </c>
      <c r="K1283" s="6">
        <f>VLOOKUP(D1283,products!$A$2:$E$97,4,FALSE)</f>
        <v>1</v>
      </c>
      <c r="L1283" s="7">
        <f>VLOOKUP(D1283,products!$A$2:$E$97,5,FALSE)</f>
        <v>14.85</v>
      </c>
      <c r="M1283" s="7">
        <f t="shared" si="60"/>
        <v>59.4</v>
      </c>
      <c r="N1283" t="str">
        <f t="shared" si="61"/>
        <v>Excelsa</v>
      </c>
      <c r="O1283" t="str">
        <f t="shared" si="62"/>
        <v>Light</v>
      </c>
      <c r="P1283" t="str">
        <f>VLOOKUP(orders[[#All],[Customer ID]],Table2[#All],9,0)</f>
        <v>Yes</v>
      </c>
    </row>
    <row r="1284" spans="1:16" x14ac:dyDescent="0.35">
      <c r="A1284" t="s">
        <v>2085</v>
      </c>
      <c r="B1284" s="5">
        <v>43520</v>
      </c>
      <c r="C1284" t="s">
        <v>2086</v>
      </c>
      <c r="D1284" t="s">
        <v>6180</v>
      </c>
      <c r="E1284">
        <v>1</v>
      </c>
      <c r="F1284" s="2" t="str">
        <f>VLOOKUP(C1284,customers!$A$2:$B$1760,2,FALSE)</f>
        <v>Flory Crumpe</v>
      </c>
      <c r="G1284" s="2" t="str">
        <f>IF(VLOOKUP(C1284,customers!$A$2:$C$1760,3,FALSE)=0,"",VLOOKUP(C1284,customers!$A$2:$C$1760,3,FALSE))</f>
        <v>fcrumpe7u@ftc.gov</v>
      </c>
      <c r="H1284" s="2" t="str">
        <f>VLOOKUP(C1284,customers!$A$2:$G$1760,7,FALSE)</f>
        <v>United Kingdom</v>
      </c>
      <c r="I1284" t="str">
        <f>VLOOKUP(D1284,products!$A$2:$B$97,2,FALSE)</f>
        <v>Ara</v>
      </c>
      <c r="J1284" t="str">
        <f>VLOOKUP(D1284,products!$A$2:$E$97,3,FALSE)</f>
        <v>L</v>
      </c>
      <c r="K1284" s="6">
        <f>VLOOKUP(D1284,products!$A$2:$E$97,4,FALSE)</f>
        <v>0.5</v>
      </c>
      <c r="L1284" s="7">
        <f>VLOOKUP(D1284,products!$A$2:$E$97,5,FALSE)</f>
        <v>7.77</v>
      </c>
      <c r="M1284" s="7">
        <f t="shared" si="60"/>
        <v>7.77</v>
      </c>
      <c r="N1284" t="str">
        <f t="shared" si="61"/>
        <v>Arabica</v>
      </c>
      <c r="O1284" t="str">
        <f t="shared" si="62"/>
        <v>Light</v>
      </c>
      <c r="P1284" t="str">
        <f>VLOOKUP(orders[[#All],[Customer ID]],Table2[#All],9,0)</f>
        <v>No</v>
      </c>
    </row>
    <row r="1285" spans="1:16" x14ac:dyDescent="0.35">
      <c r="A1285" t="s">
        <v>2091</v>
      </c>
      <c r="B1285" s="5">
        <v>43639</v>
      </c>
      <c r="C1285" t="s">
        <v>2092</v>
      </c>
      <c r="D1285" t="s">
        <v>6172</v>
      </c>
      <c r="E1285">
        <v>1</v>
      </c>
      <c r="F1285" s="2" t="str">
        <f>VLOOKUP(C1285,customers!$A$2:$B$1760,2,FALSE)</f>
        <v>Amity Chatto</v>
      </c>
      <c r="G1285" s="2" t="str">
        <f>IF(VLOOKUP(C1285,customers!$A$2:$C$1760,3,FALSE)=0,"",VLOOKUP(C1285,customers!$A$2:$C$1760,3,FALSE))</f>
        <v>achatto7v@sakura.ne.jp</v>
      </c>
      <c r="H1285" s="2" t="str">
        <f>VLOOKUP(C1285,customers!$A$2:$G$1760,7,FALSE)</f>
        <v>United Kingdom</v>
      </c>
      <c r="I1285" t="str">
        <f>VLOOKUP(D1285,products!$A$2:$B$97,2,FALSE)</f>
        <v>Rob</v>
      </c>
      <c r="J1285" t="str">
        <f>VLOOKUP(D1285,products!$A$2:$E$97,3,FALSE)</f>
        <v>D</v>
      </c>
      <c r="K1285" s="6">
        <f>VLOOKUP(D1285,products!$A$2:$E$97,4,FALSE)</f>
        <v>0.5</v>
      </c>
      <c r="L1285" s="7">
        <f>VLOOKUP(D1285,products!$A$2:$E$97,5,FALSE)</f>
        <v>5.37</v>
      </c>
      <c r="M1285" s="7">
        <f t="shared" si="60"/>
        <v>5.37</v>
      </c>
      <c r="N1285" t="str">
        <f t="shared" si="61"/>
        <v>Robusta</v>
      </c>
      <c r="O1285" t="str">
        <f t="shared" si="62"/>
        <v>Dark</v>
      </c>
      <c r="P1285" t="str">
        <f>VLOOKUP(orders[[#All],[Customer ID]],Table2[#All],9,0)</f>
        <v>Yes</v>
      </c>
    </row>
    <row r="1286" spans="1:16" x14ac:dyDescent="0.35">
      <c r="A1286" t="s">
        <v>2097</v>
      </c>
      <c r="B1286" s="5">
        <v>43960</v>
      </c>
      <c r="C1286" t="s">
        <v>2098</v>
      </c>
      <c r="D1286" t="s">
        <v>6166</v>
      </c>
      <c r="E1286">
        <v>3</v>
      </c>
      <c r="F1286" s="2" t="str">
        <f>VLOOKUP(C1286,customers!$A$2:$B$1760,2,FALSE)</f>
        <v>Nanine McCarthy</v>
      </c>
      <c r="G1286" s="2" t="str">
        <f>IF(VLOOKUP(C1286,customers!$A$2:$C$1760,3,FALSE)=0,"",VLOOKUP(C1286,customers!$A$2:$C$1760,3,FALSE))</f>
        <v/>
      </c>
      <c r="H1286" s="2" t="str">
        <f>VLOOKUP(C1286,customers!$A$2:$G$1760,7,FALSE)</f>
        <v>United States</v>
      </c>
      <c r="I1286" t="str">
        <f>VLOOKUP(D1286,products!$A$2:$B$97,2,FALSE)</f>
        <v>Exc</v>
      </c>
      <c r="J1286" t="str">
        <f>VLOOKUP(D1286,products!$A$2:$E$97,3,FALSE)</f>
        <v>M</v>
      </c>
      <c r="K1286" s="6">
        <f>VLOOKUP(D1286,products!$A$2:$E$97,4,FALSE)</f>
        <v>2.5</v>
      </c>
      <c r="L1286" s="7">
        <f>VLOOKUP(D1286,products!$A$2:$E$97,5,FALSE)</f>
        <v>31.625</v>
      </c>
      <c r="M1286" s="7">
        <f t="shared" si="60"/>
        <v>94.875</v>
      </c>
      <c r="N1286" t="str">
        <f t="shared" si="61"/>
        <v>Excelsa</v>
      </c>
      <c r="O1286" t="str">
        <f t="shared" si="62"/>
        <v>Medium</v>
      </c>
      <c r="P1286" t="str">
        <f>VLOOKUP(orders[[#All],[Customer ID]],Table2[#All],9,0)</f>
        <v>No</v>
      </c>
    </row>
    <row r="1287" spans="1:16" x14ac:dyDescent="0.35">
      <c r="A1287" t="s">
        <v>2102</v>
      </c>
      <c r="B1287" s="5">
        <v>44030</v>
      </c>
      <c r="C1287" t="s">
        <v>2103</v>
      </c>
      <c r="D1287" t="s">
        <v>6164</v>
      </c>
      <c r="E1287">
        <v>1</v>
      </c>
      <c r="F1287" s="2" t="str">
        <f>VLOOKUP(C1287,customers!$A$2:$B$1760,2,FALSE)</f>
        <v>Lyndsey Megany</v>
      </c>
      <c r="G1287" s="2" t="str">
        <f>IF(VLOOKUP(C1287,customers!$A$2:$C$1760,3,FALSE)=0,"",VLOOKUP(C1287,customers!$A$2:$C$1760,3,FALSE))</f>
        <v/>
      </c>
      <c r="H1287" s="2" t="str">
        <f>VLOOKUP(C1287,customers!$A$2:$G$1760,7,FALSE)</f>
        <v>United States</v>
      </c>
      <c r="I1287" t="str">
        <f>VLOOKUP(D1287,products!$A$2:$B$97,2,FALSE)</f>
        <v>Lib</v>
      </c>
      <c r="J1287" t="str">
        <f>VLOOKUP(D1287,products!$A$2:$E$97,3,FALSE)</f>
        <v>L</v>
      </c>
      <c r="K1287" s="6">
        <f>VLOOKUP(D1287,products!$A$2:$E$97,4,FALSE)</f>
        <v>2.5</v>
      </c>
      <c r="L1287" s="7">
        <f>VLOOKUP(D1287,products!$A$2:$E$97,5,FALSE)</f>
        <v>36.454999999999998</v>
      </c>
      <c r="M1287" s="7">
        <f t="shared" si="60"/>
        <v>36.454999999999998</v>
      </c>
      <c r="N1287" t="str">
        <f t="shared" si="61"/>
        <v>Liberica</v>
      </c>
      <c r="O1287" t="str">
        <f t="shared" si="62"/>
        <v>Light</v>
      </c>
      <c r="P1287" t="str">
        <f>VLOOKUP(orders[[#All],[Customer ID]],Table2[#All],9,0)</f>
        <v>No</v>
      </c>
    </row>
    <row r="1288" spans="1:16" x14ac:dyDescent="0.35">
      <c r="A1288" t="s">
        <v>2107</v>
      </c>
      <c r="B1288" s="5">
        <v>43755</v>
      </c>
      <c r="C1288" t="s">
        <v>2108</v>
      </c>
      <c r="D1288" t="s">
        <v>6152</v>
      </c>
      <c r="E1288">
        <v>4</v>
      </c>
      <c r="F1288" s="2" t="str">
        <f>VLOOKUP(C1288,customers!$A$2:$B$1760,2,FALSE)</f>
        <v>Byram Mergue</v>
      </c>
      <c r="G1288" s="2" t="str">
        <f>IF(VLOOKUP(C1288,customers!$A$2:$C$1760,3,FALSE)=0,"",VLOOKUP(C1288,customers!$A$2:$C$1760,3,FALSE))</f>
        <v>bmergue7y@umn.edu</v>
      </c>
      <c r="H1288" s="2" t="str">
        <f>VLOOKUP(C1288,customers!$A$2:$G$1760,7,FALSE)</f>
        <v>United States</v>
      </c>
      <c r="I1288" t="str">
        <f>VLOOKUP(D1288,products!$A$2:$B$97,2,FALSE)</f>
        <v>Ara</v>
      </c>
      <c r="J1288" t="str">
        <f>VLOOKUP(D1288,products!$A$2:$E$97,3,FALSE)</f>
        <v>M</v>
      </c>
      <c r="K1288" s="6">
        <f>VLOOKUP(D1288,products!$A$2:$E$97,4,FALSE)</f>
        <v>0.2</v>
      </c>
      <c r="L1288" s="7">
        <f>VLOOKUP(D1288,products!$A$2:$E$97,5,FALSE)</f>
        <v>3.375</v>
      </c>
      <c r="M1288" s="7">
        <f t="shared" si="60"/>
        <v>13.5</v>
      </c>
      <c r="N1288" t="str">
        <f t="shared" si="61"/>
        <v>Arabica</v>
      </c>
      <c r="O1288" t="str">
        <f t="shared" si="62"/>
        <v>Medium</v>
      </c>
      <c r="P1288" t="str">
        <f>VLOOKUP(orders[[#All],[Customer ID]],Table2[#All],9,0)</f>
        <v>Yes</v>
      </c>
    </row>
    <row r="1289" spans="1:16" x14ac:dyDescent="0.35">
      <c r="A1289" t="s">
        <v>2112</v>
      </c>
      <c r="B1289" s="5">
        <v>44697</v>
      </c>
      <c r="C1289" t="s">
        <v>2113</v>
      </c>
      <c r="D1289" t="s">
        <v>6178</v>
      </c>
      <c r="E1289">
        <v>4</v>
      </c>
      <c r="F1289" s="2" t="str">
        <f>VLOOKUP(C1289,customers!$A$2:$B$1760,2,FALSE)</f>
        <v>Kerr Patise</v>
      </c>
      <c r="G1289" s="2" t="str">
        <f>IF(VLOOKUP(C1289,customers!$A$2:$C$1760,3,FALSE)=0,"",VLOOKUP(C1289,customers!$A$2:$C$1760,3,FALSE))</f>
        <v>kpatise7z@jigsy.com</v>
      </c>
      <c r="H1289" s="2" t="str">
        <f>VLOOKUP(C1289,customers!$A$2:$G$1760,7,FALSE)</f>
        <v>United States</v>
      </c>
      <c r="I1289" t="str">
        <f>VLOOKUP(D1289,products!$A$2:$B$97,2,FALSE)</f>
        <v>Rob</v>
      </c>
      <c r="J1289" t="str">
        <f>VLOOKUP(D1289,products!$A$2:$E$97,3,FALSE)</f>
        <v>L</v>
      </c>
      <c r="K1289" s="6">
        <f>VLOOKUP(D1289,products!$A$2:$E$97,4,FALSE)</f>
        <v>0.2</v>
      </c>
      <c r="L1289" s="7">
        <f>VLOOKUP(D1289,products!$A$2:$E$97,5,FALSE)</f>
        <v>3.585</v>
      </c>
      <c r="M1289" s="7">
        <f t="shared" si="60"/>
        <v>14.34</v>
      </c>
      <c r="N1289" t="str">
        <f t="shared" si="61"/>
        <v>Robusta</v>
      </c>
      <c r="O1289" t="str">
        <f t="shared" si="62"/>
        <v>Light</v>
      </c>
      <c r="P1289" t="str">
        <f>VLOOKUP(orders[[#All],[Customer ID]],Table2[#All],9,0)</f>
        <v>No</v>
      </c>
    </row>
    <row r="1290" spans="1:16" x14ac:dyDescent="0.35">
      <c r="A1290" t="s">
        <v>2118</v>
      </c>
      <c r="B1290" s="5">
        <v>44279</v>
      </c>
      <c r="C1290" t="s">
        <v>2119</v>
      </c>
      <c r="D1290" t="s">
        <v>6139</v>
      </c>
      <c r="E1290">
        <v>1</v>
      </c>
      <c r="F1290" s="2" t="str">
        <f>VLOOKUP(C1290,customers!$A$2:$B$1760,2,FALSE)</f>
        <v>Mathew Goulter</v>
      </c>
      <c r="G1290" s="2" t="str">
        <f>IF(VLOOKUP(C1290,customers!$A$2:$C$1760,3,FALSE)=0,"",VLOOKUP(C1290,customers!$A$2:$C$1760,3,FALSE))</f>
        <v/>
      </c>
      <c r="H1290" s="2" t="str">
        <f>VLOOKUP(C1290,customers!$A$2:$G$1760,7,FALSE)</f>
        <v>Ireland</v>
      </c>
      <c r="I1290" t="str">
        <f>VLOOKUP(D1290,products!$A$2:$B$97,2,FALSE)</f>
        <v>Exc</v>
      </c>
      <c r="J1290" t="str">
        <f>VLOOKUP(D1290,products!$A$2:$E$97,3,FALSE)</f>
        <v>M</v>
      </c>
      <c r="K1290" s="6">
        <f>VLOOKUP(D1290,products!$A$2:$E$97,4,FALSE)</f>
        <v>0.5</v>
      </c>
      <c r="L1290" s="7">
        <f>VLOOKUP(D1290,products!$A$2:$E$97,5,FALSE)</f>
        <v>8.25</v>
      </c>
      <c r="M1290" s="7">
        <f t="shared" si="60"/>
        <v>8.25</v>
      </c>
      <c r="N1290" t="str">
        <f t="shared" si="61"/>
        <v>Excelsa</v>
      </c>
      <c r="O1290" t="str">
        <f t="shared" si="62"/>
        <v>Medium</v>
      </c>
      <c r="P1290" t="str">
        <f>VLOOKUP(orders[[#All],[Customer ID]],Table2[#All],9,0)</f>
        <v>Yes</v>
      </c>
    </row>
    <row r="1291" spans="1:16" x14ac:dyDescent="0.35">
      <c r="A1291" t="s">
        <v>2123</v>
      </c>
      <c r="B1291" s="5">
        <v>43772</v>
      </c>
      <c r="C1291" t="s">
        <v>2124</v>
      </c>
      <c r="D1291" t="s">
        <v>6163</v>
      </c>
      <c r="E1291">
        <v>5</v>
      </c>
      <c r="F1291" s="2" t="str">
        <f>VLOOKUP(C1291,customers!$A$2:$B$1760,2,FALSE)</f>
        <v>Marris Grcic</v>
      </c>
      <c r="G1291" s="2" t="str">
        <f>IF(VLOOKUP(C1291,customers!$A$2:$C$1760,3,FALSE)=0,"",VLOOKUP(C1291,customers!$A$2:$C$1760,3,FALSE))</f>
        <v/>
      </c>
      <c r="H1291" s="2" t="str">
        <f>VLOOKUP(C1291,customers!$A$2:$G$1760,7,FALSE)</f>
        <v>United States</v>
      </c>
      <c r="I1291" t="str">
        <f>VLOOKUP(D1291,products!$A$2:$B$97,2,FALSE)</f>
        <v>Rob</v>
      </c>
      <c r="J1291" t="str">
        <f>VLOOKUP(D1291,products!$A$2:$E$97,3,FALSE)</f>
        <v>D</v>
      </c>
      <c r="K1291" s="6">
        <f>VLOOKUP(D1291,products!$A$2:$E$97,4,FALSE)</f>
        <v>0.2</v>
      </c>
      <c r="L1291" s="7">
        <f>VLOOKUP(D1291,products!$A$2:$E$97,5,FALSE)</f>
        <v>2.6850000000000001</v>
      </c>
      <c r="M1291" s="7">
        <f t="shared" si="60"/>
        <v>13.425000000000001</v>
      </c>
      <c r="N1291" t="str">
        <f t="shared" si="61"/>
        <v>Robusta</v>
      </c>
      <c r="O1291" t="str">
        <f t="shared" si="62"/>
        <v>Dark</v>
      </c>
      <c r="P1291" t="str">
        <f>VLOOKUP(orders[[#All],[Customer ID]],Table2[#All],9,0)</f>
        <v>Yes</v>
      </c>
    </row>
    <row r="1292" spans="1:16" x14ac:dyDescent="0.35">
      <c r="A1292" t="s">
        <v>2127</v>
      </c>
      <c r="B1292" s="5">
        <v>44497</v>
      </c>
      <c r="C1292" t="s">
        <v>2128</v>
      </c>
      <c r="D1292" t="s">
        <v>6147</v>
      </c>
      <c r="E1292">
        <v>5</v>
      </c>
      <c r="F1292" s="2" t="str">
        <f>VLOOKUP(C1292,customers!$A$2:$B$1760,2,FALSE)</f>
        <v>Domeniga Duke</v>
      </c>
      <c r="G1292" s="2" t="str">
        <f>IF(VLOOKUP(C1292,customers!$A$2:$C$1760,3,FALSE)=0,"",VLOOKUP(C1292,customers!$A$2:$C$1760,3,FALSE))</f>
        <v>dduke82@vkontakte.ru</v>
      </c>
      <c r="H1292" s="2" t="str">
        <f>VLOOKUP(C1292,customers!$A$2:$G$1760,7,FALSE)</f>
        <v>United States</v>
      </c>
      <c r="I1292" t="str">
        <f>VLOOKUP(D1292,products!$A$2:$B$97,2,FALSE)</f>
        <v>Ara</v>
      </c>
      <c r="J1292" t="str">
        <f>VLOOKUP(D1292,products!$A$2:$E$97,3,FALSE)</f>
        <v>D</v>
      </c>
      <c r="K1292" s="6">
        <f>VLOOKUP(D1292,products!$A$2:$E$97,4,FALSE)</f>
        <v>1</v>
      </c>
      <c r="L1292" s="7">
        <f>VLOOKUP(D1292,products!$A$2:$E$97,5,FALSE)</f>
        <v>9.9499999999999993</v>
      </c>
      <c r="M1292" s="7">
        <f t="shared" si="60"/>
        <v>49.75</v>
      </c>
      <c r="N1292" t="str">
        <f t="shared" si="61"/>
        <v>Arabica</v>
      </c>
      <c r="O1292" t="str">
        <f t="shared" si="62"/>
        <v>Dark</v>
      </c>
      <c r="P1292" t="str">
        <f>VLOOKUP(orders[[#All],[Customer ID]],Table2[#All],9,0)</f>
        <v>No</v>
      </c>
    </row>
    <row r="1293" spans="1:16" x14ac:dyDescent="0.35">
      <c r="A1293" t="s">
        <v>2133</v>
      </c>
      <c r="B1293" s="5">
        <v>44181</v>
      </c>
      <c r="C1293" t="s">
        <v>2134</v>
      </c>
      <c r="D1293" t="s">
        <v>6139</v>
      </c>
      <c r="E1293">
        <v>2</v>
      </c>
      <c r="F1293" s="2" t="str">
        <f>VLOOKUP(C1293,customers!$A$2:$B$1760,2,FALSE)</f>
        <v>Violante Skouling</v>
      </c>
      <c r="G1293" s="2" t="str">
        <f>IF(VLOOKUP(C1293,customers!$A$2:$C$1760,3,FALSE)=0,"",VLOOKUP(C1293,customers!$A$2:$C$1760,3,FALSE))</f>
        <v/>
      </c>
      <c r="H1293" s="2" t="str">
        <f>VLOOKUP(C1293,customers!$A$2:$G$1760,7,FALSE)</f>
        <v>Ireland</v>
      </c>
      <c r="I1293" t="str">
        <f>VLOOKUP(D1293,products!$A$2:$B$97,2,FALSE)</f>
        <v>Exc</v>
      </c>
      <c r="J1293" t="str">
        <f>VLOOKUP(D1293,products!$A$2:$E$97,3,FALSE)</f>
        <v>M</v>
      </c>
      <c r="K1293" s="6">
        <f>VLOOKUP(D1293,products!$A$2:$E$97,4,FALSE)</f>
        <v>0.5</v>
      </c>
      <c r="L1293" s="7">
        <f>VLOOKUP(D1293,products!$A$2:$E$97,5,FALSE)</f>
        <v>8.25</v>
      </c>
      <c r="M1293" s="7">
        <f t="shared" si="60"/>
        <v>16.5</v>
      </c>
      <c r="N1293" t="str">
        <f t="shared" si="61"/>
        <v>Excelsa</v>
      </c>
      <c r="O1293" t="str">
        <f t="shared" si="62"/>
        <v>Medium</v>
      </c>
      <c r="P1293" t="str">
        <f>VLOOKUP(orders[[#All],[Customer ID]],Table2[#All],9,0)</f>
        <v>No</v>
      </c>
    </row>
    <row r="1294" spans="1:16" x14ac:dyDescent="0.35">
      <c r="A1294" t="s">
        <v>2137</v>
      </c>
      <c r="B1294" s="5">
        <v>44529</v>
      </c>
      <c r="C1294" t="s">
        <v>2138</v>
      </c>
      <c r="D1294" t="s">
        <v>6158</v>
      </c>
      <c r="E1294">
        <v>3</v>
      </c>
      <c r="F1294" s="2" t="str">
        <f>VLOOKUP(C1294,customers!$A$2:$B$1760,2,FALSE)</f>
        <v>Isidore Hussey</v>
      </c>
      <c r="G1294" s="2" t="str">
        <f>IF(VLOOKUP(C1294,customers!$A$2:$C$1760,3,FALSE)=0,"",VLOOKUP(C1294,customers!$A$2:$C$1760,3,FALSE))</f>
        <v>ihussey84@mapy.cz</v>
      </c>
      <c r="H1294" s="2" t="str">
        <f>VLOOKUP(C1294,customers!$A$2:$G$1760,7,FALSE)</f>
        <v>United States</v>
      </c>
      <c r="I1294" t="str">
        <f>VLOOKUP(D1294,products!$A$2:$B$97,2,FALSE)</f>
        <v>Ara</v>
      </c>
      <c r="J1294" t="str">
        <f>VLOOKUP(D1294,products!$A$2:$E$97,3,FALSE)</f>
        <v>D</v>
      </c>
      <c r="K1294" s="6">
        <f>VLOOKUP(D1294,products!$A$2:$E$97,4,FALSE)</f>
        <v>0.5</v>
      </c>
      <c r="L1294" s="7">
        <f>VLOOKUP(D1294,products!$A$2:$E$97,5,FALSE)</f>
        <v>5.97</v>
      </c>
      <c r="M1294" s="7">
        <f t="shared" si="60"/>
        <v>17.91</v>
      </c>
      <c r="N1294" t="str">
        <f t="shared" si="61"/>
        <v>Arabica</v>
      </c>
      <c r="O1294" t="str">
        <f t="shared" si="62"/>
        <v>Dark</v>
      </c>
      <c r="P1294" t="str">
        <f>VLOOKUP(orders[[#All],[Customer ID]],Table2[#All],9,0)</f>
        <v>No</v>
      </c>
    </row>
    <row r="1295" spans="1:16" x14ac:dyDescent="0.35">
      <c r="A1295" t="s">
        <v>2142</v>
      </c>
      <c r="B1295" s="5">
        <v>44275</v>
      </c>
      <c r="C1295" t="s">
        <v>2143</v>
      </c>
      <c r="D1295" t="s">
        <v>6158</v>
      </c>
      <c r="E1295">
        <v>5</v>
      </c>
      <c r="F1295" s="2" t="str">
        <f>VLOOKUP(C1295,customers!$A$2:$B$1760,2,FALSE)</f>
        <v>Cassie Pinkerton</v>
      </c>
      <c r="G1295" s="2" t="str">
        <f>IF(VLOOKUP(C1295,customers!$A$2:$C$1760,3,FALSE)=0,"",VLOOKUP(C1295,customers!$A$2:$C$1760,3,FALSE))</f>
        <v>cpinkerton85@upenn.edu</v>
      </c>
      <c r="H1295" s="2" t="str">
        <f>VLOOKUP(C1295,customers!$A$2:$G$1760,7,FALSE)</f>
        <v>United States</v>
      </c>
      <c r="I1295" t="str">
        <f>VLOOKUP(D1295,products!$A$2:$B$97,2,FALSE)</f>
        <v>Ara</v>
      </c>
      <c r="J1295" t="str">
        <f>VLOOKUP(D1295,products!$A$2:$E$97,3,FALSE)</f>
        <v>D</v>
      </c>
      <c r="K1295" s="6">
        <f>VLOOKUP(D1295,products!$A$2:$E$97,4,FALSE)</f>
        <v>0.5</v>
      </c>
      <c r="L1295" s="7">
        <f>VLOOKUP(D1295,products!$A$2:$E$97,5,FALSE)</f>
        <v>5.97</v>
      </c>
      <c r="M1295" s="7">
        <f t="shared" si="60"/>
        <v>29.849999999999998</v>
      </c>
      <c r="N1295" t="str">
        <f t="shared" si="61"/>
        <v>Arabica</v>
      </c>
      <c r="O1295" t="str">
        <f t="shared" si="62"/>
        <v>Dark</v>
      </c>
      <c r="P1295" t="str">
        <f>VLOOKUP(orders[[#All],[Customer ID]],Table2[#All],9,0)</f>
        <v>No</v>
      </c>
    </row>
    <row r="1296" spans="1:16" x14ac:dyDescent="0.35">
      <c r="A1296" t="s">
        <v>2148</v>
      </c>
      <c r="B1296" s="5">
        <v>44659</v>
      </c>
      <c r="C1296" t="s">
        <v>2149</v>
      </c>
      <c r="D1296" t="s">
        <v>6171</v>
      </c>
      <c r="E1296">
        <v>3</v>
      </c>
      <c r="F1296" s="2" t="str">
        <f>VLOOKUP(C1296,customers!$A$2:$B$1760,2,FALSE)</f>
        <v>Micki Fero</v>
      </c>
      <c r="G1296" s="2" t="str">
        <f>IF(VLOOKUP(C1296,customers!$A$2:$C$1760,3,FALSE)=0,"",VLOOKUP(C1296,customers!$A$2:$C$1760,3,FALSE))</f>
        <v/>
      </c>
      <c r="H1296" s="2" t="str">
        <f>VLOOKUP(C1296,customers!$A$2:$G$1760,7,FALSE)</f>
        <v>United States</v>
      </c>
      <c r="I1296" t="str">
        <f>VLOOKUP(D1296,products!$A$2:$B$97,2,FALSE)</f>
        <v>Exc</v>
      </c>
      <c r="J1296" t="str">
        <f>VLOOKUP(D1296,products!$A$2:$E$97,3,FALSE)</f>
        <v>L</v>
      </c>
      <c r="K1296" s="6">
        <f>VLOOKUP(D1296,products!$A$2:$E$97,4,FALSE)</f>
        <v>1</v>
      </c>
      <c r="L1296" s="7">
        <f>VLOOKUP(D1296,products!$A$2:$E$97,5,FALSE)</f>
        <v>14.85</v>
      </c>
      <c r="M1296" s="7">
        <f t="shared" si="60"/>
        <v>44.55</v>
      </c>
      <c r="N1296" t="str">
        <f t="shared" si="61"/>
        <v>Excelsa</v>
      </c>
      <c r="O1296" t="str">
        <f t="shared" si="62"/>
        <v>Light</v>
      </c>
      <c r="P1296" t="str">
        <f>VLOOKUP(orders[[#All],[Customer ID]],Table2[#All],9,0)</f>
        <v>No</v>
      </c>
    </row>
    <row r="1297" spans="1:16" x14ac:dyDescent="0.35">
      <c r="A1297" t="s">
        <v>2153</v>
      </c>
      <c r="B1297" s="5">
        <v>44057</v>
      </c>
      <c r="C1297" t="s">
        <v>2154</v>
      </c>
      <c r="D1297" t="s">
        <v>6141</v>
      </c>
      <c r="E1297">
        <v>2</v>
      </c>
      <c r="F1297" s="2" t="str">
        <f>VLOOKUP(C1297,customers!$A$2:$B$1760,2,FALSE)</f>
        <v>Cybill Graddell</v>
      </c>
      <c r="G1297" s="2" t="str">
        <f>IF(VLOOKUP(C1297,customers!$A$2:$C$1760,3,FALSE)=0,"",VLOOKUP(C1297,customers!$A$2:$C$1760,3,FALSE))</f>
        <v/>
      </c>
      <c r="H1297" s="2" t="str">
        <f>VLOOKUP(C1297,customers!$A$2:$G$1760,7,FALSE)</f>
        <v>United States</v>
      </c>
      <c r="I1297" t="str">
        <f>VLOOKUP(D1297,products!$A$2:$B$97,2,FALSE)</f>
        <v>Exc</v>
      </c>
      <c r="J1297" t="str">
        <f>VLOOKUP(D1297,products!$A$2:$E$97,3,FALSE)</f>
        <v>M</v>
      </c>
      <c r="K1297" s="6">
        <f>VLOOKUP(D1297,products!$A$2:$E$97,4,FALSE)</f>
        <v>1</v>
      </c>
      <c r="L1297" s="7">
        <f>VLOOKUP(D1297,products!$A$2:$E$97,5,FALSE)</f>
        <v>13.75</v>
      </c>
      <c r="M1297" s="7">
        <f t="shared" si="60"/>
        <v>27.5</v>
      </c>
      <c r="N1297" t="str">
        <f t="shared" si="61"/>
        <v>Excelsa</v>
      </c>
      <c r="O1297" t="str">
        <f t="shared" si="62"/>
        <v>Medium</v>
      </c>
      <c r="P1297" t="str">
        <f>VLOOKUP(orders[[#All],[Customer ID]],Table2[#All],9,0)</f>
        <v>No</v>
      </c>
    </row>
    <row r="1298" spans="1:16" x14ac:dyDescent="0.35">
      <c r="A1298" t="s">
        <v>2157</v>
      </c>
      <c r="B1298" s="5">
        <v>43597</v>
      </c>
      <c r="C1298" t="s">
        <v>2158</v>
      </c>
      <c r="D1298" t="s">
        <v>6146</v>
      </c>
      <c r="E1298">
        <v>6</v>
      </c>
      <c r="F1298" s="2" t="str">
        <f>VLOOKUP(C1298,customers!$A$2:$B$1760,2,FALSE)</f>
        <v>Dorian Vizor</v>
      </c>
      <c r="G1298" s="2" t="str">
        <f>IF(VLOOKUP(C1298,customers!$A$2:$C$1760,3,FALSE)=0,"",VLOOKUP(C1298,customers!$A$2:$C$1760,3,FALSE))</f>
        <v>dvizor88@furl.net</v>
      </c>
      <c r="H1298" s="2" t="str">
        <f>VLOOKUP(C1298,customers!$A$2:$G$1760,7,FALSE)</f>
        <v>United States</v>
      </c>
      <c r="I1298" t="str">
        <f>VLOOKUP(D1298,products!$A$2:$B$97,2,FALSE)</f>
        <v>Rob</v>
      </c>
      <c r="J1298" t="str">
        <f>VLOOKUP(D1298,products!$A$2:$E$97,3,FALSE)</f>
        <v>M</v>
      </c>
      <c r="K1298" s="6">
        <f>VLOOKUP(D1298,products!$A$2:$E$97,4,FALSE)</f>
        <v>0.5</v>
      </c>
      <c r="L1298" s="7">
        <f>VLOOKUP(D1298,products!$A$2:$E$97,5,FALSE)</f>
        <v>5.97</v>
      </c>
      <c r="M1298" s="7">
        <f t="shared" si="60"/>
        <v>35.82</v>
      </c>
      <c r="N1298" t="str">
        <f t="shared" si="61"/>
        <v>Robusta</v>
      </c>
      <c r="O1298" t="str">
        <f t="shared" si="62"/>
        <v>Medium</v>
      </c>
      <c r="P1298" t="str">
        <f>VLOOKUP(orders[[#All],[Customer ID]],Table2[#All],9,0)</f>
        <v>Yes</v>
      </c>
    </row>
    <row r="1299" spans="1:16" x14ac:dyDescent="0.35">
      <c r="A1299" t="s">
        <v>2163</v>
      </c>
      <c r="B1299" s="5">
        <v>44258</v>
      </c>
      <c r="C1299" t="s">
        <v>2164</v>
      </c>
      <c r="D1299" t="s">
        <v>6172</v>
      </c>
      <c r="E1299">
        <v>3</v>
      </c>
      <c r="F1299" s="2" t="str">
        <f>VLOOKUP(C1299,customers!$A$2:$B$1760,2,FALSE)</f>
        <v>Eddi Sedgebeer</v>
      </c>
      <c r="G1299" s="2" t="str">
        <f>IF(VLOOKUP(C1299,customers!$A$2:$C$1760,3,FALSE)=0,"",VLOOKUP(C1299,customers!$A$2:$C$1760,3,FALSE))</f>
        <v>esedgebeer89@oaic.gov.au</v>
      </c>
      <c r="H1299" s="2" t="str">
        <f>VLOOKUP(C1299,customers!$A$2:$G$1760,7,FALSE)</f>
        <v>United States</v>
      </c>
      <c r="I1299" t="str">
        <f>VLOOKUP(D1299,products!$A$2:$B$97,2,FALSE)</f>
        <v>Rob</v>
      </c>
      <c r="J1299" t="str">
        <f>VLOOKUP(D1299,products!$A$2:$E$97,3,FALSE)</f>
        <v>D</v>
      </c>
      <c r="K1299" s="6">
        <f>VLOOKUP(D1299,products!$A$2:$E$97,4,FALSE)</f>
        <v>0.5</v>
      </c>
      <c r="L1299" s="7">
        <f>VLOOKUP(D1299,products!$A$2:$E$97,5,FALSE)</f>
        <v>5.37</v>
      </c>
      <c r="M1299" s="7">
        <f t="shared" si="60"/>
        <v>16.11</v>
      </c>
      <c r="N1299" t="str">
        <f t="shared" si="61"/>
        <v>Robusta</v>
      </c>
      <c r="O1299" t="str">
        <f t="shared" si="62"/>
        <v>Dark</v>
      </c>
      <c r="P1299" t="str">
        <f>VLOOKUP(orders[[#All],[Customer ID]],Table2[#All],9,0)</f>
        <v>Yes</v>
      </c>
    </row>
    <row r="1300" spans="1:16" x14ac:dyDescent="0.35">
      <c r="A1300" t="s">
        <v>2169</v>
      </c>
      <c r="B1300" s="5">
        <v>43872</v>
      </c>
      <c r="C1300" t="s">
        <v>2170</v>
      </c>
      <c r="D1300" t="s">
        <v>6184</v>
      </c>
      <c r="E1300">
        <v>6</v>
      </c>
      <c r="F1300" s="2" t="str">
        <f>VLOOKUP(C1300,customers!$A$2:$B$1760,2,FALSE)</f>
        <v>Ken Lestrange</v>
      </c>
      <c r="G1300" s="2" t="str">
        <f>IF(VLOOKUP(C1300,customers!$A$2:$C$1760,3,FALSE)=0,"",VLOOKUP(C1300,customers!$A$2:$C$1760,3,FALSE))</f>
        <v>klestrange8a@lulu.com</v>
      </c>
      <c r="H1300" s="2" t="str">
        <f>VLOOKUP(C1300,customers!$A$2:$G$1760,7,FALSE)</f>
        <v>United States</v>
      </c>
      <c r="I1300" t="str">
        <f>VLOOKUP(D1300,products!$A$2:$B$97,2,FALSE)</f>
        <v>Exc</v>
      </c>
      <c r="J1300" t="str">
        <f>VLOOKUP(D1300,products!$A$2:$E$97,3,FALSE)</f>
        <v>L</v>
      </c>
      <c r="K1300" s="6">
        <f>VLOOKUP(D1300,products!$A$2:$E$97,4,FALSE)</f>
        <v>0.2</v>
      </c>
      <c r="L1300" s="7">
        <f>VLOOKUP(D1300,products!$A$2:$E$97,5,FALSE)</f>
        <v>4.4550000000000001</v>
      </c>
      <c r="M1300" s="7">
        <f t="shared" si="60"/>
        <v>26.73</v>
      </c>
      <c r="N1300" t="str">
        <f t="shared" si="61"/>
        <v>Excelsa</v>
      </c>
      <c r="O1300" t="str">
        <f t="shared" si="62"/>
        <v>Light</v>
      </c>
      <c r="P1300" t="str">
        <f>VLOOKUP(orders[[#All],[Customer ID]],Table2[#All],9,0)</f>
        <v>Yes</v>
      </c>
    </row>
    <row r="1301" spans="1:16" x14ac:dyDescent="0.35">
      <c r="A1301" t="s">
        <v>2175</v>
      </c>
      <c r="B1301" s="5">
        <v>43582</v>
      </c>
      <c r="C1301" t="s">
        <v>2176</v>
      </c>
      <c r="D1301" t="s">
        <v>6148</v>
      </c>
      <c r="E1301">
        <v>6</v>
      </c>
      <c r="F1301" s="2" t="str">
        <f>VLOOKUP(C1301,customers!$A$2:$B$1760,2,FALSE)</f>
        <v>Lacee Tanti</v>
      </c>
      <c r="G1301" s="2" t="str">
        <f>IF(VLOOKUP(C1301,customers!$A$2:$C$1760,3,FALSE)=0,"",VLOOKUP(C1301,customers!$A$2:$C$1760,3,FALSE))</f>
        <v>ltanti8b@techcrunch.com</v>
      </c>
      <c r="H1301" s="2" t="str">
        <f>VLOOKUP(C1301,customers!$A$2:$G$1760,7,FALSE)</f>
        <v>United States</v>
      </c>
      <c r="I1301" t="str">
        <f>VLOOKUP(D1301,products!$A$2:$B$97,2,FALSE)</f>
        <v>Exc</v>
      </c>
      <c r="J1301" t="str">
        <f>VLOOKUP(D1301,products!$A$2:$E$97,3,FALSE)</f>
        <v>L</v>
      </c>
      <c r="K1301" s="6">
        <f>VLOOKUP(D1301,products!$A$2:$E$97,4,FALSE)</f>
        <v>2.5</v>
      </c>
      <c r="L1301" s="7">
        <f>VLOOKUP(D1301,products!$A$2:$E$97,5,FALSE)</f>
        <v>34.155000000000001</v>
      </c>
      <c r="M1301" s="7">
        <f t="shared" si="60"/>
        <v>204.93</v>
      </c>
      <c r="N1301" t="str">
        <f t="shared" si="61"/>
        <v>Excelsa</v>
      </c>
      <c r="O1301" t="str">
        <f t="shared" si="62"/>
        <v>Light</v>
      </c>
      <c r="P1301" t="str">
        <f>VLOOKUP(orders[[#All],[Customer ID]],Table2[#All],9,0)</f>
        <v>Yes</v>
      </c>
    </row>
    <row r="1302" spans="1:16" x14ac:dyDescent="0.35">
      <c r="A1302" t="s">
        <v>2181</v>
      </c>
      <c r="B1302" s="5">
        <v>44646</v>
      </c>
      <c r="C1302" t="s">
        <v>2182</v>
      </c>
      <c r="D1302" t="s">
        <v>6140</v>
      </c>
      <c r="E1302">
        <v>3</v>
      </c>
      <c r="F1302" s="2" t="str">
        <f>VLOOKUP(C1302,customers!$A$2:$B$1760,2,FALSE)</f>
        <v>Arel De Lasci</v>
      </c>
      <c r="G1302" s="2" t="str">
        <f>IF(VLOOKUP(C1302,customers!$A$2:$C$1760,3,FALSE)=0,"",VLOOKUP(C1302,customers!$A$2:$C$1760,3,FALSE))</f>
        <v>ade8c@1und1.de</v>
      </c>
      <c r="H1302" s="2" t="str">
        <f>VLOOKUP(C1302,customers!$A$2:$G$1760,7,FALSE)</f>
        <v>United States</v>
      </c>
      <c r="I1302" t="str">
        <f>VLOOKUP(D1302,products!$A$2:$B$97,2,FALSE)</f>
        <v>Ara</v>
      </c>
      <c r="J1302" t="str">
        <f>VLOOKUP(D1302,products!$A$2:$E$97,3,FALSE)</f>
        <v>L</v>
      </c>
      <c r="K1302" s="6">
        <f>VLOOKUP(D1302,products!$A$2:$E$97,4,FALSE)</f>
        <v>1</v>
      </c>
      <c r="L1302" s="7">
        <f>VLOOKUP(D1302,products!$A$2:$E$97,5,FALSE)</f>
        <v>12.95</v>
      </c>
      <c r="M1302" s="7">
        <f t="shared" si="60"/>
        <v>38.849999999999994</v>
      </c>
      <c r="N1302" t="str">
        <f t="shared" si="61"/>
        <v>Arabica</v>
      </c>
      <c r="O1302" t="str">
        <f t="shared" si="62"/>
        <v>Light</v>
      </c>
      <c r="P1302" t="str">
        <f>VLOOKUP(orders[[#All],[Customer ID]],Table2[#All],9,0)</f>
        <v>Yes</v>
      </c>
    </row>
    <row r="1303" spans="1:16" x14ac:dyDescent="0.35">
      <c r="A1303" t="s">
        <v>2187</v>
      </c>
      <c r="B1303" s="5">
        <v>44102</v>
      </c>
      <c r="C1303" t="s">
        <v>2188</v>
      </c>
      <c r="D1303" t="s">
        <v>6150</v>
      </c>
      <c r="E1303">
        <v>4</v>
      </c>
      <c r="F1303" s="2" t="str">
        <f>VLOOKUP(C1303,customers!$A$2:$B$1760,2,FALSE)</f>
        <v>Trescha Jedrachowicz</v>
      </c>
      <c r="G1303" s="2" t="str">
        <f>IF(VLOOKUP(C1303,customers!$A$2:$C$1760,3,FALSE)=0,"",VLOOKUP(C1303,customers!$A$2:$C$1760,3,FALSE))</f>
        <v>tjedrachowicz8d@acquirethisname.com</v>
      </c>
      <c r="H1303" s="2" t="str">
        <f>VLOOKUP(C1303,customers!$A$2:$G$1760,7,FALSE)</f>
        <v>United States</v>
      </c>
      <c r="I1303" t="str">
        <f>VLOOKUP(D1303,products!$A$2:$B$97,2,FALSE)</f>
        <v>Lib</v>
      </c>
      <c r="J1303" t="str">
        <f>VLOOKUP(D1303,products!$A$2:$E$97,3,FALSE)</f>
        <v>D</v>
      </c>
      <c r="K1303" s="6">
        <f>VLOOKUP(D1303,products!$A$2:$E$97,4,FALSE)</f>
        <v>0.2</v>
      </c>
      <c r="L1303" s="7">
        <f>VLOOKUP(D1303,products!$A$2:$E$97,5,FALSE)</f>
        <v>3.8849999999999998</v>
      </c>
      <c r="M1303" s="7">
        <f t="shared" si="60"/>
        <v>15.54</v>
      </c>
      <c r="N1303" t="str">
        <f t="shared" si="61"/>
        <v>Liberica</v>
      </c>
      <c r="O1303" t="str">
        <f t="shared" si="62"/>
        <v>Dark</v>
      </c>
      <c r="P1303" t="str">
        <f>VLOOKUP(orders[[#All],[Customer ID]],Table2[#All],9,0)</f>
        <v>Yes</v>
      </c>
    </row>
    <row r="1304" spans="1:16" x14ac:dyDescent="0.35">
      <c r="A1304" t="s">
        <v>2193</v>
      </c>
      <c r="B1304" s="5">
        <v>43762</v>
      </c>
      <c r="C1304" t="s">
        <v>2194</v>
      </c>
      <c r="D1304" t="s">
        <v>6157</v>
      </c>
      <c r="E1304">
        <v>1</v>
      </c>
      <c r="F1304" s="2" t="str">
        <f>VLOOKUP(C1304,customers!$A$2:$B$1760,2,FALSE)</f>
        <v>Perkin Stonner</v>
      </c>
      <c r="G1304" s="2" t="str">
        <f>IF(VLOOKUP(C1304,customers!$A$2:$C$1760,3,FALSE)=0,"",VLOOKUP(C1304,customers!$A$2:$C$1760,3,FALSE))</f>
        <v>pstonner8e@moonfruit.com</v>
      </c>
      <c r="H1304" s="2" t="str">
        <f>VLOOKUP(C1304,customers!$A$2:$G$1760,7,FALSE)</f>
        <v>United States</v>
      </c>
      <c r="I1304" t="str">
        <f>VLOOKUP(D1304,products!$A$2:$B$97,2,FALSE)</f>
        <v>Ara</v>
      </c>
      <c r="J1304" t="str">
        <f>VLOOKUP(D1304,products!$A$2:$E$97,3,FALSE)</f>
        <v>M</v>
      </c>
      <c r="K1304" s="6">
        <f>VLOOKUP(D1304,products!$A$2:$E$97,4,FALSE)</f>
        <v>0.5</v>
      </c>
      <c r="L1304" s="7">
        <f>VLOOKUP(D1304,products!$A$2:$E$97,5,FALSE)</f>
        <v>6.75</v>
      </c>
      <c r="M1304" s="7">
        <f t="shared" si="60"/>
        <v>6.75</v>
      </c>
      <c r="N1304" t="str">
        <f t="shared" si="61"/>
        <v>Arabica</v>
      </c>
      <c r="O1304" t="str">
        <f t="shared" si="62"/>
        <v>Medium</v>
      </c>
      <c r="P1304" t="str">
        <f>VLOOKUP(orders[[#All],[Customer ID]],Table2[#All],9,0)</f>
        <v>No</v>
      </c>
    </row>
    <row r="1305" spans="1:16" x14ac:dyDescent="0.35">
      <c r="A1305" t="s">
        <v>2199</v>
      </c>
      <c r="B1305" s="5">
        <v>44412</v>
      </c>
      <c r="C1305" t="s">
        <v>2200</v>
      </c>
      <c r="D1305" t="s">
        <v>6185</v>
      </c>
      <c r="E1305">
        <v>4</v>
      </c>
      <c r="F1305" s="2" t="str">
        <f>VLOOKUP(C1305,customers!$A$2:$B$1760,2,FALSE)</f>
        <v>Darrin Tingly</v>
      </c>
      <c r="G1305" s="2" t="str">
        <f>IF(VLOOKUP(C1305,customers!$A$2:$C$1760,3,FALSE)=0,"",VLOOKUP(C1305,customers!$A$2:$C$1760,3,FALSE))</f>
        <v>dtingly8f@goo.ne.jp</v>
      </c>
      <c r="H1305" s="2" t="str">
        <f>VLOOKUP(C1305,customers!$A$2:$G$1760,7,FALSE)</f>
        <v>United States</v>
      </c>
      <c r="I1305" t="str">
        <f>VLOOKUP(D1305,products!$A$2:$B$97,2,FALSE)</f>
        <v>Exc</v>
      </c>
      <c r="J1305" t="str">
        <f>VLOOKUP(D1305,products!$A$2:$E$97,3,FALSE)</f>
        <v>D</v>
      </c>
      <c r="K1305" s="6">
        <f>VLOOKUP(D1305,products!$A$2:$E$97,4,FALSE)</f>
        <v>2.5</v>
      </c>
      <c r="L1305" s="7">
        <f>VLOOKUP(D1305,products!$A$2:$E$97,5,FALSE)</f>
        <v>27.945</v>
      </c>
      <c r="M1305" s="7">
        <f t="shared" si="60"/>
        <v>111.78</v>
      </c>
      <c r="N1305" t="str">
        <f t="shared" si="61"/>
        <v>Excelsa</v>
      </c>
      <c r="O1305" t="str">
        <f t="shared" si="62"/>
        <v>Dark</v>
      </c>
      <c r="P1305" t="str">
        <f>VLOOKUP(orders[[#All],[Customer ID]],Table2[#All],9,0)</f>
        <v>Yes</v>
      </c>
    </row>
    <row r="1306" spans="1:16" x14ac:dyDescent="0.35">
      <c r="A1306" t="s">
        <v>2204</v>
      </c>
      <c r="B1306" s="5">
        <v>43828</v>
      </c>
      <c r="C1306" t="s">
        <v>2245</v>
      </c>
      <c r="D1306" t="s">
        <v>6167</v>
      </c>
      <c r="E1306">
        <v>1</v>
      </c>
      <c r="F1306" s="2" t="str">
        <f>VLOOKUP(C1306,customers!$A$2:$B$1760,2,FALSE)</f>
        <v>Claudetta Rushe</v>
      </c>
      <c r="G1306" s="2" t="str">
        <f>IF(VLOOKUP(C1306,customers!$A$2:$C$1760,3,FALSE)=0,"",VLOOKUP(C1306,customers!$A$2:$C$1760,3,FALSE))</f>
        <v>crushe8n@about.me</v>
      </c>
      <c r="H1306" s="2" t="str">
        <f>VLOOKUP(C1306,customers!$A$2:$G$1760,7,FALSE)</f>
        <v>United States</v>
      </c>
      <c r="I1306" t="str">
        <f>VLOOKUP(D1306,products!$A$2:$B$97,2,FALSE)</f>
        <v>Ara</v>
      </c>
      <c r="J1306" t="str">
        <f>VLOOKUP(D1306,products!$A$2:$E$97,3,FALSE)</f>
        <v>L</v>
      </c>
      <c r="K1306" s="6">
        <f>VLOOKUP(D1306,products!$A$2:$E$97,4,FALSE)</f>
        <v>0.2</v>
      </c>
      <c r="L1306" s="7">
        <f>VLOOKUP(D1306,products!$A$2:$E$97,5,FALSE)</f>
        <v>3.8849999999999998</v>
      </c>
      <c r="M1306" s="7">
        <f t="shared" si="60"/>
        <v>3.8849999999999998</v>
      </c>
      <c r="N1306" t="str">
        <f t="shared" si="61"/>
        <v>Arabica</v>
      </c>
      <c r="O1306" t="str">
        <f t="shared" si="62"/>
        <v>Light</v>
      </c>
      <c r="P1306" t="str">
        <f>VLOOKUP(orders[[#All],[Customer ID]],Table2[#All],9,0)</f>
        <v>Yes</v>
      </c>
    </row>
    <row r="1307" spans="1:16" x14ac:dyDescent="0.35">
      <c r="A1307" t="s">
        <v>2209</v>
      </c>
      <c r="B1307" s="5">
        <v>43796</v>
      </c>
      <c r="C1307" t="s">
        <v>2210</v>
      </c>
      <c r="D1307" t="s">
        <v>6159</v>
      </c>
      <c r="E1307">
        <v>5</v>
      </c>
      <c r="F1307" s="2" t="str">
        <f>VLOOKUP(C1307,customers!$A$2:$B$1760,2,FALSE)</f>
        <v>Benn Checci</v>
      </c>
      <c r="G1307" s="2" t="str">
        <f>IF(VLOOKUP(C1307,customers!$A$2:$C$1760,3,FALSE)=0,"",VLOOKUP(C1307,customers!$A$2:$C$1760,3,FALSE))</f>
        <v>bchecci8h@usa.gov</v>
      </c>
      <c r="H1307" s="2" t="str">
        <f>VLOOKUP(C1307,customers!$A$2:$G$1760,7,FALSE)</f>
        <v>United Kingdom</v>
      </c>
      <c r="I1307" t="str">
        <f>VLOOKUP(D1307,products!$A$2:$B$97,2,FALSE)</f>
        <v>Lib</v>
      </c>
      <c r="J1307" t="str">
        <f>VLOOKUP(D1307,products!$A$2:$E$97,3,FALSE)</f>
        <v>M</v>
      </c>
      <c r="K1307" s="6">
        <f>VLOOKUP(D1307,products!$A$2:$E$97,4,FALSE)</f>
        <v>0.2</v>
      </c>
      <c r="L1307" s="7">
        <f>VLOOKUP(D1307,products!$A$2:$E$97,5,FALSE)</f>
        <v>4.3650000000000002</v>
      </c>
      <c r="M1307" s="7">
        <f t="shared" si="60"/>
        <v>21.825000000000003</v>
      </c>
      <c r="N1307" t="str">
        <f t="shared" si="61"/>
        <v>Liberica</v>
      </c>
      <c r="O1307" t="str">
        <f t="shared" si="62"/>
        <v>Medium</v>
      </c>
      <c r="P1307" t="str">
        <f>VLOOKUP(orders[[#All],[Customer ID]],Table2[#All],9,0)</f>
        <v>No</v>
      </c>
    </row>
    <row r="1308" spans="1:16" x14ac:dyDescent="0.35">
      <c r="A1308" t="s">
        <v>2215</v>
      </c>
      <c r="B1308" s="5">
        <v>43890</v>
      </c>
      <c r="C1308" t="s">
        <v>2216</v>
      </c>
      <c r="D1308" t="s">
        <v>6174</v>
      </c>
      <c r="E1308">
        <v>5</v>
      </c>
      <c r="F1308" s="2" t="str">
        <f>VLOOKUP(C1308,customers!$A$2:$B$1760,2,FALSE)</f>
        <v>Janifer Bagot</v>
      </c>
      <c r="G1308" s="2" t="str">
        <f>IF(VLOOKUP(C1308,customers!$A$2:$C$1760,3,FALSE)=0,"",VLOOKUP(C1308,customers!$A$2:$C$1760,3,FALSE))</f>
        <v>jbagot8i@mac.com</v>
      </c>
      <c r="H1308" s="2" t="str">
        <f>VLOOKUP(C1308,customers!$A$2:$G$1760,7,FALSE)</f>
        <v>United States</v>
      </c>
      <c r="I1308" t="str">
        <f>VLOOKUP(D1308,products!$A$2:$B$97,2,FALSE)</f>
        <v>Rob</v>
      </c>
      <c r="J1308" t="str">
        <f>VLOOKUP(D1308,products!$A$2:$E$97,3,FALSE)</f>
        <v>M</v>
      </c>
      <c r="K1308" s="6">
        <f>VLOOKUP(D1308,products!$A$2:$E$97,4,FALSE)</f>
        <v>0.2</v>
      </c>
      <c r="L1308" s="7">
        <f>VLOOKUP(D1308,products!$A$2:$E$97,5,FALSE)</f>
        <v>2.9849999999999999</v>
      </c>
      <c r="M1308" s="7">
        <f t="shared" si="60"/>
        <v>14.924999999999999</v>
      </c>
      <c r="N1308" t="str">
        <f t="shared" si="61"/>
        <v>Robusta</v>
      </c>
      <c r="O1308" t="str">
        <f t="shared" si="62"/>
        <v>Medium</v>
      </c>
      <c r="P1308" t="str">
        <f>VLOOKUP(orders[[#All],[Customer ID]],Table2[#All],9,0)</f>
        <v>No</v>
      </c>
    </row>
    <row r="1309" spans="1:16" x14ac:dyDescent="0.35">
      <c r="A1309" t="s">
        <v>2221</v>
      </c>
      <c r="B1309" s="5">
        <v>44227</v>
      </c>
      <c r="C1309" t="s">
        <v>2222</v>
      </c>
      <c r="D1309" t="s">
        <v>6155</v>
      </c>
      <c r="E1309">
        <v>3</v>
      </c>
      <c r="F1309" s="2" t="str">
        <f>VLOOKUP(C1309,customers!$A$2:$B$1760,2,FALSE)</f>
        <v>Ermin Beeble</v>
      </c>
      <c r="G1309" s="2" t="str">
        <f>IF(VLOOKUP(C1309,customers!$A$2:$C$1760,3,FALSE)=0,"",VLOOKUP(C1309,customers!$A$2:$C$1760,3,FALSE))</f>
        <v>ebeeble8j@soundcloud.com</v>
      </c>
      <c r="H1309" s="2" t="str">
        <f>VLOOKUP(C1309,customers!$A$2:$G$1760,7,FALSE)</f>
        <v>United States</v>
      </c>
      <c r="I1309" t="str">
        <f>VLOOKUP(D1309,products!$A$2:$B$97,2,FALSE)</f>
        <v>Ara</v>
      </c>
      <c r="J1309" t="str">
        <f>VLOOKUP(D1309,products!$A$2:$E$97,3,FALSE)</f>
        <v>M</v>
      </c>
      <c r="K1309" s="6">
        <f>VLOOKUP(D1309,products!$A$2:$E$97,4,FALSE)</f>
        <v>1</v>
      </c>
      <c r="L1309" s="7">
        <f>VLOOKUP(D1309,products!$A$2:$E$97,5,FALSE)</f>
        <v>11.25</v>
      </c>
      <c r="M1309" s="7">
        <f t="shared" si="60"/>
        <v>33.75</v>
      </c>
      <c r="N1309" t="str">
        <f t="shared" si="61"/>
        <v>Arabica</v>
      </c>
      <c r="O1309" t="str">
        <f t="shared" si="62"/>
        <v>Medium</v>
      </c>
      <c r="P1309" t="str">
        <f>VLOOKUP(orders[[#All],[Customer ID]],Table2[#All],9,0)</f>
        <v>Yes</v>
      </c>
    </row>
    <row r="1310" spans="1:16" x14ac:dyDescent="0.35">
      <c r="A1310" t="s">
        <v>2227</v>
      </c>
      <c r="B1310" s="5">
        <v>44729</v>
      </c>
      <c r="C1310" t="s">
        <v>2228</v>
      </c>
      <c r="D1310" t="s">
        <v>6155</v>
      </c>
      <c r="E1310">
        <v>3</v>
      </c>
      <c r="F1310" s="2" t="str">
        <f>VLOOKUP(C1310,customers!$A$2:$B$1760,2,FALSE)</f>
        <v>Cos Fluin</v>
      </c>
      <c r="G1310" s="2" t="str">
        <f>IF(VLOOKUP(C1310,customers!$A$2:$C$1760,3,FALSE)=0,"",VLOOKUP(C1310,customers!$A$2:$C$1760,3,FALSE))</f>
        <v>cfluin8k@flickr.com</v>
      </c>
      <c r="H1310" s="2" t="str">
        <f>VLOOKUP(C1310,customers!$A$2:$G$1760,7,FALSE)</f>
        <v>United Kingdom</v>
      </c>
      <c r="I1310" t="str">
        <f>VLOOKUP(D1310,products!$A$2:$B$97,2,FALSE)</f>
        <v>Ara</v>
      </c>
      <c r="J1310" t="str">
        <f>VLOOKUP(D1310,products!$A$2:$E$97,3,FALSE)</f>
        <v>M</v>
      </c>
      <c r="K1310" s="6">
        <f>VLOOKUP(D1310,products!$A$2:$E$97,4,FALSE)</f>
        <v>1</v>
      </c>
      <c r="L1310" s="7">
        <f>VLOOKUP(D1310,products!$A$2:$E$97,5,FALSE)</f>
        <v>11.25</v>
      </c>
      <c r="M1310" s="7">
        <f t="shared" si="60"/>
        <v>33.75</v>
      </c>
      <c r="N1310" t="str">
        <f t="shared" si="61"/>
        <v>Arabica</v>
      </c>
      <c r="O1310" t="str">
        <f t="shared" si="62"/>
        <v>Medium</v>
      </c>
      <c r="P1310" t="str">
        <f>VLOOKUP(orders[[#All],[Customer ID]],Table2[#All],9,0)</f>
        <v>No</v>
      </c>
    </row>
    <row r="1311" spans="1:16" x14ac:dyDescent="0.35">
      <c r="A1311" t="s">
        <v>2232</v>
      </c>
      <c r="B1311" s="5">
        <v>43864</v>
      </c>
      <c r="C1311" t="s">
        <v>2233</v>
      </c>
      <c r="D1311" t="s">
        <v>6159</v>
      </c>
      <c r="E1311">
        <v>6</v>
      </c>
      <c r="F1311" s="2" t="str">
        <f>VLOOKUP(C1311,customers!$A$2:$B$1760,2,FALSE)</f>
        <v>Eveleen Bletsor</v>
      </c>
      <c r="G1311" s="2" t="str">
        <f>IF(VLOOKUP(C1311,customers!$A$2:$C$1760,3,FALSE)=0,"",VLOOKUP(C1311,customers!$A$2:$C$1760,3,FALSE))</f>
        <v>ebletsor8l@vinaora.com</v>
      </c>
      <c r="H1311" s="2" t="str">
        <f>VLOOKUP(C1311,customers!$A$2:$G$1760,7,FALSE)</f>
        <v>United States</v>
      </c>
      <c r="I1311" t="str">
        <f>VLOOKUP(D1311,products!$A$2:$B$97,2,FALSE)</f>
        <v>Lib</v>
      </c>
      <c r="J1311" t="str">
        <f>VLOOKUP(D1311,products!$A$2:$E$97,3,FALSE)</f>
        <v>M</v>
      </c>
      <c r="K1311" s="6">
        <f>VLOOKUP(D1311,products!$A$2:$E$97,4,FALSE)</f>
        <v>0.2</v>
      </c>
      <c r="L1311" s="7">
        <f>VLOOKUP(D1311,products!$A$2:$E$97,5,FALSE)</f>
        <v>4.3650000000000002</v>
      </c>
      <c r="M1311" s="7">
        <f t="shared" si="60"/>
        <v>26.19</v>
      </c>
      <c r="N1311" t="str">
        <f t="shared" si="61"/>
        <v>Liberica</v>
      </c>
      <c r="O1311" t="str">
        <f t="shared" si="62"/>
        <v>Medium</v>
      </c>
      <c r="P1311" t="str">
        <f>VLOOKUP(orders[[#All],[Customer ID]],Table2[#All],9,0)</f>
        <v>Yes</v>
      </c>
    </row>
    <row r="1312" spans="1:16" x14ac:dyDescent="0.35">
      <c r="A1312" t="s">
        <v>2238</v>
      </c>
      <c r="B1312" s="5">
        <v>44586</v>
      </c>
      <c r="C1312" t="s">
        <v>2239</v>
      </c>
      <c r="D1312" t="s">
        <v>6171</v>
      </c>
      <c r="E1312">
        <v>1</v>
      </c>
      <c r="F1312" s="2" t="str">
        <f>VLOOKUP(C1312,customers!$A$2:$B$1760,2,FALSE)</f>
        <v>Paola Brydell</v>
      </c>
      <c r="G1312" s="2" t="str">
        <f>IF(VLOOKUP(C1312,customers!$A$2:$C$1760,3,FALSE)=0,"",VLOOKUP(C1312,customers!$A$2:$C$1760,3,FALSE))</f>
        <v>pbrydell8m@bloglovin.com</v>
      </c>
      <c r="H1312" s="2" t="str">
        <f>VLOOKUP(C1312,customers!$A$2:$G$1760,7,FALSE)</f>
        <v>Ireland</v>
      </c>
      <c r="I1312" t="str">
        <f>VLOOKUP(D1312,products!$A$2:$B$97,2,FALSE)</f>
        <v>Exc</v>
      </c>
      <c r="J1312" t="str">
        <f>VLOOKUP(D1312,products!$A$2:$E$97,3,FALSE)</f>
        <v>L</v>
      </c>
      <c r="K1312" s="6">
        <f>VLOOKUP(D1312,products!$A$2:$E$97,4,FALSE)</f>
        <v>1</v>
      </c>
      <c r="L1312" s="7">
        <f>VLOOKUP(D1312,products!$A$2:$E$97,5,FALSE)</f>
        <v>14.85</v>
      </c>
      <c r="M1312" s="7">
        <f t="shared" si="60"/>
        <v>14.85</v>
      </c>
      <c r="N1312" t="str">
        <f t="shared" si="61"/>
        <v>Excelsa</v>
      </c>
      <c r="O1312" t="str">
        <f t="shared" si="62"/>
        <v>Light</v>
      </c>
      <c r="P1312" t="str">
        <f>VLOOKUP(orders[[#All],[Customer ID]],Table2[#All],9,0)</f>
        <v>No</v>
      </c>
    </row>
    <row r="1313" spans="1:16" x14ac:dyDescent="0.35">
      <c r="A1313" t="s">
        <v>2244</v>
      </c>
      <c r="B1313" s="5">
        <v>43951</v>
      </c>
      <c r="C1313" t="s">
        <v>2245</v>
      </c>
      <c r="D1313" t="s">
        <v>6166</v>
      </c>
      <c r="E1313">
        <v>6</v>
      </c>
      <c r="F1313" s="2" t="str">
        <f>VLOOKUP(C1313,customers!$A$2:$B$1760,2,FALSE)</f>
        <v>Claudetta Rushe</v>
      </c>
      <c r="G1313" s="2" t="str">
        <f>IF(VLOOKUP(C1313,customers!$A$2:$C$1760,3,FALSE)=0,"",VLOOKUP(C1313,customers!$A$2:$C$1760,3,FALSE))</f>
        <v>crushe8n@about.me</v>
      </c>
      <c r="H1313" s="2" t="str">
        <f>VLOOKUP(C1313,customers!$A$2:$G$1760,7,FALSE)</f>
        <v>United States</v>
      </c>
      <c r="I1313" t="str">
        <f>VLOOKUP(D1313,products!$A$2:$B$97,2,FALSE)</f>
        <v>Exc</v>
      </c>
      <c r="J1313" t="str">
        <f>VLOOKUP(D1313,products!$A$2:$E$97,3,FALSE)</f>
        <v>M</v>
      </c>
      <c r="K1313" s="6">
        <f>VLOOKUP(D1313,products!$A$2:$E$97,4,FALSE)</f>
        <v>2.5</v>
      </c>
      <c r="L1313" s="7">
        <f>VLOOKUP(D1313,products!$A$2:$E$97,5,FALSE)</f>
        <v>31.625</v>
      </c>
      <c r="M1313" s="7">
        <f t="shared" si="60"/>
        <v>189.75</v>
      </c>
      <c r="N1313" t="str">
        <f t="shared" si="61"/>
        <v>Excelsa</v>
      </c>
      <c r="O1313" t="str">
        <f t="shared" si="62"/>
        <v>Medium</v>
      </c>
      <c r="P1313" t="str">
        <f>VLOOKUP(orders[[#All],[Customer ID]],Table2[#All],9,0)</f>
        <v>Yes</v>
      </c>
    </row>
    <row r="1314" spans="1:16" x14ac:dyDescent="0.35">
      <c r="A1314" t="s">
        <v>2250</v>
      </c>
      <c r="B1314" s="5">
        <v>44317</v>
      </c>
      <c r="C1314" t="s">
        <v>2251</v>
      </c>
      <c r="D1314" t="s">
        <v>6146</v>
      </c>
      <c r="E1314">
        <v>1</v>
      </c>
      <c r="F1314" s="2" t="str">
        <f>VLOOKUP(C1314,customers!$A$2:$B$1760,2,FALSE)</f>
        <v>Natka Leethem</v>
      </c>
      <c r="G1314" s="2" t="str">
        <f>IF(VLOOKUP(C1314,customers!$A$2:$C$1760,3,FALSE)=0,"",VLOOKUP(C1314,customers!$A$2:$C$1760,3,FALSE))</f>
        <v>nleethem8o@mac.com</v>
      </c>
      <c r="H1314" s="2" t="str">
        <f>VLOOKUP(C1314,customers!$A$2:$G$1760,7,FALSE)</f>
        <v>United States</v>
      </c>
      <c r="I1314" t="str">
        <f>VLOOKUP(D1314,products!$A$2:$B$97,2,FALSE)</f>
        <v>Rob</v>
      </c>
      <c r="J1314" t="str">
        <f>VLOOKUP(D1314,products!$A$2:$E$97,3,FALSE)</f>
        <v>M</v>
      </c>
      <c r="K1314" s="6">
        <f>VLOOKUP(D1314,products!$A$2:$E$97,4,FALSE)</f>
        <v>0.5</v>
      </c>
      <c r="L1314" s="7">
        <f>VLOOKUP(D1314,products!$A$2:$E$97,5,FALSE)</f>
        <v>5.97</v>
      </c>
      <c r="M1314" s="7">
        <f t="shared" si="60"/>
        <v>5.97</v>
      </c>
      <c r="N1314" t="str">
        <f t="shared" si="61"/>
        <v>Robusta</v>
      </c>
      <c r="O1314" t="str">
        <f t="shared" si="62"/>
        <v>Medium</v>
      </c>
      <c r="P1314" t="str">
        <f>VLOOKUP(orders[[#All],[Customer ID]],Table2[#All],9,0)</f>
        <v>Yes</v>
      </c>
    </row>
    <row r="1315" spans="1:16" x14ac:dyDescent="0.35">
      <c r="A1315" t="s">
        <v>2256</v>
      </c>
      <c r="B1315" s="5">
        <v>44497</v>
      </c>
      <c r="C1315" t="s">
        <v>2257</v>
      </c>
      <c r="D1315" t="s">
        <v>6138</v>
      </c>
      <c r="E1315">
        <v>3</v>
      </c>
      <c r="F1315" s="2" t="str">
        <f>VLOOKUP(C1315,customers!$A$2:$B$1760,2,FALSE)</f>
        <v>Ailene Nesfield</v>
      </c>
      <c r="G1315" s="2" t="str">
        <f>IF(VLOOKUP(C1315,customers!$A$2:$C$1760,3,FALSE)=0,"",VLOOKUP(C1315,customers!$A$2:$C$1760,3,FALSE))</f>
        <v>anesfield8p@people.com.cn</v>
      </c>
      <c r="H1315" s="2" t="str">
        <f>VLOOKUP(C1315,customers!$A$2:$G$1760,7,FALSE)</f>
        <v>United Kingdom</v>
      </c>
      <c r="I1315" t="str">
        <f>VLOOKUP(D1315,products!$A$2:$B$97,2,FALSE)</f>
        <v>Rob</v>
      </c>
      <c r="J1315" t="str">
        <f>VLOOKUP(D1315,products!$A$2:$E$97,3,FALSE)</f>
        <v>M</v>
      </c>
      <c r="K1315" s="6">
        <f>VLOOKUP(D1315,products!$A$2:$E$97,4,FALSE)</f>
        <v>1</v>
      </c>
      <c r="L1315" s="7">
        <f>VLOOKUP(D1315,products!$A$2:$E$97,5,FALSE)</f>
        <v>9.9499999999999993</v>
      </c>
      <c r="M1315" s="7">
        <f t="shared" si="60"/>
        <v>29.849999999999998</v>
      </c>
      <c r="N1315" t="str">
        <f t="shared" si="61"/>
        <v>Robusta</v>
      </c>
      <c r="O1315" t="str">
        <f t="shared" si="62"/>
        <v>Medium</v>
      </c>
      <c r="P1315" t="str">
        <f>VLOOKUP(orders[[#All],[Customer ID]],Table2[#All],9,0)</f>
        <v>Yes</v>
      </c>
    </row>
    <row r="1316" spans="1:16" x14ac:dyDescent="0.35">
      <c r="A1316" t="s">
        <v>2262</v>
      </c>
      <c r="B1316" s="5">
        <v>44437</v>
      </c>
      <c r="C1316" t="s">
        <v>2263</v>
      </c>
      <c r="D1316" t="s">
        <v>6177</v>
      </c>
      <c r="E1316">
        <v>5</v>
      </c>
      <c r="F1316" s="2" t="str">
        <f>VLOOKUP(C1316,customers!$A$2:$B$1760,2,FALSE)</f>
        <v>Stacy Pickworth</v>
      </c>
      <c r="G1316" s="2" t="str">
        <f>IF(VLOOKUP(C1316,customers!$A$2:$C$1760,3,FALSE)=0,"",VLOOKUP(C1316,customers!$A$2:$C$1760,3,FALSE))</f>
        <v/>
      </c>
      <c r="H1316" s="2" t="str">
        <f>VLOOKUP(C1316,customers!$A$2:$G$1760,7,FALSE)</f>
        <v>United States</v>
      </c>
      <c r="I1316" t="str">
        <f>VLOOKUP(D1316,products!$A$2:$B$97,2,FALSE)</f>
        <v>Rob</v>
      </c>
      <c r="J1316" t="str">
        <f>VLOOKUP(D1316,products!$A$2:$E$97,3,FALSE)</f>
        <v>D</v>
      </c>
      <c r="K1316" s="6">
        <f>VLOOKUP(D1316,products!$A$2:$E$97,4,FALSE)</f>
        <v>1</v>
      </c>
      <c r="L1316" s="7">
        <f>VLOOKUP(D1316,products!$A$2:$E$97,5,FALSE)</f>
        <v>8.9499999999999993</v>
      </c>
      <c r="M1316" s="7">
        <f t="shared" si="60"/>
        <v>44.75</v>
      </c>
      <c r="N1316" t="str">
        <f t="shared" si="61"/>
        <v>Robusta</v>
      </c>
      <c r="O1316" t="str">
        <f t="shared" si="62"/>
        <v>Dark</v>
      </c>
      <c r="P1316" t="str">
        <f>VLOOKUP(orders[[#All],[Customer ID]],Table2[#All],9,0)</f>
        <v>No</v>
      </c>
    </row>
    <row r="1317" spans="1:16" x14ac:dyDescent="0.35">
      <c r="A1317" t="s">
        <v>2267</v>
      </c>
      <c r="B1317" s="5">
        <v>43826</v>
      </c>
      <c r="C1317" t="s">
        <v>2268</v>
      </c>
      <c r="D1317" t="s">
        <v>6148</v>
      </c>
      <c r="E1317">
        <v>1</v>
      </c>
      <c r="F1317" s="2" t="str">
        <f>VLOOKUP(C1317,customers!$A$2:$B$1760,2,FALSE)</f>
        <v>Melli Brockway</v>
      </c>
      <c r="G1317" s="2" t="str">
        <f>IF(VLOOKUP(C1317,customers!$A$2:$C$1760,3,FALSE)=0,"",VLOOKUP(C1317,customers!$A$2:$C$1760,3,FALSE))</f>
        <v>mbrockway8r@ibm.com</v>
      </c>
      <c r="H1317" s="2" t="str">
        <f>VLOOKUP(C1317,customers!$A$2:$G$1760,7,FALSE)</f>
        <v>United States</v>
      </c>
      <c r="I1317" t="str">
        <f>VLOOKUP(D1317,products!$A$2:$B$97,2,FALSE)</f>
        <v>Exc</v>
      </c>
      <c r="J1317" t="str">
        <f>VLOOKUP(D1317,products!$A$2:$E$97,3,FALSE)</f>
        <v>L</v>
      </c>
      <c r="K1317" s="6">
        <f>VLOOKUP(D1317,products!$A$2:$E$97,4,FALSE)</f>
        <v>2.5</v>
      </c>
      <c r="L1317" s="7">
        <f>VLOOKUP(D1317,products!$A$2:$E$97,5,FALSE)</f>
        <v>34.155000000000001</v>
      </c>
      <c r="M1317" s="7">
        <f t="shared" si="60"/>
        <v>34.155000000000001</v>
      </c>
      <c r="N1317" t="str">
        <f t="shared" si="61"/>
        <v>Excelsa</v>
      </c>
      <c r="O1317" t="str">
        <f t="shared" si="62"/>
        <v>Light</v>
      </c>
      <c r="P1317" t="str">
        <f>VLOOKUP(orders[[#All],[Customer ID]],Table2[#All],9,0)</f>
        <v>Yes</v>
      </c>
    </row>
    <row r="1318" spans="1:16" x14ac:dyDescent="0.35">
      <c r="A1318" t="s">
        <v>2273</v>
      </c>
      <c r="B1318" s="5">
        <v>43641</v>
      </c>
      <c r="C1318" t="s">
        <v>2274</v>
      </c>
      <c r="D1318" t="s">
        <v>6148</v>
      </c>
      <c r="E1318">
        <v>6</v>
      </c>
      <c r="F1318" s="2" t="str">
        <f>VLOOKUP(C1318,customers!$A$2:$B$1760,2,FALSE)</f>
        <v>Nanny Lush</v>
      </c>
      <c r="G1318" s="2" t="str">
        <f>IF(VLOOKUP(C1318,customers!$A$2:$C$1760,3,FALSE)=0,"",VLOOKUP(C1318,customers!$A$2:$C$1760,3,FALSE))</f>
        <v>nlush8s@dedecms.com</v>
      </c>
      <c r="H1318" s="2" t="str">
        <f>VLOOKUP(C1318,customers!$A$2:$G$1760,7,FALSE)</f>
        <v>Ireland</v>
      </c>
      <c r="I1318" t="str">
        <f>VLOOKUP(D1318,products!$A$2:$B$97,2,FALSE)</f>
        <v>Exc</v>
      </c>
      <c r="J1318" t="str">
        <f>VLOOKUP(D1318,products!$A$2:$E$97,3,FALSE)</f>
        <v>L</v>
      </c>
      <c r="K1318" s="6">
        <f>VLOOKUP(D1318,products!$A$2:$E$97,4,FALSE)</f>
        <v>2.5</v>
      </c>
      <c r="L1318" s="7">
        <f>VLOOKUP(D1318,products!$A$2:$E$97,5,FALSE)</f>
        <v>34.155000000000001</v>
      </c>
      <c r="M1318" s="7">
        <f t="shared" si="60"/>
        <v>204.93</v>
      </c>
      <c r="N1318" t="str">
        <f t="shared" si="61"/>
        <v>Excelsa</v>
      </c>
      <c r="O1318" t="str">
        <f t="shared" si="62"/>
        <v>Light</v>
      </c>
      <c r="P1318" t="str">
        <f>VLOOKUP(orders[[#All],[Customer ID]],Table2[#All],9,0)</f>
        <v>No</v>
      </c>
    </row>
    <row r="1319" spans="1:16" x14ac:dyDescent="0.35">
      <c r="A1319" t="s">
        <v>2279</v>
      </c>
      <c r="B1319" s="5">
        <v>43526</v>
      </c>
      <c r="C1319" t="s">
        <v>2280</v>
      </c>
      <c r="D1319" t="s">
        <v>6144</v>
      </c>
      <c r="E1319">
        <v>3</v>
      </c>
      <c r="F1319" s="2" t="str">
        <f>VLOOKUP(C1319,customers!$A$2:$B$1760,2,FALSE)</f>
        <v>Selma McMillian</v>
      </c>
      <c r="G1319" s="2" t="str">
        <f>IF(VLOOKUP(C1319,customers!$A$2:$C$1760,3,FALSE)=0,"",VLOOKUP(C1319,customers!$A$2:$C$1760,3,FALSE))</f>
        <v>smcmillian8t@csmonitor.com</v>
      </c>
      <c r="H1319" s="2" t="str">
        <f>VLOOKUP(C1319,customers!$A$2:$G$1760,7,FALSE)</f>
        <v>United States</v>
      </c>
      <c r="I1319" t="str">
        <f>VLOOKUP(D1319,products!$A$2:$B$97,2,FALSE)</f>
        <v>Exc</v>
      </c>
      <c r="J1319" t="str">
        <f>VLOOKUP(D1319,products!$A$2:$E$97,3,FALSE)</f>
        <v>D</v>
      </c>
      <c r="K1319" s="6">
        <f>VLOOKUP(D1319,products!$A$2:$E$97,4,FALSE)</f>
        <v>0.5</v>
      </c>
      <c r="L1319" s="7">
        <f>VLOOKUP(D1319,products!$A$2:$E$97,5,FALSE)</f>
        <v>7.29</v>
      </c>
      <c r="M1319" s="7">
        <f t="shared" si="60"/>
        <v>21.87</v>
      </c>
      <c r="N1319" t="str">
        <f t="shared" si="61"/>
        <v>Excelsa</v>
      </c>
      <c r="O1319" t="str">
        <f t="shared" si="62"/>
        <v>Dark</v>
      </c>
      <c r="P1319" t="str">
        <f>VLOOKUP(orders[[#All],[Customer ID]],Table2[#All],9,0)</f>
        <v>No</v>
      </c>
    </row>
    <row r="1320" spans="1:16" x14ac:dyDescent="0.35">
      <c r="A1320" t="s">
        <v>2285</v>
      </c>
      <c r="B1320" s="5">
        <v>44563</v>
      </c>
      <c r="C1320" t="s">
        <v>2286</v>
      </c>
      <c r="D1320" t="s">
        <v>6175</v>
      </c>
      <c r="E1320">
        <v>2</v>
      </c>
      <c r="F1320" s="2" t="str">
        <f>VLOOKUP(C1320,customers!$A$2:$B$1760,2,FALSE)</f>
        <v>Tess Bennison</v>
      </c>
      <c r="G1320" s="2" t="str">
        <f>IF(VLOOKUP(C1320,customers!$A$2:$C$1760,3,FALSE)=0,"",VLOOKUP(C1320,customers!$A$2:$C$1760,3,FALSE))</f>
        <v>tbennison8u@google.cn</v>
      </c>
      <c r="H1320" s="2" t="str">
        <f>VLOOKUP(C1320,customers!$A$2:$G$1760,7,FALSE)</f>
        <v>United States</v>
      </c>
      <c r="I1320" t="str">
        <f>VLOOKUP(D1320,products!$A$2:$B$97,2,FALSE)</f>
        <v>Ara</v>
      </c>
      <c r="J1320" t="str">
        <f>VLOOKUP(D1320,products!$A$2:$E$97,3,FALSE)</f>
        <v>M</v>
      </c>
      <c r="K1320" s="6">
        <f>VLOOKUP(D1320,products!$A$2:$E$97,4,FALSE)</f>
        <v>2.5</v>
      </c>
      <c r="L1320" s="7">
        <f>VLOOKUP(D1320,products!$A$2:$E$97,5,FALSE)</f>
        <v>25.875</v>
      </c>
      <c r="M1320" s="7">
        <f t="shared" si="60"/>
        <v>51.75</v>
      </c>
      <c r="N1320" t="str">
        <f t="shared" si="61"/>
        <v>Arabica</v>
      </c>
      <c r="O1320" t="str">
        <f t="shared" si="62"/>
        <v>Medium</v>
      </c>
      <c r="P1320" t="str">
        <f>VLOOKUP(orders[[#All],[Customer ID]],Table2[#All],9,0)</f>
        <v>Yes</v>
      </c>
    </row>
    <row r="1321" spans="1:16" x14ac:dyDescent="0.35">
      <c r="A1321" t="s">
        <v>2291</v>
      </c>
      <c r="B1321" s="5">
        <v>43676</v>
      </c>
      <c r="C1321" t="s">
        <v>2292</v>
      </c>
      <c r="D1321" t="s">
        <v>6156</v>
      </c>
      <c r="E1321">
        <v>2</v>
      </c>
      <c r="F1321" s="2" t="str">
        <f>VLOOKUP(C1321,customers!$A$2:$B$1760,2,FALSE)</f>
        <v>Gabie Tweed</v>
      </c>
      <c r="G1321" s="2" t="str">
        <f>IF(VLOOKUP(C1321,customers!$A$2:$C$1760,3,FALSE)=0,"",VLOOKUP(C1321,customers!$A$2:$C$1760,3,FALSE))</f>
        <v>gtweed8v@yolasite.com</v>
      </c>
      <c r="H1321" s="2" t="str">
        <f>VLOOKUP(C1321,customers!$A$2:$G$1760,7,FALSE)</f>
        <v>United States</v>
      </c>
      <c r="I1321" t="str">
        <f>VLOOKUP(D1321,products!$A$2:$B$97,2,FALSE)</f>
        <v>Exc</v>
      </c>
      <c r="J1321" t="str">
        <f>VLOOKUP(D1321,products!$A$2:$E$97,3,FALSE)</f>
        <v>M</v>
      </c>
      <c r="K1321" s="6">
        <f>VLOOKUP(D1321,products!$A$2:$E$97,4,FALSE)</f>
        <v>0.2</v>
      </c>
      <c r="L1321" s="7">
        <f>VLOOKUP(D1321,products!$A$2:$E$97,5,FALSE)</f>
        <v>4.125</v>
      </c>
      <c r="M1321" s="7">
        <f t="shared" si="60"/>
        <v>8.25</v>
      </c>
      <c r="N1321" t="str">
        <f t="shared" si="61"/>
        <v>Excelsa</v>
      </c>
      <c r="O1321" t="str">
        <f t="shared" si="62"/>
        <v>Medium</v>
      </c>
      <c r="P1321" t="str">
        <f>VLOOKUP(orders[[#All],[Customer ID]],Table2[#All],9,0)</f>
        <v>Yes</v>
      </c>
    </row>
    <row r="1322" spans="1:16" x14ac:dyDescent="0.35">
      <c r="A1322" t="s">
        <v>2291</v>
      </c>
      <c r="B1322" s="5">
        <v>43676</v>
      </c>
      <c r="C1322" t="s">
        <v>2292</v>
      </c>
      <c r="D1322" t="s">
        <v>6167</v>
      </c>
      <c r="E1322">
        <v>5</v>
      </c>
      <c r="F1322" s="2" t="str">
        <f>VLOOKUP(C1322,customers!$A$2:$B$1760,2,FALSE)</f>
        <v>Gabie Tweed</v>
      </c>
      <c r="G1322" s="2" t="str">
        <f>IF(VLOOKUP(C1322,customers!$A$2:$C$1760,3,FALSE)=0,"",VLOOKUP(C1322,customers!$A$2:$C$1760,3,FALSE))</f>
        <v>gtweed8v@yolasite.com</v>
      </c>
      <c r="H1322" s="2" t="str">
        <f>VLOOKUP(C1322,customers!$A$2:$G$1760,7,FALSE)</f>
        <v>United States</v>
      </c>
      <c r="I1322" t="str">
        <f>VLOOKUP(D1322,products!$A$2:$B$97,2,FALSE)</f>
        <v>Ara</v>
      </c>
      <c r="J1322" t="str">
        <f>VLOOKUP(D1322,products!$A$2:$E$97,3,FALSE)</f>
        <v>L</v>
      </c>
      <c r="K1322" s="6">
        <f>VLOOKUP(D1322,products!$A$2:$E$97,4,FALSE)</f>
        <v>0.2</v>
      </c>
      <c r="L1322" s="7">
        <f>VLOOKUP(D1322,products!$A$2:$E$97,5,FALSE)</f>
        <v>3.8849999999999998</v>
      </c>
      <c r="M1322" s="7">
        <f t="shared" si="60"/>
        <v>19.424999999999997</v>
      </c>
      <c r="N1322" t="str">
        <f t="shared" si="61"/>
        <v>Arabica</v>
      </c>
      <c r="O1322" t="str">
        <f t="shared" si="62"/>
        <v>Light</v>
      </c>
      <c r="P1322" t="str">
        <f>VLOOKUP(orders[[#All],[Customer ID]],Table2[#All],9,0)</f>
        <v>Yes</v>
      </c>
    </row>
    <row r="1323" spans="1:16" x14ac:dyDescent="0.35">
      <c r="A1323" t="s">
        <v>2301</v>
      </c>
      <c r="B1323" s="5">
        <v>44170</v>
      </c>
      <c r="C1323" t="s">
        <v>2302</v>
      </c>
      <c r="D1323" t="s">
        <v>6152</v>
      </c>
      <c r="E1323">
        <v>6</v>
      </c>
      <c r="F1323" s="2" t="str">
        <f>VLOOKUP(C1323,customers!$A$2:$B$1760,2,FALSE)</f>
        <v>Gaile Goggin</v>
      </c>
      <c r="G1323" s="2" t="str">
        <f>IF(VLOOKUP(C1323,customers!$A$2:$C$1760,3,FALSE)=0,"",VLOOKUP(C1323,customers!$A$2:$C$1760,3,FALSE))</f>
        <v>ggoggin8x@wix.com</v>
      </c>
      <c r="H1323" s="2" t="str">
        <f>VLOOKUP(C1323,customers!$A$2:$G$1760,7,FALSE)</f>
        <v>Ireland</v>
      </c>
      <c r="I1323" t="str">
        <f>VLOOKUP(D1323,products!$A$2:$B$97,2,FALSE)</f>
        <v>Ara</v>
      </c>
      <c r="J1323" t="str">
        <f>VLOOKUP(D1323,products!$A$2:$E$97,3,FALSE)</f>
        <v>M</v>
      </c>
      <c r="K1323" s="6">
        <f>VLOOKUP(D1323,products!$A$2:$E$97,4,FALSE)</f>
        <v>0.2</v>
      </c>
      <c r="L1323" s="7">
        <f>VLOOKUP(D1323,products!$A$2:$E$97,5,FALSE)</f>
        <v>3.375</v>
      </c>
      <c r="M1323" s="7">
        <f t="shared" si="60"/>
        <v>20.25</v>
      </c>
      <c r="N1323" t="str">
        <f t="shared" si="61"/>
        <v>Arabica</v>
      </c>
      <c r="O1323" t="str">
        <f t="shared" si="62"/>
        <v>Medium</v>
      </c>
      <c r="P1323" t="str">
        <f>VLOOKUP(orders[[#All],[Customer ID]],Table2[#All],9,0)</f>
        <v>Yes</v>
      </c>
    </row>
    <row r="1324" spans="1:16" x14ac:dyDescent="0.35">
      <c r="A1324" t="s">
        <v>2307</v>
      </c>
      <c r="B1324" s="5">
        <v>44182</v>
      </c>
      <c r="C1324" t="s">
        <v>2308</v>
      </c>
      <c r="D1324" t="s">
        <v>6169</v>
      </c>
      <c r="E1324">
        <v>3</v>
      </c>
      <c r="F1324" s="2" t="str">
        <f>VLOOKUP(C1324,customers!$A$2:$B$1760,2,FALSE)</f>
        <v>Skylar Jeyness</v>
      </c>
      <c r="G1324" s="2" t="str">
        <f>IF(VLOOKUP(C1324,customers!$A$2:$C$1760,3,FALSE)=0,"",VLOOKUP(C1324,customers!$A$2:$C$1760,3,FALSE))</f>
        <v>sjeyness8y@biglobe.ne.jp</v>
      </c>
      <c r="H1324" s="2" t="str">
        <f>VLOOKUP(C1324,customers!$A$2:$G$1760,7,FALSE)</f>
        <v>Ireland</v>
      </c>
      <c r="I1324" t="str">
        <f>VLOOKUP(D1324,products!$A$2:$B$97,2,FALSE)</f>
        <v>Lib</v>
      </c>
      <c r="J1324" t="str">
        <f>VLOOKUP(D1324,products!$A$2:$E$97,3,FALSE)</f>
        <v>D</v>
      </c>
      <c r="K1324" s="6">
        <f>VLOOKUP(D1324,products!$A$2:$E$97,4,FALSE)</f>
        <v>0.5</v>
      </c>
      <c r="L1324" s="7">
        <f>VLOOKUP(D1324,products!$A$2:$E$97,5,FALSE)</f>
        <v>7.77</v>
      </c>
      <c r="M1324" s="7">
        <f t="shared" si="60"/>
        <v>23.31</v>
      </c>
      <c r="N1324" t="str">
        <f t="shared" si="61"/>
        <v>Liberica</v>
      </c>
      <c r="O1324" t="str">
        <f t="shared" si="62"/>
        <v>Dark</v>
      </c>
      <c r="P1324" t="str">
        <f>VLOOKUP(orders[[#All],[Customer ID]],Table2[#All],9,0)</f>
        <v>No</v>
      </c>
    </row>
    <row r="1325" spans="1:16" x14ac:dyDescent="0.35">
      <c r="A1325" t="s">
        <v>2313</v>
      </c>
      <c r="B1325" s="5">
        <v>44373</v>
      </c>
      <c r="C1325" t="s">
        <v>2314</v>
      </c>
      <c r="D1325" t="s">
        <v>6153</v>
      </c>
      <c r="E1325">
        <v>5</v>
      </c>
      <c r="F1325" s="2" t="str">
        <f>VLOOKUP(C1325,customers!$A$2:$B$1760,2,FALSE)</f>
        <v>Donica Bonhome</v>
      </c>
      <c r="G1325" s="2" t="str">
        <f>IF(VLOOKUP(C1325,customers!$A$2:$C$1760,3,FALSE)=0,"",VLOOKUP(C1325,customers!$A$2:$C$1760,3,FALSE))</f>
        <v>dbonhome8z@shinystat.com</v>
      </c>
      <c r="H1325" s="2" t="str">
        <f>VLOOKUP(C1325,customers!$A$2:$G$1760,7,FALSE)</f>
        <v>United States</v>
      </c>
      <c r="I1325" t="str">
        <f>VLOOKUP(D1325,products!$A$2:$B$97,2,FALSE)</f>
        <v>Exc</v>
      </c>
      <c r="J1325" t="str">
        <f>VLOOKUP(D1325,products!$A$2:$E$97,3,FALSE)</f>
        <v>D</v>
      </c>
      <c r="K1325" s="6">
        <f>VLOOKUP(D1325,products!$A$2:$E$97,4,FALSE)</f>
        <v>0.2</v>
      </c>
      <c r="L1325" s="7">
        <f>VLOOKUP(D1325,products!$A$2:$E$97,5,FALSE)</f>
        <v>3.645</v>
      </c>
      <c r="M1325" s="7">
        <f t="shared" si="60"/>
        <v>18.225000000000001</v>
      </c>
      <c r="N1325" t="str">
        <f t="shared" si="61"/>
        <v>Excelsa</v>
      </c>
      <c r="O1325" t="str">
        <f t="shared" si="62"/>
        <v>Dark</v>
      </c>
      <c r="P1325" t="str">
        <f>VLOOKUP(orders[[#All],[Customer ID]],Table2[#All],9,0)</f>
        <v>Yes</v>
      </c>
    </row>
    <row r="1326" spans="1:16" x14ac:dyDescent="0.35">
      <c r="A1326" t="s">
        <v>2319</v>
      </c>
      <c r="B1326" s="5">
        <v>43666</v>
      </c>
      <c r="C1326" t="s">
        <v>2320</v>
      </c>
      <c r="D1326" t="s">
        <v>6141</v>
      </c>
      <c r="E1326">
        <v>1</v>
      </c>
      <c r="F1326" s="2" t="str">
        <f>VLOOKUP(C1326,customers!$A$2:$B$1760,2,FALSE)</f>
        <v>Diena Peetermann</v>
      </c>
      <c r="G1326" s="2" t="str">
        <f>IF(VLOOKUP(C1326,customers!$A$2:$C$1760,3,FALSE)=0,"",VLOOKUP(C1326,customers!$A$2:$C$1760,3,FALSE))</f>
        <v/>
      </c>
      <c r="H1326" s="2" t="str">
        <f>VLOOKUP(C1326,customers!$A$2:$G$1760,7,FALSE)</f>
        <v>United States</v>
      </c>
      <c r="I1326" t="str">
        <f>VLOOKUP(D1326,products!$A$2:$B$97,2,FALSE)</f>
        <v>Exc</v>
      </c>
      <c r="J1326" t="str">
        <f>VLOOKUP(D1326,products!$A$2:$E$97,3,FALSE)</f>
        <v>M</v>
      </c>
      <c r="K1326" s="6">
        <f>VLOOKUP(D1326,products!$A$2:$E$97,4,FALSE)</f>
        <v>1</v>
      </c>
      <c r="L1326" s="7">
        <f>VLOOKUP(D1326,products!$A$2:$E$97,5,FALSE)</f>
        <v>13.75</v>
      </c>
      <c r="M1326" s="7">
        <f t="shared" si="60"/>
        <v>13.75</v>
      </c>
      <c r="N1326" t="str">
        <f t="shared" si="61"/>
        <v>Excelsa</v>
      </c>
      <c r="O1326" t="str">
        <f t="shared" si="62"/>
        <v>Medium</v>
      </c>
      <c r="P1326" t="str">
        <f>VLOOKUP(orders[[#All],[Customer ID]],Table2[#All],9,0)</f>
        <v>No</v>
      </c>
    </row>
    <row r="1327" spans="1:16" x14ac:dyDescent="0.35">
      <c r="A1327" t="s">
        <v>2324</v>
      </c>
      <c r="B1327" s="5">
        <v>44756</v>
      </c>
      <c r="C1327" t="s">
        <v>2325</v>
      </c>
      <c r="D1327" t="s">
        <v>6182</v>
      </c>
      <c r="E1327">
        <v>1</v>
      </c>
      <c r="F1327" s="2" t="str">
        <f>VLOOKUP(C1327,customers!$A$2:$B$1760,2,FALSE)</f>
        <v>Trina Le Sarr</v>
      </c>
      <c r="G1327" s="2" t="str">
        <f>IF(VLOOKUP(C1327,customers!$A$2:$C$1760,3,FALSE)=0,"",VLOOKUP(C1327,customers!$A$2:$C$1760,3,FALSE))</f>
        <v>tle91@epa.gov</v>
      </c>
      <c r="H1327" s="2" t="str">
        <f>VLOOKUP(C1327,customers!$A$2:$G$1760,7,FALSE)</f>
        <v>United States</v>
      </c>
      <c r="I1327" t="str">
        <f>VLOOKUP(D1327,products!$A$2:$B$97,2,FALSE)</f>
        <v>Ara</v>
      </c>
      <c r="J1327" t="str">
        <f>VLOOKUP(D1327,products!$A$2:$E$97,3,FALSE)</f>
        <v>L</v>
      </c>
      <c r="K1327" s="6">
        <f>VLOOKUP(D1327,products!$A$2:$E$97,4,FALSE)</f>
        <v>2.5</v>
      </c>
      <c r="L1327" s="7">
        <f>VLOOKUP(D1327,products!$A$2:$E$97,5,FALSE)</f>
        <v>29.785</v>
      </c>
      <c r="M1327" s="7">
        <f t="shared" si="60"/>
        <v>29.785</v>
      </c>
      <c r="N1327" t="str">
        <f t="shared" si="61"/>
        <v>Arabica</v>
      </c>
      <c r="O1327" t="str">
        <f t="shared" si="62"/>
        <v>Light</v>
      </c>
      <c r="P1327" t="str">
        <f>VLOOKUP(orders[[#All],[Customer ID]],Table2[#All],9,0)</f>
        <v>Yes</v>
      </c>
    </row>
    <row r="1328" spans="1:16" x14ac:dyDescent="0.35">
      <c r="A1328" t="s">
        <v>2330</v>
      </c>
      <c r="B1328" s="5">
        <v>44057</v>
      </c>
      <c r="C1328" t="s">
        <v>2331</v>
      </c>
      <c r="D1328" t="s">
        <v>6177</v>
      </c>
      <c r="E1328">
        <v>5</v>
      </c>
      <c r="F1328" s="2" t="str">
        <f>VLOOKUP(C1328,customers!$A$2:$B$1760,2,FALSE)</f>
        <v>Flynn Antony</v>
      </c>
      <c r="G1328" s="2" t="str">
        <f>IF(VLOOKUP(C1328,customers!$A$2:$C$1760,3,FALSE)=0,"",VLOOKUP(C1328,customers!$A$2:$C$1760,3,FALSE))</f>
        <v/>
      </c>
      <c r="H1328" s="2" t="str">
        <f>VLOOKUP(C1328,customers!$A$2:$G$1760,7,FALSE)</f>
        <v>United States</v>
      </c>
      <c r="I1328" t="str">
        <f>VLOOKUP(D1328,products!$A$2:$B$97,2,FALSE)</f>
        <v>Rob</v>
      </c>
      <c r="J1328" t="str">
        <f>VLOOKUP(D1328,products!$A$2:$E$97,3,FALSE)</f>
        <v>D</v>
      </c>
      <c r="K1328" s="6">
        <f>VLOOKUP(D1328,products!$A$2:$E$97,4,FALSE)</f>
        <v>1</v>
      </c>
      <c r="L1328" s="7">
        <f>VLOOKUP(D1328,products!$A$2:$E$97,5,FALSE)</f>
        <v>8.9499999999999993</v>
      </c>
      <c r="M1328" s="7">
        <f t="shared" si="60"/>
        <v>44.75</v>
      </c>
      <c r="N1328" t="str">
        <f t="shared" si="61"/>
        <v>Robusta</v>
      </c>
      <c r="O1328" t="str">
        <f t="shared" si="62"/>
        <v>Dark</v>
      </c>
      <c r="P1328" t="str">
        <f>VLOOKUP(orders[[#All],[Customer ID]],Table2[#All],9,0)</f>
        <v>No</v>
      </c>
    </row>
    <row r="1329" spans="1:16" x14ac:dyDescent="0.35">
      <c r="A1329" t="s">
        <v>2335</v>
      </c>
      <c r="B1329" s="5">
        <v>43579</v>
      </c>
      <c r="C1329" t="s">
        <v>2336</v>
      </c>
      <c r="D1329" t="s">
        <v>6177</v>
      </c>
      <c r="E1329">
        <v>5</v>
      </c>
      <c r="F1329" s="2" t="str">
        <f>VLOOKUP(C1329,customers!$A$2:$B$1760,2,FALSE)</f>
        <v>Baudoin Alldridge</v>
      </c>
      <c r="G1329" s="2" t="str">
        <f>IF(VLOOKUP(C1329,customers!$A$2:$C$1760,3,FALSE)=0,"",VLOOKUP(C1329,customers!$A$2:$C$1760,3,FALSE))</f>
        <v>balldridge93@yandex.ru</v>
      </c>
      <c r="H1329" s="2" t="str">
        <f>VLOOKUP(C1329,customers!$A$2:$G$1760,7,FALSE)</f>
        <v>United States</v>
      </c>
      <c r="I1329" t="str">
        <f>VLOOKUP(D1329,products!$A$2:$B$97,2,FALSE)</f>
        <v>Rob</v>
      </c>
      <c r="J1329" t="str">
        <f>VLOOKUP(D1329,products!$A$2:$E$97,3,FALSE)</f>
        <v>D</v>
      </c>
      <c r="K1329" s="6">
        <f>VLOOKUP(D1329,products!$A$2:$E$97,4,FALSE)</f>
        <v>1</v>
      </c>
      <c r="L1329" s="7">
        <f>VLOOKUP(D1329,products!$A$2:$E$97,5,FALSE)</f>
        <v>8.9499999999999993</v>
      </c>
      <c r="M1329" s="7">
        <f t="shared" si="60"/>
        <v>44.75</v>
      </c>
      <c r="N1329" t="str">
        <f t="shared" si="61"/>
        <v>Robusta</v>
      </c>
      <c r="O1329" t="str">
        <f t="shared" si="62"/>
        <v>Dark</v>
      </c>
      <c r="P1329" t="str">
        <f>VLOOKUP(orders[[#All],[Customer ID]],Table2[#All],9,0)</f>
        <v>Yes</v>
      </c>
    </row>
    <row r="1330" spans="1:16" x14ac:dyDescent="0.35">
      <c r="A1330" t="s">
        <v>2341</v>
      </c>
      <c r="B1330" s="5">
        <v>43620</v>
      </c>
      <c r="C1330" t="s">
        <v>2342</v>
      </c>
      <c r="D1330" t="s">
        <v>6161</v>
      </c>
      <c r="E1330">
        <v>4</v>
      </c>
      <c r="F1330" s="2" t="str">
        <f>VLOOKUP(C1330,customers!$A$2:$B$1760,2,FALSE)</f>
        <v>Homer Dulany</v>
      </c>
      <c r="G1330" s="2" t="str">
        <f>IF(VLOOKUP(C1330,customers!$A$2:$C$1760,3,FALSE)=0,"",VLOOKUP(C1330,customers!$A$2:$C$1760,3,FALSE))</f>
        <v/>
      </c>
      <c r="H1330" s="2" t="str">
        <f>VLOOKUP(C1330,customers!$A$2:$G$1760,7,FALSE)</f>
        <v>United States</v>
      </c>
      <c r="I1330" t="str">
        <f>VLOOKUP(D1330,products!$A$2:$B$97,2,FALSE)</f>
        <v>Lib</v>
      </c>
      <c r="J1330" t="str">
        <f>VLOOKUP(D1330,products!$A$2:$E$97,3,FALSE)</f>
        <v>L</v>
      </c>
      <c r="K1330" s="6">
        <f>VLOOKUP(D1330,products!$A$2:$E$97,4,FALSE)</f>
        <v>0.5</v>
      </c>
      <c r="L1330" s="7">
        <f>VLOOKUP(D1330,products!$A$2:$E$97,5,FALSE)</f>
        <v>9.51</v>
      </c>
      <c r="M1330" s="7">
        <f t="shared" si="60"/>
        <v>38.04</v>
      </c>
      <c r="N1330" t="str">
        <f t="shared" si="61"/>
        <v>Liberica</v>
      </c>
      <c r="O1330" t="str">
        <f t="shared" si="62"/>
        <v>Light</v>
      </c>
      <c r="P1330" t="str">
        <f>VLOOKUP(orders[[#All],[Customer ID]],Table2[#All],9,0)</f>
        <v>Yes</v>
      </c>
    </row>
    <row r="1331" spans="1:16" x14ac:dyDescent="0.35">
      <c r="A1331" t="s">
        <v>2346</v>
      </c>
      <c r="B1331" s="5">
        <v>44781</v>
      </c>
      <c r="C1331" t="s">
        <v>2347</v>
      </c>
      <c r="D1331" t="s">
        <v>6172</v>
      </c>
      <c r="E1331">
        <v>4</v>
      </c>
      <c r="F1331" s="2" t="str">
        <f>VLOOKUP(C1331,customers!$A$2:$B$1760,2,FALSE)</f>
        <v>Lisa Goodger</v>
      </c>
      <c r="G1331" s="2" t="str">
        <f>IF(VLOOKUP(C1331,customers!$A$2:$C$1760,3,FALSE)=0,"",VLOOKUP(C1331,customers!$A$2:$C$1760,3,FALSE))</f>
        <v>lgoodger95@guardian.co.uk</v>
      </c>
      <c r="H1331" s="2" t="str">
        <f>VLOOKUP(C1331,customers!$A$2:$G$1760,7,FALSE)</f>
        <v>United States</v>
      </c>
      <c r="I1331" t="str">
        <f>VLOOKUP(D1331,products!$A$2:$B$97,2,FALSE)</f>
        <v>Rob</v>
      </c>
      <c r="J1331" t="str">
        <f>VLOOKUP(D1331,products!$A$2:$E$97,3,FALSE)</f>
        <v>D</v>
      </c>
      <c r="K1331" s="6">
        <f>VLOOKUP(D1331,products!$A$2:$E$97,4,FALSE)</f>
        <v>0.5</v>
      </c>
      <c r="L1331" s="7">
        <f>VLOOKUP(D1331,products!$A$2:$E$97,5,FALSE)</f>
        <v>5.37</v>
      </c>
      <c r="M1331" s="7">
        <f t="shared" si="60"/>
        <v>21.48</v>
      </c>
      <c r="N1331" t="str">
        <f t="shared" si="61"/>
        <v>Robusta</v>
      </c>
      <c r="O1331" t="str">
        <f t="shared" si="62"/>
        <v>Dark</v>
      </c>
      <c r="P1331" t="str">
        <f>VLOOKUP(orders[[#All],[Customer ID]],Table2[#All],9,0)</f>
        <v>Yes</v>
      </c>
    </row>
    <row r="1332" spans="1:16" x14ac:dyDescent="0.35">
      <c r="A1332" t="s">
        <v>2351</v>
      </c>
      <c r="B1332" s="5">
        <v>43782</v>
      </c>
      <c r="C1332" t="s">
        <v>2280</v>
      </c>
      <c r="D1332" t="s">
        <v>6172</v>
      </c>
      <c r="E1332">
        <v>3</v>
      </c>
      <c r="F1332" s="2" t="str">
        <f>VLOOKUP(C1332,customers!$A$2:$B$1760,2,FALSE)</f>
        <v>Selma McMillian</v>
      </c>
      <c r="G1332" s="2" t="str">
        <f>IF(VLOOKUP(C1332,customers!$A$2:$C$1760,3,FALSE)=0,"",VLOOKUP(C1332,customers!$A$2:$C$1760,3,FALSE))</f>
        <v>smcmillian8t@csmonitor.com</v>
      </c>
      <c r="H1332" s="2" t="str">
        <f>VLOOKUP(C1332,customers!$A$2:$G$1760,7,FALSE)</f>
        <v>United States</v>
      </c>
      <c r="I1332" t="str">
        <f>VLOOKUP(D1332,products!$A$2:$B$97,2,FALSE)</f>
        <v>Rob</v>
      </c>
      <c r="J1332" t="str">
        <f>VLOOKUP(D1332,products!$A$2:$E$97,3,FALSE)</f>
        <v>D</v>
      </c>
      <c r="K1332" s="6">
        <f>VLOOKUP(D1332,products!$A$2:$E$97,4,FALSE)</f>
        <v>0.5</v>
      </c>
      <c r="L1332" s="7">
        <f>VLOOKUP(D1332,products!$A$2:$E$97,5,FALSE)</f>
        <v>5.37</v>
      </c>
      <c r="M1332" s="7">
        <f t="shared" si="60"/>
        <v>16.11</v>
      </c>
      <c r="N1332" t="str">
        <f t="shared" si="61"/>
        <v>Robusta</v>
      </c>
      <c r="O1332" t="str">
        <f t="shared" si="62"/>
        <v>Dark</v>
      </c>
      <c r="P1332" t="str">
        <f>VLOOKUP(orders[[#All],[Customer ID]],Table2[#All],9,0)</f>
        <v>No</v>
      </c>
    </row>
    <row r="1333" spans="1:16" x14ac:dyDescent="0.35">
      <c r="A1333" t="s">
        <v>2357</v>
      </c>
      <c r="B1333" s="5">
        <v>43989</v>
      </c>
      <c r="C1333" t="s">
        <v>2358</v>
      </c>
      <c r="D1333" t="s">
        <v>6151</v>
      </c>
      <c r="E1333">
        <v>1</v>
      </c>
      <c r="F1333" s="2" t="str">
        <f>VLOOKUP(C1333,customers!$A$2:$B$1760,2,FALSE)</f>
        <v>Corine Drewett</v>
      </c>
      <c r="G1333" s="2" t="str">
        <f>IF(VLOOKUP(C1333,customers!$A$2:$C$1760,3,FALSE)=0,"",VLOOKUP(C1333,customers!$A$2:$C$1760,3,FALSE))</f>
        <v>cdrewett97@wikipedia.org</v>
      </c>
      <c r="H1333" s="2" t="str">
        <f>VLOOKUP(C1333,customers!$A$2:$G$1760,7,FALSE)</f>
        <v>United States</v>
      </c>
      <c r="I1333" t="str">
        <f>VLOOKUP(D1333,products!$A$2:$B$97,2,FALSE)</f>
        <v>Rob</v>
      </c>
      <c r="J1333" t="str">
        <f>VLOOKUP(D1333,products!$A$2:$E$97,3,FALSE)</f>
        <v>M</v>
      </c>
      <c r="K1333" s="6">
        <f>VLOOKUP(D1333,products!$A$2:$E$97,4,FALSE)</f>
        <v>2.5</v>
      </c>
      <c r="L1333" s="7">
        <f>VLOOKUP(D1333,products!$A$2:$E$97,5,FALSE)</f>
        <v>22.885000000000002</v>
      </c>
      <c r="M1333" s="7">
        <f t="shared" si="60"/>
        <v>22.885000000000002</v>
      </c>
      <c r="N1333" t="str">
        <f t="shared" si="61"/>
        <v>Robusta</v>
      </c>
      <c r="O1333" t="str">
        <f t="shared" si="62"/>
        <v>Medium</v>
      </c>
      <c r="P1333" t="str">
        <f>VLOOKUP(orders[[#All],[Customer ID]],Table2[#All],9,0)</f>
        <v>Yes</v>
      </c>
    </row>
    <row r="1334" spans="1:16" x14ac:dyDescent="0.35">
      <c r="A1334" t="s">
        <v>2363</v>
      </c>
      <c r="B1334" s="5">
        <v>43689</v>
      </c>
      <c r="C1334" t="s">
        <v>2364</v>
      </c>
      <c r="D1334" t="s">
        <v>6158</v>
      </c>
      <c r="E1334">
        <v>3</v>
      </c>
      <c r="F1334" s="2" t="str">
        <f>VLOOKUP(C1334,customers!$A$2:$B$1760,2,FALSE)</f>
        <v>Quinn Parsons</v>
      </c>
      <c r="G1334" s="2" t="str">
        <f>IF(VLOOKUP(C1334,customers!$A$2:$C$1760,3,FALSE)=0,"",VLOOKUP(C1334,customers!$A$2:$C$1760,3,FALSE))</f>
        <v>qparsons98@blogtalkradio.com</v>
      </c>
      <c r="H1334" s="2" t="str">
        <f>VLOOKUP(C1334,customers!$A$2:$G$1760,7,FALSE)</f>
        <v>United States</v>
      </c>
      <c r="I1334" t="str">
        <f>VLOOKUP(D1334,products!$A$2:$B$97,2,FALSE)</f>
        <v>Ara</v>
      </c>
      <c r="J1334" t="str">
        <f>VLOOKUP(D1334,products!$A$2:$E$97,3,FALSE)</f>
        <v>D</v>
      </c>
      <c r="K1334" s="6">
        <f>VLOOKUP(D1334,products!$A$2:$E$97,4,FALSE)</f>
        <v>0.5</v>
      </c>
      <c r="L1334" s="7">
        <f>VLOOKUP(D1334,products!$A$2:$E$97,5,FALSE)</f>
        <v>5.97</v>
      </c>
      <c r="M1334" s="7">
        <f t="shared" si="60"/>
        <v>17.91</v>
      </c>
      <c r="N1334" t="str">
        <f t="shared" si="61"/>
        <v>Arabica</v>
      </c>
      <c r="O1334" t="str">
        <f t="shared" si="62"/>
        <v>Dark</v>
      </c>
      <c r="P1334" t="str">
        <f>VLOOKUP(orders[[#All],[Customer ID]],Table2[#All],9,0)</f>
        <v>Yes</v>
      </c>
    </row>
    <row r="1335" spans="1:16" x14ac:dyDescent="0.35">
      <c r="A1335" t="s">
        <v>2369</v>
      </c>
      <c r="B1335" s="5">
        <v>43712</v>
      </c>
      <c r="C1335" t="s">
        <v>2370</v>
      </c>
      <c r="D1335" t="s">
        <v>6146</v>
      </c>
      <c r="E1335">
        <v>4</v>
      </c>
      <c r="F1335" s="2" t="str">
        <f>VLOOKUP(C1335,customers!$A$2:$B$1760,2,FALSE)</f>
        <v>Vivyan Ceely</v>
      </c>
      <c r="G1335" s="2" t="str">
        <f>IF(VLOOKUP(C1335,customers!$A$2:$C$1760,3,FALSE)=0,"",VLOOKUP(C1335,customers!$A$2:$C$1760,3,FALSE))</f>
        <v>vceely99@auda.org.au</v>
      </c>
      <c r="H1335" s="2" t="str">
        <f>VLOOKUP(C1335,customers!$A$2:$G$1760,7,FALSE)</f>
        <v>United States</v>
      </c>
      <c r="I1335" t="str">
        <f>VLOOKUP(D1335,products!$A$2:$B$97,2,FALSE)</f>
        <v>Rob</v>
      </c>
      <c r="J1335" t="str">
        <f>VLOOKUP(D1335,products!$A$2:$E$97,3,FALSE)</f>
        <v>M</v>
      </c>
      <c r="K1335" s="6">
        <f>VLOOKUP(D1335,products!$A$2:$E$97,4,FALSE)</f>
        <v>0.5</v>
      </c>
      <c r="L1335" s="7">
        <f>VLOOKUP(D1335,products!$A$2:$E$97,5,FALSE)</f>
        <v>5.97</v>
      </c>
      <c r="M1335" s="7">
        <f t="shared" si="60"/>
        <v>23.88</v>
      </c>
      <c r="N1335" t="str">
        <f t="shared" si="61"/>
        <v>Robusta</v>
      </c>
      <c r="O1335" t="str">
        <f t="shared" si="62"/>
        <v>Medium</v>
      </c>
      <c r="P1335" t="str">
        <f>VLOOKUP(orders[[#All],[Customer ID]],Table2[#All],9,0)</f>
        <v>Yes</v>
      </c>
    </row>
    <row r="1336" spans="1:16" x14ac:dyDescent="0.35">
      <c r="A1336" t="s">
        <v>2375</v>
      </c>
      <c r="B1336" s="5">
        <v>43742</v>
      </c>
      <c r="C1336" t="s">
        <v>2376</v>
      </c>
      <c r="D1336" t="s">
        <v>6179</v>
      </c>
      <c r="E1336">
        <v>5</v>
      </c>
      <c r="F1336" s="2" t="str">
        <f>VLOOKUP(C1336,customers!$A$2:$B$1760,2,FALSE)</f>
        <v>Elonore Goodings</v>
      </c>
      <c r="G1336" s="2" t="str">
        <f>IF(VLOOKUP(C1336,customers!$A$2:$C$1760,3,FALSE)=0,"",VLOOKUP(C1336,customers!$A$2:$C$1760,3,FALSE))</f>
        <v/>
      </c>
      <c r="H1336" s="2" t="str">
        <f>VLOOKUP(C1336,customers!$A$2:$G$1760,7,FALSE)</f>
        <v>United States</v>
      </c>
      <c r="I1336" t="str">
        <f>VLOOKUP(D1336,products!$A$2:$B$97,2,FALSE)</f>
        <v>Rob</v>
      </c>
      <c r="J1336" t="str">
        <f>VLOOKUP(D1336,products!$A$2:$E$97,3,FALSE)</f>
        <v>L</v>
      </c>
      <c r="K1336" s="6">
        <f>VLOOKUP(D1336,products!$A$2:$E$97,4,FALSE)</f>
        <v>1</v>
      </c>
      <c r="L1336" s="7">
        <f>VLOOKUP(D1336,products!$A$2:$E$97,5,FALSE)</f>
        <v>11.95</v>
      </c>
      <c r="M1336" s="7">
        <f t="shared" si="60"/>
        <v>59.75</v>
      </c>
      <c r="N1336" t="str">
        <f t="shared" si="61"/>
        <v>Robusta</v>
      </c>
      <c r="O1336" t="str">
        <f t="shared" si="62"/>
        <v>Light</v>
      </c>
      <c r="P1336" t="str">
        <f>VLOOKUP(orders[[#All],[Customer ID]],Table2[#All],9,0)</f>
        <v>No</v>
      </c>
    </row>
    <row r="1337" spans="1:16" x14ac:dyDescent="0.35">
      <c r="A1337" t="s">
        <v>2379</v>
      </c>
      <c r="B1337" s="5">
        <v>43885</v>
      </c>
      <c r="C1337" t="s">
        <v>2380</v>
      </c>
      <c r="D1337" t="s">
        <v>6145</v>
      </c>
      <c r="E1337">
        <v>6</v>
      </c>
      <c r="F1337" s="2" t="str">
        <f>VLOOKUP(C1337,customers!$A$2:$B$1760,2,FALSE)</f>
        <v>Clement Vasiliev</v>
      </c>
      <c r="G1337" s="2" t="str">
        <f>IF(VLOOKUP(C1337,customers!$A$2:$C$1760,3,FALSE)=0,"",VLOOKUP(C1337,customers!$A$2:$C$1760,3,FALSE))</f>
        <v>cvasiliev9b@discuz.net</v>
      </c>
      <c r="H1337" s="2" t="str">
        <f>VLOOKUP(C1337,customers!$A$2:$G$1760,7,FALSE)</f>
        <v>United States</v>
      </c>
      <c r="I1337" t="str">
        <f>VLOOKUP(D1337,products!$A$2:$B$97,2,FALSE)</f>
        <v>Lib</v>
      </c>
      <c r="J1337" t="str">
        <f>VLOOKUP(D1337,products!$A$2:$E$97,3,FALSE)</f>
        <v>L</v>
      </c>
      <c r="K1337" s="6">
        <f>VLOOKUP(D1337,products!$A$2:$E$97,4,FALSE)</f>
        <v>0.2</v>
      </c>
      <c r="L1337" s="7">
        <f>VLOOKUP(D1337,products!$A$2:$E$97,5,FALSE)</f>
        <v>4.7549999999999999</v>
      </c>
      <c r="M1337" s="7">
        <f t="shared" si="60"/>
        <v>28.53</v>
      </c>
      <c r="N1337" t="str">
        <f t="shared" si="61"/>
        <v>Liberica</v>
      </c>
      <c r="O1337" t="str">
        <f t="shared" si="62"/>
        <v>Light</v>
      </c>
      <c r="P1337" t="str">
        <f>VLOOKUP(orders[[#All],[Customer ID]],Table2[#All],9,0)</f>
        <v>Yes</v>
      </c>
    </row>
    <row r="1338" spans="1:16" x14ac:dyDescent="0.35">
      <c r="A1338" t="s">
        <v>2385</v>
      </c>
      <c r="B1338" s="5">
        <v>44434</v>
      </c>
      <c r="C1338" t="s">
        <v>2386</v>
      </c>
      <c r="D1338" t="s">
        <v>6155</v>
      </c>
      <c r="E1338">
        <v>4</v>
      </c>
      <c r="F1338" s="2" t="str">
        <f>VLOOKUP(C1338,customers!$A$2:$B$1760,2,FALSE)</f>
        <v>Terencio O'Moylan</v>
      </c>
      <c r="G1338" s="2" t="str">
        <f>IF(VLOOKUP(C1338,customers!$A$2:$C$1760,3,FALSE)=0,"",VLOOKUP(C1338,customers!$A$2:$C$1760,3,FALSE))</f>
        <v>tomoylan9c@liveinternet.ru</v>
      </c>
      <c r="H1338" s="2" t="str">
        <f>VLOOKUP(C1338,customers!$A$2:$G$1760,7,FALSE)</f>
        <v>United Kingdom</v>
      </c>
      <c r="I1338" t="str">
        <f>VLOOKUP(D1338,products!$A$2:$B$97,2,FALSE)</f>
        <v>Ara</v>
      </c>
      <c r="J1338" t="str">
        <f>VLOOKUP(D1338,products!$A$2:$E$97,3,FALSE)</f>
        <v>M</v>
      </c>
      <c r="K1338" s="6">
        <f>VLOOKUP(D1338,products!$A$2:$E$97,4,FALSE)</f>
        <v>1</v>
      </c>
      <c r="L1338" s="7">
        <f>VLOOKUP(D1338,products!$A$2:$E$97,5,FALSE)</f>
        <v>11.25</v>
      </c>
      <c r="M1338" s="7">
        <f t="shared" si="60"/>
        <v>45</v>
      </c>
      <c r="N1338" t="str">
        <f t="shared" si="61"/>
        <v>Arabica</v>
      </c>
      <c r="O1338" t="str">
        <f t="shared" si="62"/>
        <v>Medium</v>
      </c>
      <c r="P1338" t="str">
        <f>VLOOKUP(orders[[#All],[Customer ID]],Table2[#All],9,0)</f>
        <v>No</v>
      </c>
    </row>
    <row r="1339" spans="1:16" x14ac:dyDescent="0.35">
      <c r="A1339" t="s">
        <v>2391</v>
      </c>
      <c r="B1339" s="5">
        <v>44472</v>
      </c>
      <c r="C1339" t="s">
        <v>2331</v>
      </c>
      <c r="D1339" t="s">
        <v>6185</v>
      </c>
      <c r="E1339">
        <v>2</v>
      </c>
      <c r="F1339" s="2" t="str">
        <f>VLOOKUP(C1339,customers!$A$2:$B$1760,2,FALSE)</f>
        <v>Flynn Antony</v>
      </c>
      <c r="G1339" s="2" t="str">
        <f>IF(VLOOKUP(C1339,customers!$A$2:$C$1760,3,FALSE)=0,"",VLOOKUP(C1339,customers!$A$2:$C$1760,3,FALSE))</f>
        <v/>
      </c>
      <c r="H1339" s="2" t="str">
        <f>VLOOKUP(C1339,customers!$A$2:$G$1760,7,FALSE)</f>
        <v>United States</v>
      </c>
      <c r="I1339" t="str">
        <f>VLOOKUP(D1339,products!$A$2:$B$97,2,FALSE)</f>
        <v>Exc</v>
      </c>
      <c r="J1339" t="str">
        <f>VLOOKUP(D1339,products!$A$2:$E$97,3,FALSE)</f>
        <v>D</v>
      </c>
      <c r="K1339" s="6">
        <f>VLOOKUP(D1339,products!$A$2:$E$97,4,FALSE)</f>
        <v>2.5</v>
      </c>
      <c r="L1339" s="7">
        <f>VLOOKUP(D1339,products!$A$2:$E$97,5,FALSE)</f>
        <v>27.945</v>
      </c>
      <c r="M1339" s="7">
        <f t="shared" si="60"/>
        <v>55.89</v>
      </c>
      <c r="N1339" t="str">
        <f t="shared" si="61"/>
        <v>Excelsa</v>
      </c>
      <c r="O1339" t="str">
        <f t="shared" si="62"/>
        <v>Dark</v>
      </c>
      <c r="P1339" t="str">
        <f>VLOOKUP(orders[[#All],[Customer ID]],Table2[#All],9,0)</f>
        <v>No</v>
      </c>
    </row>
    <row r="1340" spans="1:16" x14ac:dyDescent="0.35">
      <c r="A1340" t="s">
        <v>2396</v>
      </c>
      <c r="B1340" s="5">
        <v>43995</v>
      </c>
      <c r="C1340" t="s">
        <v>2397</v>
      </c>
      <c r="D1340" t="s">
        <v>6171</v>
      </c>
      <c r="E1340">
        <v>4</v>
      </c>
      <c r="F1340" s="2" t="str">
        <f>VLOOKUP(C1340,customers!$A$2:$B$1760,2,FALSE)</f>
        <v>Wyatan Fetherston</v>
      </c>
      <c r="G1340" s="2" t="str">
        <f>IF(VLOOKUP(C1340,customers!$A$2:$C$1760,3,FALSE)=0,"",VLOOKUP(C1340,customers!$A$2:$C$1760,3,FALSE))</f>
        <v>wfetherston9e@constantcontact.com</v>
      </c>
      <c r="H1340" s="2" t="str">
        <f>VLOOKUP(C1340,customers!$A$2:$G$1760,7,FALSE)</f>
        <v>United States</v>
      </c>
      <c r="I1340" t="str">
        <f>VLOOKUP(D1340,products!$A$2:$B$97,2,FALSE)</f>
        <v>Exc</v>
      </c>
      <c r="J1340" t="str">
        <f>VLOOKUP(D1340,products!$A$2:$E$97,3,FALSE)</f>
        <v>L</v>
      </c>
      <c r="K1340" s="6">
        <f>VLOOKUP(D1340,products!$A$2:$E$97,4,FALSE)</f>
        <v>1</v>
      </c>
      <c r="L1340" s="7">
        <f>VLOOKUP(D1340,products!$A$2:$E$97,5,FALSE)</f>
        <v>14.85</v>
      </c>
      <c r="M1340" s="7">
        <f t="shared" si="60"/>
        <v>59.4</v>
      </c>
      <c r="N1340" t="str">
        <f t="shared" si="61"/>
        <v>Excelsa</v>
      </c>
      <c r="O1340" t="str">
        <f t="shared" si="62"/>
        <v>Light</v>
      </c>
      <c r="P1340" t="str">
        <f>VLOOKUP(orders[[#All],[Customer ID]],Table2[#All],9,0)</f>
        <v>No</v>
      </c>
    </row>
    <row r="1341" spans="1:16" x14ac:dyDescent="0.35">
      <c r="A1341" t="s">
        <v>2402</v>
      </c>
      <c r="B1341" s="5">
        <v>44256</v>
      </c>
      <c r="C1341" t="s">
        <v>2403</v>
      </c>
      <c r="D1341" t="s">
        <v>6153</v>
      </c>
      <c r="E1341">
        <v>2</v>
      </c>
      <c r="F1341" s="2" t="str">
        <f>VLOOKUP(C1341,customers!$A$2:$B$1760,2,FALSE)</f>
        <v>Emmaline Rasmus</v>
      </c>
      <c r="G1341" s="2" t="str">
        <f>IF(VLOOKUP(C1341,customers!$A$2:$C$1760,3,FALSE)=0,"",VLOOKUP(C1341,customers!$A$2:$C$1760,3,FALSE))</f>
        <v>erasmus9f@techcrunch.com</v>
      </c>
      <c r="H1341" s="2" t="str">
        <f>VLOOKUP(C1341,customers!$A$2:$G$1760,7,FALSE)</f>
        <v>United States</v>
      </c>
      <c r="I1341" t="str">
        <f>VLOOKUP(D1341,products!$A$2:$B$97,2,FALSE)</f>
        <v>Exc</v>
      </c>
      <c r="J1341" t="str">
        <f>VLOOKUP(D1341,products!$A$2:$E$97,3,FALSE)</f>
        <v>D</v>
      </c>
      <c r="K1341" s="6">
        <f>VLOOKUP(D1341,products!$A$2:$E$97,4,FALSE)</f>
        <v>0.2</v>
      </c>
      <c r="L1341" s="7">
        <f>VLOOKUP(D1341,products!$A$2:$E$97,5,FALSE)</f>
        <v>3.645</v>
      </c>
      <c r="M1341" s="7">
        <f t="shared" si="60"/>
        <v>7.29</v>
      </c>
      <c r="N1341" t="str">
        <f t="shared" si="61"/>
        <v>Excelsa</v>
      </c>
      <c r="O1341" t="str">
        <f t="shared" si="62"/>
        <v>Dark</v>
      </c>
      <c r="P1341" t="str">
        <f>VLOOKUP(orders[[#All],[Customer ID]],Table2[#All],9,0)</f>
        <v>Yes</v>
      </c>
    </row>
    <row r="1342" spans="1:16" x14ac:dyDescent="0.35">
      <c r="A1342" t="s">
        <v>2408</v>
      </c>
      <c r="B1342" s="5">
        <v>43528</v>
      </c>
      <c r="C1342" t="s">
        <v>2409</v>
      </c>
      <c r="D1342" t="s">
        <v>6144</v>
      </c>
      <c r="E1342">
        <v>1</v>
      </c>
      <c r="F1342" s="2" t="str">
        <f>VLOOKUP(C1342,customers!$A$2:$B$1760,2,FALSE)</f>
        <v>Wesley Giorgioni</v>
      </c>
      <c r="G1342" s="2" t="str">
        <f>IF(VLOOKUP(C1342,customers!$A$2:$C$1760,3,FALSE)=0,"",VLOOKUP(C1342,customers!$A$2:$C$1760,3,FALSE))</f>
        <v>wgiorgioni9g@wikipedia.org</v>
      </c>
      <c r="H1342" s="2" t="str">
        <f>VLOOKUP(C1342,customers!$A$2:$G$1760,7,FALSE)</f>
        <v>United States</v>
      </c>
      <c r="I1342" t="str">
        <f>VLOOKUP(D1342,products!$A$2:$B$97,2,FALSE)</f>
        <v>Exc</v>
      </c>
      <c r="J1342" t="str">
        <f>VLOOKUP(D1342,products!$A$2:$E$97,3,FALSE)</f>
        <v>D</v>
      </c>
      <c r="K1342" s="6">
        <f>VLOOKUP(D1342,products!$A$2:$E$97,4,FALSE)</f>
        <v>0.5</v>
      </c>
      <c r="L1342" s="7">
        <f>VLOOKUP(D1342,products!$A$2:$E$97,5,FALSE)</f>
        <v>7.29</v>
      </c>
      <c r="M1342" s="7">
        <f t="shared" si="60"/>
        <v>7.29</v>
      </c>
      <c r="N1342" t="str">
        <f t="shared" si="61"/>
        <v>Excelsa</v>
      </c>
      <c r="O1342" t="str">
        <f t="shared" si="62"/>
        <v>Dark</v>
      </c>
      <c r="P1342" t="str">
        <f>VLOOKUP(orders[[#All],[Customer ID]],Table2[#All],9,0)</f>
        <v>Yes</v>
      </c>
    </row>
    <row r="1343" spans="1:16" x14ac:dyDescent="0.35">
      <c r="A1343" t="s">
        <v>2414</v>
      </c>
      <c r="B1343" s="5">
        <v>43751</v>
      </c>
      <c r="C1343" t="s">
        <v>2415</v>
      </c>
      <c r="D1343" t="s">
        <v>6176</v>
      </c>
      <c r="E1343">
        <v>2</v>
      </c>
      <c r="F1343" s="2" t="str">
        <f>VLOOKUP(C1343,customers!$A$2:$B$1760,2,FALSE)</f>
        <v>Lucienne Scargle</v>
      </c>
      <c r="G1343" s="2" t="str">
        <f>IF(VLOOKUP(C1343,customers!$A$2:$C$1760,3,FALSE)=0,"",VLOOKUP(C1343,customers!$A$2:$C$1760,3,FALSE))</f>
        <v>lscargle9h@myspace.com</v>
      </c>
      <c r="H1343" s="2" t="str">
        <f>VLOOKUP(C1343,customers!$A$2:$G$1760,7,FALSE)</f>
        <v>United States</v>
      </c>
      <c r="I1343" t="str">
        <f>VLOOKUP(D1343,products!$A$2:$B$97,2,FALSE)</f>
        <v>Exc</v>
      </c>
      <c r="J1343" t="str">
        <f>VLOOKUP(D1343,products!$A$2:$E$97,3,FALSE)</f>
        <v>L</v>
      </c>
      <c r="K1343" s="6">
        <f>VLOOKUP(D1343,products!$A$2:$E$97,4,FALSE)</f>
        <v>0.5</v>
      </c>
      <c r="L1343" s="7">
        <f>VLOOKUP(D1343,products!$A$2:$E$97,5,FALSE)</f>
        <v>8.91</v>
      </c>
      <c r="M1343" s="7">
        <f t="shared" si="60"/>
        <v>17.82</v>
      </c>
      <c r="N1343" t="str">
        <f t="shared" si="61"/>
        <v>Excelsa</v>
      </c>
      <c r="O1343" t="str">
        <f t="shared" si="62"/>
        <v>Light</v>
      </c>
      <c r="P1343" t="str">
        <f>VLOOKUP(orders[[#All],[Customer ID]],Table2[#All],9,0)</f>
        <v>No</v>
      </c>
    </row>
    <row r="1344" spans="1:16" x14ac:dyDescent="0.35">
      <c r="A1344" t="s">
        <v>2414</v>
      </c>
      <c r="B1344" s="5">
        <v>43751</v>
      </c>
      <c r="C1344" t="s">
        <v>2415</v>
      </c>
      <c r="D1344" t="s">
        <v>6169</v>
      </c>
      <c r="E1344">
        <v>5</v>
      </c>
      <c r="F1344" s="2" t="str">
        <f>VLOOKUP(C1344,customers!$A$2:$B$1760,2,FALSE)</f>
        <v>Lucienne Scargle</v>
      </c>
      <c r="G1344" s="2" t="str">
        <f>IF(VLOOKUP(C1344,customers!$A$2:$C$1760,3,FALSE)=0,"",VLOOKUP(C1344,customers!$A$2:$C$1760,3,FALSE))</f>
        <v>lscargle9h@myspace.com</v>
      </c>
      <c r="H1344" s="2" t="str">
        <f>VLOOKUP(C1344,customers!$A$2:$G$1760,7,FALSE)</f>
        <v>United States</v>
      </c>
      <c r="I1344" t="str">
        <f>VLOOKUP(D1344,products!$A$2:$B$97,2,FALSE)</f>
        <v>Lib</v>
      </c>
      <c r="J1344" t="str">
        <f>VLOOKUP(D1344,products!$A$2:$E$97,3,FALSE)</f>
        <v>D</v>
      </c>
      <c r="K1344" s="6">
        <f>VLOOKUP(D1344,products!$A$2:$E$97,4,FALSE)</f>
        <v>0.5</v>
      </c>
      <c r="L1344" s="7">
        <f>VLOOKUP(D1344,products!$A$2:$E$97,5,FALSE)</f>
        <v>7.77</v>
      </c>
      <c r="M1344" s="7">
        <f t="shared" si="60"/>
        <v>38.849999999999994</v>
      </c>
      <c r="N1344" t="str">
        <f t="shared" si="61"/>
        <v>Liberica</v>
      </c>
      <c r="O1344" t="str">
        <f t="shared" si="62"/>
        <v>Dark</v>
      </c>
      <c r="P1344" t="str">
        <f>VLOOKUP(orders[[#All],[Customer ID]],Table2[#All],9,0)</f>
        <v>No</v>
      </c>
    </row>
    <row r="1345" spans="1:16" x14ac:dyDescent="0.35">
      <c r="A1345" t="s">
        <v>2424</v>
      </c>
      <c r="B1345" s="5">
        <v>43692</v>
      </c>
      <c r="C1345" t="s">
        <v>2425</v>
      </c>
      <c r="D1345" t="s">
        <v>6172</v>
      </c>
      <c r="E1345">
        <v>6</v>
      </c>
      <c r="F1345" s="2" t="str">
        <f>VLOOKUP(C1345,customers!$A$2:$B$1760,2,FALSE)</f>
        <v>Noam Climance</v>
      </c>
      <c r="G1345" s="2" t="str">
        <f>IF(VLOOKUP(C1345,customers!$A$2:$C$1760,3,FALSE)=0,"",VLOOKUP(C1345,customers!$A$2:$C$1760,3,FALSE))</f>
        <v>nclimance9j@europa.eu</v>
      </c>
      <c r="H1345" s="2" t="str">
        <f>VLOOKUP(C1345,customers!$A$2:$G$1760,7,FALSE)</f>
        <v>United States</v>
      </c>
      <c r="I1345" t="str">
        <f>VLOOKUP(D1345,products!$A$2:$B$97,2,FALSE)</f>
        <v>Rob</v>
      </c>
      <c r="J1345" t="str">
        <f>VLOOKUP(D1345,products!$A$2:$E$97,3,FALSE)</f>
        <v>D</v>
      </c>
      <c r="K1345" s="6">
        <f>VLOOKUP(D1345,products!$A$2:$E$97,4,FALSE)</f>
        <v>0.5</v>
      </c>
      <c r="L1345" s="7">
        <f>VLOOKUP(D1345,products!$A$2:$E$97,5,FALSE)</f>
        <v>5.37</v>
      </c>
      <c r="M1345" s="7">
        <f t="shared" si="60"/>
        <v>32.22</v>
      </c>
      <c r="N1345" t="str">
        <f t="shared" si="61"/>
        <v>Robusta</v>
      </c>
      <c r="O1345" t="str">
        <f t="shared" si="62"/>
        <v>Dark</v>
      </c>
      <c r="P1345" t="str">
        <f>VLOOKUP(orders[[#All],[Customer ID]],Table2[#All],9,0)</f>
        <v>No</v>
      </c>
    </row>
    <row r="1346" spans="1:16" x14ac:dyDescent="0.35">
      <c r="A1346" t="s">
        <v>2429</v>
      </c>
      <c r="B1346" s="5">
        <v>44529</v>
      </c>
      <c r="C1346" t="s">
        <v>2430</v>
      </c>
      <c r="D1346" t="s">
        <v>6138</v>
      </c>
      <c r="E1346">
        <v>2</v>
      </c>
      <c r="F1346" s="2" t="str">
        <f>VLOOKUP(C1346,customers!$A$2:$B$1760,2,FALSE)</f>
        <v>Catarina Donn</v>
      </c>
      <c r="G1346" s="2" t="str">
        <f>IF(VLOOKUP(C1346,customers!$A$2:$C$1760,3,FALSE)=0,"",VLOOKUP(C1346,customers!$A$2:$C$1760,3,FALSE))</f>
        <v/>
      </c>
      <c r="H1346" s="2" t="str">
        <f>VLOOKUP(C1346,customers!$A$2:$G$1760,7,FALSE)</f>
        <v>Ireland</v>
      </c>
      <c r="I1346" t="str">
        <f>VLOOKUP(D1346,products!$A$2:$B$97,2,FALSE)</f>
        <v>Rob</v>
      </c>
      <c r="J1346" t="str">
        <f>VLOOKUP(D1346,products!$A$2:$E$97,3,FALSE)</f>
        <v>M</v>
      </c>
      <c r="K1346" s="6">
        <f>VLOOKUP(D1346,products!$A$2:$E$97,4,FALSE)</f>
        <v>1</v>
      </c>
      <c r="L1346" s="7">
        <f>VLOOKUP(D1346,products!$A$2:$E$97,5,FALSE)</f>
        <v>9.9499999999999993</v>
      </c>
      <c r="M1346" s="7">
        <f t="shared" ref="M1346:M1409" si="63">E1346*L1346</f>
        <v>19.899999999999999</v>
      </c>
      <c r="N1346" t="str">
        <f t="shared" ref="N1346:N1409" si="64">IF(I1346="Rob","Robusta",IF(I1346="Exc","Excelsa",IF(I1346="Ara","Arabica",IF(I1346="Lib","Liberica",""))))</f>
        <v>Robusta</v>
      </c>
      <c r="O1346" t="str">
        <f t="shared" ref="O1346:O1409" si="65">IF(J1346="M","Medium",IF(J1346="L","Light",IF(J1346="D","Dark","")))</f>
        <v>Medium</v>
      </c>
      <c r="P1346" t="str">
        <f>VLOOKUP(orders[[#All],[Customer ID]],Table2[#All],9,0)</f>
        <v>Yes</v>
      </c>
    </row>
    <row r="1347" spans="1:16" x14ac:dyDescent="0.35">
      <c r="A1347" t="s">
        <v>2434</v>
      </c>
      <c r="B1347" s="5">
        <v>43849</v>
      </c>
      <c r="C1347" t="s">
        <v>2435</v>
      </c>
      <c r="D1347" t="s">
        <v>6179</v>
      </c>
      <c r="E1347">
        <v>5</v>
      </c>
      <c r="F1347" s="2" t="str">
        <f>VLOOKUP(C1347,customers!$A$2:$B$1760,2,FALSE)</f>
        <v>Ameline Snazle</v>
      </c>
      <c r="G1347" s="2" t="str">
        <f>IF(VLOOKUP(C1347,customers!$A$2:$C$1760,3,FALSE)=0,"",VLOOKUP(C1347,customers!$A$2:$C$1760,3,FALSE))</f>
        <v>asnazle9l@oracle.com</v>
      </c>
      <c r="H1347" s="2" t="str">
        <f>VLOOKUP(C1347,customers!$A$2:$G$1760,7,FALSE)</f>
        <v>United States</v>
      </c>
      <c r="I1347" t="str">
        <f>VLOOKUP(D1347,products!$A$2:$B$97,2,FALSE)</f>
        <v>Rob</v>
      </c>
      <c r="J1347" t="str">
        <f>VLOOKUP(D1347,products!$A$2:$E$97,3,FALSE)</f>
        <v>L</v>
      </c>
      <c r="K1347" s="6">
        <f>VLOOKUP(D1347,products!$A$2:$E$97,4,FALSE)</f>
        <v>1</v>
      </c>
      <c r="L1347" s="7">
        <f>VLOOKUP(D1347,products!$A$2:$E$97,5,FALSE)</f>
        <v>11.95</v>
      </c>
      <c r="M1347" s="7">
        <f t="shared" si="63"/>
        <v>59.75</v>
      </c>
      <c r="N1347" t="str">
        <f t="shared" si="64"/>
        <v>Robusta</v>
      </c>
      <c r="O1347" t="str">
        <f t="shared" si="65"/>
        <v>Light</v>
      </c>
      <c r="P1347" t="str">
        <f>VLOOKUP(orders[[#All],[Customer ID]],Table2[#All],9,0)</f>
        <v>No</v>
      </c>
    </row>
    <row r="1348" spans="1:16" x14ac:dyDescent="0.35">
      <c r="A1348" t="s">
        <v>2440</v>
      </c>
      <c r="B1348" s="5">
        <v>44344</v>
      </c>
      <c r="C1348" t="s">
        <v>2441</v>
      </c>
      <c r="D1348" t="s">
        <v>6180</v>
      </c>
      <c r="E1348">
        <v>3</v>
      </c>
      <c r="F1348" s="2" t="str">
        <f>VLOOKUP(C1348,customers!$A$2:$B$1760,2,FALSE)</f>
        <v>Rebeka Worg</v>
      </c>
      <c r="G1348" s="2" t="str">
        <f>IF(VLOOKUP(C1348,customers!$A$2:$C$1760,3,FALSE)=0,"",VLOOKUP(C1348,customers!$A$2:$C$1760,3,FALSE))</f>
        <v>rworg9m@arstechnica.com</v>
      </c>
      <c r="H1348" s="2" t="str">
        <f>VLOOKUP(C1348,customers!$A$2:$G$1760,7,FALSE)</f>
        <v>United States</v>
      </c>
      <c r="I1348" t="str">
        <f>VLOOKUP(D1348,products!$A$2:$B$97,2,FALSE)</f>
        <v>Ara</v>
      </c>
      <c r="J1348" t="str">
        <f>VLOOKUP(D1348,products!$A$2:$E$97,3,FALSE)</f>
        <v>L</v>
      </c>
      <c r="K1348" s="6">
        <f>VLOOKUP(D1348,products!$A$2:$E$97,4,FALSE)</f>
        <v>0.5</v>
      </c>
      <c r="L1348" s="7">
        <f>VLOOKUP(D1348,products!$A$2:$E$97,5,FALSE)</f>
        <v>7.77</v>
      </c>
      <c r="M1348" s="7">
        <f t="shared" si="63"/>
        <v>23.31</v>
      </c>
      <c r="N1348" t="str">
        <f t="shared" si="64"/>
        <v>Arabica</v>
      </c>
      <c r="O1348" t="str">
        <f t="shared" si="65"/>
        <v>Light</v>
      </c>
      <c r="P1348" t="str">
        <f>VLOOKUP(orders[[#All],[Customer ID]],Table2[#All],9,0)</f>
        <v>Yes</v>
      </c>
    </row>
    <row r="1349" spans="1:16" x14ac:dyDescent="0.35">
      <c r="A1349" t="s">
        <v>2446</v>
      </c>
      <c r="B1349" s="5">
        <v>44576</v>
      </c>
      <c r="C1349" t="s">
        <v>2447</v>
      </c>
      <c r="D1349" t="s">
        <v>6162</v>
      </c>
      <c r="E1349">
        <v>3</v>
      </c>
      <c r="F1349" s="2" t="str">
        <f>VLOOKUP(C1349,customers!$A$2:$B$1760,2,FALSE)</f>
        <v>Lewes Danes</v>
      </c>
      <c r="G1349" s="2" t="str">
        <f>IF(VLOOKUP(C1349,customers!$A$2:$C$1760,3,FALSE)=0,"",VLOOKUP(C1349,customers!$A$2:$C$1760,3,FALSE))</f>
        <v>ldanes9n@umn.edu</v>
      </c>
      <c r="H1349" s="2" t="str">
        <f>VLOOKUP(C1349,customers!$A$2:$G$1760,7,FALSE)</f>
        <v>United States</v>
      </c>
      <c r="I1349" t="str">
        <f>VLOOKUP(D1349,products!$A$2:$B$97,2,FALSE)</f>
        <v>Lib</v>
      </c>
      <c r="J1349" t="str">
        <f>VLOOKUP(D1349,products!$A$2:$E$97,3,FALSE)</f>
        <v>M</v>
      </c>
      <c r="K1349" s="6">
        <f>VLOOKUP(D1349,products!$A$2:$E$97,4,FALSE)</f>
        <v>1</v>
      </c>
      <c r="L1349" s="7">
        <f>VLOOKUP(D1349,products!$A$2:$E$97,5,FALSE)</f>
        <v>14.55</v>
      </c>
      <c r="M1349" s="7">
        <f t="shared" si="63"/>
        <v>43.650000000000006</v>
      </c>
      <c r="N1349" t="str">
        <f t="shared" si="64"/>
        <v>Liberica</v>
      </c>
      <c r="O1349" t="str">
        <f t="shared" si="65"/>
        <v>Medium</v>
      </c>
      <c r="P1349" t="str">
        <f>VLOOKUP(orders[[#All],[Customer ID]],Table2[#All],9,0)</f>
        <v>No</v>
      </c>
    </row>
    <row r="1350" spans="1:16" x14ac:dyDescent="0.35">
      <c r="A1350" t="s">
        <v>2452</v>
      </c>
      <c r="B1350" s="5">
        <v>43803</v>
      </c>
      <c r="C1350" t="s">
        <v>2453</v>
      </c>
      <c r="D1350" t="s">
        <v>6148</v>
      </c>
      <c r="E1350">
        <v>6</v>
      </c>
      <c r="F1350" s="2" t="str">
        <f>VLOOKUP(C1350,customers!$A$2:$B$1760,2,FALSE)</f>
        <v>Shelli Keynd</v>
      </c>
      <c r="G1350" s="2" t="str">
        <f>IF(VLOOKUP(C1350,customers!$A$2:$C$1760,3,FALSE)=0,"",VLOOKUP(C1350,customers!$A$2:$C$1760,3,FALSE))</f>
        <v>skeynd9o@narod.ru</v>
      </c>
      <c r="H1350" s="2" t="str">
        <f>VLOOKUP(C1350,customers!$A$2:$G$1760,7,FALSE)</f>
        <v>United States</v>
      </c>
      <c r="I1350" t="str">
        <f>VLOOKUP(D1350,products!$A$2:$B$97,2,FALSE)</f>
        <v>Exc</v>
      </c>
      <c r="J1350" t="str">
        <f>VLOOKUP(D1350,products!$A$2:$E$97,3,FALSE)</f>
        <v>L</v>
      </c>
      <c r="K1350" s="6">
        <f>VLOOKUP(D1350,products!$A$2:$E$97,4,FALSE)</f>
        <v>2.5</v>
      </c>
      <c r="L1350" s="7">
        <f>VLOOKUP(D1350,products!$A$2:$E$97,5,FALSE)</f>
        <v>34.155000000000001</v>
      </c>
      <c r="M1350" s="7">
        <f t="shared" si="63"/>
        <v>204.93</v>
      </c>
      <c r="N1350" t="str">
        <f t="shared" si="64"/>
        <v>Excelsa</v>
      </c>
      <c r="O1350" t="str">
        <f t="shared" si="65"/>
        <v>Light</v>
      </c>
      <c r="P1350" t="str">
        <f>VLOOKUP(orders[[#All],[Customer ID]],Table2[#All],9,0)</f>
        <v>No</v>
      </c>
    </row>
    <row r="1351" spans="1:16" x14ac:dyDescent="0.35">
      <c r="A1351" t="s">
        <v>2458</v>
      </c>
      <c r="B1351" s="5">
        <v>44743</v>
      </c>
      <c r="C1351" t="s">
        <v>2459</v>
      </c>
      <c r="D1351" t="s">
        <v>6178</v>
      </c>
      <c r="E1351">
        <v>4</v>
      </c>
      <c r="F1351" s="2" t="str">
        <f>VLOOKUP(C1351,customers!$A$2:$B$1760,2,FALSE)</f>
        <v>Dell Daveridge</v>
      </c>
      <c r="G1351" s="2" t="str">
        <f>IF(VLOOKUP(C1351,customers!$A$2:$C$1760,3,FALSE)=0,"",VLOOKUP(C1351,customers!$A$2:$C$1760,3,FALSE))</f>
        <v>ddaveridge9p@arstechnica.com</v>
      </c>
      <c r="H1351" s="2" t="str">
        <f>VLOOKUP(C1351,customers!$A$2:$G$1760,7,FALSE)</f>
        <v>United States</v>
      </c>
      <c r="I1351" t="str">
        <f>VLOOKUP(D1351,products!$A$2:$B$97,2,FALSE)</f>
        <v>Rob</v>
      </c>
      <c r="J1351" t="str">
        <f>VLOOKUP(D1351,products!$A$2:$E$97,3,FALSE)</f>
        <v>L</v>
      </c>
      <c r="K1351" s="6">
        <f>VLOOKUP(D1351,products!$A$2:$E$97,4,FALSE)</f>
        <v>0.2</v>
      </c>
      <c r="L1351" s="7">
        <f>VLOOKUP(D1351,products!$A$2:$E$97,5,FALSE)</f>
        <v>3.585</v>
      </c>
      <c r="M1351" s="7">
        <f t="shared" si="63"/>
        <v>14.34</v>
      </c>
      <c r="N1351" t="str">
        <f t="shared" si="64"/>
        <v>Robusta</v>
      </c>
      <c r="O1351" t="str">
        <f t="shared" si="65"/>
        <v>Light</v>
      </c>
      <c r="P1351" t="str">
        <f>VLOOKUP(orders[[#All],[Customer ID]],Table2[#All],9,0)</f>
        <v>No</v>
      </c>
    </row>
    <row r="1352" spans="1:16" x14ac:dyDescent="0.35">
      <c r="A1352" t="s">
        <v>2464</v>
      </c>
      <c r="B1352" s="5">
        <v>43592</v>
      </c>
      <c r="C1352" t="s">
        <v>2465</v>
      </c>
      <c r="D1352" t="s">
        <v>6158</v>
      </c>
      <c r="E1352">
        <v>4</v>
      </c>
      <c r="F1352" s="2" t="str">
        <f>VLOOKUP(C1352,customers!$A$2:$B$1760,2,FALSE)</f>
        <v>Joshuah Awdry</v>
      </c>
      <c r="G1352" s="2" t="str">
        <f>IF(VLOOKUP(C1352,customers!$A$2:$C$1760,3,FALSE)=0,"",VLOOKUP(C1352,customers!$A$2:$C$1760,3,FALSE))</f>
        <v>jawdry9q@utexas.edu</v>
      </c>
      <c r="H1352" s="2" t="str">
        <f>VLOOKUP(C1352,customers!$A$2:$G$1760,7,FALSE)</f>
        <v>United States</v>
      </c>
      <c r="I1352" t="str">
        <f>VLOOKUP(D1352,products!$A$2:$B$97,2,FALSE)</f>
        <v>Ara</v>
      </c>
      <c r="J1352" t="str">
        <f>VLOOKUP(D1352,products!$A$2:$E$97,3,FALSE)</f>
        <v>D</v>
      </c>
      <c r="K1352" s="6">
        <f>VLOOKUP(D1352,products!$A$2:$E$97,4,FALSE)</f>
        <v>0.5</v>
      </c>
      <c r="L1352" s="7">
        <f>VLOOKUP(D1352,products!$A$2:$E$97,5,FALSE)</f>
        <v>5.97</v>
      </c>
      <c r="M1352" s="7">
        <f t="shared" si="63"/>
        <v>23.88</v>
      </c>
      <c r="N1352" t="str">
        <f t="shared" si="64"/>
        <v>Arabica</v>
      </c>
      <c r="O1352" t="str">
        <f t="shared" si="65"/>
        <v>Dark</v>
      </c>
      <c r="P1352" t="str">
        <f>VLOOKUP(orders[[#All],[Customer ID]],Table2[#All],9,0)</f>
        <v>No</v>
      </c>
    </row>
    <row r="1353" spans="1:16" x14ac:dyDescent="0.35">
      <c r="A1353" t="s">
        <v>2470</v>
      </c>
      <c r="B1353" s="5">
        <v>44066</v>
      </c>
      <c r="C1353" t="s">
        <v>2471</v>
      </c>
      <c r="D1353" t="s">
        <v>6155</v>
      </c>
      <c r="E1353">
        <v>2</v>
      </c>
      <c r="F1353" s="2" t="str">
        <f>VLOOKUP(C1353,customers!$A$2:$B$1760,2,FALSE)</f>
        <v>Ethel Ryles</v>
      </c>
      <c r="G1353" s="2" t="str">
        <f>IF(VLOOKUP(C1353,customers!$A$2:$C$1760,3,FALSE)=0,"",VLOOKUP(C1353,customers!$A$2:$C$1760,3,FALSE))</f>
        <v>eryles9r@fastcompany.com</v>
      </c>
      <c r="H1353" s="2" t="str">
        <f>VLOOKUP(C1353,customers!$A$2:$G$1760,7,FALSE)</f>
        <v>United States</v>
      </c>
      <c r="I1353" t="str">
        <f>VLOOKUP(D1353,products!$A$2:$B$97,2,FALSE)</f>
        <v>Ara</v>
      </c>
      <c r="J1353" t="str">
        <f>VLOOKUP(D1353,products!$A$2:$E$97,3,FALSE)</f>
        <v>M</v>
      </c>
      <c r="K1353" s="6">
        <f>VLOOKUP(D1353,products!$A$2:$E$97,4,FALSE)</f>
        <v>1</v>
      </c>
      <c r="L1353" s="7">
        <f>VLOOKUP(D1353,products!$A$2:$E$97,5,FALSE)</f>
        <v>11.25</v>
      </c>
      <c r="M1353" s="7">
        <f t="shared" si="63"/>
        <v>22.5</v>
      </c>
      <c r="N1353" t="str">
        <f t="shared" si="64"/>
        <v>Arabica</v>
      </c>
      <c r="O1353" t="str">
        <f t="shared" si="65"/>
        <v>Medium</v>
      </c>
      <c r="P1353" t="str">
        <f>VLOOKUP(orders[[#All],[Customer ID]],Table2[#All],9,0)</f>
        <v>No</v>
      </c>
    </row>
    <row r="1354" spans="1:16" x14ac:dyDescent="0.35">
      <c r="A1354" t="s">
        <v>2476</v>
      </c>
      <c r="B1354" s="5">
        <v>43984</v>
      </c>
      <c r="C1354" t="s">
        <v>2331</v>
      </c>
      <c r="D1354" t="s">
        <v>6144</v>
      </c>
      <c r="E1354">
        <v>5</v>
      </c>
      <c r="F1354" s="2" t="str">
        <f>VLOOKUP(C1354,customers!$A$2:$B$1760,2,FALSE)</f>
        <v>Flynn Antony</v>
      </c>
      <c r="G1354" s="2" t="str">
        <f>IF(VLOOKUP(C1354,customers!$A$2:$C$1760,3,FALSE)=0,"",VLOOKUP(C1354,customers!$A$2:$C$1760,3,FALSE))</f>
        <v/>
      </c>
      <c r="H1354" s="2" t="str">
        <f>VLOOKUP(C1354,customers!$A$2:$G$1760,7,FALSE)</f>
        <v>United States</v>
      </c>
      <c r="I1354" t="str">
        <f>VLOOKUP(D1354,products!$A$2:$B$97,2,FALSE)</f>
        <v>Exc</v>
      </c>
      <c r="J1354" t="str">
        <f>VLOOKUP(D1354,products!$A$2:$E$97,3,FALSE)</f>
        <v>D</v>
      </c>
      <c r="K1354" s="6">
        <f>VLOOKUP(D1354,products!$A$2:$E$97,4,FALSE)</f>
        <v>0.5</v>
      </c>
      <c r="L1354" s="7">
        <f>VLOOKUP(D1354,products!$A$2:$E$97,5,FALSE)</f>
        <v>7.29</v>
      </c>
      <c r="M1354" s="7">
        <f t="shared" si="63"/>
        <v>36.450000000000003</v>
      </c>
      <c r="N1354" t="str">
        <f t="shared" si="64"/>
        <v>Excelsa</v>
      </c>
      <c r="O1354" t="str">
        <f t="shared" si="65"/>
        <v>Dark</v>
      </c>
      <c r="P1354" t="str">
        <f>VLOOKUP(orders[[#All],[Customer ID]],Table2[#All],9,0)</f>
        <v>No</v>
      </c>
    </row>
    <row r="1355" spans="1:16" x14ac:dyDescent="0.35">
      <c r="A1355" t="s">
        <v>2482</v>
      </c>
      <c r="B1355" s="5">
        <v>43860</v>
      </c>
      <c r="C1355" t="s">
        <v>2483</v>
      </c>
      <c r="D1355" t="s">
        <v>6157</v>
      </c>
      <c r="E1355">
        <v>4</v>
      </c>
      <c r="F1355" s="2" t="str">
        <f>VLOOKUP(C1355,customers!$A$2:$B$1760,2,FALSE)</f>
        <v>Maitilde Boxill</v>
      </c>
      <c r="G1355" s="2" t="str">
        <f>IF(VLOOKUP(C1355,customers!$A$2:$C$1760,3,FALSE)=0,"",VLOOKUP(C1355,customers!$A$2:$C$1760,3,FALSE))</f>
        <v/>
      </c>
      <c r="H1355" s="2" t="str">
        <f>VLOOKUP(C1355,customers!$A$2:$G$1760,7,FALSE)</f>
        <v>United States</v>
      </c>
      <c r="I1355" t="str">
        <f>VLOOKUP(D1355,products!$A$2:$B$97,2,FALSE)</f>
        <v>Ara</v>
      </c>
      <c r="J1355" t="str">
        <f>VLOOKUP(D1355,products!$A$2:$E$97,3,FALSE)</f>
        <v>M</v>
      </c>
      <c r="K1355" s="6">
        <f>VLOOKUP(D1355,products!$A$2:$E$97,4,FALSE)</f>
        <v>0.5</v>
      </c>
      <c r="L1355" s="7">
        <f>VLOOKUP(D1355,products!$A$2:$E$97,5,FALSE)</f>
        <v>6.75</v>
      </c>
      <c r="M1355" s="7">
        <f t="shared" si="63"/>
        <v>27</v>
      </c>
      <c r="N1355" t="str">
        <f t="shared" si="64"/>
        <v>Arabica</v>
      </c>
      <c r="O1355" t="str">
        <f t="shared" si="65"/>
        <v>Medium</v>
      </c>
      <c r="P1355" t="str">
        <f>VLOOKUP(orders[[#All],[Customer ID]],Table2[#All],9,0)</f>
        <v>Yes</v>
      </c>
    </row>
    <row r="1356" spans="1:16" x14ac:dyDescent="0.35">
      <c r="A1356" t="s">
        <v>2487</v>
      </c>
      <c r="B1356" s="5">
        <v>43876</v>
      </c>
      <c r="C1356" t="s">
        <v>2488</v>
      </c>
      <c r="D1356" t="s">
        <v>6175</v>
      </c>
      <c r="E1356">
        <v>6</v>
      </c>
      <c r="F1356" s="2" t="str">
        <f>VLOOKUP(C1356,customers!$A$2:$B$1760,2,FALSE)</f>
        <v>Jodee Caldicott</v>
      </c>
      <c r="G1356" s="2" t="str">
        <f>IF(VLOOKUP(C1356,customers!$A$2:$C$1760,3,FALSE)=0,"",VLOOKUP(C1356,customers!$A$2:$C$1760,3,FALSE))</f>
        <v>jcaldicott9u@usda.gov</v>
      </c>
      <c r="H1356" s="2" t="str">
        <f>VLOOKUP(C1356,customers!$A$2:$G$1760,7,FALSE)</f>
        <v>United States</v>
      </c>
      <c r="I1356" t="str">
        <f>VLOOKUP(D1356,products!$A$2:$B$97,2,FALSE)</f>
        <v>Ara</v>
      </c>
      <c r="J1356" t="str">
        <f>VLOOKUP(D1356,products!$A$2:$E$97,3,FALSE)</f>
        <v>M</v>
      </c>
      <c r="K1356" s="6">
        <f>VLOOKUP(D1356,products!$A$2:$E$97,4,FALSE)</f>
        <v>2.5</v>
      </c>
      <c r="L1356" s="7">
        <f>VLOOKUP(D1356,products!$A$2:$E$97,5,FALSE)</f>
        <v>25.875</v>
      </c>
      <c r="M1356" s="7">
        <f t="shared" si="63"/>
        <v>155.25</v>
      </c>
      <c r="N1356" t="str">
        <f t="shared" si="64"/>
        <v>Arabica</v>
      </c>
      <c r="O1356" t="str">
        <f t="shared" si="65"/>
        <v>Medium</v>
      </c>
      <c r="P1356" t="str">
        <f>VLOOKUP(orders[[#All],[Customer ID]],Table2[#All],9,0)</f>
        <v>No</v>
      </c>
    </row>
    <row r="1357" spans="1:16" x14ac:dyDescent="0.35">
      <c r="A1357" t="s">
        <v>2492</v>
      </c>
      <c r="B1357" s="5">
        <v>44358</v>
      </c>
      <c r="C1357" t="s">
        <v>2493</v>
      </c>
      <c r="D1357" t="s">
        <v>6168</v>
      </c>
      <c r="E1357">
        <v>5</v>
      </c>
      <c r="F1357" s="2" t="str">
        <f>VLOOKUP(C1357,customers!$A$2:$B$1760,2,FALSE)</f>
        <v>Marianna Vedmore</v>
      </c>
      <c r="G1357" s="2" t="str">
        <f>IF(VLOOKUP(C1357,customers!$A$2:$C$1760,3,FALSE)=0,"",VLOOKUP(C1357,customers!$A$2:$C$1760,3,FALSE))</f>
        <v>mvedmore9v@a8.net</v>
      </c>
      <c r="H1357" s="2" t="str">
        <f>VLOOKUP(C1357,customers!$A$2:$G$1760,7,FALSE)</f>
        <v>United States</v>
      </c>
      <c r="I1357" t="str">
        <f>VLOOKUP(D1357,products!$A$2:$B$97,2,FALSE)</f>
        <v>Ara</v>
      </c>
      <c r="J1357" t="str">
        <f>VLOOKUP(D1357,products!$A$2:$E$97,3,FALSE)</f>
        <v>D</v>
      </c>
      <c r="K1357" s="6">
        <f>VLOOKUP(D1357,products!$A$2:$E$97,4,FALSE)</f>
        <v>2.5</v>
      </c>
      <c r="L1357" s="7">
        <f>VLOOKUP(D1357,products!$A$2:$E$97,5,FALSE)</f>
        <v>22.885000000000002</v>
      </c>
      <c r="M1357" s="7">
        <f t="shared" si="63"/>
        <v>114.42500000000001</v>
      </c>
      <c r="N1357" t="str">
        <f t="shared" si="64"/>
        <v>Arabica</v>
      </c>
      <c r="O1357" t="str">
        <f t="shared" si="65"/>
        <v>Dark</v>
      </c>
      <c r="P1357" t="str">
        <f>VLOOKUP(orders[[#All],[Customer ID]],Table2[#All],9,0)</f>
        <v>Yes</v>
      </c>
    </row>
    <row r="1358" spans="1:16" x14ac:dyDescent="0.35">
      <c r="A1358" t="s">
        <v>2498</v>
      </c>
      <c r="B1358" s="5">
        <v>44631</v>
      </c>
      <c r="C1358" t="s">
        <v>2499</v>
      </c>
      <c r="D1358" t="s">
        <v>6143</v>
      </c>
      <c r="E1358">
        <v>4</v>
      </c>
      <c r="F1358" s="2" t="str">
        <f>VLOOKUP(C1358,customers!$A$2:$B$1760,2,FALSE)</f>
        <v>Willey Romao</v>
      </c>
      <c r="G1358" s="2" t="str">
        <f>IF(VLOOKUP(C1358,customers!$A$2:$C$1760,3,FALSE)=0,"",VLOOKUP(C1358,customers!$A$2:$C$1760,3,FALSE))</f>
        <v>wromao9w@chronoengine.com</v>
      </c>
      <c r="H1358" s="2" t="str">
        <f>VLOOKUP(C1358,customers!$A$2:$G$1760,7,FALSE)</f>
        <v>United States</v>
      </c>
      <c r="I1358" t="str">
        <f>VLOOKUP(D1358,products!$A$2:$B$97,2,FALSE)</f>
        <v>Lib</v>
      </c>
      <c r="J1358" t="str">
        <f>VLOOKUP(D1358,products!$A$2:$E$97,3,FALSE)</f>
        <v>D</v>
      </c>
      <c r="K1358" s="6">
        <f>VLOOKUP(D1358,products!$A$2:$E$97,4,FALSE)</f>
        <v>1</v>
      </c>
      <c r="L1358" s="7">
        <f>VLOOKUP(D1358,products!$A$2:$E$97,5,FALSE)</f>
        <v>12.95</v>
      </c>
      <c r="M1358" s="7">
        <f t="shared" si="63"/>
        <v>51.8</v>
      </c>
      <c r="N1358" t="str">
        <f t="shared" si="64"/>
        <v>Liberica</v>
      </c>
      <c r="O1358" t="str">
        <f t="shared" si="65"/>
        <v>Dark</v>
      </c>
      <c r="P1358" t="str">
        <f>VLOOKUP(orders[[#All],[Customer ID]],Table2[#All],9,0)</f>
        <v>Yes</v>
      </c>
    </row>
    <row r="1359" spans="1:16" x14ac:dyDescent="0.35">
      <c r="A1359" t="s">
        <v>2504</v>
      </c>
      <c r="B1359" s="5">
        <v>44448</v>
      </c>
      <c r="C1359" t="s">
        <v>2505</v>
      </c>
      <c r="D1359" t="s">
        <v>6175</v>
      </c>
      <c r="E1359">
        <v>6</v>
      </c>
      <c r="F1359" s="2" t="str">
        <f>VLOOKUP(C1359,customers!$A$2:$B$1760,2,FALSE)</f>
        <v>Enriqueta Ixor</v>
      </c>
      <c r="G1359" s="2" t="str">
        <f>IF(VLOOKUP(C1359,customers!$A$2:$C$1760,3,FALSE)=0,"",VLOOKUP(C1359,customers!$A$2:$C$1760,3,FALSE))</f>
        <v/>
      </c>
      <c r="H1359" s="2" t="str">
        <f>VLOOKUP(C1359,customers!$A$2:$G$1760,7,FALSE)</f>
        <v>United States</v>
      </c>
      <c r="I1359" t="str">
        <f>VLOOKUP(D1359,products!$A$2:$B$97,2,FALSE)</f>
        <v>Ara</v>
      </c>
      <c r="J1359" t="str">
        <f>VLOOKUP(D1359,products!$A$2:$E$97,3,FALSE)</f>
        <v>M</v>
      </c>
      <c r="K1359" s="6">
        <f>VLOOKUP(D1359,products!$A$2:$E$97,4,FALSE)</f>
        <v>2.5</v>
      </c>
      <c r="L1359" s="7">
        <f>VLOOKUP(D1359,products!$A$2:$E$97,5,FALSE)</f>
        <v>25.875</v>
      </c>
      <c r="M1359" s="7">
        <f t="shared" si="63"/>
        <v>155.25</v>
      </c>
      <c r="N1359" t="str">
        <f t="shared" si="64"/>
        <v>Arabica</v>
      </c>
      <c r="O1359" t="str">
        <f t="shared" si="65"/>
        <v>Medium</v>
      </c>
      <c r="P1359" t="str">
        <f>VLOOKUP(orders[[#All],[Customer ID]],Table2[#All],9,0)</f>
        <v>No</v>
      </c>
    </row>
    <row r="1360" spans="1:16" x14ac:dyDescent="0.35">
      <c r="A1360" t="s">
        <v>2509</v>
      </c>
      <c r="B1360" s="5">
        <v>43599</v>
      </c>
      <c r="C1360" t="s">
        <v>2510</v>
      </c>
      <c r="D1360" t="s">
        <v>6182</v>
      </c>
      <c r="E1360">
        <v>1</v>
      </c>
      <c r="F1360" s="2" t="str">
        <f>VLOOKUP(C1360,customers!$A$2:$B$1760,2,FALSE)</f>
        <v>Tomasina Cotmore</v>
      </c>
      <c r="G1360" s="2" t="str">
        <f>IF(VLOOKUP(C1360,customers!$A$2:$C$1760,3,FALSE)=0,"",VLOOKUP(C1360,customers!$A$2:$C$1760,3,FALSE))</f>
        <v>tcotmore9y@amazonaws.com</v>
      </c>
      <c r="H1360" s="2" t="str">
        <f>VLOOKUP(C1360,customers!$A$2:$G$1760,7,FALSE)</f>
        <v>United States</v>
      </c>
      <c r="I1360" t="str">
        <f>VLOOKUP(D1360,products!$A$2:$B$97,2,FALSE)</f>
        <v>Ara</v>
      </c>
      <c r="J1360" t="str">
        <f>VLOOKUP(D1360,products!$A$2:$E$97,3,FALSE)</f>
        <v>L</v>
      </c>
      <c r="K1360" s="6">
        <f>VLOOKUP(D1360,products!$A$2:$E$97,4,FALSE)</f>
        <v>2.5</v>
      </c>
      <c r="L1360" s="7">
        <f>VLOOKUP(D1360,products!$A$2:$E$97,5,FALSE)</f>
        <v>29.785</v>
      </c>
      <c r="M1360" s="7">
        <f t="shared" si="63"/>
        <v>29.785</v>
      </c>
      <c r="N1360" t="str">
        <f t="shared" si="64"/>
        <v>Arabica</v>
      </c>
      <c r="O1360" t="str">
        <f t="shared" si="65"/>
        <v>Light</v>
      </c>
      <c r="P1360" t="str">
        <f>VLOOKUP(orders[[#All],[Customer ID]],Table2[#All],9,0)</f>
        <v>No</v>
      </c>
    </row>
    <row r="1361" spans="1:16" x14ac:dyDescent="0.35">
      <c r="A1361" t="s">
        <v>2515</v>
      </c>
      <c r="B1361" s="5">
        <v>43563</v>
      </c>
      <c r="C1361" t="s">
        <v>2516</v>
      </c>
      <c r="D1361" t="s">
        <v>6178</v>
      </c>
      <c r="E1361">
        <v>6</v>
      </c>
      <c r="F1361" s="2" t="str">
        <f>VLOOKUP(C1361,customers!$A$2:$B$1760,2,FALSE)</f>
        <v>Yuma Skipsey</v>
      </c>
      <c r="G1361" s="2" t="str">
        <f>IF(VLOOKUP(C1361,customers!$A$2:$C$1760,3,FALSE)=0,"",VLOOKUP(C1361,customers!$A$2:$C$1760,3,FALSE))</f>
        <v>yskipsey9z@spotify.com</v>
      </c>
      <c r="H1361" s="2" t="str">
        <f>VLOOKUP(C1361,customers!$A$2:$G$1760,7,FALSE)</f>
        <v>United Kingdom</v>
      </c>
      <c r="I1361" t="str">
        <f>VLOOKUP(D1361,products!$A$2:$B$97,2,FALSE)</f>
        <v>Rob</v>
      </c>
      <c r="J1361" t="str">
        <f>VLOOKUP(D1361,products!$A$2:$E$97,3,FALSE)</f>
        <v>L</v>
      </c>
      <c r="K1361" s="6">
        <f>VLOOKUP(D1361,products!$A$2:$E$97,4,FALSE)</f>
        <v>0.2</v>
      </c>
      <c r="L1361" s="7">
        <f>VLOOKUP(D1361,products!$A$2:$E$97,5,FALSE)</f>
        <v>3.585</v>
      </c>
      <c r="M1361" s="7">
        <f t="shared" si="63"/>
        <v>21.509999999999998</v>
      </c>
      <c r="N1361" t="str">
        <f t="shared" si="64"/>
        <v>Robusta</v>
      </c>
      <c r="O1361" t="str">
        <f t="shared" si="65"/>
        <v>Light</v>
      </c>
      <c r="P1361" t="str">
        <f>VLOOKUP(orders[[#All],[Customer ID]],Table2[#All],9,0)</f>
        <v>No</v>
      </c>
    </row>
    <row r="1362" spans="1:16" x14ac:dyDescent="0.35">
      <c r="A1362" t="s">
        <v>2521</v>
      </c>
      <c r="B1362" s="5">
        <v>44058</v>
      </c>
      <c r="C1362" t="s">
        <v>2522</v>
      </c>
      <c r="D1362" t="s">
        <v>6149</v>
      </c>
      <c r="E1362">
        <v>2</v>
      </c>
      <c r="F1362" s="2" t="str">
        <f>VLOOKUP(C1362,customers!$A$2:$B$1760,2,FALSE)</f>
        <v>Nicko Corps</v>
      </c>
      <c r="G1362" s="2" t="str">
        <f>IF(VLOOKUP(C1362,customers!$A$2:$C$1760,3,FALSE)=0,"",VLOOKUP(C1362,customers!$A$2:$C$1760,3,FALSE))</f>
        <v>ncorpsa0@gmpg.org</v>
      </c>
      <c r="H1362" s="2" t="str">
        <f>VLOOKUP(C1362,customers!$A$2:$G$1760,7,FALSE)</f>
        <v>United States</v>
      </c>
      <c r="I1362" t="str">
        <f>VLOOKUP(D1362,products!$A$2:$B$97,2,FALSE)</f>
        <v>Rob</v>
      </c>
      <c r="J1362" t="str">
        <f>VLOOKUP(D1362,products!$A$2:$E$97,3,FALSE)</f>
        <v>D</v>
      </c>
      <c r="K1362" s="6">
        <f>VLOOKUP(D1362,products!$A$2:$E$97,4,FALSE)</f>
        <v>2.5</v>
      </c>
      <c r="L1362" s="7">
        <f>VLOOKUP(D1362,products!$A$2:$E$97,5,FALSE)</f>
        <v>20.585000000000001</v>
      </c>
      <c r="M1362" s="7">
        <f t="shared" si="63"/>
        <v>41.17</v>
      </c>
      <c r="N1362" t="str">
        <f t="shared" si="64"/>
        <v>Robusta</v>
      </c>
      <c r="O1362" t="str">
        <f t="shared" si="65"/>
        <v>Dark</v>
      </c>
      <c r="P1362" t="str">
        <f>VLOOKUP(orders[[#All],[Customer ID]],Table2[#All],9,0)</f>
        <v>No</v>
      </c>
    </row>
    <row r="1363" spans="1:16" x14ac:dyDescent="0.35">
      <c r="A1363" t="s">
        <v>2521</v>
      </c>
      <c r="B1363" s="5">
        <v>44058</v>
      </c>
      <c r="C1363" t="s">
        <v>2522</v>
      </c>
      <c r="D1363" t="s">
        <v>6146</v>
      </c>
      <c r="E1363">
        <v>1</v>
      </c>
      <c r="F1363" s="2" t="str">
        <f>VLOOKUP(C1363,customers!$A$2:$B$1760,2,FALSE)</f>
        <v>Nicko Corps</v>
      </c>
      <c r="G1363" s="2" t="str">
        <f>IF(VLOOKUP(C1363,customers!$A$2:$C$1760,3,FALSE)=0,"",VLOOKUP(C1363,customers!$A$2:$C$1760,3,FALSE))</f>
        <v>ncorpsa0@gmpg.org</v>
      </c>
      <c r="H1363" s="2" t="str">
        <f>VLOOKUP(C1363,customers!$A$2:$G$1760,7,FALSE)</f>
        <v>United States</v>
      </c>
      <c r="I1363" t="str">
        <f>VLOOKUP(D1363,products!$A$2:$B$97,2,FALSE)</f>
        <v>Rob</v>
      </c>
      <c r="J1363" t="str">
        <f>VLOOKUP(D1363,products!$A$2:$E$97,3,FALSE)</f>
        <v>M</v>
      </c>
      <c r="K1363" s="6">
        <f>VLOOKUP(D1363,products!$A$2:$E$97,4,FALSE)</f>
        <v>0.5</v>
      </c>
      <c r="L1363" s="7">
        <f>VLOOKUP(D1363,products!$A$2:$E$97,5,FALSE)</f>
        <v>5.97</v>
      </c>
      <c r="M1363" s="7">
        <f t="shared" si="63"/>
        <v>5.97</v>
      </c>
      <c r="N1363" t="str">
        <f t="shared" si="64"/>
        <v>Robusta</v>
      </c>
      <c r="O1363" t="str">
        <f t="shared" si="65"/>
        <v>Medium</v>
      </c>
      <c r="P1363" t="str">
        <f>VLOOKUP(orders[[#All],[Customer ID]],Table2[#All],9,0)</f>
        <v>No</v>
      </c>
    </row>
    <row r="1364" spans="1:16" x14ac:dyDescent="0.35">
      <c r="A1364" t="s">
        <v>2532</v>
      </c>
      <c r="B1364" s="5">
        <v>44686</v>
      </c>
      <c r="C1364" t="s">
        <v>2533</v>
      </c>
      <c r="D1364" t="s">
        <v>6171</v>
      </c>
      <c r="E1364">
        <v>5</v>
      </c>
      <c r="F1364" s="2" t="str">
        <f>VLOOKUP(C1364,customers!$A$2:$B$1760,2,FALSE)</f>
        <v>Feliks Babber</v>
      </c>
      <c r="G1364" s="2" t="str">
        <f>IF(VLOOKUP(C1364,customers!$A$2:$C$1760,3,FALSE)=0,"",VLOOKUP(C1364,customers!$A$2:$C$1760,3,FALSE))</f>
        <v>fbabbera2@stanford.edu</v>
      </c>
      <c r="H1364" s="2" t="str">
        <f>VLOOKUP(C1364,customers!$A$2:$G$1760,7,FALSE)</f>
        <v>United States</v>
      </c>
      <c r="I1364" t="str">
        <f>VLOOKUP(D1364,products!$A$2:$B$97,2,FALSE)</f>
        <v>Exc</v>
      </c>
      <c r="J1364" t="str">
        <f>VLOOKUP(D1364,products!$A$2:$E$97,3,FALSE)</f>
        <v>L</v>
      </c>
      <c r="K1364" s="6">
        <f>VLOOKUP(D1364,products!$A$2:$E$97,4,FALSE)</f>
        <v>1</v>
      </c>
      <c r="L1364" s="7">
        <f>VLOOKUP(D1364,products!$A$2:$E$97,5,FALSE)</f>
        <v>14.85</v>
      </c>
      <c r="M1364" s="7">
        <f t="shared" si="63"/>
        <v>74.25</v>
      </c>
      <c r="N1364" t="str">
        <f t="shared" si="64"/>
        <v>Excelsa</v>
      </c>
      <c r="O1364" t="str">
        <f t="shared" si="65"/>
        <v>Light</v>
      </c>
      <c r="P1364" t="str">
        <f>VLOOKUP(orders[[#All],[Customer ID]],Table2[#All],9,0)</f>
        <v>Yes</v>
      </c>
    </row>
    <row r="1365" spans="1:16" x14ac:dyDescent="0.35">
      <c r="A1365" t="s">
        <v>2538</v>
      </c>
      <c r="B1365" s="5">
        <v>44282</v>
      </c>
      <c r="C1365" t="s">
        <v>2539</v>
      </c>
      <c r="D1365" t="s">
        <v>6162</v>
      </c>
      <c r="E1365">
        <v>6</v>
      </c>
      <c r="F1365" s="2" t="str">
        <f>VLOOKUP(C1365,customers!$A$2:$B$1760,2,FALSE)</f>
        <v>Kaja Loxton</v>
      </c>
      <c r="G1365" s="2" t="str">
        <f>IF(VLOOKUP(C1365,customers!$A$2:$C$1760,3,FALSE)=0,"",VLOOKUP(C1365,customers!$A$2:$C$1760,3,FALSE))</f>
        <v>kloxtona3@opensource.org</v>
      </c>
      <c r="H1365" s="2" t="str">
        <f>VLOOKUP(C1365,customers!$A$2:$G$1760,7,FALSE)</f>
        <v>United States</v>
      </c>
      <c r="I1365" t="str">
        <f>VLOOKUP(D1365,products!$A$2:$B$97,2,FALSE)</f>
        <v>Lib</v>
      </c>
      <c r="J1365" t="str">
        <f>VLOOKUP(D1365,products!$A$2:$E$97,3,FALSE)</f>
        <v>M</v>
      </c>
      <c r="K1365" s="6">
        <f>VLOOKUP(D1365,products!$A$2:$E$97,4,FALSE)</f>
        <v>1</v>
      </c>
      <c r="L1365" s="7">
        <f>VLOOKUP(D1365,products!$A$2:$E$97,5,FALSE)</f>
        <v>14.55</v>
      </c>
      <c r="M1365" s="7">
        <f t="shared" si="63"/>
        <v>87.300000000000011</v>
      </c>
      <c r="N1365" t="str">
        <f t="shared" si="64"/>
        <v>Liberica</v>
      </c>
      <c r="O1365" t="str">
        <f t="shared" si="65"/>
        <v>Medium</v>
      </c>
      <c r="P1365" t="str">
        <f>VLOOKUP(orders[[#All],[Customer ID]],Table2[#All],9,0)</f>
        <v>No</v>
      </c>
    </row>
    <row r="1366" spans="1:16" x14ac:dyDescent="0.35">
      <c r="A1366" t="s">
        <v>2543</v>
      </c>
      <c r="B1366" s="5">
        <v>43582</v>
      </c>
      <c r="C1366" t="s">
        <v>2544</v>
      </c>
      <c r="D1366" t="s">
        <v>6183</v>
      </c>
      <c r="E1366">
        <v>6</v>
      </c>
      <c r="F1366" s="2" t="str">
        <f>VLOOKUP(C1366,customers!$A$2:$B$1760,2,FALSE)</f>
        <v>Parker Tofful</v>
      </c>
      <c r="G1366" s="2" t="str">
        <f>IF(VLOOKUP(C1366,customers!$A$2:$C$1760,3,FALSE)=0,"",VLOOKUP(C1366,customers!$A$2:$C$1760,3,FALSE))</f>
        <v>ptoffula4@posterous.com</v>
      </c>
      <c r="H1366" s="2" t="str">
        <f>VLOOKUP(C1366,customers!$A$2:$G$1760,7,FALSE)</f>
        <v>United States</v>
      </c>
      <c r="I1366" t="str">
        <f>VLOOKUP(D1366,products!$A$2:$B$97,2,FALSE)</f>
        <v>Exc</v>
      </c>
      <c r="J1366" t="str">
        <f>VLOOKUP(D1366,products!$A$2:$E$97,3,FALSE)</f>
        <v>D</v>
      </c>
      <c r="K1366" s="6">
        <f>VLOOKUP(D1366,products!$A$2:$E$97,4,FALSE)</f>
        <v>1</v>
      </c>
      <c r="L1366" s="7">
        <f>VLOOKUP(D1366,products!$A$2:$E$97,5,FALSE)</f>
        <v>12.15</v>
      </c>
      <c r="M1366" s="7">
        <f t="shared" si="63"/>
        <v>72.900000000000006</v>
      </c>
      <c r="N1366" t="str">
        <f t="shared" si="64"/>
        <v>Excelsa</v>
      </c>
      <c r="O1366" t="str">
        <f t="shared" si="65"/>
        <v>Dark</v>
      </c>
      <c r="P1366" t="str">
        <f>VLOOKUP(orders[[#All],[Customer ID]],Table2[#All],9,0)</f>
        <v>Yes</v>
      </c>
    </row>
    <row r="1367" spans="1:16" x14ac:dyDescent="0.35">
      <c r="A1367" t="s">
        <v>2549</v>
      </c>
      <c r="B1367" s="5">
        <v>44464</v>
      </c>
      <c r="C1367" t="s">
        <v>2550</v>
      </c>
      <c r="D1367" t="s">
        <v>6169</v>
      </c>
      <c r="E1367">
        <v>1</v>
      </c>
      <c r="F1367" s="2" t="str">
        <f>VLOOKUP(C1367,customers!$A$2:$B$1760,2,FALSE)</f>
        <v>Casi Gwinnett</v>
      </c>
      <c r="G1367" s="2" t="str">
        <f>IF(VLOOKUP(C1367,customers!$A$2:$C$1760,3,FALSE)=0,"",VLOOKUP(C1367,customers!$A$2:$C$1760,3,FALSE))</f>
        <v>cgwinnetta5@behance.net</v>
      </c>
      <c r="H1367" s="2" t="str">
        <f>VLOOKUP(C1367,customers!$A$2:$G$1760,7,FALSE)</f>
        <v>United States</v>
      </c>
      <c r="I1367" t="str">
        <f>VLOOKUP(D1367,products!$A$2:$B$97,2,FALSE)</f>
        <v>Lib</v>
      </c>
      <c r="J1367" t="str">
        <f>VLOOKUP(D1367,products!$A$2:$E$97,3,FALSE)</f>
        <v>D</v>
      </c>
      <c r="K1367" s="6">
        <f>VLOOKUP(D1367,products!$A$2:$E$97,4,FALSE)</f>
        <v>0.5</v>
      </c>
      <c r="L1367" s="7">
        <f>VLOOKUP(D1367,products!$A$2:$E$97,5,FALSE)</f>
        <v>7.77</v>
      </c>
      <c r="M1367" s="7">
        <f t="shared" si="63"/>
        <v>7.77</v>
      </c>
      <c r="N1367" t="str">
        <f t="shared" si="64"/>
        <v>Liberica</v>
      </c>
      <c r="O1367" t="str">
        <f t="shared" si="65"/>
        <v>Dark</v>
      </c>
      <c r="P1367" t="str">
        <f>VLOOKUP(orders[[#All],[Customer ID]],Table2[#All],9,0)</f>
        <v>No</v>
      </c>
    </row>
    <row r="1368" spans="1:16" x14ac:dyDescent="0.35">
      <c r="A1368" t="s">
        <v>2554</v>
      </c>
      <c r="B1368" s="5">
        <v>43874</v>
      </c>
      <c r="C1368" t="s">
        <v>2555</v>
      </c>
      <c r="D1368" t="s">
        <v>6144</v>
      </c>
      <c r="E1368">
        <v>6</v>
      </c>
      <c r="F1368" s="2" t="str">
        <f>VLOOKUP(C1368,customers!$A$2:$B$1760,2,FALSE)</f>
        <v>Saree Ellesworth</v>
      </c>
      <c r="G1368" s="2" t="str">
        <f>IF(VLOOKUP(C1368,customers!$A$2:$C$1760,3,FALSE)=0,"",VLOOKUP(C1368,customers!$A$2:$C$1760,3,FALSE))</f>
        <v/>
      </c>
      <c r="H1368" s="2" t="str">
        <f>VLOOKUP(C1368,customers!$A$2:$G$1760,7,FALSE)</f>
        <v>United States</v>
      </c>
      <c r="I1368" t="str">
        <f>VLOOKUP(D1368,products!$A$2:$B$97,2,FALSE)</f>
        <v>Exc</v>
      </c>
      <c r="J1368" t="str">
        <f>VLOOKUP(D1368,products!$A$2:$E$97,3,FALSE)</f>
        <v>D</v>
      </c>
      <c r="K1368" s="6">
        <f>VLOOKUP(D1368,products!$A$2:$E$97,4,FALSE)</f>
        <v>0.5</v>
      </c>
      <c r="L1368" s="7">
        <f>VLOOKUP(D1368,products!$A$2:$E$97,5,FALSE)</f>
        <v>7.29</v>
      </c>
      <c r="M1368" s="7">
        <f t="shared" si="63"/>
        <v>43.74</v>
      </c>
      <c r="N1368" t="str">
        <f t="shared" si="64"/>
        <v>Excelsa</v>
      </c>
      <c r="O1368" t="str">
        <f t="shared" si="65"/>
        <v>Dark</v>
      </c>
      <c r="P1368" t="str">
        <f>VLOOKUP(orders[[#All],[Customer ID]],Table2[#All],9,0)</f>
        <v>No</v>
      </c>
    </row>
    <row r="1369" spans="1:16" x14ac:dyDescent="0.35">
      <c r="A1369" t="s">
        <v>2559</v>
      </c>
      <c r="B1369" s="5">
        <v>44393</v>
      </c>
      <c r="C1369" t="s">
        <v>2560</v>
      </c>
      <c r="D1369" t="s">
        <v>6159</v>
      </c>
      <c r="E1369">
        <v>2</v>
      </c>
      <c r="F1369" s="2" t="str">
        <f>VLOOKUP(C1369,customers!$A$2:$B$1760,2,FALSE)</f>
        <v>Silvio Iorizzi</v>
      </c>
      <c r="G1369" s="2" t="str">
        <f>IF(VLOOKUP(C1369,customers!$A$2:$C$1760,3,FALSE)=0,"",VLOOKUP(C1369,customers!$A$2:$C$1760,3,FALSE))</f>
        <v/>
      </c>
      <c r="H1369" s="2" t="str">
        <f>VLOOKUP(C1369,customers!$A$2:$G$1760,7,FALSE)</f>
        <v>United States</v>
      </c>
      <c r="I1369" t="str">
        <f>VLOOKUP(D1369,products!$A$2:$B$97,2,FALSE)</f>
        <v>Lib</v>
      </c>
      <c r="J1369" t="str">
        <f>VLOOKUP(D1369,products!$A$2:$E$97,3,FALSE)</f>
        <v>M</v>
      </c>
      <c r="K1369" s="6">
        <f>VLOOKUP(D1369,products!$A$2:$E$97,4,FALSE)</f>
        <v>0.2</v>
      </c>
      <c r="L1369" s="7">
        <f>VLOOKUP(D1369,products!$A$2:$E$97,5,FALSE)</f>
        <v>4.3650000000000002</v>
      </c>
      <c r="M1369" s="7">
        <f t="shared" si="63"/>
        <v>8.73</v>
      </c>
      <c r="N1369" t="str">
        <f t="shared" si="64"/>
        <v>Liberica</v>
      </c>
      <c r="O1369" t="str">
        <f t="shared" si="65"/>
        <v>Medium</v>
      </c>
      <c r="P1369" t="str">
        <f>VLOOKUP(orders[[#All],[Customer ID]],Table2[#All],9,0)</f>
        <v>Yes</v>
      </c>
    </row>
    <row r="1370" spans="1:16" x14ac:dyDescent="0.35">
      <c r="A1370" t="s">
        <v>2563</v>
      </c>
      <c r="B1370" s="5">
        <v>44692</v>
      </c>
      <c r="C1370" t="s">
        <v>2564</v>
      </c>
      <c r="D1370" t="s">
        <v>6166</v>
      </c>
      <c r="E1370">
        <v>2</v>
      </c>
      <c r="F1370" s="2" t="str">
        <f>VLOOKUP(C1370,customers!$A$2:$B$1760,2,FALSE)</f>
        <v>Leesa Flaonier</v>
      </c>
      <c r="G1370" s="2" t="str">
        <f>IF(VLOOKUP(C1370,customers!$A$2:$C$1760,3,FALSE)=0,"",VLOOKUP(C1370,customers!$A$2:$C$1760,3,FALSE))</f>
        <v>lflaoniera8@wordpress.org</v>
      </c>
      <c r="H1370" s="2" t="str">
        <f>VLOOKUP(C1370,customers!$A$2:$G$1760,7,FALSE)</f>
        <v>United States</v>
      </c>
      <c r="I1370" t="str">
        <f>VLOOKUP(D1370,products!$A$2:$B$97,2,FALSE)</f>
        <v>Exc</v>
      </c>
      <c r="J1370" t="str">
        <f>VLOOKUP(D1370,products!$A$2:$E$97,3,FALSE)</f>
        <v>M</v>
      </c>
      <c r="K1370" s="6">
        <f>VLOOKUP(D1370,products!$A$2:$E$97,4,FALSE)</f>
        <v>2.5</v>
      </c>
      <c r="L1370" s="7">
        <f>VLOOKUP(D1370,products!$A$2:$E$97,5,FALSE)</f>
        <v>31.625</v>
      </c>
      <c r="M1370" s="7">
        <f t="shared" si="63"/>
        <v>63.25</v>
      </c>
      <c r="N1370" t="str">
        <f t="shared" si="64"/>
        <v>Excelsa</v>
      </c>
      <c r="O1370" t="str">
        <f t="shared" si="65"/>
        <v>Medium</v>
      </c>
      <c r="P1370" t="str">
        <f>VLOOKUP(orders[[#All],[Customer ID]],Table2[#All],9,0)</f>
        <v>No</v>
      </c>
    </row>
    <row r="1371" spans="1:16" x14ac:dyDescent="0.35">
      <c r="A1371" t="s">
        <v>2569</v>
      </c>
      <c r="B1371" s="5">
        <v>43500</v>
      </c>
      <c r="C1371" t="s">
        <v>2570</v>
      </c>
      <c r="D1371" t="s">
        <v>6176</v>
      </c>
      <c r="E1371">
        <v>1</v>
      </c>
      <c r="F1371" s="2" t="str">
        <f>VLOOKUP(C1371,customers!$A$2:$B$1760,2,FALSE)</f>
        <v>Abba Pummell</v>
      </c>
      <c r="G1371" s="2" t="str">
        <f>IF(VLOOKUP(C1371,customers!$A$2:$C$1760,3,FALSE)=0,"",VLOOKUP(C1371,customers!$A$2:$C$1760,3,FALSE))</f>
        <v/>
      </c>
      <c r="H1371" s="2" t="str">
        <f>VLOOKUP(C1371,customers!$A$2:$G$1760,7,FALSE)</f>
        <v>United States</v>
      </c>
      <c r="I1371" t="str">
        <f>VLOOKUP(D1371,products!$A$2:$B$97,2,FALSE)</f>
        <v>Exc</v>
      </c>
      <c r="J1371" t="str">
        <f>VLOOKUP(D1371,products!$A$2:$E$97,3,FALSE)</f>
        <v>L</v>
      </c>
      <c r="K1371" s="6">
        <f>VLOOKUP(D1371,products!$A$2:$E$97,4,FALSE)</f>
        <v>0.5</v>
      </c>
      <c r="L1371" s="7">
        <f>VLOOKUP(D1371,products!$A$2:$E$97,5,FALSE)</f>
        <v>8.91</v>
      </c>
      <c r="M1371" s="7">
        <f t="shared" si="63"/>
        <v>8.91</v>
      </c>
      <c r="N1371" t="str">
        <f t="shared" si="64"/>
        <v>Excelsa</v>
      </c>
      <c r="O1371" t="str">
        <f t="shared" si="65"/>
        <v>Light</v>
      </c>
      <c r="P1371" t="str">
        <f>VLOOKUP(orders[[#All],[Customer ID]],Table2[#All],9,0)</f>
        <v>Yes</v>
      </c>
    </row>
    <row r="1372" spans="1:16" x14ac:dyDescent="0.35">
      <c r="A1372" t="s">
        <v>2573</v>
      </c>
      <c r="B1372" s="5">
        <v>43501</v>
      </c>
      <c r="C1372" t="s">
        <v>2574</v>
      </c>
      <c r="D1372" t="s">
        <v>6183</v>
      </c>
      <c r="E1372">
        <v>2</v>
      </c>
      <c r="F1372" s="2" t="str">
        <f>VLOOKUP(C1372,customers!$A$2:$B$1760,2,FALSE)</f>
        <v>Corinna Catcheside</v>
      </c>
      <c r="G1372" s="2" t="str">
        <f>IF(VLOOKUP(C1372,customers!$A$2:$C$1760,3,FALSE)=0,"",VLOOKUP(C1372,customers!$A$2:$C$1760,3,FALSE))</f>
        <v>ccatchesideaa@macromedia.com</v>
      </c>
      <c r="H1372" s="2" t="str">
        <f>VLOOKUP(C1372,customers!$A$2:$G$1760,7,FALSE)</f>
        <v>United States</v>
      </c>
      <c r="I1372" t="str">
        <f>VLOOKUP(D1372,products!$A$2:$B$97,2,FALSE)</f>
        <v>Exc</v>
      </c>
      <c r="J1372" t="str">
        <f>VLOOKUP(D1372,products!$A$2:$E$97,3,FALSE)</f>
        <v>D</v>
      </c>
      <c r="K1372" s="6">
        <f>VLOOKUP(D1372,products!$A$2:$E$97,4,FALSE)</f>
        <v>1</v>
      </c>
      <c r="L1372" s="7">
        <f>VLOOKUP(D1372,products!$A$2:$E$97,5,FALSE)</f>
        <v>12.15</v>
      </c>
      <c r="M1372" s="7">
        <f t="shared" si="63"/>
        <v>24.3</v>
      </c>
      <c r="N1372" t="str">
        <f t="shared" si="64"/>
        <v>Excelsa</v>
      </c>
      <c r="O1372" t="str">
        <f t="shared" si="65"/>
        <v>Dark</v>
      </c>
      <c r="P1372" t="str">
        <f>VLOOKUP(orders[[#All],[Customer ID]],Table2[#All],9,0)</f>
        <v>Yes</v>
      </c>
    </row>
    <row r="1373" spans="1:16" x14ac:dyDescent="0.35">
      <c r="A1373" t="s">
        <v>2579</v>
      </c>
      <c r="B1373" s="5">
        <v>44705</v>
      </c>
      <c r="C1373" t="s">
        <v>2580</v>
      </c>
      <c r="D1373" t="s">
        <v>6180</v>
      </c>
      <c r="E1373">
        <v>6</v>
      </c>
      <c r="F1373" s="2" t="str">
        <f>VLOOKUP(C1373,customers!$A$2:$B$1760,2,FALSE)</f>
        <v>Cortney Gibbonson</v>
      </c>
      <c r="G1373" s="2" t="str">
        <f>IF(VLOOKUP(C1373,customers!$A$2:$C$1760,3,FALSE)=0,"",VLOOKUP(C1373,customers!$A$2:$C$1760,3,FALSE))</f>
        <v>cgibbonsonab@accuweather.com</v>
      </c>
      <c r="H1373" s="2" t="str">
        <f>VLOOKUP(C1373,customers!$A$2:$G$1760,7,FALSE)</f>
        <v>United States</v>
      </c>
      <c r="I1373" t="str">
        <f>VLOOKUP(D1373,products!$A$2:$B$97,2,FALSE)</f>
        <v>Ara</v>
      </c>
      <c r="J1373" t="str">
        <f>VLOOKUP(D1373,products!$A$2:$E$97,3,FALSE)</f>
        <v>L</v>
      </c>
      <c r="K1373" s="6">
        <f>VLOOKUP(D1373,products!$A$2:$E$97,4,FALSE)</f>
        <v>0.5</v>
      </c>
      <c r="L1373" s="7">
        <f>VLOOKUP(D1373,products!$A$2:$E$97,5,FALSE)</f>
        <v>7.77</v>
      </c>
      <c r="M1373" s="7">
        <f t="shared" si="63"/>
        <v>46.62</v>
      </c>
      <c r="N1373" t="str">
        <f t="shared" si="64"/>
        <v>Arabica</v>
      </c>
      <c r="O1373" t="str">
        <f t="shared" si="65"/>
        <v>Light</v>
      </c>
      <c r="P1373" t="str">
        <f>VLOOKUP(orders[[#All],[Customer ID]],Table2[#All],9,0)</f>
        <v>Yes</v>
      </c>
    </row>
    <row r="1374" spans="1:16" x14ac:dyDescent="0.35">
      <c r="A1374" t="s">
        <v>2585</v>
      </c>
      <c r="B1374" s="5">
        <v>44108</v>
      </c>
      <c r="C1374" t="s">
        <v>2586</v>
      </c>
      <c r="D1374" t="s">
        <v>6173</v>
      </c>
      <c r="E1374">
        <v>6</v>
      </c>
      <c r="F1374" s="2" t="str">
        <f>VLOOKUP(C1374,customers!$A$2:$B$1760,2,FALSE)</f>
        <v>Terri Farra</v>
      </c>
      <c r="G1374" s="2" t="str">
        <f>IF(VLOOKUP(C1374,customers!$A$2:$C$1760,3,FALSE)=0,"",VLOOKUP(C1374,customers!$A$2:$C$1760,3,FALSE))</f>
        <v>tfarraac@behance.net</v>
      </c>
      <c r="H1374" s="2" t="str">
        <f>VLOOKUP(C1374,customers!$A$2:$G$1760,7,FALSE)</f>
        <v>United States</v>
      </c>
      <c r="I1374" t="str">
        <f>VLOOKUP(D1374,products!$A$2:$B$97,2,FALSE)</f>
        <v>Rob</v>
      </c>
      <c r="J1374" t="str">
        <f>VLOOKUP(D1374,products!$A$2:$E$97,3,FALSE)</f>
        <v>L</v>
      </c>
      <c r="K1374" s="6">
        <f>VLOOKUP(D1374,products!$A$2:$E$97,4,FALSE)</f>
        <v>0.5</v>
      </c>
      <c r="L1374" s="7">
        <f>VLOOKUP(D1374,products!$A$2:$E$97,5,FALSE)</f>
        <v>7.17</v>
      </c>
      <c r="M1374" s="7">
        <f t="shared" si="63"/>
        <v>43.019999999999996</v>
      </c>
      <c r="N1374" t="str">
        <f t="shared" si="64"/>
        <v>Robusta</v>
      </c>
      <c r="O1374" t="str">
        <f t="shared" si="65"/>
        <v>Light</v>
      </c>
      <c r="P1374" t="str">
        <f>VLOOKUP(orders[[#All],[Customer ID]],Table2[#All],9,0)</f>
        <v>No</v>
      </c>
    </row>
    <row r="1375" spans="1:16" x14ac:dyDescent="0.35">
      <c r="A1375" t="s">
        <v>2591</v>
      </c>
      <c r="B1375" s="5">
        <v>44742</v>
      </c>
      <c r="C1375" t="s">
        <v>2592</v>
      </c>
      <c r="D1375" t="s">
        <v>6158</v>
      </c>
      <c r="E1375">
        <v>3</v>
      </c>
      <c r="F1375" s="2" t="str">
        <f>VLOOKUP(C1375,customers!$A$2:$B$1760,2,FALSE)</f>
        <v>Corney Curme</v>
      </c>
      <c r="G1375" s="2" t="str">
        <f>IF(VLOOKUP(C1375,customers!$A$2:$C$1760,3,FALSE)=0,"",VLOOKUP(C1375,customers!$A$2:$C$1760,3,FALSE))</f>
        <v/>
      </c>
      <c r="H1375" s="2" t="str">
        <f>VLOOKUP(C1375,customers!$A$2:$G$1760,7,FALSE)</f>
        <v>Ireland</v>
      </c>
      <c r="I1375" t="str">
        <f>VLOOKUP(D1375,products!$A$2:$B$97,2,FALSE)</f>
        <v>Ara</v>
      </c>
      <c r="J1375" t="str">
        <f>VLOOKUP(D1375,products!$A$2:$E$97,3,FALSE)</f>
        <v>D</v>
      </c>
      <c r="K1375" s="6">
        <f>VLOOKUP(D1375,products!$A$2:$E$97,4,FALSE)</f>
        <v>0.5</v>
      </c>
      <c r="L1375" s="7">
        <f>VLOOKUP(D1375,products!$A$2:$E$97,5,FALSE)</f>
        <v>5.97</v>
      </c>
      <c r="M1375" s="7">
        <f t="shared" si="63"/>
        <v>17.91</v>
      </c>
      <c r="N1375" t="str">
        <f t="shared" si="64"/>
        <v>Arabica</v>
      </c>
      <c r="O1375" t="str">
        <f t="shared" si="65"/>
        <v>Dark</v>
      </c>
      <c r="P1375" t="str">
        <f>VLOOKUP(orders[[#All],[Customer ID]],Table2[#All],9,0)</f>
        <v>Yes</v>
      </c>
    </row>
    <row r="1376" spans="1:16" x14ac:dyDescent="0.35">
      <c r="A1376" t="s">
        <v>2597</v>
      </c>
      <c r="B1376" s="5">
        <v>44125</v>
      </c>
      <c r="C1376" t="s">
        <v>2598</v>
      </c>
      <c r="D1376" t="s">
        <v>6161</v>
      </c>
      <c r="E1376">
        <v>4</v>
      </c>
      <c r="F1376" s="2" t="str">
        <f>VLOOKUP(C1376,customers!$A$2:$B$1760,2,FALSE)</f>
        <v>Gothart Bamfield</v>
      </c>
      <c r="G1376" s="2" t="str">
        <f>IF(VLOOKUP(C1376,customers!$A$2:$C$1760,3,FALSE)=0,"",VLOOKUP(C1376,customers!$A$2:$C$1760,3,FALSE))</f>
        <v>gbamfieldae@yellowpages.com</v>
      </c>
      <c r="H1376" s="2" t="str">
        <f>VLOOKUP(C1376,customers!$A$2:$G$1760,7,FALSE)</f>
        <v>United States</v>
      </c>
      <c r="I1376" t="str">
        <f>VLOOKUP(D1376,products!$A$2:$B$97,2,FALSE)</f>
        <v>Lib</v>
      </c>
      <c r="J1376" t="str">
        <f>VLOOKUP(D1376,products!$A$2:$E$97,3,FALSE)</f>
        <v>L</v>
      </c>
      <c r="K1376" s="6">
        <f>VLOOKUP(D1376,products!$A$2:$E$97,4,FALSE)</f>
        <v>0.5</v>
      </c>
      <c r="L1376" s="7">
        <f>VLOOKUP(D1376,products!$A$2:$E$97,5,FALSE)</f>
        <v>9.51</v>
      </c>
      <c r="M1376" s="7">
        <f t="shared" si="63"/>
        <v>38.04</v>
      </c>
      <c r="N1376" t="str">
        <f t="shared" si="64"/>
        <v>Liberica</v>
      </c>
      <c r="O1376" t="str">
        <f t="shared" si="65"/>
        <v>Light</v>
      </c>
      <c r="P1376" t="str">
        <f>VLOOKUP(orders[[#All],[Customer ID]],Table2[#All],9,0)</f>
        <v>Yes</v>
      </c>
    </row>
    <row r="1377" spans="1:16" x14ac:dyDescent="0.35">
      <c r="A1377" t="s">
        <v>2603</v>
      </c>
      <c r="B1377" s="5">
        <v>44120</v>
      </c>
      <c r="C1377" t="s">
        <v>2604</v>
      </c>
      <c r="D1377" t="s">
        <v>6152</v>
      </c>
      <c r="E1377">
        <v>2</v>
      </c>
      <c r="F1377" s="2" t="str">
        <f>VLOOKUP(C1377,customers!$A$2:$B$1760,2,FALSE)</f>
        <v>Waylin Hollingdale</v>
      </c>
      <c r="G1377" s="2" t="str">
        <f>IF(VLOOKUP(C1377,customers!$A$2:$C$1760,3,FALSE)=0,"",VLOOKUP(C1377,customers!$A$2:$C$1760,3,FALSE))</f>
        <v>whollingdaleaf@about.me</v>
      </c>
      <c r="H1377" s="2" t="str">
        <f>VLOOKUP(C1377,customers!$A$2:$G$1760,7,FALSE)</f>
        <v>United States</v>
      </c>
      <c r="I1377" t="str">
        <f>VLOOKUP(D1377,products!$A$2:$B$97,2,FALSE)</f>
        <v>Ara</v>
      </c>
      <c r="J1377" t="str">
        <f>VLOOKUP(D1377,products!$A$2:$E$97,3,FALSE)</f>
        <v>M</v>
      </c>
      <c r="K1377" s="6">
        <f>VLOOKUP(D1377,products!$A$2:$E$97,4,FALSE)</f>
        <v>0.2</v>
      </c>
      <c r="L1377" s="7">
        <f>VLOOKUP(D1377,products!$A$2:$E$97,5,FALSE)</f>
        <v>3.375</v>
      </c>
      <c r="M1377" s="7">
        <f t="shared" si="63"/>
        <v>6.75</v>
      </c>
      <c r="N1377" t="str">
        <f t="shared" si="64"/>
        <v>Arabica</v>
      </c>
      <c r="O1377" t="str">
        <f t="shared" si="65"/>
        <v>Medium</v>
      </c>
      <c r="P1377" t="str">
        <f>VLOOKUP(orders[[#All],[Customer ID]],Table2[#All],9,0)</f>
        <v>Yes</v>
      </c>
    </row>
    <row r="1378" spans="1:16" x14ac:dyDescent="0.35">
      <c r="A1378" t="s">
        <v>2609</v>
      </c>
      <c r="B1378" s="5">
        <v>44097</v>
      </c>
      <c r="C1378" t="s">
        <v>2610</v>
      </c>
      <c r="D1378" t="s">
        <v>6146</v>
      </c>
      <c r="E1378">
        <v>1</v>
      </c>
      <c r="F1378" s="2" t="str">
        <f>VLOOKUP(C1378,customers!$A$2:$B$1760,2,FALSE)</f>
        <v>Judd De Leek</v>
      </c>
      <c r="G1378" s="2" t="str">
        <f>IF(VLOOKUP(C1378,customers!$A$2:$C$1760,3,FALSE)=0,"",VLOOKUP(C1378,customers!$A$2:$C$1760,3,FALSE))</f>
        <v>jdeag@xrea.com</v>
      </c>
      <c r="H1378" s="2" t="str">
        <f>VLOOKUP(C1378,customers!$A$2:$G$1760,7,FALSE)</f>
        <v>United States</v>
      </c>
      <c r="I1378" t="str">
        <f>VLOOKUP(D1378,products!$A$2:$B$97,2,FALSE)</f>
        <v>Rob</v>
      </c>
      <c r="J1378" t="str">
        <f>VLOOKUP(D1378,products!$A$2:$E$97,3,FALSE)</f>
        <v>M</v>
      </c>
      <c r="K1378" s="6">
        <f>VLOOKUP(D1378,products!$A$2:$E$97,4,FALSE)</f>
        <v>0.5</v>
      </c>
      <c r="L1378" s="7">
        <f>VLOOKUP(D1378,products!$A$2:$E$97,5,FALSE)</f>
        <v>5.97</v>
      </c>
      <c r="M1378" s="7">
        <f t="shared" si="63"/>
        <v>5.97</v>
      </c>
      <c r="N1378" t="str">
        <f t="shared" si="64"/>
        <v>Robusta</v>
      </c>
      <c r="O1378" t="str">
        <f t="shared" si="65"/>
        <v>Medium</v>
      </c>
      <c r="P1378" t="str">
        <f>VLOOKUP(orders[[#All],[Customer ID]],Table2[#All],9,0)</f>
        <v>Yes</v>
      </c>
    </row>
    <row r="1379" spans="1:16" x14ac:dyDescent="0.35">
      <c r="A1379" t="s">
        <v>2615</v>
      </c>
      <c r="B1379" s="5">
        <v>43532</v>
      </c>
      <c r="C1379" t="s">
        <v>2616</v>
      </c>
      <c r="D1379" t="s">
        <v>6163</v>
      </c>
      <c r="E1379">
        <v>3</v>
      </c>
      <c r="F1379" s="2" t="str">
        <f>VLOOKUP(C1379,customers!$A$2:$B$1760,2,FALSE)</f>
        <v>Vanya Skullet</v>
      </c>
      <c r="G1379" s="2" t="str">
        <f>IF(VLOOKUP(C1379,customers!$A$2:$C$1760,3,FALSE)=0,"",VLOOKUP(C1379,customers!$A$2:$C$1760,3,FALSE))</f>
        <v>vskulletah@tinyurl.com</v>
      </c>
      <c r="H1379" s="2" t="str">
        <f>VLOOKUP(C1379,customers!$A$2:$G$1760,7,FALSE)</f>
        <v>Ireland</v>
      </c>
      <c r="I1379" t="str">
        <f>VLOOKUP(D1379,products!$A$2:$B$97,2,FALSE)</f>
        <v>Rob</v>
      </c>
      <c r="J1379" t="str">
        <f>VLOOKUP(D1379,products!$A$2:$E$97,3,FALSE)</f>
        <v>D</v>
      </c>
      <c r="K1379" s="6">
        <f>VLOOKUP(D1379,products!$A$2:$E$97,4,FALSE)</f>
        <v>0.2</v>
      </c>
      <c r="L1379" s="7">
        <f>VLOOKUP(D1379,products!$A$2:$E$97,5,FALSE)</f>
        <v>2.6850000000000001</v>
      </c>
      <c r="M1379" s="7">
        <f t="shared" si="63"/>
        <v>8.0549999999999997</v>
      </c>
      <c r="N1379" t="str">
        <f t="shared" si="64"/>
        <v>Robusta</v>
      </c>
      <c r="O1379" t="str">
        <f t="shared" si="65"/>
        <v>Dark</v>
      </c>
      <c r="P1379" t="str">
        <f>VLOOKUP(orders[[#All],[Customer ID]],Table2[#All],9,0)</f>
        <v>No</v>
      </c>
    </row>
    <row r="1380" spans="1:16" x14ac:dyDescent="0.35">
      <c r="A1380" t="s">
        <v>2621</v>
      </c>
      <c r="B1380" s="5">
        <v>44377</v>
      </c>
      <c r="C1380" t="s">
        <v>2622</v>
      </c>
      <c r="D1380" t="s">
        <v>6180</v>
      </c>
      <c r="E1380">
        <v>3</v>
      </c>
      <c r="F1380" s="2" t="str">
        <f>VLOOKUP(C1380,customers!$A$2:$B$1760,2,FALSE)</f>
        <v>Jany Rudeforth</v>
      </c>
      <c r="G1380" s="2" t="str">
        <f>IF(VLOOKUP(C1380,customers!$A$2:$C$1760,3,FALSE)=0,"",VLOOKUP(C1380,customers!$A$2:$C$1760,3,FALSE))</f>
        <v>jrudeforthai@wunderground.com</v>
      </c>
      <c r="H1380" s="2" t="str">
        <f>VLOOKUP(C1380,customers!$A$2:$G$1760,7,FALSE)</f>
        <v>Ireland</v>
      </c>
      <c r="I1380" t="str">
        <f>VLOOKUP(D1380,products!$A$2:$B$97,2,FALSE)</f>
        <v>Ara</v>
      </c>
      <c r="J1380" t="str">
        <f>VLOOKUP(D1380,products!$A$2:$E$97,3,FALSE)</f>
        <v>L</v>
      </c>
      <c r="K1380" s="6">
        <f>VLOOKUP(D1380,products!$A$2:$E$97,4,FALSE)</f>
        <v>0.5</v>
      </c>
      <c r="L1380" s="7">
        <f>VLOOKUP(D1380,products!$A$2:$E$97,5,FALSE)</f>
        <v>7.77</v>
      </c>
      <c r="M1380" s="7">
        <f t="shared" si="63"/>
        <v>23.31</v>
      </c>
      <c r="N1380" t="str">
        <f t="shared" si="64"/>
        <v>Arabica</v>
      </c>
      <c r="O1380" t="str">
        <f t="shared" si="65"/>
        <v>Light</v>
      </c>
      <c r="P1380" t="str">
        <f>VLOOKUP(orders[[#All],[Customer ID]],Table2[#All],9,0)</f>
        <v>Yes</v>
      </c>
    </row>
    <row r="1381" spans="1:16" x14ac:dyDescent="0.35">
      <c r="A1381" t="s">
        <v>2627</v>
      </c>
      <c r="B1381" s="5">
        <v>43690</v>
      </c>
      <c r="C1381" t="s">
        <v>2628</v>
      </c>
      <c r="D1381" t="s">
        <v>6173</v>
      </c>
      <c r="E1381">
        <v>6</v>
      </c>
      <c r="F1381" s="2" t="str">
        <f>VLOOKUP(C1381,customers!$A$2:$B$1760,2,FALSE)</f>
        <v>Ashbey Tomaszewski</v>
      </c>
      <c r="G1381" s="2" t="str">
        <f>IF(VLOOKUP(C1381,customers!$A$2:$C$1760,3,FALSE)=0,"",VLOOKUP(C1381,customers!$A$2:$C$1760,3,FALSE))</f>
        <v>atomaszewskiaj@answers.com</v>
      </c>
      <c r="H1381" s="2" t="str">
        <f>VLOOKUP(C1381,customers!$A$2:$G$1760,7,FALSE)</f>
        <v>United Kingdom</v>
      </c>
      <c r="I1381" t="str">
        <f>VLOOKUP(D1381,products!$A$2:$B$97,2,FALSE)</f>
        <v>Rob</v>
      </c>
      <c r="J1381" t="str">
        <f>VLOOKUP(D1381,products!$A$2:$E$97,3,FALSE)</f>
        <v>L</v>
      </c>
      <c r="K1381" s="6">
        <f>VLOOKUP(D1381,products!$A$2:$E$97,4,FALSE)</f>
        <v>0.5</v>
      </c>
      <c r="L1381" s="7">
        <f>VLOOKUP(D1381,products!$A$2:$E$97,5,FALSE)</f>
        <v>7.17</v>
      </c>
      <c r="M1381" s="7">
        <f t="shared" si="63"/>
        <v>43.019999999999996</v>
      </c>
      <c r="N1381" t="str">
        <f t="shared" si="64"/>
        <v>Robusta</v>
      </c>
      <c r="O1381" t="str">
        <f t="shared" si="65"/>
        <v>Light</v>
      </c>
      <c r="P1381" t="str">
        <f>VLOOKUP(orders[[#All],[Customer ID]],Table2[#All],9,0)</f>
        <v>Yes</v>
      </c>
    </row>
    <row r="1382" spans="1:16" x14ac:dyDescent="0.35">
      <c r="A1382" t="s">
        <v>2632</v>
      </c>
      <c r="B1382" s="5">
        <v>44249</v>
      </c>
      <c r="C1382" t="s">
        <v>2331</v>
      </c>
      <c r="D1382" t="s">
        <v>6169</v>
      </c>
      <c r="E1382">
        <v>3</v>
      </c>
      <c r="F1382" s="2" t="str">
        <f>VLOOKUP(C1382,customers!$A$2:$B$1760,2,FALSE)</f>
        <v>Flynn Antony</v>
      </c>
      <c r="G1382" s="2" t="str">
        <f>IF(VLOOKUP(C1382,customers!$A$2:$C$1760,3,FALSE)=0,"",VLOOKUP(C1382,customers!$A$2:$C$1760,3,FALSE))</f>
        <v/>
      </c>
      <c r="H1382" s="2" t="str">
        <f>VLOOKUP(C1382,customers!$A$2:$G$1760,7,FALSE)</f>
        <v>United States</v>
      </c>
      <c r="I1382" t="str">
        <f>VLOOKUP(D1382,products!$A$2:$B$97,2,FALSE)</f>
        <v>Lib</v>
      </c>
      <c r="J1382" t="str">
        <f>VLOOKUP(D1382,products!$A$2:$E$97,3,FALSE)</f>
        <v>D</v>
      </c>
      <c r="K1382" s="6">
        <f>VLOOKUP(D1382,products!$A$2:$E$97,4,FALSE)</f>
        <v>0.5</v>
      </c>
      <c r="L1382" s="7">
        <f>VLOOKUP(D1382,products!$A$2:$E$97,5,FALSE)</f>
        <v>7.77</v>
      </c>
      <c r="M1382" s="7">
        <f t="shared" si="63"/>
        <v>23.31</v>
      </c>
      <c r="N1382" t="str">
        <f t="shared" si="64"/>
        <v>Liberica</v>
      </c>
      <c r="O1382" t="str">
        <f t="shared" si="65"/>
        <v>Dark</v>
      </c>
      <c r="P1382" t="str">
        <f>VLOOKUP(orders[[#All],[Customer ID]],Table2[#All],9,0)</f>
        <v>No</v>
      </c>
    </row>
    <row r="1383" spans="1:16" x14ac:dyDescent="0.35">
      <c r="A1383" t="s">
        <v>2638</v>
      </c>
      <c r="B1383" s="5">
        <v>44646</v>
      </c>
      <c r="C1383" t="s">
        <v>2639</v>
      </c>
      <c r="D1383" t="s">
        <v>6154</v>
      </c>
      <c r="E1383">
        <v>5</v>
      </c>
      <c r="F1383" s="2" t="str">
        <f>VLOOKUP(C1383,customers!$A$2:$B$1760,2,FALSE)</f>
        <v>Pren Bess</v>
      </c>
      <c r="G1383" s="2" t="str">
        <f>IF(VLOOKUP(C1383,customers!$A$2:$C$1760,3,FALSE)=0,"",VLOOKUP(C1383,customers!$A$2:$C$1760,3,FALSE))</f>
        <v>pbessal@qq.com</v>
      </c>
      <c r="H1383" s="2" t="str">
        <f>VLOOKUP(C1383,customers!$A$2:$G$1760,7,FALSE)</f>
        <v>United States</v>
      </c>
      <c r="I1383" t="str">
        <f>VLOOKUP(D1383,products!$A$2:$B$97,2,FALSE)</f>
        <v>Ara</v>
      </c>
      <c r="J1383" t="str">
        <f>VLOOKUP(D1383,products!$A$2:$E$97,3,FALSE)</f>
        <v>D</v>
      </c>
      <c r="K1383" s="6">
        <f>VLOOKUP(D1383,products!$A$2:$E$97,4,FALSE)</f>
        <v>0.2</v>
      </c>
      <c r="L1383" s="7">
        <f>VLOOKUP(D1383,products!$A$2:$E$97,5,FALSE)</f>
        <v>2.9849999999999999</v>
      </c>
      <c r="M1383" s="7">
        <f t="shared" si="63"/>
        <v>14.924999999999999</v>
      </c>
      <c r="N1383" t="str">
        <f t="shared" si="64"/>
        <v>Arabica</v>
      </c>
      <c r="O1383" t="str">
        <f t="shared" si="65"/>
        <v>Dark</v>
      </c>
      <c r="P1383" t="str">
        <f>VLOOKUP(orders[[#All],[Customer ID]],Table2[#All],9,0)</f>
        <v>Yes</v>
      </c>
    </row>
    <row r="1384" spans="1:16" x14ac:dyDescent="0.35">
      <c r="A1384" t="s">
        <v>2644</v>
      </c>
      <c r="B1384" s="5">
        <v>43840</v>
      </c>
      <c r="C1384" t="s">
        <v>2645</v>
      </c>
      <c r="D1384" t="s">
        <v>6144</v>
      </c>
      <c r="E1384">
        <v>3</v>
      </c>
      <c r="F1384" s="2" t="str">
        <f>VLOOKUP(C1384,customers!$A$2:$B$1760,2,FALSE)</f>
        <v>Elka Windress</v>
      </c>
      <c r="G1384" s="2" t="str">
        <f>IF(VLOOKUP(C1384,customers!$A$2:$C$1760,3,FALSE)=0,"",VLOOKUP(C1384,customers!$A$2:$C$1760,3,FALSE))</f>
        <v>ewindressam@marketwatch.com</v>
      </c>
      <c r="H1384" s="2" t="str">
        <f>VLOOKUP(C1384,customers!$A$2:$G$1760,7,FALSE)</f>
        <v>United States</v>
      </c>
      <c r="I1384" t="str">
        <f>VLOOKUP(D1384,products!$A$2:$B$97,2,FALSE)</f>
        <v>Exc</v>
      </c>
      <c r="J1384" t="str">
        <f>VLOOKUP(D1384,products!$A$2:$E$97,3,FALSE)</f>
        <v>D</v>
      </c>
      <c r="K1384" s="6">
        <f>VLOOKUP(D1384,products!$A$2:$E$97,4,FALSE)</f>
        <v>0.5</v>
      </c>
      <c r="L1384" s="7">
        <f>VLOOKUP(D1384,products!$A$2:$E$97,5,FALSE)</f>
        <v>7.29</v>
      </c>
      <c r="M1384" s="7">
        <f t="shared" si="63"/>
        <v>21.87</v>
      </c>
      <c r="N1384" t="str">
        <f t="shared" si="64"/>
        <v>Excelsa</v>
      </c>
      <c r="O1384" t="str">
        <f t="shared" si="65"/>
        <v>Dark</v>
      </c>
      <c r="P1384" t="str">
        <f>VLOOKUP(orders[[#All],[Customer ID]],Table2[#All],9,0)</f>
        <v>No</v>
      </c>
    </row>
    <row r="1385" spans="1:16" x14ac:dyDescent="0.35">
      <c r="A1385" t="s">
        <v>2650</v>
      </c>
      <c r="B1385" s="5">
        <v>43586</v>
      </c>
      <c r="C1385" t="s">
        <v>2651</v>
      </c>
      <c r="D1385" t="s">
        <v>6176</v>
      </c>
      <c r="E1385">
        <v>6</v>
      </c>
      <c r="F1385" s="2" t="str">
        <f>VLOOKUP(C1385,customers!$A$2:$B$1760,2,FALSE)</f>
        <v>Marty Kidstoun</v>
      </c>
      <c r="G1385" s="2" t="str">
        <f>IF(VLOOKUP(C1385,customers!$A$2:$C$1760,3,FALSE)=0,"",VLOOKUP(C1385,customers!$A$2:$C$1760,3,FALSE))</f>
        <v/>
      </c>
      <c r="H1385" s="2" t="str">
        <f>VLOOKUP(C1385,customers!$A$2:$G$1760,7,FALSE)</f>
        <v>United States</v>
      </c>
      <c r="I1385" t="str">
        <f>VLOOKUP(D1385,products!$A$2:$B$97,2,FALSE)</f>
        <v>Exc</v>
      </c>
      <c r="J1385" t="str">
        <f>VLOOKUP(D1385,products!$A$2:$E$97,3,FALSE)</f>
        <v>L</v>
      </c>
      <c r="K1385" s="6">
        <f>VLOOKUP(D1385,products!$A$2:$E$97,4,FALSE)</f>
        <v>0.5</v>
      </c>
      <c r="L1385" s="7">
        <f>VLOOKUP(D1385,products!$A$2:$E$97,5,FALSE)</f>
        <v>8.91</v>
      </c>
      <c r="M1385" s="7">
        <f t="shared" si="63"/>
        <v>53.46</v>
      </c>
      <c r="N1385" t="str">
        <f t="shared" si="64"/>
        <v>Excelsa</v>
      </c>
      <c r="O1385" t="str">
        <f t="shared" si="65"/>
        <v>Light</v>
      </c>
      <c r="P1385" t="str">
        <f>VLOOKUP(orders[[#All],[Customer ID]],Table2[#All],9,0)</f>
        <v>Yes</v>
      </c>
    </row>
    <row r="1386" spans="1:16" x14ac:dyDescent="0.35">
      <c r="A1386" t="s">
        <v>2655</v>
      </c>
      <c r="B1386" s="5">
        <v>43870</v>
      </c>
      <c r="C1386" t="s">
        <v>2656</v>
      </c>
      <c r="D1386" t="s">
        <v>6182</v>
      </c>
      <c r="E1386">
        <v>4</v>
      </c>
      <c r="F1386" s="2" t="str">
        <f>VLOOKUP(C1386,customers!$A$2:$B$1760,2,FALSE)</f>
        <v>Nickey Dimbleby</v>
      </c>
      <c r="G1386" s="2" t="str">
        <f>IF(VLOOKUP(C1386,customers!$A$2:$C$1760,3,FALSE)=0,"",VLOOKUP(C1386,customers!$A$2:$C$1760,3,FALSE))</f>
        <v/>
      </c>
      <c r="H1386" s="2" t="str">
        <f>VLOOKUP(C1386,customers!$A$2:$G$1760,7,FALSE)</f>
        <v>United States</v>
      </c>
      <c r="I1386" t="str">
        <f>VLOOKUP(D1386,products!$A$2:$B$97,2,FALSE)</f>
        <v>Ara</v>
      </c>
      <c r="J1386" t="str">
        <f>VLOOKUP(D1386,products!$A$2:$E$97,3,FALSE)</f>
        <v>L</v>
      </c>
      <c r="K1386" s="6">
        <f>VLOOKUP(D1386,products!$A$2:$E$97,4,FALSE)</f>
        <v>2.5</v>
      </c>
      <c r="L1386" s="7">
        <f>VLOOKUP(D1386,products!$A$2:$E$97,5,FALSE)</f>
        <v>29.785</v>
      </c>
      <c r="M1386" s="7">
        <f t="shared" si="63"/>
        <v>119.14</v>
      </c>
      <c r="N1386" t="str">
        <f t="shared" si="64"/>
        <v>Arabica</v>
      </c>
      <c r="O1386" t="str">
        <f t="shared" si="65"/>
        <v>Light</v>
      </c>
      <c r="P1386" t="str">
        <f>VLOOKUP(orders[[#All],[Customer ID]],Table2[#All],9,0)</f>
        <v>No</v>
      </c>
    </row>
    <row r="1387" spans="1:16" x14ac:dyDescent="0.35">
      <c r="A1387" t="s">
        <v>2660</v>
      </c>
      <c r="B1387" s="5">
        <v>44559</v>
      </c>
      <c r="C1387" t="s">
        <v>2661</v>
      </c>
      <c r="D1387" t="s">
        <v>6160</v>
      </c>
      <c r="E1387">
        <v>5</v>
      </c>
      <c r="F1387" s="2" t="str">
        <f>VLOOKUP(C1387,customers!$A$2:$B$1760,2,FALSE)</f>
        <v>Virgil Baumadier</v>
      </c>
      <c r="G1387" s="2" t="str">
        <f>IF(VLOOKUP(C1387,customers!$A$2:$C$1760,3,FALSE)=0,"",VLOOKUP(C1387,customers!$A$2:$C$1760,3,FALSE))</f>
        <v>vbaumadierap@google.cn</v>
      </c>
      <c r="H1387" s="2" t="str">
        <f>VLOOKUP(C1387,customers!$A$2:$G$1760,7,FALSE)</f>
        <v>United States</v>
      </c>
      <c r="I1387" t="str">
        <f>VLOOKUP(D1387,products!$A$2:$B$97,2,FALSE)</f>
        <v>Lib</v>
      </c>
      <c r="J1387" t="str">
        <f>VLOOKUP(D1387,products!$A$2:$E$97,3,FALSE)</f>
        <v>M</v>
      </c>
      <c r="K1387" s="6">
        <f>VLOOKUP(D1387,products!$A$2:$E$97,4,FALSE)</f>
        <v>0.5</v>
      </c>
      <c r="L1387" s="7">
        <f>VLOOKUP(D1387,products!$A$2:$E$97,5,FALSE)</f>
        <v>8.73</v>
      </c>
      <c r="M1387" s="7">
        <f t="shared" si="63"/>
        <v>43.650000000000006</v>
      </c>
      <c r="N1387" t="str">
        <f t="shared" si="64"/>
        <v>Liberica</v>
      </c>
      <c r="O1387" t="str">
        <f t="shared" si="65"/>
        <v>Medium</v>
      </c>
      <c r="P1387" t="str">
        <f>VLOOKUP(orders[[#All],[Customer ID]],Table2[#All],9,0)</f>
        <v>Yes</v>
      </c>
    </row>
    <row r="1388" spans="1:16" x14ac:dyDescent="0.35">
      <c r="A1388" t="s">
        <v>2666</v>
      </c>
      <c r="B1388" s="5">
        <v>44083</v>
      </c>
      <c r="C1388" t="s">
        <v>2667</v>
      </c>
      <c r="D1388" t="s">
        <v>6154</v>
      </c>
      <c r="E1388">
        <v>6</v>
      </c>
      <c r="F1388" s="2" t="str">
        <f>VLOOKUP(C1388,customers!$A$2:$B$1760,2,FALSE)</f>
        <v>Lenore Messenbird</v>
      </c>
      <c r="G1388" s="2" t="str">
        <f>IF(VLOOKUP(C1388,customers!$A$2:$C$1760,3,FALSE)=0,"",VLOOKUP(C1388,customers!$A$2:$C$1760,3,FALSE))</f>
        <v/>
      </c>
      <c r="H1388" s="2" t="str">
        <f>VLOOKUP(C1388,customers!$A$2:$G$1760,7,FALSE)</f>
        <v>United States</v>
      </c>
      <c r="I1388" t="str">
        <f>VLOOKUP(D1388,products!$A$2:$B$97,2,FALSE)</f>
        <v>Ara</v>
      </c>
      <c r="J1388" t="str">
        <f>VLOOKUP(D1388,products!$A$2:$E$97,3,FALSE)</f>
        <v>D</v>
      </c>
      <c r="K1388" s="6">
        <f>VLOOKUP(D1388,products!$A$2:$E$97,4,FALSE)</f>
        <v>0.2</v>
      </c>
      <c r="L1388" s="7">
        <f>VLOOKUP(D1388,products!$A$2:$E$97,5,FALSE)</f>
        <v>2.9849999999999999</v>
      </c>
      <c r="M1388" s="7">
        <f t="shared" si="63"/>
        <v>17.91</v>
      </c>
      <c r="N1388" t="str">
        <f t="shared" si="64"/>
        <v>Arabica</v>
      </c>
      <c r="O1388" t="str">
        <f t="shared" si="65"/>
        <v>Dark</v>
      </c>
      <c r="P1388" t="str">
        <f>VLOOKUP(orders[[#All],[Customer ID]],Table2[#All],9,0)</f>
        <v>Yes</v>
      </c>
    </row>
    <row r="1389" spans="1:16" x14ac:dyDescent="0.35">
      <c r="A1389" t="s">
        <v>2671</v>
      </c>
      <c r="B1389" s="5">
        <v>44455</v>
      </c>
      <c r="C1389" t="s">
        <v>2672</v>
      </c>
      <c r="D1389" t="s">
        <v>6171</v>
      </c>
      <c r="E1389">
        <v>5</v>
      </c>
      <c r="F1389" s="2" t="str">
        <f>VLOOKUP(C1389,customers!$A$2:$B$1760,2,FALSE)</f>
        <v>Shirleen Welds</v>
      </c>
      <c r="G1389" s="2" t="str">
        <f>IF(VLOOKUP(C1389,customers!$A$2:$C$1760,3,FALSE)=0,"",VLOOKUP(C1389,customers!$A$2:$C$1760,3,FALSE))</f>
        <v>sweldsar@wired.com</v>
      </c>
      <c r="H1389" s="2" t="str">
        <f>VLOOKUP(C1389,customers!$A$2:$G$1760,7,FALSE)</f>
        <v>United States</v>
      </c>
      <c r="I1389" t="str">
        <f>VLOOKUP(D1389,products!$A$2:$B$97,2,FALSE)</f>
        <v>Exc</v>
      </c>
      <c r="J1389" t="str">
        <f>VLOOKUP(D1389,products!$A$2:$E$97,3,FALSE)</f>
        <v>L</v>
      </c>
      <c r="K1389" s="6">
        <f>VLOOKUP(D1389,products!$A$2:$E$97,4,FALSE)</f>
        <v>1</v>
      </c>
      <c r="L1389" s="7">
        <f>VLOOKUP(D1389,products!$A$2:$E$97,5,FALSE)</f>
        <v>14.85</v>
      </c>
      <c r="M1389" s="7">
        <f t="shared" si="63"/>
        <v>74.25</v>
      </c>
      <c r="N1389" t="str">
        <f t="shared" si="64"/>
        <v>Excelsa</v>
      </c>
      <c r="O1389" t="str">
        <f t="shared" si="65"/>
        <v>Light</v>
      </c>
      <c r="P1389" t="str">
        <f>VLOOKUP(orders[[#All],[Customer ID]],Table2[#All],9,0)</f>
        <v>Yes</v>
      </c>
    </row>
    <row r="1390" spans="1:16" x14ac:dyDescent="0.35">
      <c r="A1390" t="s">
        <v>2677</v>
      </c>
      <c r="B1390" s="5">
        <v>44130</v>
      </c>
      <c r="C1390" t="s">
        <v>2678</v>
      </c>
      <c r="D1390" t="s">
        <v>6150</v>
      </c>
      <c r="E1390">
        <v>3</v>
      </c>
      <c r="F1390" s="2" t="str">
        <f>VLOOKUP(C1390,customers!$A$2:$B$1760,2,FALSE)</f>
        <v>Maisie Sarvar</v>
      </c>
      <c r="G1390" s="2" t="str">
        <f>IF(VLOOKUP(C1390,customers!$A$2:$C$1760,3,FALSE)=0,"",VLOOKUP(C1390,customers!$A$2:$C$1760,3,FALSE))</f>
        <v>msarvaras@artisteer.com</v>
      </c>
      <c r="H1390" s="2" t="str">
        <f>VLOOKUP(C1390,customers!$A$2:$G$1760,7,FALSE)</f>
        <v>United States</v>
      </c>
      <c r="I1390" t="str">
        <f>VLOOKUP(D1390,products!$A$2:$B$97,2,FALSE)</f>
        <v>Lib</v>
      </c>
      <c r="J1390" t="str">
        <f>VLOOKUP(D1390,products!$A$2:$E$97,3,FALSE)</f>
        <v>D</v>
      </c>
      <c r="K1390" s="6">
        <f>VLOOKUP(D1390,products!$A$2:$E$97,4,FALSE)</f>
        <v>0.2</v>
      </c>
      <c r="L1390" s="7">
        <f>VLOOKUP(D1390,products!$A$2:$E$97,5,FALSE)</f>
        <v>3.8849999999999998</v>
      </c>
      <c r="M1390" s="7">
        <f t="shared" si="63"/>
        <v>11.654999999999999</v>
      </c>
      <c r="N1390" t="str">
        <f t="shared" si="64"/>
        <v>Liberica</v>
      </c>
      <c r="O1390" t="str">
        <f t="shared" si="65"/>
        <v>Dark</v>
      </c>
      <c r="P1390" t="str">
        <f>VLOOKUP(orders[[#All],[Customer ID]],Table2[#All],9,0)</f>
        <v>Yes</v>
      </c>
    </row>
    <row r="1391" spans="1:16" x14ac:dyDescent="0.35">
      <c r="A1391" t="s">
        <v>2683</v>
      </c>
      <c r="B1391" s="5">
        <v>43536</v>
      </c>
      <c r="C1391" t="s">
        <v>2684</v>
      </c>
      <c r="D1391" t="s">
        <v>6169</v>
      </c>
      <c r="E1391">
        <v>3</v>
      </c>
      <c r="F1391" s="2" t="str">
        <f>VLOOKUP(C1391,customers!$A$2:$B$1760,2,FALSE)</f>
        <v>Andrej Havick</v>
      </c>
      <c r="G1391" s="2" t="str">
        <f>IF(VLOOKUP(C1391,customers!$A$2:$C$1760,3,FALSE)=0,"",VLOOKUP(C1391,customers!$A$2:$C$1760,3,FALSE))</f>
        <v>ahavickat@nsw.gov.au</v>
      </c>
      <c r="H1391" s="2" t="str">
        <f>VLOOKUP(C1391,customers!$A$2:$G$1760,7,FALSE)</f>
        <v>United States</v>
      </c>
      <c r="I1391" t="str">
        <f>VLOOKUP(D1391,products!$A$2:$B$97,2,FALSE)</f>
        <v>Lib</v>
      </c>
      <c r="J1391" t="str">
        <f>VLOOKUP(D1391,products!$A$2:$E$97,3,FALSE)</f>
        <v>D</v>
      </c>
      <c r="K1391" s="6">
        <f>VLOOKUP(D1391,products!$A$2:$E$97,4,FALSE)</f>
        <v>0.5</v>
      </c>
      <c r="L1391" s="7">
        <f>VLOOKUP(D1391,products!$A$2:$E$97,5,FALSE)</f>
        <v>7.77</v>
      </c>
      <c r="M1391" s="7">
        <f t="shared" si="63"/>
        <v>23.31</v>
      </c>
      <c r="N1391" t="str">
        <f t="shared" si="64"/>
        <v>Liberica</v>
      </c>
      <c r="O1391" t="str">
        <f t="shared" si="65"/>
        <v>Dark</v>
      </c>
      <c r="P1391" t="str">
        <f>VLOOKUP(orders[[#All],[Customer ID]],Table2[#All],9,0)</f>
        <v>Yes</v>
      </c>
    </row>
    <row r="1392" spans="1:16" x14ac:dyDescent="0.35">
      <c r="A1392" t="s">
        <v>2689</v>
      </c>
      <c r="B1392" s="5">
        <v>44245</v>
      </c>
      <c r="C1392" t="s">
        <v>2690</v>
      </c>
      <c r="D1392" t="s">
        <v>6144</v>
      </c>
      <c r="E1392">
        <v>2</v>
      </c>
      <c r="F1392" s="2" t="str">
        <f>VLOOKUP(C1392,customers!$A$2:$B$1760,2,FALSE)</f>
        <v>Sloan Diviny</v>
      </c>
      <c r="G1392" s="2" t="str">
        <f>IF(VLOOKUP(C1392,customers!$A$2:$C$1760,3,FALSE)=0,"",VLOOKUP(C1392,customers!$A$2:$C$1760,3,FALSE))</f>
        <v>sdivinyau@ask.com</v>
      </c>
      <c r="H1392" s="2" t="str">
        <f>VLOOKUP(C1392,customers!$A$2:$G$1760,7,FALSE)</f>
        <v>United States</v>
      </c>
      <c r="I1392" t="str">
        <f>VLOOKUP(D1392,products!$A$2:$B$97,2,FALSE)</f>
        <v>Exc</v>
      </c>
      <c r="J1392" t="str">
        <f>VLOOKUP(D1392,products!$A$2:$E$97,3,FALSE)</f>
        <v>D</v>
      </c>
      <c r="K1392" s="6">
        <f>VLOOKUP(D1392,products!$A$2:$E$97,4,FALSE)</f>
        <v>0.5</v>
      </c>
      <c r="L1392" s="7">
        <f>VLOOKUP(D1392,products!$A$2:$E$97,5,FALSE)</f>
        <v>7.29</v>
      </c>
      <c r="M1392" s="7">
        <f t="shared" si="63"/>
        <v>14.58</v>
      </c>
      <c r="N1392" t="str">
        <f t="shared" si="64"/>
        <v>Excelsa</v>
      </c>
      <c r="O1392" t="str">
        <f t="shared" si="65"/>
        <v>Dark</v>
      </c>
      <c r="P1392" t="str">
        <f>VLOOKUP(orders[[#All],[Customer ID]],Table2[#All],9,0)</f>
        <v>Yes</v>
      </c>
    </row>
    <row r="1393" spans="1:16" x14ac:dyDescent="0.35">
      <c r="A1393" t="s">
        <v>2694</v>
      </c>
      <c r="B1393" s="5">
        <v>44133</v>
      </c>
      <c r="C1393" t="s">
        <v>2695</v>
      </c>
      <c r="D1393" t="s">
        <v>6157</v>
      </c>
      <c r="E1393">
        <v>2</v>
      </c>
      <c r="F1393" s="2" t="str">
        <f>VLOOKUP(C1393,customers!$A$2:$B$1760,2,FALSE)</f>
        <v>Itch Norquoy</v>
      </c>
      <c r="G1393" s="2" t="str">
        <f>IF(VLOOKUP(C1393,customers!$A$2:$C$1760,3,FALSE)=0,"",VLOOKUP(C1393,customers!$A$2:$C$1760,3,FALSE))</f>
        <v>inorquoyav@businessweek.com</v>
      </c>
      <c r="H1393" s="2" t="str">
        <f>VLOOKUP(C1393,customers!$A$2:$G$1760,7,FALSE)</f>
        <v>United States</v>
      </c>
      <c r="I1393" t="str">
        <f>VLOOKUP(D1393,products!$A$2:$B$97,2,FALSE)</f>
        <v>Ara</v>
      </c>
      <c r="J1393" t="str">
        <f>VLOOKUP(D1393,products!$A$2:$E$97,3,FALSE)</f>
        <v>M</v>
      </c>
      <c r="K1393" s="6">
        <f>VLOOKUP(D1393,products!$A$2:$E$97,4,FALSE)</f>
        <v>0.5</v>
      </c>
      <c r="L1393" s="7">
        <f>VLOOKUP(D1393,products!$A$2:$E$97,5,FALSE)</f>
        <v>6.75</v>
      </c>
      <c r="M1393" s="7">
        <f t="shared" si="63"/>
        <v>13.5</v>
      </c>
      <c r="N1393" t="str">
        <f t="shared" si="64"/>
        <v>Arabica</v>
      </c>
      <c r="O1393" t="str">
        <f t="shared" si="65"/>
        <v>Medium</v>
      </c>
      <c r="P1393" t="str">
        <f>VLOOKUP(orders[[#All],[Customer ID]],Table2[#All],9,0)</f>
        <v>No</v>
      </c>
    </row>
    <row r="1394" spans="1:16" x14ac:dyDescent="0.35">
      <c r="A1394" t="s">
        <v>2699</v>
      </c>
      <c r="B1394" s="5">
        <v>44445</v>
      </c>
      <c r="C1394" t="s">
        <v>2700</v>
      </c>
      <c r="D1394" t="s">
        <v>6171</v>
      </c>
      <c r="E1394">
        <v>6</v>
      </c>
      <c r="F1394" s="2" t="str">
        <f>VLOOKUP(C1394,customers!$A$2:$B$1760,2,FALSE)</f>
        <v>Anson Iddison</v>
      </c>
      <c r="G1394" s="2" t="str">
        <f>IF(VLOOKUP(C1394,customers!$A$2:$C$1760,3,FALSE)=0,"",VLOOKUP(C1394,customers!$A$2:$C$1760,3,FALSE))</f>
        <v>aiddisonaw@usa.gov</v>
      </c>
      <c r="H1394" s="2" t="str">
        <f>VLOOKUP(C1394,customers!$A$2:$G$1760,7,FALSE)</f>
        <v>United States</v>
      </c>
      <c r="I1394" t="str">
        <f>VLOOKUP(D1394,products!$A$2:$B$97,2,FALSE)</f>
        <v>Exc</v>
      </c>
      <c r="J1394" t="str">
        <f>VLOOKUP(D1394,products!$A$2:$E$97,3,FALSE)</f>
        <v>L</v>
      </c>
      <c r="K1394" s="6">
        <f>VLOOKUP(D1394,products!$A$2:$E$97,4,FALSE)</f>
        <v>1</v>
      </c>
      <c r="L1394" s="7">
        <f>VLOOKUP(D1394,products!$A$2:$E$97,5,FALSE)</f>
        <v>14.85</v>
      </c>
      <c r="M1394" s="7">
        <f t="shared" si="63"/>
        <v>89.1</v>
      </c>
      <c r="N1394" t="str">
        <f t="shared" si="64"/>
        <v>Excelsa</v>
      </c>
      <c r="O1394" t="str">
        <f t="shared" si="65"/>
        <v>Light</v>
      </c>
      <c r="P1394" t="str">
        <f>VLOOKUP(orders[[#All],[Customer ID]],Table2[#All],9,0)</f>
        <v>No</v>
      </c>
    </row>
    <row r="1395" spans="1:16" x14ac:dyDescent="0.35">
      <c r="A1395" t="s">
        <v>2699</v>
      </c>
      <c r="B1395" s="5">
        <v>44445</v>
      </c>
      <c r="C1395" t="s">
        <v>2700</v>
      </c>
      <c r="D1395" t="s">
        <v>6167</v>
      </c>
      <c r="E1395">
        <v>1</v>
      </c>
      <c r="F1395" s="2" t="str">
        <f>VLOOKUP(C1395,customers!$A$2:$B$1760,2,FALSE)</f>
        <v>Anson Iddison</v>
      </c>
      <c r="G1395" s="2" t="str">
        <f>IF(VLOOKUP(C1395,customers!$A$2:$C$1760,3,FALSE)=0,"",VLOOKUP(C1395,customers!$A$2:$C$1760,3,FALSE))</f>
        <v>aiddisonaw@usa.gov</v>
      </c>
      <c r="H1395" s="2" t="str">
        <f>VLOOKUP(C1395,customers!$A$2:$G$1760,7,FALSE)</f>
        <v>United States</v>
      </c>
      <c r="I1395" t="str">
        <f>VLOOKUP(D1395,products!$A$2:$B$97,2,FALSE)</f>
        <v>Ara</v>
      </c>
      <c r="J1395" t="str">
        <f>VLOOKUP(D1395,products!$A$2:$E$97,3,FALSE)</f>
        <v>L</v>
      </c>
      <c r="K1395" s="6">
        <f>VLOOKUP(D1395,products!$A$2:$E$97,4,FALSE)</f>
        <v>0.2</v>
      </c>
      <c r="L1395" s="7">
        <f>VLOOKUP(D1395,products!$A$2:$E$97,5,FALSE)</f>
        <v>3.8849999999999998</v>
      </c>
      <c r="M1395" s="7">
        <f t="shared" si="63"/>
        <v>3.8849999999999998</v>
      </c>
      <c r="N1395" t="str">
        <f t="shared" si="64"/>
        <v>Arabica</v>
      </c>
      <c r="O1395" t="str">
        <f t="shared" si="65"/>
        <v>Light</v>
      </c>
      <c r="P1395" t="str">
        <f>VLOOKUP(orders[[#All],[Customer ID]],Table2[#All],9,0)</f>
        <v>No</v>
      </c>
    </row>
    <row r="1396" spans="1:16" x14ac:dyDescent="0.35">
      <c r="A1396" t="s">
        <v>2710</v>
      </c>
      <c r="B1396" s="5">
        <v>44083</v>
      </c>
      <c r="C1396" t="s">
        <v>2711</v>
      </c>
      <c r="D1396" t="s">
        <v>6142</v>
      </c>
      <c r="E1396">
        <v>4</v>
      </c>
      <c r="F1396" s="2" t="str">
        <f>VLOOKUP(C1396,customers!$A$2:$B$1760,2,FALSE)</f>
        <v>Randal Longfield</v>
      </c>
      <c r="G1396" s="2" t="str">
        <f>IF(VLOOKUP(C1396,customers!$A$2:$C$1760,3,FALSE)=0,"",VLOOKUP(C1396,customers!$A$2:$C$1760,3,FALSE))</f>
        <v>rlongfielday@bluehost.com</v>
      </c>
      <c r="H1396" s="2" t="str">
        <f>VLOOKUP(C1396,customers!$A$2:$G$1760,7,FALSE)</f>
        <v>United States</v>
      </c>
      <c r="I1396" t="str">
        <f>VLOOKUP(D1396,products!$A$2:$B$97,2,FALSE)</f>
        <v>Rob</v>
      </c>
      <c r="J1396" t="str">
        <f>VLOOKUP(D1396,products!$A$2:$E$97,3,FALSE)</f>
        <v>L</v>
      </c>
      <c r="K1396" s="6">
        <f>VLOOKUP(D1396,products!$A$2:$E$97,4,FALSE)</f>
        <v>2.5</v>
      </c>
      <c r="L1396" s="7">
        <f>VLOOKUP(D1396,products!$A$2:$E$97,5,FALSE)</f>
        <v>27.484999999999999</v>
      </c>
      <c r="M1396" s="7">
        <f t="shared" si="63"/>
        <v>109.94</v>
      </c>
      <c r="N1396" t="str">
        <f t="shared" si="64"/>
        <v>Robusta</v>
      </c>
      <c r="O1396" t="str">
        <f t="shared" si="65"/>
        <v>Light</v>
      </c>
      <c r="P1396" t="str">
        <f>VLOOKUP(orders[[#All],[Customer ID]],Table2[#All],9,0)</f>
        <v>No</v>
      </c>
    </row>
    <row r="1397" spans="1:16" x14ac:dyDescent="0.35">
      <c r="A1397" t="s">
        <v>2716</v>
      </c>
      <c r="B1397" s="5">
        <v>44465</v>
      </c>
      <c r="C1397" t="s">
        <v>2717</v>
      </c>
      <c r="D1397" t="s">
        <v>6169</v>
      </c>
      <c r="E1397">
        <v>6</v>
      </c>
      <c r="F1397" s="2" t="str">
        <f>VLOOKUP(C1397,customers!$A$2:$B$1760,2,FALSE)</f>
        <v>Gregorius Kislingbury</v>
      </c>
      <c r="G1397" s="2" t="str">
        <f>IF(VLOOKUP(C1397,customers!$A$2:$C$1760,3,FALSE)=0,"",VLOOKUP(C1397,customers!$A$2:$C$1760,3,FALSE))</f>
        <v>gkislingburyaz@samsung.com</v>
      </c>
      <c r="H1397" s="2" t="str">
        <f>VLOOKUP(C1397,customers!$A$2:$G$1760,7,FALSE)</f>
        <v>United States</v>
      </c>
      <c r="I1397" t="str">
        <f>VLOOKUP(D1397,products!$A$2:$B$97,2,FALSE)</f>
        <v>Lib</v>
      </c>
      <c r="J1397" t="str">
        <f>VLOOKUP(D1397,products!$A$2:$E$97,3,FALSE)</f>
        <v>D</v>
      </c>
      <c r="K1397" s="6">
        <f>VLOOKUP(D1397,products!$A$2:$E$97,4,FALSE)</f>
        <v>0.5</v>
      </c>
      <c r="L1397" s="7">
        <f>VLOOKUP(D1397,products!$A$2:$E$97,5,FALSE)</f>
        <v>7.77</v>
      </c>
      <c r="M1397" s="7">
        <f t="shared" si="63"/>
        <v>46.62</v>
      </c>
      <c r="N1397" t="str">
        <f t="shared" si="64"/>
        <v>Liberica</v>
      </c>
      <c r="O1397" t="str">
        <f t="shared" si="65"/>
        <v>Dark</v>
      </c>
      <c r="P1397" t="str">
        <f>VLOOKUP(orders[[#All],[Customer ID]],Table2[#All],9,0)</f>
        <v>Yes</v>
      </c>
    </row>
    <row r="1398" spans="1:16" x14ac:dyDescent="0.35">
      <c r="A1398" t="s">
        <v>2721</v>
      </c>
      <c r="B1398" s="5">
        <v>44140</v>
      </c>
      <c r="C1398" t="s">
        <v>2722</v>
      </c>
      <c r="D1398" t="s">
        <v>6180</v>
      </c>
      <c r="E1398">
        <v>5</v>
      </c>
      <c r="F1398" s="2" t="str">
        <f>VLOOKUP(C1398,customers!$A$2:$B$1760,2,FALSE)</f>
        <v>Xenos Gibbons</v>
      </c>
      <c r="G1398" s="2" t="str">
        <f>IF(VLOOKUP(C1398,customers!$A$2:$C$1760,3,FALSE)=0,"",VLOOKUP(C1398,customers!$A$2:$C$1760,3,FALSE))</f>
        <v>xgibbonsb0@artisteer.com</v>
      </c>
      <c r="H1398" s="2" t="str">
        <f>VLOOKUP(C1398,customers!$A$2:$G$1760,7,FALSE)</f>
        <v>United States</v>
      </c>
      <c r="I1398" t="str">
        <f>VLOOKUP(D1398,products!$A$2:$B$97,2,FALSE)</f>
        <v>Ara</v>
      </c>
      <c r="J1398" t="str">
        <f>VLOOKUP(D1398,products!$A$2:$E$97,3,FALSE)</f>
        <v>L</v>
      </c>
      <c r="K1398" s="6">
        <f>VLOOKUP(D1398,products!$A$2:$E$97,4,FALSE)</f>
        <v>0.5</v>
      </c>
      <c r="L1398" s="7">
        <f>VLOOKUP(D1398,products!$A$2:$E$97,5,FALSE)</f>
        <v>7.77</v>
      </c>
      <c r="M1398" s="7">
        <f t="shared" si="63"/>
        <v>38.849999999999994</v>
      </c>
      <c r="N1398" t="str">
        <f t="shared" si="64"/>
        <v>Arabica</v>
      </c>
      <c r="O1398" t="str">
        <f t="shared" si="65"/>
        <v>Light</v>
      </c>
      <c r="P1398" t="str">
        <f>VLOOKUP(orders[[#All],[Customer ID]],Table2[#All],9,0)</f>
        <v>No</v>
      </c>
    </row>
    <row r="1399" spans="1:16" x14ac:dyDescent="0.35">
      <c r="A1399" t="s">
        <v>2727</v>
      </c>
      <c r="B1399" s="5">
        <v>43720</v>
      </c>
      <c r="C1399" t="s">
        <v>2728</v>
      </c>
      <c r="D1399" t="s">
        <v>6169</v>
      </c>
      <c r="E1399">
        <v>4</v>
      </c>
      <c r="F1399" s="2" t="str">
        <f>VLOOKUP(C1399,customers!$A$2:$B$1760,2,FALSE)</f>
        <v>Fleur Parres</v>
      </c>
      <c r="G1399" s="2" t="str">
        <f>IF(VLOOKUP(C1399,customers!$A$2:$C$1760,3,FALSE)=0,"",VLOOKUP(C1399,customers!$A$2:$C$1760,3,FALSE))</f>
        <v>fparresb1@imageshack.us</v>
      </c>
      <c r="H1399" s="2" t="str">
        <f>VLOOKUP(C1399,customers!$A$2:$G$1760,7,FALSE)</f>
        <v>United States</v>
      </c>
      <c r="I1399" t="str">
        <f>VLOOKUP(D1399,products!$A$2:$B$97,2,FALSE)</f>
        <v>Lib</v>
      </c>
      <c r="J1399" t="str">
        <f>VLOOKUP(D1399,products!$A$2:$E$97,3,FALSE)</f>
        <v>D</v>
      </c>
      <c r="K1399" s="6">
        <f>VLOOKUP(D1399,products!$A$2:$E$97,4,FALSE)</f>
        <v>0.5</v>
      </c>
      <c r="L1399" s="7">
        <f>VLOOKUP(D1399,products!$A$2:$E$97,5,FALSE)</f>
        <v>7.77</v>
      </c>
      <c r="M1399" s="7">
        <f t="shared" si="63"/>
        <v>31.08</v>
      </c>
      <c r="N1399" t="str">
        <f t="shared" si="64"/>
        <v>Liberica</v>
      </c>
      <c r="O1399" t="str">
        <f t="shared" si="65"/>
        <v>Dark</v>
      </c>
      <c r="P1399" t="str">
        <f>VLOOKUP(orders[[#All],[Customer ID]],Table2[#All],9,0)</f>
        <v>Yes</v>
      </c>
    </row>
    <row r="1400" spans="1:16" x14ac:dyDescent="0.35">
      <c r="A1400" t="s">
        <v>2733</v>
      </c>
      <c r="B1400" s="5">
        <v>43677</v>
      </c>
      <c r="C1400" t="s">
        <v>2734</v>
      </c>
      <c r="D1400" t="s">
        <v>6154</v>
      </c>
      <c r="E1400">
        <v>6</v>
      </c>
      <c r="F1400" s="2" t="str">
        <f>VLOOKUP(C1400,customers!$A$2:$B$1760,2,FALSE)</f>
        <v>Gran Sibray</v>
      </c>
      <c r="G1400" s="2" t="str">
        <f>IF(VLOOKUP(C1400,customers!$A$2:$C$1760,3,FALSE)=0,"",VLOOKUP(C1400,customers!$A$2:$C$1760,3,FALSE))</f>
        <v>gsibrayb2@wsj.com</v>
      </c>
      <c r="H1400" s="2" t="str">
        <f>VLOOKUP(C1400,customers!$A$2:$G$1760,7,FALSE)</f>
        <v>United States</v>
      </c>
      <c r="I1400" t="str">
        <f>VLOOKUP(D1400,products!$A$2:$B$97,2,FALSE)</f>
        <v>Ara</v>
      </c>
      <c r="J1400" t="str">
        <f>VLOOKUP(D1400,products!$A$2:$E$97,3,FALSE)</f>
        <v>D</v>
      </c>
      <c r="K1400" s="6">
        <f>VLOOKUP(D1400,products!$A$2:$E$97,4,FALSE)</f>
        <v>0.2</v>
      </c>
      <c r="L1400" s="7">
        <f>VLOOKUP(D1400,products!$A$2:$E$97,5,FALSE)</f>
        <v>2.9849999999999999</v>
      </c>
      <c r="M1400" s="7">
        <f t="shared" si="63"/>
        <v>17.91</v>
      </c>
      <c r="N1400" t="str">
        <f t="shared" si="64"/>
        <v>Arabica</v>
      </c>
      <c r="O1400" t="str">
        <f t="shared" si="65"/>
        <v>Dark</v>
      </c>
      <c r="P1400" t="str">
        <f>VLOOKUP(orders[[#All],[Customer ID]],Table2[#All],9,0)</f>
        <v>Yes</v>
      </c>
    </row>
    <row r="1401" spans="1:16" x14ac:dyDescent="0.35">
      <c r="A1401" t="s">
        <v>2739</v>
      </c>
      <c r="B1401" s="5">
        <v>43539</v>
      </c>
      <c r="C1401" t="s">
        <v>2740</v>
      </c>
      <c r="D1401" t="s">
        <v>6185</v>
      </c>
      <c r="E1401">
        <v>6</v>
      </c>
      <c r="F1401" s="2" t="str">
        <f>VLOOKUP(C1401,customers!$A$2:$B$1760,2,FALSE)</f>
        <v>Ingelbert Hotchkin</v>
      </c>
      <c r="G1401" s="2" t="str">
        <f>IF(VLOOKUP(C1401,customers!$A$2:$C$1760,3,FALSE)=0,"",VLOOKUP(C1401,customers!$A$2:$C$1760,3,FALSE))</f>
        <v>ihotchkinb3@mit.edu</v>
      </c>
      <c r="H1401" s="2" t="str">
        <f>VLOOKUP(C1401,customers!$A$2:$G$1760,7,FALSE)</f>
        <v>United Kingdom</v>
      </c>
      <c r="I1401" t="str">
        <f>VLOOKUP(D1401,products!$A$2:$B$97,2,FALSE)</f>
        <v>Exc</v>
      </c>
      <c r="J1401" t="str">
        <f>VLOOKUP(D1401,products!$A$2:$E$97,3,FALSE)</f>
        <v>D</v>
      </c>
      <c r="K1401" s="6">
        <f>VLOOKUP(D1401,products!$A$2:$E$97,4,FALSE)</f>
        <v>2.5</v>
      </c>
      <c r="L1401" s="7">
        <f>VLOOKUP(D1401,products!$A$2:$E$97,5,FALSE)</f>
        <v>27.945</v>
      </c>
      <c r="M1401" s="7">
        <f t="shared" si="63"/>
        <v>167.67000000000002</v>
      </c>
      <c r="N1401" t="str">
        <f t="shared" si="64"/>
        <v>Excelsa</v>
      </c>
      <c r="O1401" t="str">
        <f t="shared" si="65"/>
        <v>Dark</v>
      </c>
      <c r="P1401" t="str">
        <f>VLOOKUP(orders[[#All],[Customer ID]],Table2[#All],9,0)</f>
        <v>No</v>
      </c>
    </row>
    <row r="1402" spans="1:16" x14ac:dyDescent="0.35">
      <c r="A1402" t="s">
        <v>2745</v>
      </c>
      <c r="B1402" s="5">
        <v>44332</v>
      </c>
      <c r="C1402" t="s">
        <v>2746</v>
      </c>
      <c r="D1402" t="s">
        <v>6170</v>
      </c>
      <c r="E1402">
        <v>4</v>
      </c>
      <c r="F1402" s="2" t="str">
        <f>VLOOKUP(C1402,customers!$A$2:$B$1760,2,FALSE)</f>
        <v>Neely Broadberrie</v>
      </c>
      <c r="G1402" s="2" t="str">
        <f>IF(VLOOKUP(C1402,customers!$A$2:$C$1760,3,FALSE)=0,"",VLOOKUP(C1402,customers!$A$2:$C$1760,3,FALSE))</f>
        <v>nbroadberrieb4@gnu.org</v>
      </c>
      <c r="H1402" s="2" t="str">
        <f>VLOOKUP(C1402,customers!$A$2:$G$1760,7,FALSE)</f>
        <v>United States</v>
      </c>
      <c r="I1402" t="str">
        <f>VLOOKUP(D1402,products!$A$2:$B$97,2,FALSE)</f>
        <v>Lib</v>
      </c>
      <c r="J1402" t="str">
        <f>VLOOKUP(D1402,products!$A$2:$E$97,3,FALSE)</f>
        <v>L</v>
      </c>
      <c r="K1402" s="6">
        <f>VLOOKUP(D1402,products!$A$2:$E$97,4,FALSE)</f>
        <v>1</v>
      </c>
      <c r="L1402" s="7">
        <f>VLOOKUP(D1402,products!$A$2:$E$97,5,FALSE)</f>
        <v>15.85</v>
      </c>
      <c r="M1402" s="7">
        <f t="shared" si="63"/>
        <v>63.4</v>
      </c>
      <c r="N1402" t="str">
        <f t="shared" si="64"/>
        <v>Liberica</v>
      </c>
      <c r="O1402" t="str">
        <f t="shared" si="65"/>
        <v>Light</v>
      </c>
      <c r="P1402" t="str">
        <f>VLOOKUP(orders[[#All],[Customer ID]],Table2[#All],9,0)</f>
        <v>No</v>
      </c>
    </row>
    <row r="1403" spans="1:16" x14ac:dyDescent="0.35">
      <c r="A1403" t="s">
        <v>2751</v>
      </c>
      <c r="B1403" s="5">
        <v>43591</v>
      </c>
      <c r="C1403" t="s">
        <v>2752</v>
      </c>
      <c r="D1403" t="s">
        <v>6159</v>
      </c>
      <c r="E1403">
        <v>2</v>
      </c>
      <c r="F1403" s="2" t="str">
        <f>VLOOKUP(C1403,customers!$A$2:$B$1760,2,FALSE)</f>
        <v>Rutger Pithcock</v>
      </c>
      <c r="G1403" s="2" t="str">
        <f>IF(VLOOKUP(C1403,customers!$A$2:$C$1760,3,FALSE)=0,"",VLOOKUP(C1403,customers!$A$2:$C$1760,3,FALSE))</f>
        <v>rpithcockb5@yellowbook.com</v>
      </c>
      <c r="H1403" s="2" t="str">
        <f>VLOOKUP(C1403,customers!$A$2:$G$1760,7,FALSE)</f>
        <v>United States</v>
      </c>
      <c r="I1403" t="str">
        <f>VLOOKUP(D1403,products!$A$2:$B$97,2,FALSE)</f>
        <v>Lib</v>
      </c>
      <c r="J1403" t="str">
        <f>VLOOKUP(D1403,products!$A$2:$E$97,3,FALSE)</f>
        <v>M</v>
      </c>
      <c r="K1403" s="6">
        <f>VLOOKUP(D1403,products!$A$2:$E$97,4,FALSE)</f>
        <v>0.2</v>
      </c>
      <c r="L1403" s="7">
        <f>VLOOKUP(D1403,products!$A$2:$E$97,5,FALSE)</f>
        <v>4.3650000000000002</v>
      </c>
      <c r="M1403" s="7">
        <f t="shared" si="63"/>
        <v>8.73</v>
      </c>
      <c r="N1403" t="str">
        <f t="shared" si="64"/>
        <v>Liberica</v>
      </c>
      <c r="O1403" t="str">
        <f t="shared" si="65"/>
        <v>Medium</v>
      </c>
      <c r="P1403" t="str">
        <f>VLOOKUP(orders[[#All],[Customer ID]],Table2[#All],9,0)</f>
        <v>Yes</v>
      </c>
    </row>
    <row r="1404" spans="1:16" x14ac:dyDescent="0.35">
      <c r="A1404" t="s">
        <v>2757</v>
      </c>
      <c r="B1404" s="5">
        <v>43502</v>
      </c>
      <c r="C1404" t="s">
        <v>2758</v>
      </c>
      <c r="D1404" t="s">
        <v>6177</v>
      </c>
      <c r="E1404">
        <v>3</v>
      </c>
      <c r="F1404" s="2" t="str">
        <f>VLOOKUP(C1404,customers!$A$2:$B$1760,2,FALSE)</f>
        <v>Gale Croysdale</v>
      </c>
      <c r="G1404" s="2" t="str">
        <f>IF(VLOOKUP(C1404,customers!$A$2:$C$1760,3,FALSE)=0,"",VLOOKUP(C1404,customers!$A$2:$C$1760,3,FALSE))</f>
        <v>gcroysdaleb6@nih.gov</v>
      </c>
      <c r="H1404" s="2" t="str">
        <f>VLOOKUP(C1404,customers!$A$2:$G$1760,7,FALSE)</f>
        <v>United States</v>
      </c>
      <c r="I1404" t="str">
        <f>VLOOKUP(D1404,products!$A$2:$B$97,2,FALSE)</f>
        <v>Rob</v>
      </c>
      <c r="J1404" t="str">
        <f>VLOOKUP(D1404,products!$A$2:$E$97,3,FALSE)</f>
        <v>D</v>
      </c>
      <c r="K1404" s="6">
        <f>VLOOKUP(D1404,products!$A$2:$E$97,4,FALSE)</f>
        <v>1</v>
      </c>
      <c r="L1404" s="7">
        <f>VLOOKUP(D1404,products!$A$2:$E$97,5,FALSE)</f>
        <v>8.9499999999999993</v>
      </c>
      <c r="M1404" s="7">
        <f t="shared" si="63"/>
        <v>26.849999999999998</v>
      </c>
      <c r="N1404" t="str">
        <f t="shared" si="64"/>
        <v>Robusta</v>
      </c>
      <c r="O1404" t="str">
        <f t="shared" si="65"/>
        <v>Dark</v>
      </c>
      <c r="P1404" t="str">
        <f>VLOOKUP(orders[[#All],[Customer ID]],Table2[#All],9,0)</f>
        <v>Yes</v>
      </c>
    </row>
    <row r="1405" spans="1:16" x14ac:dyDescent="0.35">
      <c r="A1405" t="s">
        <v>2763</v>
      </c>
      <c r="B1405" s="5">
        <v>44295</v>
      </c>
      <c r="C1405" t="s">
        <v>2764</v>
      </c>
      <c r="D1405" t="s">
        <v>6145</v>
      </c>
      <c r="E1405">
        <v>2</v>
      </c>
      <c r="F1405" s="2" t="str">
        <f>VLOOKUP(C1405,customers!$A$2:$B$1760,2,FALSE)</f>
        <v>Benedetto Gozzett</v>
      </c>
      <c r="G1405" s="2" t="str">
        <f>IF(VLOOKUP(C1405,customers!$A$2:$C$1760,3,FALSE)=0,"",VLOOKUP(C1405,customers!$A$2:$C$1760,3,FALSE))</f>
        <v>bgozzettb7@github.com</v>
      </c>
      <c r="H1405" s="2" t="str">
        <f>VLOOKUP(C1405,customers!$A$2:$G$1760,7,FALSE)</f>
        <v>United States</v>
      </c>
      <c r="I1405" t="str">
        <f>VLOOKUP(D1405,products!$A$2:$B$97,2,FALSE)</f>
        <v>Lib</v>
      </c>
      <c r="J1405" t="str">
        <f>VLOOKUP(D1405,products!$A$2:$E$97,3,FALSE)</f>
        <v>L</v>
      </c>
      <c r="K1405" s="6">
        <f>VLOOKUP(D1405,products!$A$2:$E$97,4,FALSE)</f>
        <v>0.2</v>
      </c>
      <c r="L1405" s="7">
        <f>VLOOKUP(D1405,products!$A$2:$E$97,5,FALSE)</f>
        <v>4.7549999999999999</v>
      </c>
      <c r="M1405" s="7">
        <f t="shared" si="63"/>
        <v>9.51</v>
      </c>
      <c r="N1405" t="str">
        <f t="shared" si="64"/>
        <v>Liberica</v>
      </c>
      <c r="O1405" t="str">
        <f t="shared" si="65"/>
        <v>Light</v>
      </c>
      <c r="P1405" t="str">
        <f>VLOOKUP(orders[[#All],[Customer ID]],Table2[#All],9,0)</f>
        <v>No</v>
      </c>
    </row>
    <row r="1406" spans="1:16" x14ac:dyDescent="0.35">
      <c r="A1406" t="s">
        <v>2769</v>
      </c>
      <c r="B1406" s="5">
        <v>43971</v>
      </c>
      <c r="C1406" t="s">
        <v>2770</v>
      </c>
      <c r="D1406" t="s">
        <v>6147</v>
      </c>
      <c r="E1406">
        <v>4</v>
      </c>
      <c r="F1406" s="2" t="str">
        <f>VLOOKUP(C1406,customers!$A$2:$B$1760,2,FALSE)</f>
        <v>Tania Craggs</v>
      </c>
      <c r="G1406" s="2" t="str">
        <f>IF(VLOOKUP(C1406,customers!$A$2:$C$1760,3,FALSE)=0,"",VLOOKUP(C1406,customers!$A$2:$C$1760,3,FALSE))</f>
        <v>tcraggsb8@house.gov</v>
      </c>
      <c r="H1406" s="2" t="str">
        <f>VLOOKUP(C1406,customers!$A$2:$G$1760,7,FALSE)</f>
        <v>Ireland</v>
      </c>
      <c r="I1406" t="str">
        <f>VLOOKUP(D1406,products!$A$2:$B$97,2,FALSE)</f>
        <v>Ara</v>
      </c>
      <c r="J1406" t="str">
        <f>VLOOKUP(D1406,products!$A$2:$E$97,3,FALSE)</f>
        <v>D</v>
      </c>
      <c r="K1406" s="6">
        <f>VLOOKUP(D1406,products!$A$2:$E$97,4,FALSE)</f>
        <v>1</v>
      </c>
      <c r="L1406" s="7">
        <f>VLOOKUP(D1406,products!$A$2:$E$97,5,FALSE)</f>
        <v>9.9499999999999993</v>
      </c>
      <c r="M1406" s="7">
        <f t="shared" si="63"/>
        <v>39.799999999999997</v>
      </c>
      <c r="N1406" t="str">
        <f t="shared" si="64"/>
        <v>Arabica</v>
      </c>
      <c r="O1406" t="str">
        <f t="shared" si="65"/>
        <v>Dark</v>
      </c>
      <c r="P1406" t="str">
        <f>VLOOKUP(orders[[#All],[Customer ID]],Table2[#All],9,0)</f>
        <v>No</v>
      </c>
    </row>
    <row r="1407" spans="1:16" x14ac:dyDescent="0.35">
      <c r="A1407" t="s">
        <v>2775</v>
      </c>
      <c r="B1407" s="5">
        <v>44167</v>
      </c>
      <c r="C1407" t="s">
        <v>2776</v>
      </c>
      <c r="D1407" t="s">
        <v>6139</v>
      </c>
      <c r="E1407">
        <v>3</v>
      </c>
      <c r="F1407" s="2" t="str">
        <f>VLOOKUP(C1407,customers!$A$2:$B$1760,2,FALSE)</f>
        <v>Leonie Cullrford</v>
      </c>
      <c r="G1407" s="2" t="str">
        <f>IF(VLOOKUP(C1407,customers!$A$2:$C$1760,3,FALSE)=0,"",VLOOKUP(C1407,customers!$A$2:$C$1760,3,FALSE))</f>
        <v>lcullrfordb9@xing.com</v>
      </c>
      <c r="H1407" s="2" t="str">
        <f>VLOOKUP(C1407,customers!$A$2:$G$1760,7,FALSE)</f>
        <v>United States</v>
      </c>
      <c r="I1407" t="str">
        <f>VLOOKUP(D1407,products!$A$2:$B$97,2,FALSE)</f>
        <v>Exc</v>
      </c>
      <c r="J1407" t="str">
        <f>VLOOKUP(D1407,products!$A$2:$E$97,3,FALSE)</f>
        <v>M</v>
      </c>
      <c r="K1407" s="6">
        <f>VLOOKUP(D1407,products!$A$2:$E$97,4,FALSE)</f>
        <v>0.5</v>
      </c>
      <c r="L1407" s="7">
        <f>VLOOKUP(D1407,products!$A$2:$E$97,5,FALSE)</f>
        <v>8.25</v>
      </c>
      <c r="M1407" s="7">
        <f t="shared" si="63"/>
        <v>24.75</v>
      </c>
      <c r="N1407" t="str">
        <f t="shared" si="64"/>
        <v>Excelsa</v>
      </c>
      <c r="O1407" t="str">
        <f t="shared" si="65"/>
        <v>Medium</v>
      </c>
      <c r="P1407" t="str">
        <f>VLOOKUP(orders[[#All],[Customer ID]],Table2[#All],9,0)</f>
        <v>Yes</v>
      </c>
    </row>
    <row r="1408" spans="1:16" x14ac:dyDescent="0.35">
      <c r="A1408" t="s">
        <v>2781</v>
      </c>
      <c r="B1408" s="5">
        <v>44416</v>
      </c>
      <c r="C1408" t="s">
        <v>2782</v>
      </c>
      <c r="D1408" t="s">
        <v>6141</v>
      </c>
      <c r="E1408">
        <v>5</v>
      </c>
      <c r="F1408" s="2" t="str">
        <f>VLOOKUP(C1408,customers!$A$2:$B$1760,2,FALSE)</f>
        <v>Auguste Rizon</v>
      </c>
      <c r="G1408" s="2" t="str">
        <f>IF(VLOOKUP(C1408,customers!$A$2:$C$1760,3,FALSE)=0,"",VLOOKUP(C1408,customers!$A$2:$C$1760,3,FALSE))</f>
        <v>arizonba@xing.com</v>
      </c>
      <c r="H1408" s="2" t="str">
        <f>VLOOKUP(C1408,customers!$A$2:$G$1760,7,FALSE)</f>
        <v>United States</v>
      </c>
      <c r="I1408" t="str">
        <f>VLOOKUP(D1408,products!$A$2:$B$97,2,FALSE)</f>
        <v>Exc</v>
      </c>
      <c r="J1408" t="str">
        <f>VLOOKUP(D1408,products!$A$2:$E$97,3,FALSE)</f>
        <v>M</v>
      </c>
      <c r="K1408" s="6">
        <f>VLOOKUP(D1408,products!$A$2:$E$97,4,FALSE)</f>
        <v>1</v>
      </c>
      <c r="L1408" s="7">
        <f>VLOOKUP(D1408,products!$A$2:$E$97,5,FALSE)</f>
        <v>13.75</v>
      </c>
      <c r="M1408" s="7">
        <f t="shared" si="63"/>
        <v>68.75</v>
      </c>
      <c r="N1408" t="str">
        <f t="shared" si="64"/>
        <v>Excelsa</v>
      </c>
      <c r="O1408" t="str">
        <f t="shared" si="65"/>
        <v>Medium</v>
      </c>
      <c r="P1408" t="str">
        <f>VLOOKUP(orders[[#All],[Customer ID]],Table2[#All],9,0)</f>
        <v>Yes</v>
      </c>
    </row>
    <row r="1409" spans="1:16" x14ac:dyDescent="0.35">
      <c r="A1409" t="s">
        <v>2787</v>
      </c>
      <c r="B1409" s="5">
        <v>44595</v>
      </c>
      <c r="C1409" t="s">
        <v>2788</v>
      </c>
      <c r="D1409" t="s">
        <v>6139</v>
      </c>
      <c r="E1409">
        <v>6</v>
      </c>
      <c r="F1409" s="2" t="str">
        <f>VLOOKUP(C1409,customers!$A$2:$B$1760,2,FALSE)</f>
        <v>Lorin Guerrazzi</v>
      </c>
      <c r="G1409" s="2" t="str">
        <f>IF(VLOOKUP(C1409,customers!$A$2:$C$1760,3,FALSE)=0,"",VLOOKUP(C1409,customers!$A$2:$C$1760,3,FALSE))</f>
        <v/>
      </c>
      <c r="H1409" s="2" t="str">
        <f>VLOOKUP(C1409,customers!$A$2:$G$1760,7,FALSE)</f>
        <v>Ireland</v>
      </c>
      <c r="I1409" t="str">
        <f>VLOOKUP(D1409,products!$A$2:$B$97,2,FALSE)</f>
        <v>Exc</v>
      </c>
      <c r="J1409" t="str">
        <f>VLOOKUP(D1409,products!$A$2:$E$97,3,FALSE)</f>
        <v>M</v>
      </c>
      <c r="K1409" s="6">
        <f>VLOOKUP(D1409,products!$A$2:$E$97,4,FALSE)</f>
        <v>0.5</v>
      </c>
      <c r="L1409" s="7">
        <f>VLOOKUP(D1409,products!$A$2:$E$97,5,FALSE)</f>
        <v>8.25</v>
      </c>
      <c r="M1409" s="7">
        <f t="shared" si="63"/>
        <v>49.5</v>
      </c>
      <c r="N1409" t="str">
        <f t="shared" si="64"/>
        <v>Excelsa</v>
      </c>
      <c r="O1409" t="str">
        <f t="shared" si="65"/>
        <v>Medium</v>
      </c>
      <c r="P1409" t="str">
        <f>VLOOKUP(orders[[#All],[Customer ID]],Table2[#All],9,0)</f>
        <v>No</v>
      </c>
    </row>
    <row r="1410" spans="1:16" x14ac:dyDescent="0.35">
      <c r="A1410" t="s">
        <v>2792</v>
      </c>
      <c r="B1410" s="5">
        <v>44659</v>
      </c>
      <c r="C1410" t="s">
        <v>2793</v>
      </c>
      <c r="D1410" t="s">
        <v>6175</v>
      </c>
      <c r="E1410">
        <v>2</v>
      </c>
      <c r="F1410" s="2" t="str">
        <f>VLOOKUP(C1410,customers!$A$2:$B$1760,2,FALSE)</f>
        <v>Felice Miell</v>
      </c>
      <c r="G1410" s="2" t="str">
        <f>IF(VLOOKUP(C1410,customers!$A$2:$C$1760,3,FALSE)=0,"",VLOOKUP(C1410,customers!$A$2:$C$1760,3,FALSE))</f>
        <v>fmiellbc@spiegel.de</v>
      </c>
      <c r="H1410" s="2" t="str">
        <f>VLOOKUP(C1410,customers!$A$2:$G$1760,7,FALSE)</f>
        <v>United States</v>
      </c>
      <c r="I1410" t="str">
        <f>VLOOKUP(D1410,products!$A$2:$B$97,2,FALSE)</f>
        <v>Ara</v>
      </c>
      <c r="J1410" t="str">
        <f>VLOOKUP(D1410,products!$A$2:$E$97,3,FALSE)</f>
        <v>M</v>
      </c>
      <c r="K1410" s="6">
        <f>VLOOKUP(D1410,products!$A$2:$E$97,4,FALSE)</f>
        <v>2.5</v>
      </c>
      <c r="L1410" s="7">
        <f>VLOOKUP(D1410,products!$A$2:$E$97,5,FALSE)</f>
        <v>25.875</v>
      </c>
      <c r="M1410" s="7">
        <f t="shared" ref="M1410:M1473" si="66">E1410*L1410</f>
        <v>51.75</v>
      </c>
      <c r="N1410" t="str">
        <f t="shared" ref="N1410:N1473" si="67">IF(I1410="Rob","Robusta",IF(I1410="Exc","Excelsa",IF(I1410="Ara","Arabica",IF(I1410="Lib","Liberica",""))))</f>
        <v>Arabica</v>
      </c>
      <c r="O1410" t="str">
        <f t="shared" ref="O1410:O1473" si="68">IF(J1410="M","Medium",IF(J1410="L","Light",IF(J1410="D","Dark","")))</f>
        <v>Medium</v>
      </c>
      <c r="P1410" t="str">
        <f>VLOOKUP(orders[[#All],[Customer ID]],Table2[#All],9,0)</f>
        <v>Yes</v>
      </c>
    </row>
    <row r="1411" spans="1:16" x14ac:dyDescent="0.35">
      <c r="A1411" t="s">
        <v>2798</v>
      </c>
      <c r="B1411" s="5">
        <v>44203</v>
      </c>
      <c r="C1411" t="s">
        <v>2799</v>
      </c>
      <c r="D1411" t="s">
        <v>6170</v>
      </c>
      <c r="E1411">
        <v>3</v>
      </c>
      <c r="F1411" s="2" t="str">
        <f>VLOOKUP(C1411,customers!$A$2:$B$1760,2,FALSE)</f>
        <v>Hamish Skeech</v>
      </c>
      <c r="G1411" s="2" t="str">
        <f>IF(VLOOKUP(C1411,customers!$A$2:$C$1760,3,FALSE)=0,"",VLOOKUP(C1411,customers!$A$2:$C$1760,3,FALSE))</f>
        <v/>
      </c>
      <c r="H1411" s="2" t="str">
        <f>VLOOKUP(C1411,customers!$A$2:$G$1760,7,FALSE)</f>
        <v>Ireland</v>
      </c>
      <c r="I1411" t="str">
        <f>VLOOKUP(D1411,products!$A$2:$B$97,2,FALSE)</f>
        <v>Lib</v>
      </c>
      <c r="J1411" t="str">
        <f>VLOOKUP(D1411,products!$A$2:$E$97,3,FALSE)</f>
        <v>L</v>
      </c>
      <c r="K1411" s="6">
        <f>VLOOKUP(D1411,products!$A$2:$E$97,4,FALSE)</f>
        <v>1</v>
      </c>
      <c r="L1411" s="7">
        <f>VLOOKUP(D1411,products!$A$2:$E$97,5,FALSE)</f>
        <v>15.85</v>
      </c>
      <c r="M1411" s="7">
        <f t="shared" si="66"/>
        <v>47.55</v>
      </c>
      <c r="N1411" t="str">
        <f t="shared" si="67"/>
        <v>Liberica</v>
      </c>
      <c r="O1411" t="str">
        <f t="shared" si="68"/>
        <v>Light</v>
      </c>
      <c r="P1411" t="str">
        <f>VLOOKUP(orders[[#All],[Customer ID]],Table2[#All],9,0)</f>
        <v>Yes</v>
      </c>
    </row>
    <row r="1412" spans="1:16" x14ac:dyDescent="0.35">
      <c r="A1412" t="s">
        <v>2803</v>
      </c>
      <c r="B1412" s="5">
        <v>44441</v>
      </c>
      <c r="C1412" t="s">
        <v>2804</v>
      </c>
      <c r="D1412" t="s">
        <v>6167</v>
      </c>
      <c r="E1412">
        <v>4</v>
      </c>
      <c r="F1412" s="2" t="str">
        <f>VLOOKUP(C1412,customers!$A$2:$B$1760,2,FALSE)</f>
        <v>Giordano Lorenzin</v>
      </c>
      <c r="G1412" s="2" t="str">
        <f>IF(VLOOKUP(C1412,customers!$A$2:$C$1760,3,FALSE)=0,"",VLOOKUP(C1412,customers!$A$2:$C$1760,3,FALSE))</f>
        <v/>
      </c>
      <c r="H1412" s="2" t="str">
        <f>VLOOKUP(C1412,customers!$A$2:$G$1760,7,FALSE)</f>
        <v>United States</v>
      </c>
      <c r="I1412" t="str">
        <f>VLOOKUP(D1412,products!$A$2:$B$97,2,FALSE)</f>
        <v>Ara</v>
      </c>
      <c r="J1412" t="str">
        <f>VLOOKUP(D1412,products!$A$2:$E$97,3,FALSE)</f>
        <v>L</v>
      </c>
      <c r="K1412" s="6">
        <f>VLOOKUP(D1412,products!$A$2:$E$97,4,FALSE)</f>
        <v>0.2</v>
      </c>
      <c r="L1412" s="7">
        <f>VLOOKUP(D1412,products!$A$2:$E$97,5,FALSE)</f>
        <v>3.8849999999999998</v>
      </c>
      <c r="M1412" s="7">
        <f t="shared" si="66"/>
        <v>15.54</v>
      </c>
      <c r="N1412" t="str">
        <f t="shared" si="67"/>
        <v>Arabica</v>
      </c>
      <c r="O1412" t="str">
        <f t="shared" si="68"/>
        <v>Light</v>
      </c>
      <c r="P1412" t="str">
        <f>VLOOKUP(orders[[#All],[Customer ID]],Table2[#All],9,0)</f>
        <v>No</v>
      </c>
    </row>
    <row r="1413" spans="1:16" x14ac:dyDescent="0.35">
      <c r="A1413" t="s">
        <v>2808</v>
      </c>
      <c r="B1413" s="5">
        <v>44504</v>
      </c>
      <c r="C1413" t="s">
        <v>2809</v>
      </c>
      <c r="D1413" t="s">
        <v>6162</v>
      </c>
      <c r="E1413">
        <v>6</v>
      </c>
      <c r="F1413" s="2" t="str">
        <f>VLOOKUP(C1413,customers!$A$2:$B$1760,2,FALSE)</f>
        <v>Harwilll Bishell</v>
      </c>
      <c r="G1413" s="2" t="str">
        <f>IF(VLOOKUP(C1413,customers!$A$2:$C$1760,3,FALSE)=0,"",VLOOKUP(C1413,customers!$A$2:$C$1760,3,FALSE))</f>
        <v/>
      </c>
      <c r="H1413" s="2" t="str">
        <f>VLOOKUP(C1413,customers!$A$2:$G$1760,7,FALSE)</f>
        <v>United States</v>
      </c>
      <c r="I1413" t="str">
        <f>VLOOKUP(D1413,products!$A$2:$B$97,2,FALSE)</f>
        <v>Lib</v>
      </c>
      <c r="J1413" t="str">
        <f>VLOOKUP(D1413,products!$A$2:$E$97,3,FALSE)</f>
        <v>M</v>
      </c>
      <c r="K1413" s="6">
        <f>VLOOKUP(D1413,products!$A$2:$E$97,4,FALSE)</f>
        <v>1</v>
      </c>
      <c r="L1413" s="7">
        <f>VLOOKUP(D1413,products!$A$2:$E$97,5,FALSE)</f>
        <v>14.55</v>
      </c>
      <c r="M1413" s="7">
        <f t="shared" si="66"/>
        <v>87.300000000000011</v>
      </c>
      <c r="N1413" t="str">
        <f t="shared" si="67"/>
        <v>Liberica</v>
      </c>
      <c r="O1413" t="str">
        <f t="shared" si="68"/>
        <v>Medium</v>
      </c>
      <c r="P1413" t="str">
        <f>VLOOKUP(orders[[#All],[Customer ID]],Table2[#All],9,0)</f>
        <v>Yes</v>
      </c>
    </row>
    <row r="1414" spans="1:16" x14ac:dyDescent="0.35">
      <c r="A1414" t="s">
        <v>2813</v>
      </c>
      <c r="B1414" s="5">
        <v>44410</v>
      </c>
      <c r="C1414" t="s">
        <v>2814</v>
      </c>
      <c r="D1414" t="s">
        <v>6155</v>
      </c>
      <c r="E1414">
        <v>5</v>
      </c>
      <c r="F1414" s="2" t="str">
        <f>VLOOKUP(C1414,customers!$A$2:$B$1760,2,FALSE)</f>
        <v>Freeland Missenden</v>
      </c>
      <c r="G1414" s="2" t="str">
        <f>IF(VLOOKUP(C1414,customers!$A$2:$C$1760,3,FALSE)=0,"",VLOOKUP(C1414,customers!$A$2:$C$1760,3,FALSE))</f>
        <v/>
      </c>
      <c r="H1414" s="2" t="str">
        <f>VLOOKUP(C1414,customers!$A$2:$G$1760,7,FALSE)</f>
        <v>United States</v>
      </c>
      <c r="I1414" t="str">
        <f>VLOOKUP(D1414,products!$A$2:$B$97,2,FALSE)</f>
        <v>Ara</v>
      </c>
      <c r="J1414" t="str">
        <f>VLOOKUP(D1414,products!$A$2:$E$97,3,FALSE)</f>
        <v>M</v>
      </c>
      <c r="K1414" s="6">
        <f>VLOOKUP(D1414,products!$A$2:$E$97,4,FALSE)</f>
        <v>1</v>
      </c>
      <c r="L1414" s="7">
        <f>VLOOKUP(D1414,products!$A$2:$E$97,5,FALSE)</f>
        <v>11.25</v>
      </c>
      <c r="M1414" s="7">
        <f t="shared" si="66"/>
        <v>56.25</v>
      </c>
      <c r="N1414" t="str">
        <f t="shared" si="67"/>
        <v>Arabica</v>
      </c>
      <c r="O1414" t="str">
        <f t="shared" si="68"/>
        <v>Medium</v>
      </c>
      <c r="P1414" t="str">
        <f>VLOOKUP(orders[[#All],[Customer ID]],Table2[#All],9,0)</f>
        <v>Yes</v>
      </c>
    </row>
    <row r="1415" spans="1:16" x14ac:dyDescent="0.35">
      <c r="A1415" t="s">
        <v>2818</v>
      </c>
      <c r="B1415" s="5">
        <v>43857</v>
      </c>
      <c r="C1415" t="s">
        <v>2819</v>
      </c>
      <c r="D1415" t="s">
        <v>6164</v>
      </c>
      <c r="E1415">
        <v>1</v>
      </c>
      <c r="F1415" s="2" t="str">
        <f>VLOOKUP(C1415,customers!$A$2:$B$1760,2,FALSE)</f>
        <v>Waylan Springall</v>
      </c>
      <c r="G1415" s="2" t="str">
        <f>IF(VLOOKUP(C1415,customers!$A$2:$C$1760,3,FALSE)=0,"",VLOOKUP(C1415,customers!$A$2:$C$1760,3,FALSE))</f>
        <v>wspringallbh@jugem.jp</v>
      </c>
      <c r="H1415" s="2" t="str">
        <f>VLOOKUP(C1415,customers!$A$2:$G$1760,7,FALSE)</f>
        <v>United States</v>
      </c>
      <c r="I1415" t="str">
        <f>VLOOKUP(D1415,products!$A$2:$B$97,2,FALSE)</f>
        <v>Lib</v>
      </c>
      <c r="J1415" t="str">
        <f>VLOOKUP(D1415,products!$A$2:$E$97,3,FALSE)</f>
        <v>L</v>
      </c>
      <c r="K1415" s="6">
        <f>VLOOKUP(D1415,products!$A$2:$E$97,4,FALSE)</f>
        <v>2.5</v>
      </c>
      <c r="L1415" s="7">
        <f>VLOOKUP(D1415,products!$A$2:$E$97,5,FALSE)</f>
        <v>36.454999999999998</v>
      </c>
      <c r="M1415" s="7">
        <f t="shared" si="66"/>
        <v>36.454999999999998</v>
      </c>
      <c r="N1415" t="str">
        <f t="shared" si="67"/>
        <v>Liberica</v>
      </c>
      <c r="O1415" t="str">
        <f t="shared" si="68"/>
        <v>Light</v>
      </c>
      <c r="P1415" t="str">
        <f>VLOOKUP(orders[[#All],[Customer ID]],Table2[#All],9,0)</f>
        <v>Yes</v>
      </c>
    </row>
    <row r="1416" spans="1:16" x14ac:dyDescent="0.35">
      <c r="A1416" t="s">
        <v>2824</v>
      </c>
      <c r="B1416" s="5">
        <v>43802</v>
      </c>
      <c r="C1416" t="s">
        <v>2825</v>
      </c>
      <c r="D1416" t="s">
        <v>6178</v>
      </c>
      <c r="E1416">
        <v>3</v>
      </c>
      <c r="F1416" s="2" t="str">
        <f>VLOOKUP(C1416,customers!$A$2:$B$1760,2,FALSE)</f>
        <v>Kiri Avramow</v>
      </c>
      <c r="G1416" s="2" t="str">
        <f>IF(VLOOKUP(C1416,customers!$A$2:$C$1760,3,FALSE)=0,"",VLOOKUP(C1416,customers!$A$2:$C$1760,3,FALSE))</f>
        <v/>
      </c>
      <c r="H1416" s="2" t="str">
        <f>VLOOKUP(C1416,customers!$A$2:$G$1760,7,FALSE)</f>
        <v>United States</v>
      </c>
      <c r="I1416" t="str">
        <f>VLOOKUP(D1416,products!$A$2:$B$97,2,FALSE)</f>
        <v>Rob</v>
      </c>
      <c r="J1416" t="str">
        <f>VLOOKUP(D1416,products!$A$2:$E$97,3,FALSE)</f>
        <v>L</v>
      </c>
      <c r="K1416" s="6">
        <f>VLOOKUP(D1416,products!$A$2:$E$97,4,FALSE)</f>
        <v>0.2</v>
      </c>
      <c r="L1416" s="7">
        <f>VLOOKUP(D1416,products!$A$2:$E$97,5,FALSE)</f>
        <v>3.585</v>
      </c>
      <c r="M1416" s="7">
        <f t="shared" si="66"/>
        <v>10.754999999999999</v>
      </c>
      <c r="N1416" t="str">
        <f t="shared" si="67"/>
        <v>Robusta</v>
      </c>
      <c r="O1416" t="str">
        <f t="shared" si="68"/>
        <v>Light</v>
      </c>
      <c r="P1416" t="str">
        <f>VLOOKUP(orders[[#All],[Customer ID]],Table2[#All],9,0)</f>
        <v>Yes</v>
      </c>
    </row>
    <row r="1417" spans="1:16" x14ac:dyDescent="0.35">
      <c r="A1417" t="s">
        <v>2829</v>
      </c>
      <c r="B1417" s="5">
        <v>43683</v>
      </c>
      <c r="C1417" t="s">
        <v>2830</v>
      </c>
      <c r="D1417" t="s">
        <v>6174</v>
      </c>
      <c r="E1417">
        <v>3</v>
      </c>
      <c r="F1417" s="2" t="str">
        <f>VLOOKUP(C1417,customers!$A$2:$B$1760,2,FALSE)</f>
        <v>Gregg Hawkyens</v>
      </c>
      <c r="G1417" s="2" t="str">
        <f>IF(VLOOKUP(C1417,customers!$A$2:$C$1760,3,FALSE)=0,"",VLOOKUP(C1417,customers!$A$2:$C$1760,3,FALSE))</f>
        <v>ghawkyensbj@census.gov</v>
      </c>
      <c r="H1417" s="2" t="str">
        <f>VLOOKUP(C1417,customers!$A$2:$G$1760,7,FALSE)</f>
        <v>United States</v>
      </c>
      <c r="I1417" t="str">
        <f>VLOOKUP(D1417,products!$A$2:$B$97,2,FALSE)</f>
        <v>Rob</v>
      </c>
      <c r="J1417" t="str">
        <f>VLOOKUP(D1417,products!$A$2:$E$97,3,FALSE)</f>
        <v>M</v>
      </c>
      <c r="K1417" s="6">
        <f>VLOOKUP(D1417,products!$A$2:$E$97,4,FALSE)</f>
        <v>0.2</v>
      </c>
      <c r="L1417" s="7">
        <f>VLOOKUP(D1417,products!$A$2:$E$97,5,FALSE)</f>
        <v>2.9849999999999999</v>
      </c>
      <c r="M1417" s="7">
        <f t="shared" si="66"/>
        <v>8.9550000000000001</v>
      </c>
      <c r="N1417" t="str">
        <f t="shared" si="67"/>
        <v>Robusta</v>
      </c>
      <c r="O1417" t="str">
        <f t="shared" si="68"/>
        <v>Medium</v>
      </c>
      <c r="P1417" t="str">
        <f>VLOOKUP(orders[[#All],[Customer ID]],Table2[#All],9,0)</f>
        <v>No</v>
      </c>
    </row>
    <row r="1418" spans="1:16" x14ac:dyDescent="0.35">
      <c r="A1418" t="s">
        <v>2834</v>
      </c>
      <c r="B1418" s="5">
        <v>43901</v>
      </c>
      <c r="C1418" t="s">
        <v>2835</v>
      </c>
      <c r="D1418" t="s">
        <v>6180</v>
      </c>
      <c r="E1418">
        <v>3</v>
      </c>
      <c r="F1418" s="2" t="str">
        <f>VLOOKUP(C1418,customers!$A$2:$B$1760,2,FALSE)</f>
        <v>Reggis Pracy</v>
      </c>
      <c r="G1418" s="2" t="str">
        <f>IF(VLOOKUP(C1418,customers!$A$2:$C$1760,3,FALSE)=0,"",VLOOKUP(C1418,customers!$A$2:$C$1760,3,FALSE))</f>
        <v/>
      </c>
      <c r="H1418" s="2" t="str">
        <f>VLOOKUP(C1418,customers!$A$2:$G$1760,7,FALSE)</f>
        <v>United States</v>
      </c>
      <c r="I1418" t="str">
        <f>VLOOKUP(D1418,products!$A$2:$B$97,2,FALSE)</f>
        <v>Ara</v>
      </c>
      <c r="J1418" t="str">
        <f>VLOOKUP(D1418,products!$A$2:$E$97,3,FALSE)</f>
        <v>L</v>
      </c>
      <c r="K1418" s="6">
        <f>VLOOKUP(D1418,products!$A$2:$E$97,4,FALSE)</f>
        <v>0.5</v>
      </c>
      <c r="L1418" s="7">
        <f>VLOOKUP(D1418,products!$A$2:$E$97,5,FALSE)</f>
        <v>7.77</v>
      </c>
      <c r="M1418" s="7">
        <f t="shared" si="66"/>
        <v>23.31</v>
      </c>
      <c r="N1418" t="str">
        <f t="shared" si="67"/>
        <v>Arabica</v>
      </c>
      <c r="O1418" t="str">
        <f t="shared" si="68"/>
        <v>Light</v>
      </c>
      <c r="P1418" t="str">
        <f>VLOOKUP(orders[[#All],[Customer ID]],Table2[#All],9,0)</f>
        <v>Yes</v>
      </c>
    </row>
    <row r="1419" spans="1:16" x14ac:dyDescent="0.35">
      <c r="A1419" t="s">
        <v>2839</v>
      </c>
      <c r="B1419" s="5">
        <v>44457</v>
      </c>
      <c r="C1419" t="s">
        <v>2840</v>
      </c>
      <c r="D1419" t="s">
        <v>6182</v>
      </c>
      <c r="E1419">
        <v>1</v>
      </c>
      <c r="F1419" s="2" t="str">
        <f>VLOOKUP(C1419,customers!$A$2:$B$1760,2,FALSE)</f>
        <v>Paula Denis</v>
      </c>
      <c r="G1419" s="2" t="str">
        <f>IF(VLOOKUP(C1419,customers!$A$2:$C$1760,3,FALSE)=0,"",VLOOKUP(C1419,customers!$A$2:$C$1760,3,FALSE))</f>
        <v/>
      </c>
      <c r="H1419" s="2" t="str">
        <f>VLOOKUP(C1419,customers!$A$2:$G$1760,7,FALSE)</f>
        <v>United States</v>
      </c>
      <c r="I1419" t="str">
        <f>VLOOKUP(D1419,products!$A$2:$B$97,2,FALSE)</f>
        <v>Ara</v>
      </c>
      <c r="J1419" t="str">
        <f>VLOOKUP(D1419,products!$A$2:$E$97,3,FALSE)</f>
        <v>L</v>
      </c>
      <c r="K1419" s="6">
        <f>VLOOKUP(D1419,products!$A$2:$E$97,4,FALSE)</f>
        <v>2.5</v>
      </c>
      <c r="L1419" s="7">
        <f>VLOOKUP(D1419,products!$A$2:$E$97,5,FALSE)</f>
        <v>29.785</v>
      </c>
      <c r="M1419" s="7">
        <f t="shared" si="66"/>
        <v>29.785</v>
      </c>
      <c r="N1419" t="str">
        <f t="shared" si="67"/>
        <v>Arabica</v>
      </c>
      <c r="O1419" t="str">
        <f t="shared" si="68"/>
        <v>Light</v>
      </c>
      <c r="P1419" t="str">
        <f>VLOOKUP(orders[[#All],[Customer ID]],Table2[#All],9,0)</f>
        <v>Yes</v>
      </c>
    </row>
    <row r="1420" spans="1:16" x14ac:dyDescent="0.35">
      <c r="A1420" t="s">
        <v>2844</v>
      </c>
      <c r="B1420" s="5">
        <v>44142</v>
      </c>
      <c r="C1420" t="s">
        <v>2845</v>
      </c>
      <c r="D1420" t="s">
        <v>6182</v>
      </c>
      <c r="E1420">
        <v>5</v>
      </c>
      <c r="F1420" s="2" t="str">
        <f>VLOOKUP(C1420,customers!$A$2:$B$1760,2,FALSE)</f>
        <v>Broderick McGilvra</v>
      </c>
      <c r="G1420" s="2" t="str">
        <f>IF(VLOOKUP(C1420,customers!$A$2:$C$1760,3,FALSE)=0,"",VLOOKUP(C1420,customers!$A$2:$C$1760,3,FALSE))</f>
        <v>bmcgilvrabm@so-net.ne.jp</v>
      </c>
      <c r="H1420" s="2" t="str">
        <f>VLOOKUP(C1420,customers!$A$2:$G$1760,7,FALSE)</f>
        <v>United States</v>
      </c>
      <c r="I1420" t="str">
        <f>VLOOKUP(D1420,products!$A$2:$B$97,2,FALSE)</f>
        <v>Ara</v>
      </c>
      <c r="J1420" t="str">
        <f>VLOOKUP(D1420,products!$A$2:$E$97,3,FALSE)</f>
        <v>L</v>
      </c>
      <c r="K1420" s="6">
        <f>VLOOKUP(D1420,products!$A$2:$E$97,4,FALSE)</f>
        <v>2.5</v>
      </c>
      <c r="L1420" s="7">
        <f>VLOOKUP(D1420,products!$A$2:$E$97,5,FALSE)</f>
        <v>29.785</v>
      </c>
      <c r="M1420" s="7">
        <f t="shared" si="66"/>
        <v>148.92500000000001</v>
      </c>
      <c r="N1420" t="str">
        <f t="shared" si="67"/>
        <v>Arabica</v>
      </c>
      <c r="O1420" t="str">
        <f t="shared" si="68"/>
        <v>Light</v>
      </c>
      <c r="P1420" t="str">
        <f>VLOOKUP(orders[[#All],[Customer ID]],Table2[#All],9,0)</f>
        <v>Yes</v>
      </c>
    </row>
    <row r="1421" spans="1:16" x14ac:dyDescent="0.35">
      <c r="A1421" t="s">
        <v>2849</v>
      </c>
      <c r="B1421" s="5">
        <v>44739</v>
      </c>
      <c r="C1421" t="s">
        <v>2850</v>
      </c>
      <c r="D1421" t="s">
        <v>6160</v>
      </c>
      <c r="E1421">
        <v>1</v>
      </c>
      <c r="F1421" s="2" t="str">
        <f>VLOOKUP(C1421,customers!$A$2:$B$1760,2,FALSE)</f>
        <v>Annabella Danzey</v>
      </c>
      <c r="G1421" s="2" t="str">
        <f>IF(VLOOKUP(C1421,customers!$A$2:$C$1760,3,FALSE)=0,"",VLOOKUP(C1421,customers!$A$2:$C$1760,3,FALSE))</f>
        <v>adanzeybn@github.com</v>
      </c>
      <c r="H1421" s="2" t="str">
        <f>VLOOKUP(C1421,customers!$A$2:$G$1760,7,FALSE)</f>
        <v>United States</v>
      </c>
      <c r="I1421" t="str">
        <f>VLOOKUP(D1421,products!$A$2:$B$97,2,FALSE)</f>
        <v>Lib</v>
      </c>
      <c r="J1421" t="str">
        <f>VLOOKUP(D1421,products!$A$2:$E$97,3,FALSE)</f>
        <v>M</v>
      </c>
      <c r="K1421" s="6">
        <f>VLOOKUP(D1421,products!$A$2:$E$97,4,FALSE)</f>
        <v>0.5</v>
      </c>
      <c r="L1421" s="7">
        <f>VLOOKUP(D1421,products!$A$2:$E$97,5,FALSE)</f>
        <v>8.73</v>
      </c>
      <c r="M1421" s="7">
        <f t="shared" si="66"/>
        <v>8.73</v>
      </c>
      <c r="N1421" t="str">
        <f t="shared" si="67"/>
        <v>Liberica</v>
      </c>
      <c r="O1421" t="str">
        <f t="shared" si="68"/>
        <v>Medium</v>
      </c>
      <c r="P1421" t="str">
        <f>VLOOKUP(orders[[#All],[Customer ID]],Table2[#All],9,0)</f>
        <v>Yes</v>
      </c>
    </row>
    <row r="1422" spans="1:16" x14ac:dyDescent="0.35">
      <c r="A1422" t="s">
        <v>2855</v>
      </c>
      <c r="B1422" s="5">
        <v>43866</v>
      </c>
      <c r="C1422" t="s">
        <v>2586</v>
      </c>
      <c r="D1422" t="s">
        <v>6169</v>
      </c>
      <c r="E1422">
        <v>4</v>
      </c>
      <c r="F1422" s="2" t="str">
        <f>VLOOKUP(C1422,customers!$A$2:$B$1760,2,FALSE)</f>
        <v>Terri Farra</v>
      </c>
      <c r="G1422" s="2" t="str">
        <f>IF(VLOOKUP(C1422,customers!$A$2:$C$1760,3,FALSE)=0,"",VLOOKUP(C1422,customers!$A$2:$C$1760,3,FALSE))</f>
        <v>tfarraac@behance.net</v>
      </c>
      <c r="H1422" s="2" t="str">
        <f>VLOOKUP(C1422,customers!$A$2:$G$1760,7,FALSE)</f>
        <v>United States</v>
      </c>
      <c r="I1422" t="str">
        <f>VLOOKUP(D1422,products!$A$2:$B$97,2,FALSE)</f>
        <v>Lib</v>
      </c>
      <c r="J1422" t="str">
        <f>VLOOKUP(D1422,products!$A$2:$E$97,3,FALSE)</f>
        <v>D</v>
      </c>
      <c r="K1422" s="6">
        <f>VLOOKUP(D1422,products!$A$2:$E$97,4,FALSE)</f>
        <v>0.5</v>
      </c>
      <c r="L1422" s="7">
        <f>VLOOKUP(D1422,products!$A$2:$E$97,5,FALSE)</f>
        <v>7.77</v>
      </c>
      <c r="M1422" s="7">
        <f t="shared" si="66"/>
        <v>31.08</v>
      </c>
      <c r="N1422" t="str">
        <f t="shared" si="67"/>
        <v>Liberica</v>
      </c>
      <c r="O1422" t="str">
        <f t="shared" si="68"/>
        <v>Dark</v>
      </c>
      <c r="P1422" t="str">
        <f>VLOOKUP(orders[[#All],[Customer ID]],Table2[#All],9,0)</f>
        <v>No</v>
      </c>
    </row>
    <row r="1423" spans="1:16" x14ac:dyDescent="0.35">
      <c r="A1423" t="s">
        <v>2855</v>
      </c>
      <c r="B1423" s="5">
        <v>43866</v>
      </c>
      <c r="C1423" t="s">
        <v>2586</v>
      </c>
      <c r="D1423" t="s">
        <v>6168</v>
      </c>
      <c r="E1423">
        <v>6</v>
      </c>
      <c r="F1423" s="2" t="str">
        <f>VLOOKUP(C1423,customers!$A$2:$B$1760,2,FALSE)</f>
        <v>Terri Farra</v>
      </c>
      <c r="G1423" s="2" t="str">
        <f>IF(VLOOKUP(C1423,customers!$A$2:$C$1760,3,FALSE)=0,"",VLOOKUP(C1423,customers!$A$2:$C$1760,3,FALSE))</f>
        <v>tfarraac@behance.net</v>
      </c>
      <c r="H1423" s="2" t="str">
        <f>VLOOKUP(C1423,customers!$A$2:$G$1760,7,FALSE)</f>
        <v>United States</v>
      </c>
      <c r="I1423" t="str">
        <f>VLOOKUP(D1423,products!$A$2:$B$97,2,FALSE)</f>
        <v>Ara</v>
      </c>
      <c r="J1423" t="str">
        <f>VLOOKUP(D1423,products!$A$2:$E$97,3,FALSE)</f>
        <v>D</v>
      </c>
      <c r="K1423" s="6">
        <f>VLOOKUP(D1423,products!$A$2:$E$97,4,FALSE)</f>
        <v>2.5</v>
      </c>
      <c r="L1423" s="7">
        <f>VLOOKUP(D1423,products!$A$2:$E$97,5,FALSE)</f>
        <v>22.885000000000002</v>
      </c>
      <c r="M1423" s="7">
        <f t="shared" si="66"/>
        <v>137.31</v>
      </c>
      <c r="N1423" t="str">
        <f t="shared" si="67"/>
        <v>Arabica</v>
      </c>
      <c r="O1423" t="str">
        <f t="shared" si="68"/>
        <v>Dark</v>
      </c>
      <c r="P1423" t="str">
        <f>VLOOKUP(orders[[#All],[Customer ID]],Table2[#All],9,0)</f>
        <v>No</v>
      </c>
    </row>
    <row r="1424" spans="1:16" x14ac:dyDescent="0.35">
      <c r="A1424" t="s">
        <v>2866</v>
      </c>
      <c r="B1424" s="5">
        <v>43868</v>
      </c>
      <c r="C1424" t="s">
        <v>2867</v>
      </c>
      <c r="D1424" t="s">
        <v>6158</v>
      </c>
      <c r="E1424">
        <v>5</v>
      </c>
      <c r="F1424" s="2" t="str">
        <f>VLOOKUP(C1424,customers!$A$2:$B$1760,2,FALSE)</f>
        <v>Nevins Glowacz</v>
      </c>
      <c r="G1424" s="2" t="str">
        <f>IF(VLOOKUP(C1424,customers!$A$2:$C$1760,3,FALSE)=0,"",VLOOKUP(C1424,customers!$A$2:$C$1760,3,FALSE))</f>
        <v/>
      </c>
      <c r="H1424" s="2" t="str">
        <f>VLOOKUP(C1424,customers!$A$2:$G$1760,7,FALSE)</f>
        <v>United States</v>
      </c>
      <c r="I1424" t="str">
        <f>VLOOKUP(D1424,products!$A$2:$B$97,2,FALSE)</f>
        <v>Ara</v>
      </c>
      <c r="J1424" t="str">
        <f>VLOOKUP(D1424,products!$A$2:$E$97,3,FALSE)</f>
        <v>D</v>
      </c>
      <c r="K1424" s="6">
        <f>VLOOKUP(D1424,products!$A$2:$E$97,4,FALSE)</f>
        <v>0.5</v>
      </c>
      <c r="L1424" s="7">
        <f>VLOOKUP(D1424,products!$A$2:$E$97,5,FALSE)</f>
        <v>5.97</v>
      </c>
      <c r="M1424" s="7">
        <f t="shared" si="66"/>
        <v>29.849999999999998</v>
      </c>
      <c r="N1424" t="str">
        <f t="shared" si="67"/>
        <v>Arabica</v>
      </c>
      <c r="O1424" t="str">
        <f t="shared" si="68"/>
        <v>Dark</v>
      </c>
      <c r="P1424" t="str">
        <f>VLOOKUP(orders[[#All],[Customer ID]],Table2[#All],9,0)</f>
        <v>No</v>
      </c>
    </row>
    <row r="1425" spans="1:16" x14ac:dyDescent="0.35">
      <c r="A1425" t="s">
        <v>2871</v>
      </c>
      <c r="B1425" s="5">
        <v>44183</v>
      </c>
      <c r="C1425" t="s">
        <v>2872</v>
      </c>
      <c r="D1425" t="s">
        <v>6146</v>
      </c>
      <c r="E1425">
        <v>3</v>
      </c>
      <c r="F1425" s="2" t="str">
        <f>VLOOKUP(C1425,customers!$A$2:$B$1760,2,FALSE)</f>
        <v>Adelice Isabell</v>
      </c>
      <c r="G1425" s="2" t="str">
        <f>IF(VLOOKUP(C1425,customers!$A$2:$C$1760,3,FALSE)=0,"",VLOOKUP(C1425,customers!$A$2:$C$1760,3,FALSE))</f>
        <v/>
      </c>
      <c r="H1425" s="2" t="str">
        <f>VLOOKUP(C1425,customers!$A$2:$G$1760,7,FALSE)</f>
        <v>United States</v>
      </c>
      <c r="I1425" t="str">
        <f>VLOOKUP(D1425,products!$A$2:$B$97,2,FALSE)</f>
        <v>Rob</v>
      </c>
      <c r="J1425" t="str">
        <f>VLOOKUP(D1425,products!$A$2:$E$97,3,FALSE)</f>
        <v>M</v>
      </c>
      <c r="K1425" s="6">
        <f>VLOOKUP(D1425,products!$A$2:$E$97,4,FALSE)</f>
        <v>0.5</v>
      </c>
      <c r="L1425" s="7">
        <f>VLOOKUP(D1425,products!$A$2:$E$97,5,FALSE)</f>
        <v>5.97</v>
      </c>
      <c r="M1425" s="7">
        <f t="shared" si="66"/>
        <v>17.91</v>
      </c>
      <c r="N1425" t="str">
        <f t="shared" si="67"/>
        <v>Robusta</v>
      </c>
      <c r="O1425" t="str">
        <f t="shared" si="68"/>
        <v>Medium</v>
      </c>
      <c r="P1425" t="str">
        <f>VLOOKUP(orders[[#All],[Customer ID]],Table2[#All],9,0)</f>
        <v>No</v>
      </c>
    </row>
    <row r="1426" spans="1:16" x14ac:dyDescent="0.35">
      <c r="A1426" t="s">
        <v>2876</v>
      </c>
      <c r="B1426" s="5">
        <v>44431</v>
      </c>
      <c r="C1426" t="s">
        <v>2877</v>
      </c>
      <c r="D1426" t="s">
        <v>6176</v>
      </c>
      <c r="E1426">
        <v>3</v>
      </c>
      <c r="F1426" s="2" t="str">
        <f>VLOOKUP(C1426,customers!$A$2:$B$1760,2,FALSE)</f>
        <v>Yulma Dombrell</v>
      </c>
      <c r="G1426" s="2" t="str">
        <f>IF(VLOOKUP(C1426,customers!$A$2:$C$1760,3,FALSE)=0,"",VLOOKUP(C1426,customers!$A$2:$C$1760,3,FALSE))</f>
        <v>ydombrellbs@dedecms.com</v>
      </c>
      <c r="H1426" s="2" t="str">
        <f>VLOOKUP(C1426,customers!$A$2:$G$1760,7,FALSE)</f>
        <v>United States</v>
      </c>
      <c r="I1426" t="str">
        <f>VLOOKUP(D1426,products!$A$2:$B$97,2,FALSE)</f>
        <v>Exc</v>
      </c>
      <c r="J1426" t="str">
        <f>VLOOKUP(D1426,products!$A$2:$E$97,3,FALSE)</f>
        <v>L</v>
      </c>
      <c r="K1426" s="6">
        <f>VLOOKUP(D1426,products!$A$2:$E$97,4,FALSE)</f>
        <v>0.5</v>
      </c>
      <c r="L1426" s="7">
        <f>VLOOKUP(D1426,products!$A$2:$E$97,5,FALSE)</f>
        <v>8.91</v>
      </c>
      <c r="M1426" s="7">
        <f t="shared" si="66"/>
        <v>26.73</v>
      </c>
      <c r="N1426" t="str">
        <f t="shared" si="67"/>
        <v>Excelsa</v>
      </c>
      <c r="O1426" t="str">
        <f t="shared" si="68"/>
        <v>Light</v>
      </c>
      <c r="P1426" t="str">
        <f>VLOOKUP(orders[[#All],[Customer ID]],Table2[#All],9,0)</f>
        <v>Yes</v>
      </c>
    </row>
    <row r="1427" spans="1:16" x14ac:dyDescent="0.35">
      <c r="A1427" t="s">
        <v>2882</v>
      </c>
      <c r="B1427" s="5">
        <v>44428</v>
      </c>
      <c r="C1427" t="s">
        <v>2883</v>
      </c>
      <c r="D1427" t="s">
        <v>6177</v>
      </c>
      <c r="E1427">
        <v>2</v>
      </c>
      <c r="F1427" s="2" t="str">
        <f>VLOOKUP(C1427,customers!$A$2:$B$1760,2,FALSE)</f>
        <v>Alric Darth</v>
      </c>
      <c r="G1427" s="2" t="str">
        <f>IF(VLOOKUP(C1427,customers!$A$2:$C$1760,3,FALSE)=0,"",VLOOKUP(C1427,customers!$A$2:$C$1760,3,FALSE))</f>
        <v>adarthbt@t.co</v>
      </c>
      <c r="H1427" s="2" t="str">
        <f>VLOOKUP(C1427,customers!$A$2:$G$1760,7,FALSE)</f>
        <v>United States</v>
      </c>
      <c r="I1427" t="str">
        <f>VLOOKUP(D1427,products!$A$2:$B$97,2,FALSE)</f>
        <v>Rob</v>
      </c>
      <c r="J1427" t="str">
        <f>VLOOKUP(D1427,products!$A$2:$E$97,3,FALSE)</f>
        <v>D</v>
      </c>
      <c r="K1427" s="6">
        <f>VLOOKUP(D1427,products!$A$2:$E$97,4,FALSE)</f>
        <v>1</v>
      </c>
      <c r="L1427" s="7">
        <f>VLOOKUP(D1427,products!$A$2:$E$97,5,FALSE)</f>
        <v>8.9499999999999993</v>
      </c>
      <c r="M1427" s="7">
        <f t="shared" si="66"/>
        <v>17.899999999999999</v>
      </c>
      <c r="N1427" t="str">
        <f t="shared" si="67"/>
        <v>Robusta</v>
      </c>
      <c r="O1427" t="str">
        <f t="shared" si="68"/>
        <v>Dark</v>
      </c>
      <c r="P1427" t="str">
        <f>VLOOKUP(orders[[#All],[Customer ID]],Table2[#All],9,0)</f>
        <v>No</v>
      </c>
    </row>
    <row r="1428" spans="1:16" x14ac:dyDescent="0.35">
      <c r="A1428" t="s">
        <v>2888</v>
      </c>
      <c r="B1428" s="5">
        <v>43556</v>
      </c>
      <c r="C1428" t="s">
        <v>2889</v>
      </c>
      <c r="D1428" t="s">
        <v>6178</v>
      </c>
      <c r="E1428">
        <v>4</v>
      </c>
      <c r="F1428" s="2" t="str">
        <f>VLOOKUP(C1428,customers!$A$2:$B$1760,2,FALSE)</f>
        <v>Manuel Darrigoe</v>
      </c>
      <c r="G1428" s="2" t="str">
        <f>IF(VLOOKUP(C1428,customers!$A$2:$C$1760,3,FALSE)=0,"",VLOOKUP(C1428,customers!$A$2:$C$1760,3,FALSE))</f>
        <v>mdarrigoebu@hud.gov</v>
      </c>
      <c r="H1428" s="2" t="str">
        <f>VLOOKUP(C1428,customers!$A$2:$G$1760,7,FALSE)</f>
        <v>Ireland</v>
      </c>
      <c r="I1428" t="str">
        <f>VLOOKUP(D1428,products!$A$2:$B$97,2,FALSE)</f>
        <v>Rob</v>
      </c>
      <c r="J1428" t="str">
        <f>VLOOKUP(D1428,products!$A$2:$E$97,3,FALSE)</f>
        <v>L</v>
      </c>
      <c r="K1428" s="6">
        <f>VLOOKUP(D1428,products!$A$2:$E$97,4,FALSE)</f>
        <v>0.2</v>
      </c>
      <c r="L1428" s="7">
        <f>VLOOKUP(D1428,products!$A$2:$E$97,5,FALSE)</f>
        <v>3.585</v>
      </c>
      <c r="M1428" s="7">
        <f t="shared" si="66"/>
        <v>14.34</v>
      </c>
      <c r="N1428" t="str">
        <f t="shared" si="67"/>
        <v>Robusta</v>
      </c>
      <c r="O1428" t="str">
        <f t="shared" si="68"/>
        <v>Light</v>
      </c>
      <c r="P1428" t="str">
        <f>VLOOKUP(orders[[#All],[Customer ID]],Table2[#All],9,0)</f>
        <v>Yes</v>
      </c>
    </row>
    <row r="1429" spans="1:16" x14ac:dyDescent="0.35">
      <c r="A1429" t="s">
        <v>2894</v>
      </c>
      <c r="B1429" s="5">
        <v>44224</v>
      </c>
      <c r="C1429" t="s">
        <v>2895</v>
      </c>
      <c r="D1429" t="s">
        <v>6175</v>
      </c>
      <c r="E1429">
        <v>3</v>
      </c>
      <c r="F1429" s="2" t="str">
        <f>VLOOKUP(C1429,customers!$A$2:$B$1760,2,FALSE)</f>
        <v>Kynthia Berick</v>
      </c>
      <c r="G1429" s="2" t="str">
        <f>IF(VLOOKUP(C1429,customers!$A$2:$C$1760,3,FALSE)=0,"",VLOOKUP(C1429,customers!$A$2:$C$1760,3,FALSE))</f>
        <v/>
      </c>
      <c r="H1429" s="2" t="str">
        <f>VLOOKUP(C1429,customers!$A$2:$G$1760,7,FALSE)</f>
        <v>United States</v>
      </c>
      <c r="I1429" t="str">
        <f>VLOOKUP(D1429,products!$A$2:$B$97,2,FALSE)</f>
        <v>Ara</v>
      </c>
      <c r="J1429" t="str">
        <f>VLOOKUP(D1429,products!$A$2:$E$97,3,FALSE)</f>
        <v>M</v>
      </c>
      <c r="K1429" s="6">
        <f>VLOOKUP(D1429,products!$A$2:$E$97,4,FALSE)</f>
        <v>2.5</v>
      </c>
      <c r="L1429" s="7">
        <f>VLOOKUP(D1429,products!$A$2:$E$97,5,FALSE)</f>
        <v>25.875</v>
      </c>
      <c r="M1429" s="7">
        <f t="shared" si="66"/>
        <v>77.625</v>
      </c>
      <c r="N1429" t="str">
        <f t="shared" si="67"/>
        <v>Arabica</v>
      </c>
      <c r="O1429" t="str">
        <f t="shared" si="68"/>
        <v>Medium</v>
      </c>
      <c r="P1429" t="str">
        <f>VLOOKUP(orders[[#All],[Customer ID]],Table2[#All],9,0)</f>
        <v>Yes</v>
      </c>
    </row>
    <row r="1430" spans="1:16" x14ac:dyDescent="0.35">
      <c r="A1430" t="s">
        <v>2899</v>
      </c>
      <c r="B1430" s="5">
        <v>43759</v>
      </c>
      <c r="C1430" t="s">
        <v>2900</v>
      </c>
      <c r="D1430" t="s">
        <v>6179</v>
      </c>
      <c r="E1430">
        <v>5</v>
      </c>
      <c r="F1430" s="2" t="str">
        <f>VLOOKUP(C1430,customers!$A$2:$B$1760,2,FALSE)</f>
        <v>Minetta Ackrill</v>
      </c>
      <c r="G1430" s="2" t="str">
        <f>IF(VLOOKUP(C1430,customers!$A$2:$C$1760,3,FALSE)=0,"",VLOOKUP(C1430,customers!$A$2:$C$1760,3,FALSE))</f>
        <v>mackrillbw@bandcamp.com</v>
      </c>
      <c r="H1430" s="2" t="str">
        <f>VLOOKUP(C1430,customers!$A$2:$G$1760,7,FALSE)</f>
        <v>United States</v>
      </c>
      <c r="I1430" t="str">
        <f>VLOOKUP(D1430,products!$A$2:$B$97,2,FALSE)</f>
        <v>Rob</v>
      </c>
      <c r="J1430" t="str">
        <f>VLOOKUP(D1430,products!$A$2:$E$97,3,FALSE)</f>
        <v>L</v>
      </c>
      <c r="K1430" s="6">
        <f>VLOOKUP(D1430,products!$A$2:$E$97,4,FALSE)</f>
        <v>1</v>
      </c>
      <c r="L1430" s="7">
        <f>VLOOKUP(D1430,products!$A$2:$E$97,5,FALSE)</f>
        <v>11.95</v>
      </c>
      <c r="M1430" s="7">
        <f t="shared" si="66"/>
        <v>59.75</v>
      </c>
      <c r="N1430" t="str">
        <f t="shared" si="67"/>
        <v>Robusta</v>
      </c>
      <c r="O1430" t="str">
        <f t="shared" si="68"/>
        <v>Light</v>
      </c>
      <c r="P1430" t="str">
        <f>VLOOKUP(orders[[#All],[Customer ID]],Table2[#All],9,0)</f>
        <v>No</v>
      </c>
    </row>
    <row r="1431" spans="1:16" x14ac:dyDescent="0.35">
      <c r="A1431" t="s">
        <v>2905</v>
      </c>
      <c r="B1431" s="5">
        <v>44367</v>
      </c>
      <c r="C1431" t="s">
        <v>2586</v>
      </c>
      <c r="D1431" t="s">
        <v>6140</v>
      </c>
      <c r="E1431">
        <v>6</v>
      </c>
      <c r="F1431" s="2" t="str">
        <f>VLOOKUP(C1431,customers!$A$2:$B$1760,2,FALSE)</f>
        <v>Terri Farra</v>
      </c>
      <c r="G1431" s="2" t="str">
        <f>IF(VLOOKUP(C1431,customers!$A$2:$C$1760,3,FALSE)=0,"",VLOOKUP(C1431,customers!$A$2:$C$1760,3,FALSE))</f>
        <v>tfarraac@behance.net</v>
      </c>
      <c r="H1431" s="2" t="str">
        <f>VLOOKUP(C1431,customers!$A$2:$G$1760,7,FALSE)</f>
        <v>United States</v>
      </c>
      <c r="I1431" t="str">
        <f>VLOOKUP(D1431,products!$A$2:$B$97,2,FALSE)</f>
        <v>Ara</v>
      </c>
      <c r="J1431" t="str">
        <f>VLOOKUP(D1431,products!$A$2:$E$97,3,FALSE)</f>
        <v>L</v>
      </c>
      <c r="K1431" s="6">
        <f>VLOOKUP(D1431,products!$A$2:$E$97,4,FALSE)</f>
        <v>1</v>
      </c>
      <c r="L1431" s="7">
        <f>VLOOKUP(D1431,products!$A$2:$E$97,5,FALSE)</f>
        <v>12.95</v>
      </c>
      <c r="M1431" s="7">
        <f t="shared" si="66"/>
        <v>77.699999999999989</v>
      </c>
      <c r="N1431" t="str">
        <f t="shared" si="67"/>
        <v>Arabica</v>
      </c>
      <c r="O1431" t="str">
        <f t="shared" si="68"/>
        <v>Light</v>
      </c>
      <c r="P1431" t="str">
        <f>VLOOKUP(orders[[#All],[Customer ID]],Table2[#All],9,0)</f>
        <v>No</v>
      </c>
    </row>
    <row r="1432" spans="1:16" x14ac:dyDescent="0.35">
      <c r="A1432" t="s">
        <v>2911</v>
      </c>
      <c r="B1432" s="5">
        <v>44504</v>
      </c>
      <c r="C1432" t="s">
        <v>2912</v>
      </c>
      <c r="D1432" t="s">
        <v>6163</v>
      </c>
      <c r="E1432">
        <v>2</v>
      </c>
      <c r="F1432" s="2" t="str">
        <f>VLOOKUP(C1432,customers!$A$2:$B$1760,2,FALSE)</f>
        <v>Melosa Kippen</v>
      </c>
      <c r="G1432" s="2" t="str">
        <f>IF(VLOOKUP(C1432,customers!$A$2:$C$1760,3,FALSE)=0,"",VLOOKUP(C1432,customers!$A$2:$C$1760,3,FALSE))</f>
        <v>mkippenby@dion.ne.jp</v>
      </c>
      <c r="H1432" s="2" t="str">
        <f>VLOOKUP(C1432,customers!$A$2:$G$1760,7,FALSE)</f>
        <v>United States</v>
      </c>
      <c r="I1432" t="str">
        <f>VLOOKUP(D1432,products!$A$2:$B$97,2,FALSE)</f>
        <v>Rob</v>
      </c>
      <c r="J1432" t="str">
        <f>VLOOKUP(D1432,products!$A$2:$E$97,3,FALSE)</f>
        <v>D</v>
      </c>
      <c r="K1432" s="6">
        <f>VLOOKUP(D1432,products!$A$2:$E$97,4,FALSE)</f>
        <v>0.2</v>
      </c>
      <c r="L1432" s="7">
        <f>VLOOKUP(D1432,products!$A$2:$E$97,5,FALSE)</f>
        <v>2.6850000000000001</v>
      </c>
      <c r="M1432" s="7">
        <f t="shared" si="66"/>
        <v>5.37</v>
      </c>
      <c r="N1432" t="str">
        <f t="shared" si="67"/>
        <v>Robusta</v>
      </c>
      <c r="O1432" t="str">
        <f t="shared" si="68"/>
        <v>Dark</v>
      </c>
      <c r="P1432" t="str">
        <f>VLOOKUP(orders[[#All],[Customer ID]],Table2[#All],9,0)</f>
        <v>Yes</v>
      </c>
    </row>
    <row r="1433" spans="1:16" x14ac:dyDescent="0.35">
      <c r="A1433" t="s">
        <v>2917</v>
      </c>
      <c r="B1433" s="5">
        <v>44291</v>
      </c>
      <c r="C1433" t="s">
        <v>2918</v>
      </c>
      <c r="D1433" t="s">
        <v>6185</v>
      </c>
      <c r="E1433">
        <v>3</v>
      </c>
      <c r="F1433" s="2" t="str">
        <f>VLOOKUP(C1433,customers!$A$2:$B$1760,2,FALSE)</f>
        <v>Witty Ranson</v>
      </c>
      <c r="G1433" s="2" t="str">
        <f>IF(VLOOKUP(C1433,customers!$A$2:$C$1760,3,FALSE)=0,"",VLOOKUP(C1433,customers!$A$2:$C$1760,3,FALSE))</f>
        <v>wransonbz@ted.com</v>
      </c>
      <c r="H1433" s="2" t="str">
        <f>VLOOKUP(C1433,customers!$A$2:$G$1760,7,FALSE)</f>
        <v>Ireland</v>
      </c>
      <c r="I1433" t="str">
        <f>VLOOKUP(D1433,products!$A$2:$B$97,2,FALSE)</f>
        <v>Exc</v>
      </c>
      <c r="J1433" t="str">
        <f>VLOOKUP(D1433,products!$A$2:$E$97,3,FALSE)</f>
        <v>D</v>
      </c>
      <c r="K1433" s="6">
        <f>VLOOKUP(D1433,products!$A$2:$E$97,4,FALSE)</f>
        <v>2.5</v>
      </c>
      <c r="L1433" s="7">
        <f>VLOOKUP(D1433,products!$A$2:$E$97,5,FALSE)</f>
        <v>27.945</v>
      </c>
      <c r="M1433" s="7">
        <f t="shared" si="66"/>
        <v>83.835000000000008</v>
      </c>
      <c r="N1433" t="str">
        <f t="shared" si="67"/>
        <v>Excelsa</v>
      </c>
      <c r="O1433" t="str">
        <f t="shared" si="68"/>
        <v>Dark</v>
      </c>
      <c r="P1433" t="str">
        <f>VLOOKUP(orders[[#All],[Customer ID]],Table2[#All],9,0)</f>
        <v>Yes</v>
      </c>
    </row>
    <row r="1434" spans="1:16" x14ac:dyDescent="0.35">
      <c r="A1434" t="s">
        <v>2923</v>
      </c>
      <c r="B1434" s="5">
        <v>43808</v>
      </c>
      <c r="C1434" t="s">
        <v>2924</v>
      </c>
      <c r="D1434" t="s">
        <v>6155</v>
      </c>
      <c r="E1434">
        <v>2</v>
      </c>
      <c r="F1434" s="2" t="str">
        <f>VLOOKUP(C1434,customers!$A$2:$B$1760,2,FALSE)</f>
        <v>Rod Gowdie</v>
      </c>
      <c r="G1434" s="2" t="str">
        <f>IF(VLOOKUP(C1434,customers!$A$2:$C$1760,3,FALSE)=0,"",VLOOKUP(C1434,customers!$A$2:$C$1760,3,FALSE))</f>
        <v/>
      </c>
      <c r="H1434" s="2" t="str">
        <f>VLOOKUP(C1434,customers!$A$2:$G$1760,7,FALSE)</f>
        <v>United States</v>
      </c>
      <c r="I1434" t="str">
        <f>VLOOKUP(D1434,products!$A$2:$B$97,2,FALSE)</f>
        <v>Ara</v>
      </c>
      <c r="J1434" t="str">
        <f>VLOOKUP(D1434,products!$A$2:$E$97,3,FALSE)</f>
        <v>M</v>
      </c>
      <c r="K1434" s="6">
        <f>VLOOKUP(D1434,products!$A$2:$E$97,4,FALSE)</f>
        <v>1</v>
      </c>
      <c r="L1434" s="7">
        <f>VLOOKUP(D1434,products!$A$2:$E$97,5,FALSE)</f>
        <v>11.25</v>
      </c>
      <c r="M1434" s="7">
        <f t="shared" si="66"/>
        <v>22.5</v>
      </c>
      <c r="N1434" t="str">
        <f t="shared" si="67"/>
        <v>Arabica</v>
      </c>
      <c r="O1434" t="str">
        <f t="shared" si="68"/>
        <v>Medium</v>
      </c>
      <c r="P1434" t="str">
        <f>VLOOKUP(orders[[#All],[Customer ID]],Table2[#All],9,0)</f>
        <v>No</v>
      </c>
    </row>
    <row r="1435" spans="1:16" x14ac:dyDescent="0.35">
      <c r="A1435" t="s">
        <v>2928</v>
      </c>
      <c r="B1435" s="5">
        <v>44563</v>
      </c>
      <c r="C1435" t="s">
        <v>2929</v>
      </c>
      <c r="D1435" t="s">
        <v>6181</v>
      </c>
      <c r="E1435">
        <v>6</v>
      </c>
      <c r="F1435" s="2" t="str">
        <f>VLOOKUP(C1435,customers!$A$2:$B$1760,2,FALSE)</f>
        <v>Lemuel Rignold</v>
      </c>
      <c r="G1435" s="2" t="str">
        <f>IF(VLOOKUP(C1435,customers!$A$2:$C$1760,3,FALSE)=0,"",VLOOKUP(C1435,customers!$A$2:$C$1760,3,FALSE))</f>
        <v>lrignoldc1@miibeian.gov.cn</v>
      </c>
      <c r="H1435" s="2" t="str">
        <f>VLOOKUP(C1435,customers!$A$2:$G$1760,7,FALSE)</f>
        <v>United States</v>
      </c>
      <c r="I1435" t="str">
        <f>VLOOKUP(D1435,products!$A$2:$B$97,2,FALSE)</f>
        <v>Lib</v>
      </c>
      <c r="J1435" t="str">
        <f>VLOOKUP(D1435,products!$A$2:$E$97,3,FALSE)</f>
        <v>M</v>
      </c>
      <c r="K1435" s="6">
        <f>VLOOKUP(D1435,products!$A$2:$E$97,4,FALSE)</f>
        <v>2.5</v>
      </c>
      <c r="L1435" s="7">
        <f>VLOOKUP(D1435,products!$A$2:$E$97,5,FALSE)</f>
        <v>33.465000000000003</v>
      </c>
      <c r="M1435" s="7">
        <f t="shared" si="66"/>
        <v>200.79000000000002</v>
      </c>
      <c r="N1435" t="str">
        <f t="shared" si="67"/>
        <v>Liberica</v>
      </c>
      <c r="O1435" t="str">
        <f t="shared" si="68"/>
        <v>Medium</v>
      </c>
      <c r="P1435" t="str">
        <f>VLOOKUP(orders[[#All],[Customer ID]],Table2[#All],9,0)</f>
        <v>Yes</v>
      </c>
    </row>
    <row r="1436" spans="1:16" x14ac:dyDescent="0.35">
      <c r="A1436" t="s">
        <v>2934</v>
      </c>
      <c r="B1436" s="5">
        <v>43807</v>
      </c>
      <c r="C1436" t="s">
        <v>2935</v>
      </c>
      <c r="D1436" t="s">
        <v>6155</v>
      </c>
      <c r="E1436">
        <v>6</v>
      </c>
      <c r="F1436" s="2" t="str">
        <f>VLOOKUP(C1436,customers!$A$2:$B$1760,2,FALSE)</f>
        <v>Nevsa Fields</v>
      </c>
      <c r="G1436" s="2" t="str">
        <f>IF(VLOOKUP(C1436,customers!$A$2:$C$1760,3,FALSE)=0,"",VLOOKUP(C1436,customers!$A$2:$C$1760,3,FALSE))</f>
        <v/>
      </c>
      <c r="H1436" s="2" t="str">
        <f>VLOOKUP(C1436,customers!$A$2:$G$1760,7,FALSE)</f>
        <v>United States</v>
      </c>
      <c r="I1436" t="str">
        <f>VLOOKUP(D1436,products!$A$2:$B$97,2,FALSE)</f>
        <v>Ara</v>
      </c>
      <c r="J1436" t="str">
        <f>VLOOKUP(D1436,products!$A$2:$E$97,3,FALSE)</f>
        <v>M</v>
      </c>
      <c r="K1436" s="6">
        <f>VLOOKUP(D1436,products!$A$2:$E$97,4,FALSE)</f>
        <v>1</v>
      </c>
      <c r="L1436" s="7">
        <f>VLOOKUP(D1436,products!$A$2:$E$97,5,FALSE)</f>
        <v>11.25</v>
      </c>
      <c r="M1436" s="7">
        <f t="shared" si="66"/>
        <v>67.5</v>
      </c>
      <c r="N1436" t="str">
        <f t="shared" si="67"/>
        <v>Arabica</v>
      </c>
      <c r="O1436" t="str">
        <f t="shared" si="68"/>
        <v>Medium</v>
      </c>
      <c r="P1436" t="str">
        <f>VLOOKUP(orders[[#All],[Customer ID]],Table2[#All],9,0)</f>
        <v>No</v>
      </c>
    </row>
    <row r="1437" spans="1:16" x14ac:dyDescent="0.35">
      <c r="A1437" t="s">
        <v>2939</v>
      </c>
      <c r="B1437" s="5">
        <v>44528</v>
      </c>
      <c r="C1437" t="s">
        <v>2940</v>
      </c>
      <c r="D1437" t="s">
        <v>6139</v>
      </c>
      <c r="E1437">
        <v>1</v>
      </c>
      <c r="F1437" s="2" t="str">
        <f>VLOOKUP(C1437,customers!$A$2:$B$1760,2,FALSE)</f>
        <v>Chance Rowthorn</v>
      </c>
      <c r="G1437" s="2" t="str">
        <f>IF(VLOOKUP(C1437,customers!$A$2:$C$1760,3,FALSE)=0,"",VLOOKUP(C1437,customers!$A$2:$C$1760,3,FALSE))</f>
        <v>crowthornc3@msn.com</v>
      </c>
      <c r="H1437" s="2" t="str">
        <f>VLOOKUP(C1437,customers!$A$2:$G$1760,7,FALSE)</f>
        <v>United States</v>
      </c>
      <c r="I1437" t="str">
        <f>VLOOKUP(D1437,products!$A$2:$B$97,2,FALSE)</f>
        <v>Exc</v>
      </c>
      <c r="J1437" t="str">
        <f>VLOOKUP(D1437,products!$A$2:$E$97,3,FALSE)</f>
        <v>M</v>
      </c>
      <c r="K1437" s="6">
        <f>VLOOKUP(D1437,products!$A$2:$E$97,4,FALSE)</f>
        <v>0.5</v>
      </c>
      <c r="L1437" s="7">
        <f>VLOOKUP(D1437,products!$A$2:$E$97,5,FALSE)</f>
        <v>8.25</v>
      </c>
      <c r="M1437" s="7">
        <f t="shared" si="66"/>
        <v>8.25</v>
      </c>
      <c r="N1437" t="str">
        <f t="shared" si="67"/>
        <v>Excelsa</v>
      </c>
      <c r="O1437" t="str">
        <f t="shared" si="68"/>
        <v>Medium</v>
      </c>
      <c r="P1437" t="str">
        <f>VLOOKUP(orders[[#All],[Customer ID]],Table2[#All],9,0)</f>
        <v>No</v>
      </c>
    </row>
    <row r="1438" spans="1:16" x14ac:dyDescent="0.35">
      <c r="A1438" t="s">
        <v>2945</v>
      </c>
      <c r="B1438" s="5">
        <v>44631</v>
      </c>
      <c r="C1438" t="s">
        <v>2946</v>
      </c>
      <c r="D1438" t="s">
        <v>6145</v>
      </c>
      <c r="E1438">
        <v>2</v>
      </c>
      <c r="F1438" s="2" t="str">
        <f>VLOOKUP(C1438,customers!$A$2:$B$1760,2,FALSE)</f>
        <v>Orly Ryland</v>
      </c>
      <c r="G1438" s="2" t="str">
        <f>IF(VLOOKUP(C1438,customers!$A$2:$C$1760,3,FALSE)=0,"",VLOOKUP(C1438,customers!$A$2:$C$1760,3,FALSE))</f>
        <v>orylandc4@deviantart.com</v>
      </c>
      <c r="H1438" s="2" t="str">
        <f>VLOOKUP(C1438,customers!$A$2:$G$1760,7,FALSE)</f>
        <v>United States</v>
      </c>
      <c r="I1438" t="str">
        <f>VLOOKUP(D1438,products!$A$2:$B$97,2,FALSE)</f>
        <v>Lib</v>
      </c>
      <c r="J1438" t="str">
        <f>VLOOKUP(D1438,products!$A$2:$E$97,3,FALSE)</f>
        <v>L</v>
      </c>
      <c r="K1438" s="6">
        <f>VLOOKUP(D1438,products!$A$2:$E$97,4,FALSE)</f>
        <v>0.2</v>
      </c>
      <c r="L1438" s="7">
        <f>VLOOKUP(D1438,products!$A$2:$E$97,5,FALSE)</f>
        <v>4.7549999999999999</v>
      </c>
      <c r="M1438" s="7">
        <f t="shared" si="66"/>
        <v>9.51</v>
      </c>
      <c r="N1438" t="str">
        <f t="shared" si="67"/>
        <v>Liberica</v>
      </c>
      <c r="O1438" t="str">
        <f t="shared" si="68"/>
        <v>Light</v>
      </c>
      <c r="P1438" t="str">
        <f>VLOOKUP(orders[[#All],[Customer ID]],Table2[#All],9,0)</f>
        <v>Yes</v>
      </c>
    </row>
    <row r="1439" spans="1:16" x14ac:dyDescent="0.35">
      <c r="A1439" t="s">
        <v>2951</v>
      </c>
      <c r="B1439" s="5">
        <v>44213</v>
      </c>
      <c r="C1439" t="s">
        <v>2952</v>
      </c>
      <c r="D1439" t="s">
        <v>6165</v>
      </c>
      <c r="E1439">
        <v>1</v>
      </c>
      <c r="F1439" s="2" t="str">
        <f>VLOOKUP(C1439,customers!$A$2:$B$1760,2,FALSE)</f>
        <v>Willabella Abramski</v>
      </c>
      <c r="G1439" s="2" t="str">
        <f>IF(VLOOKUP(C1439,customers!$A$2:$C$1760,3,FALSE)=0,"",VLOOKUP(C1439,customers!$A$2:$C$1760,3,FALSE))</f>
        <v/>
      </c>
      <c r="H1439" s="2" t="str">
        <f>VLOOKUP(C1439,customers!$A$2:$G$1760,7,FALSE)</f>
        <v>United States</v>
      </c>
      <c r="I1439" t="str">
        <f>VLOOKUP(D1439,products!$A$2:$B$97,2,FALSE)</f>
        <v>Lib</v>
      </c>
      <c r="J1439" t="str">
        <f>VLOOKUP(D1439,products!$A$2:$E$97,3,FALSE)</f>
        <v>D</v>
      </c>
      <c r="K1439" s="6">
        <f>VLOOKUP(D1439,products!$A$2:$E$97,4,FALSE)</f>
        <v>2.5</v>
      </c>
      <c r="L1439" s="7">
        <f>VLOOKUP(D1439,products!$A$2:$E$97,5,FALSE)</f>
        <v>29.785</v>
      </c>
      <c r="M1439" s="7">
        <f t="shared" si="66"/>
        <v>29.785</v>
      </c>
      <c r="N1439" t="str">
        <f t="shared" si="67"/>
        <v>Liberica</v>
      </c>
      <c r="O1439" t="str">
        <f t="shared" si="68"/>
        <v>Dark</v>
      </c>
      <c r="P1439" t="str">
        <f>VLOOKUP(orders[[#All],[Customer ID]],Table2[#All],9,0)</f>
        <v>No</v>
      </c>
    </row>
    <row r="1440" spans="1:16" x14ac:dyDescent="0.35">
      <c r="A1440" t="s">
        <v>2956</v>
      </c>
      <c r="B1440" s="5">
        <v>43483</v>
      </c>
      <c r="C1440" t="s">
        <v>3042</v>
      </c>
      <c r="D1440" t="s">
        <v>6169</v>
      </c>
      <c r="E1440">
        <v>2</v>
      </c>
      <c r="F1440" s="2" t="str">
        <f>VLOOKUP(C1440,customers!$A$2:$B$1760,2,FALSE)</f>
        <v>Morgen Seson</v>
      </c>
      <c r="G1440" s="2" t="str">
        <f>IF(VLOOKUP(C1440,customers!$A$2:$C$1760,3,FALSE)=0,"",VLOOKUP(C1440,customers!$A$2:$C$1760,3,FALSE))</f>
        <v>msesonck@census.gov</v>
      </c>
      <c r="H1440" s="2" t="str">
        <f>VLOOKUP(C1440,customers!$A$2:$G$1760,7,FALSE)</f>
        <v>United States</v>
      </c>
      <c r="I1440" t="str">
        <f>VLOOKUP(D1440,products!$A$2:$B$97,2,FALSE)</f>
        <v>Lib</v>
      </c>
      <c r="J1440" t="str">
        <f>VLOOKUP(D1440,products!$A$2:$E$97,3,FALSE)</f>
        <v>D</v>
      </c>
      <c r="K1440" s="6">
        <f>VLOOKUP(D1440,products!$A$2:$E$97,4,FALSE)</f>
        <v>0.5</v>
      </c>
      <c r="L1440" s="7">
        <f>VLOOKUP(D1440,products!$A$2:$E$97,5,FALSE)</f>
        <v>7.77</v>
      </c>
      <c r="M1440" s="7">
        <f t="shared" si="66"/>
        <v>15.54</v>
      </c>
      <c r="N1440" t="str">
        <f t="shared" si="67"/>
        <v>Liberica</v>
      </c>
      <c r="O1440" t="str">
        <f t="shared" si="68"/>
        <v>Dark</v>
      </c>
      <c r="P1440" t="str">
        <f>VLOOKUP(orders[[#All],[Customer ID]],Table2[#All],9,0)</f>
        <v>No</v>
      </c>
    </row>
    <row r="1441" spans="1:16" x14ac:dyDescent="0.35">
      <c r="A1441" t="s">
        <v>2962</v>
      </c>
      <c r="B1441" s="5">
        <v>43562</v>
      </c>
      <c r="C1441" t="s">
        <v>2963</v>
      </c>
      <c r="D1441" t="s">
        <v>6176</v>
      </c>
      <c r="E1441">
        <v>4</v>
      </c>
      <c r="F1441" s="2" t="str">
        <f>VLOOKUP(C1441,customers!$A$2:$B$1760,2,FALSE)</f>
        <v>Chickie Ragless</v>
      </c>
      <c r="G1441" s="2" t="str">
        <f>IF(VLOOKUP(C1441,customers!$A$2:$C$1760,3,FALSE)=0,"",VLOOKUP(C1441,customers!$A$2:$C$1760,3,FALSE))</f>
        <v>craglessc7@webmd.com</v>
      </c>
      <c r="H1441" s="2" t="str">
        <f>VLOOKUP(C1441,customers!$A$2:$G$1760,7,FALSE)</f>
        <v>Ireland</v>
      </c>
      <c r="I1441" t="str">
        <f>VLOOKUP(D1441,products!$A$2:$B$97,2,FALSE)</f>
        <v>Exc</v>
      </c>
      <c r="J1441" t="str">
        <f>VLOOKUP(D1441,products!$A$2:$E$97,3,FALSE)</f>
        <v>L</v>
      </c>
      <c r="K1441" s="6">
        <f>VLOOKUP(D1441,products!$A$2:$E$97,4,FALSE)</f>
        <v>0.5</v>
      </c>
      <c r="L1441" s="7">
        <f>VLOOKUP(D1441,products!$A$2:$E$97,5,FALSE)</f>
        <v>8.91</v>
      </c>
      <c r="M1441" s="7">
        <f t="shared" si="66"/>
        <v>35.64</v>
      </c>
      <c r="N1441" t="str">
        <f t="shared" si="67"/>
        <v>Excelsa</v>
      </c>
      <c r="O1441" t="str">
        <f t="shared" si="68"/>
        <v>Light</v>
      </c>
      <c r="P1441" t="str">
        <f>VLOOKUP(orders[[#All],[Customer ID]],Table2[#All],9,0)</f>
        <v>No</v>
      </c>
    </row>
    <row r="1442" spans="1:16" x14ac:dyDescent="0.35">
      <c r="A1442" t="s">
        <v>2968</v>
      </c>
      <c r="B1442" s="5">
        <v>44230</v>
      </c>
      <c r="C1442" t="s">
        <v>2969</v>
      </c>
      <c r="D1442" t="s">
        <v>6175</v>
      </c>
      <c r="E1442">
        <v>4</v>
      </c>
      <c r="F1442" s="2" t="str">
        <f>VLOOKUP(C1442,customers!$A$2:$B$1760,2,FALSE)</f>
        <v>Freda Hollows</v>
      </c>
      <c r="G1442" s="2" t="str">
        <f>IF(VLOOKUP(C1442,customers!$A$2:$C$1760,3,FALSE)=0,"",VLOOKUP(C1442,customers!$A$2:$C$1760,3,FALSE))</f>
        <v>fhollowsc8@blogtalkradio.com</v>
      </c>
      <c r="H1442" s="2" t="str">
        <f>VLOOKUP(C1442,customers!$A$2:$G$1760,7,FALSE)</f>
        <v>United States</v>
      </c>
      <c r="I1442" t="str">
        <f>VLOOKUP(D1442,products!$A$2:$B$97,2,FALSE)</f>
        <v>Ara</v>
      </c>
      <c r="J1442" t="str">
        <f>VLOOKUP(D1442,products!$A$2:$E$97,3,FALSE)</f>
        <v>M</v>
      </c>
      <c r="K1442" s="6">
        <f>VLOOKUP(D1442,products!$A$2:$E$97,4,FALSE)</f>
        <v>2.5</v>
      </c>
      <c r="L1442" s="7">
        <f>VLOOKUP(D1442,products!$A$2:$E$97,5,FALSE)</f>
        <v>25.875</v>
      </c>
      <c r="M1442" s="7">
        <f t="shared" si="66"/>
        <v>103.5</v>
      </c>
      <c r="N1442" t="str">
        <f t="shared" si="67"/>
        <v>Arabica</v>
      </c>
      <c r="O1442" t="str">
        <f t="shared" si="68"/>
        <v>Medium</v>
      </c>
      <c r="P1442" t="str">
        <f>VLOOKUP(orders[[#All],[Customer ID]],Table2[#All],9,0)</f>
        <v>Yes</v>
      </c>
    </row>
    <row r="1443" spans="1:16" x14ac:dyDescent="0.35">
      <c r="A1443" t="s">
        <v>2974</v>
      </c>
      <c r="B1443" s="5">
        <v>43573</v>
      </c>
      <c r="C1443" t="s">
        <v>2975</v>
      </c>
      <c r="D1443" t="s">
        <v>6183</v>
      </c>
      <c r="E1443">
        <v>3</v>
      </c>
      <c r="F1443" s="2" t="str">
        <f>VLOOKUP(C1443,customers!$A$2:$B$1760,2,FALSE)</f>
        <v>Livy Lathleiff</v>
      </c>
      <c r="G1443" s="2" t="str">
        <f>IF(VLOOKUP(C1443,customers!$A$2:$C$1760,3,FALSE)=0,"",VLOOKUP(C1443,customers!$A$2:$C$1760,3,FALSE))</f>
        <v>llathleiffc9@nationalgeographic.com</v>
      </c>
      <c r="H1443" s="2" t="str">
        <f>VLOOKUP(C1443,customers!$A$2:$G$1760,7,FALSE)</f>
        <v>Ireland</v>
      </c>
      <c r="I1443" t="str">
        <f>VLOOKUP(D1443,products!$A$2:$B$97,2,FALSE)</f>
        <v>Exc</v>
      </c>
      <c r="J1443" t="str">
        <f>VLOOKUP(D1443,products!$A$2:$E$97,3,FALSE)</f>
        <v>D</v>
      </c>
      <c r="K1443" s="6">
        <f>VLOOKUP(D1443,products!$A$2:$E$97,4,FALSE)</f>
        <v>1</v>
      </c>
      <c r="L1443" s="7">
        <f>VLOOKUP(D1443,products!$A$2:$E$97,5,FALSE)</f>
        <v>12.15</v>
      </c>
      <c r="M1443" s="7">
        <f t="shared" si="66"/>
        <v>36.450000000000003</v>
      </c>
      <c r="N1443" t="str">
        <f t="shared" si="67"/>
        <v>Excelsa</v>
      </c>
      <c r="O1443" t="str">
        <f t="shared" si="68"/>
        <v>Dark</v>
      </c>
      <c r="P1443" t="str">
        <f>VLOOKUP(orders[[#All],[Customer ID]],Table2[#All],9,0)</f>
        <v>Yes</v>
      </c>
    </row>
    <row r="1444" spans="1:16" x14ac:dyDescent="0.35">
      <c r="A1444" t="s">
        <v>2980</v>
      </c>
      <c r="B1444" s="5">
        <v>44384</v>
      </c>
      <c r="C1444" t="s">
        <v>2981</v>
      </c>
      <c r="D1444" t="s">
        <v>6173</v>
      </c>
      <c r="E1444">
        <v>5</v>
      </c>
      <c r="F1444" s="2" t="str">
        <f>VLOOKUP(C1444,customers!$A$2:$B$1760,2,FALSE)</f>
        <v>Koralle Heads</v>
      </c>
      <c r="G1444" s="2" t="str">
        <f>IF(VLOOKUP(C1444,customers!$A$2:$C$1760,3,FALSE)=0,"",VLOOKUP(C1444,customers!$A$2:$C$1760,3,FALSE))</f>
        <v>kheadsca@jalbum.net</v>
      </c>
      <c r="H1444" s="2" t="str">
        <f>VLOOKUP(C1444,customers!$A$2:$G$1760,7,FALSE)</f>
        <v>United States</v>
      </c>
      <c r="I1444" t="str">
        <f>VLOOKUP(D1444,products!$A$2:$B$97,2,FALSE)</f>
        <v>Rob</v>
      </c>
      <c r="J1444" t="str">
        <f>VLOOKUP(D1444,products!$A$2:$E$97,3,FALSE)</f>
        <v>L</v>
      </c>
      <c r="K1444" s="6">
        <f>VLOOKUP(D1444,products!$A$2:$E$97,4,FALSE)</f>
        <v>0.5</v>
      </c>
      <c r="L1444" s="7">
        <f>VLOOKUP(D1444,products!$A$2:$E$97,5,FALSE)</f>
        <v>7.17</v>
      </c>
      <c r="M1444" s="7">
        <f t="shared" si="66"/>
        <v>35.85</v>
      </c>
      <c r="N1444" t="str">
        <f t="shared" si="67"/>
        <v>Robusta</v>
      </c>
      <c r="O1444" t="str">
        <f t="shared" si="68"/>
        <v>Light</v>
      </c>
      <c r="P1444" t="str">
        <f>VLOOKUP(orders[[#All],[Customer ID]],Table2[#All],9,0)</f>
        <v>No</v>
      </c>
    </row>
    <row r="1445" spans="1:16" x14ac:dyDescent="0.35">
      <c r="A1445" t="s">
        <v>2986</v>
      </c>
      <c r="B1445" s="5">
        <v>44250</v>
      </c>
      <c r="C1445" t="s">
        <v>2987</v>
      </c>
      <c r="D1445" t="s">
        <v>6184</v>
      </c>
      <c r="E1445">
        <v>5</v>
      </c>
      <c r="F1445" s="2" t="str">
        <f>VLOOKUP(C1445,customers!$A$2:$B$1760,2,FALSE)</f>
        <v>Theo Bowne</v>
      </c>
      <c r="G1445" s="2" t="str">
        <f>IF(VLOOKUP(C1445,customers!$A$2:$C$1760,3,FALSE)=0,"",VLOOKUP(C1445,customers!$A$2:$C$1760,3,FALSE))</f>
        <v>tbownecb@unicef.org</v>
      </c>
      <c r="H1445" s="2" t="str">
        <f>VLOOKUP(C1445,customers!$A$2:$G$1760,7,FALSE)</f>
        <v>Ireland</v>
      </c>
      <c r="I1445" t="str">
        <f>VLOOKUP(D1445,products!$A$2:$B$97,2,FALSE)</f>
        <v>Exc</v>
      </c>
      <c r="J1445" t="str">
        <f>VLOOKUP(D1445,products!$A$2:$E$97,3,FALSE)</f>
        <v>L</v>
      </c>
      <c r="K1445" s="6">
        <f>VLOOKUP(D1445,products!$A$2:$E$97,4,FALSE)</f>
        <v>0.2</v>
      </c>
      <c r="L1445" s="7">
        <f>VLOOKUP(D1445,products!$A$2:$E$97,5,FALSE)</f>
        <v>4.4550000000000001</v>
      </c>
      <c r="M1445" s="7">
        <f t="shared" si="66"/>
        <v>22.274999999999999</v>
      </c>
      <c r="N1445" t="str">
        <f t="shared" si="67"/>
        <v>Excelsa</v>
      </c>
      <c r="O1445" t="str">
        <f t="shared" si="68"/>
        <v>Light</v>
      </c>
      <c r="P1445" t="str">
        <f>VLOOKUP(orders[[#All],[Customer ID]],Table2[#All],9,0)</f>
        <v>Yes</v>
      </c>
    </row>
    <row r="1446" spans="1:16" x14ac:dyDescent="0.35">
      <c r="A1446" t="s">
        <v>2992</v>
      </c>
      <c r="B1446" s="5">
        <v>44418</v>
      </c>
      <c r="C1446" t="s">
        <v>2993</v>
      </c>
      <c r="D1446" t="s">
        <v>6156</v>
      </c>
      <c r="E1446">
        <v>6</v>
      </c>
      <c r="F1446" s="2" t="str">
        <f>VLOOKUP(C1446,customers!$A$2:$B$1760,2,FALSE)</f>
        <v>Rasia Jacquemard</v>
      </c>
      <c r="G1446" s="2" t="str">
        <f>IF(VLOOKUP(C1446,customers!$A$2:$C$1760,3,FALSE)=0,"",VLOOKUP(C1446,customers!$A$2:$C$1760,3,FALSE))</f>
        <v>rjacquemardcc@acquirethisname.com</v>
      </c>
      <c r="H1446" s="2" t="str">
        <f>VLOOKUP(C1446,customers!$A$2:$G$1760,7,FALSE)</f>
        <v>Ireland</v>
      </c>
      <c r="I1446" t="str">
        <f>VLOOKUP(D1446,products!$A$2:$B$97,2,FALSE)</f>
        <v>Exc</v>
      </c>
      <c r="J1446" t="str">
        <f>VLOOKUP(D1446,products!$A$2:$E$97,3,FALSE)</f>
        <v>M</v>
      </c>
      <c r="K1446" s="6">
        <f>VLOOKUP(D1446,products!$A$2:$E$97,4,FALSE)</f>
        <v>0.2</v>
      </c>
      <c r="L1446" s="7">
        <f>VLOOKUP(D1446,products!$A$2:$E$97,5,FALSE)</f>
        <v>4.125</v>
      </c>
      <c r="M1446" s="7">
        <f t="shared" si="66"/>
        <v>24.75</v>
      </c>
      <c r="N1446" t="str">
        <f t="shared" si="67"/>
        <v>Excelsa</v>
      </c>
      <c r="O1446" t="str">
        <f t="shared" si="68"/>
        <v>Medium</v>
      </c>
      <c r="P1446" t="str">
        <f>VLOOKUP(orders[[#All],[Customer ID]],Table2[#All],9,0)</f>
        <v>No</v>
      </c>
    </row>
    <row r="1447" spans="1:16" x14ac:dyDescent="0.35">
      <c r="A1447" t="s">
        <v>2999</v>
      </c>
      <c r="B1447" s="5">
        <v>43784</v>
      </c>
      <c r="C1447" t="s">
        <v>3000</v>
      </c>
      <c r="D1447" t="s">
        <v>6181</v>
      </c>
      <c r="E1447">
        <v>2</v>
      </c>
      <c r="F1447" s="2" t="str">
        <f>VLOOKUP(C1447,customers!$A$2:$B$1760,2,FALSE)</f>
        <v>Kizzie Warman</v>
      </c>
      <c r="G1447" s="2" t="str">
        <f>IF(VLOOKUP(C1447,customers!$A$2:$C$1760,3,FALSE)=0,"",VLOOKUP(C1447,customers!$A$2:$C$1760,3,FALSE))</f>
        <v>kwarmancd@printfriendly.com</v>
      </c>
      <c r="H1447" s="2" t="str">
        <f>VLOOKUP(C1447,customers!$A$2:$G$1760,7,FALSE)</f>
        <v>Ireland</v>
      </c>
      <c r="I1447" t="str">
        <f>VLOOKUP(D1447,products!$A$2:$B$97,2,FALSE)</f>
        <v>Lib</v>
      </c>
      <c r="J1447" t="str">
        <f>VLOOKUP(D1447,products!$A$2:$E$97,3,FALSE)</f>
        <v>M</v>
      </c>
      <c r="K1447" s="6">
        <f>VLOOKUP(D1447,products!$A$2:$E$97,4,FALSE)</f>
        <v>2.5</v>
      </c>
      <c r="L1447" s="7">
        <f>VLOOKUP(D1447,products!$A$2:$E$97,5,FALSE)</f>
        <v>33.465000000000003</v>
      </c>
      <c r="M1447" s="7">
        <f t="shared" si="66"/>
        <v>66.930000000000007</v>
      </c>
      <c r="N1447" t="str">
        <f t="shared" si="67"/>
        <v>Liberica</v>
      </c>
      <c r="O1447" t="str">
        <f t="shared" si="68"/>
        <v>Medium</v>
      </c>
      <c r="P1447" t="str">
        <f>VLOOKUP(orders[[#All],[Customer ID]],Table2[#All],9,0)</f>
        <v>Yes</v>
      </c>
    </row>
    <row r="1448" spans="1:16" x14ac:dyDescent="0.35">
      <c r="A1448" t="s">
        <v>3004</v>
      </c>
      <c r="B1448" s="5">
        <v>43816</v>
      </c>
      <c r="C1448" t="s">
        <v>3005</v>
      </c>
      <c r="D1448" t="s">
        <v>6160</v>
      </c>
      <c r="E1448">
        <v>1</v>
      </c>
      <c r="F1448" s="2" t="str">
        <f>VLOOKUP(C1448,customers!$A$2:$B$1760,2,FALSE)</f>
        <v>Wain Cholomin</v>
      </c>
      <c r="G1448" s="2" t="str">
        <f>IF(VLOOKUP(C1448,customers!$A$2:$C$1760,3,FALSE)=0,"",VLOOKUP(C1448,customers!$A$2:$C$1760,3,FALSE))</f>
        <v>wcholomince@about.com</v>
      </c>
      <c r="H1448" s="2" t="str">
        <f>VLOOKUP(C1448,customers!$A$2:$G$1760,7,FALSE)</f>
        <v>United Kingdom</v>
      </c>
      <c r="I1448" t="str">
        <f>VLOOKUP(D1448,products!$A$2:$B$97,2,FALSE)</f>
        <v>Lib</v>
      </c>
      <c r="J1448" t="str">
        <f>VLOOKUP(D1448,products!$A$2:$E$97,3,FALSE)</f>
        <v>M</v>
      </c>
      <c r="K1448" s="6">
        <f>VLOOKUP(D1448,products!$A$2:$E$97,4,FALSE)</f>
        <v>0.5</v>
      </c>
      <c r="L1448" s="7">
        <f>VLOOKUP(D1448,products!$A$2:$E$97,5,FALSE)</f>
        <v>8.73</v>
      </c>
      <c r="M1448" s="7">
        <f t="shared" si="66"/>
        <v>8.73</v>
      </c>
      <c r="N1448" t="str">
        <f t="shared" si="67"/>
        <v>Liberica</v>
      </c>
      <c r="O1448" t="str">
        <f t="shared" si="68"/>
        <v>Medium</v>
      </c>
      <c r="P1448" t="str">
        <f>VLOOKUP(orders[[#All],[Customer ID]],Table2[#All],9,0)</f>
        <v>Yes</v>
      </c>
    </row>
    <row r="1449" spans="1:16" x14ac:dyDescent="0.35">
      <c r="A1449" t="s">
        <v>3010</v>
      </c>
      <c r="B1449" s="5">
        <v>43908</v>
      </c>
      <c r="C1449" t="s">
        <v>3011</v>
      </c>
      <c r="D1449" t="s">
        <v>6146</v>
      </c>
      <c r="E1449">
        <v>3</v>
      </c>
      <c r="F1449" s="2" t="str">
        <f>VLOOKUP(C1449,customers!$A$2:$B$1760,2,FALSE)</f>
        <v>Arleen Braidman</v>
      </c>
      <c r="G1449" s="2" t="str">
        <f>IF(VLOOKUP(C1449,customers!$A$2:$C$1760,3,FALSE)=0,"",VLOOKUP(C1449,customers!$A$2:$C$1760,3,FALSE))</f>
        <v>abraidmancf@census.gov</v>
      </c>
      <c r="H1449" s="2" t="str">
        <f>VLOOKUP(C1449,customers!$A$2:$G$1760,7,FALSE)</f>
        <v>United States</v>
      </c>
      <c r="I1449" t="str">
        <f>VLOOKUP(D1449,products!$A$2:$B$97,2,FALSE)</f>
        <v>Rob</v>
      </c>
      <c r="J1449" t="str">
        <f>VLOOKUP(D1449,products!$A$2:$E$97,3,FALSE)</f>
        <v>M</v>
      </c>
      <c r="K1449" s="6">
        <f>VLOOKUP(D1449,products!$A$2:$E$97,4,FALSE)</f>
        <v>0.5</v>
      </c>
      <c r="L1449" s="7">
        <f>VLOOKUP(D1449,products!$A$2:$E$97,5,FALSE)</f>
        <v>5.97</v>
      </c>
      <c r="M1449" s="7">
        <f t="shared" si="66"/>
        <v>17.91</v>
      </c>
      <c r="N1449" t="str">
        <f t="shared" si="67"/>
        <v>Robusta</v>
      </c>
      <c r="O1449" t="str">
        <f t="shared" si="68"/>
        <v>Medium</v>
      </c>
      <c r="P1449" t="str">
        <f>VLOOKUP(orders[[#All],[Customer ID]],Table2[#All],9,0)</f>
        <v>No</v>
      </c>
    </row>
    <row r="1450" spans="1:16" x14ac:dyDescent="0.35">
      <c r="A1450" t="s">
        <v>3015</v>
      </c>
      <c r="B1450" s="5">
        <v>44718</v>
      </c>
      <c r="C1450" t="s">
        <v>3016</v>
      </c>
      <c r="D1450" t="s">
        <v>6173</v>
      </c>
      <c r="E1450">
        <v>1</v>
      </c>
      <c r="F1450" s="2" t="str">
        <f>VLOOKUP(C1450,customers!$A$2:$B$1760,2,FALSE)</f>
        <v>Pru Durban</v>
      </c>
      <c r="G1450" s="2" t="str">
        <f>IF(VLOOKUP(C1450,customers!$A$2:$C$1760,3,FALSE)=0,"",VLOOKUP(C1450,customers!$A$2:$C$1760,3,FALSE))</f>
        <v>pdurbancg@symantec.com</v>
      </c>
      <c r="H1450" s="2" t="str">
        <f>VLOOKUP(C1450,customers!$A$2:$G$1760,7,FALSE)</f>
        <v>Ireland</v>
      </c>
      <c r="I1450" t="str">
        <f>VLOOKUP(D1450,products!$A$2:$B$97,2,FALSE)</f>
        <v>Rob</v>
      </c>
      <c r="J1450" t="str">
        <f>VLOOKUP(D1450,products!$A$2:$E$97,3,FALSE)</f>
        <v>L</v>
      </c>
      <c r="K1450" s="6">
        <f>VLOOKUP(D1450,products!$A$2:$E$97,4,FALSE)</f>
        <v>0.5</v>
      </c>
      <c r="L1450" s="7">
        <f>VLOOKUP(D1450,products!$A$2:$E$97,5,FALSE)</f>
        <v>7.17</v>
      </c>
      <c r="M1450" s="7">
        <f t="shared" si="66"/>
        <v>7.17</v>
      </c>
      <c r="N1450" t="str">
        <f t="shared" si="67"/>
        <v>Robusta</v>
      </c>
      <c r="O1450" t="str">
        <f t="shared" si="68"/>
        <v>Light</v>
      </c>
      <c r="P1450" t="str">
        <f>VLOOKUP(orders[[#All],[Customer ID]],Table2[#All],9,0)</f>
        <v>No</v>
      </c>
    </row>
    <row r="1451" spans="1:16" x14ac:dyDescent="0.35">
      <c r="A1451" t="s">
        <v>3021</v>
      </c>
      <c r="B1451" s="5">
        <v>44336</v>
      </c>
      <c r="C1451" t="s">
        <v>3022</v>
      </c>
      <c r="D1451" t="s">
        <v>6163</v>
      </c>
      <c r="E1451">
        <v>2</v>
      </c>
      <c r="F1451" s="2" t="str">
        <f>VLOOKUP(C1451,customers!$A$2:$B$1760,2,FALSE)</f>
        <v>Antone Harrold</v>
      </c>
      <c r="G1451" s="2" t="str">
        <f>IF(VLOOKUP(C1451,customers!$A$2:$C$1760,3,FALSE)=0,"",VLOOKUP(C1451,customers!$A$2:$C$1760,3,FALSE))</f>
        <v>aharroldch@miibeian.gov.cn</v>
      </c>
      <c r="H1451" s="2" t="str">
        <f>VLOOKUP(C1451,customers!$A$2:$G$1760,7,FALSE)</f>
        <v>United States</v>
      </c>
      <c r="I1451" t="str">
        <f>VLOOKUP(D1451,products!$A$2:$B$97,2,FALSE)</f>
        <v>Rob</v>
      </c>
      <c r="J1451" t="str">
        <f>VLOOKUP(D1451,products!$A$2:$E$97,3,FALSE)</f>
        <v>D</v>
      </c>
      <c r="K1451" s="6">
        <f>VLOOKUP(D1451,products!$A$2:$E$97,4,FALSE)</f>
        <v>0.2</v>
      </c>
      <c r="L1451" s="7">
        <f>VLOOKUP(D1451,products!$A$2:$E$97,5,FALSE)</f>
        <v>2.6850000000000001</v>
      </c>
      <c r="M1451" s="7">
        <f t="shared" si="66"/>
        <v>5.37</v>
      </c>
      <c r="N1451" t="str">
        <f t="shared" si="67"/>
        <v>Robusta</v>
      </c>
      <c r="O1451" t="str">
        <f t="shared" si="68"/>
        <v>Dark</v>
      </c>
      <c r="P1451" t="str">
        <f>VLOOKUP(orders[[#All],[Customer ID]],Table2[#All],9,0)</f>
        <v>No</v>
      </c>
    </row>
    <row r="1452" spans="1:16" x14ac:dyDescent="0.35">
      <c r="A1452" t="s">
        <v>3027</v>
      </c>
      <c r="B1452" s="5">
        <v>44207</v>
      </c>
      <c r="C1452" t="s">
        <v>3028</v>
      </c>
      <c r="D1452" t="s">
        <v>6145</v>
      </c>
      <c r="E1452">
        <v>5</v>
      </c>
      <c r="F1452" s="2" t="str">
        <f>VLOOKUP(C1452,customers!$A$2:$B$1760,2,FALSE)</f>
        <v>Sim Pamphilon</v>
      </c>
      <c r="G1452" s="2" t="str">
        <f>IF(VLOOKUP(C1452,customers!$A$2:$C$1760,3,FALSE)=0,"",VLOOKUP(C1452,customers!$A$2:$C$1760,3,FALSE))</f>
        <v>spamphilonci@mlb.com</v>
      </c>
      <c r="H1452" s="2" t="str">
        <f>VLOOKUP(C1452,customers!$A$2:$G$1760,7,FALSE)</f>
        <v>Ireland</v>
      </c>
      <c r="I1452" t="str">
        <f>VLOOKUP(D1452,products!$A$2:$B$97,2,FALSE)</f>
        <v>Lib</v>
      </c>
      <c r="J1452" t="str">
        <f>VLOOKUP(D1452,products!$A$2:$E$97,3,FALSE)</f>
        <v>L</v>
      </c>
      <c r="K1452" s="6">
        <f>VLOOKUP(D1452,products!$A$2:$E$97,4,FALSE)</f>
        <v>0.2</v>
      </c>
      <c r="L1452" s="7">
        <f>VLOOKUP(D1452,products!$A$2:$E$97,5,FALSE)</f>
        <v>4.7549999999999999</v>
      </c>
      <c r="M1452" s="7">
        <f t="shared" si="66"/>
        <v>23.774999999999999</v>
      </c>
      <c r="N1452" t="str">
        <f t="shared" si="67"/>
        <v>Liberica</v>
      </c>
      <c r="O1452" t="str">
        <f t="shared" si="68"/>
        <v>Light</v>
      </c>
      <c r="P1452" t="str">
        <f>VLOOKUP(orders[[#All],[Customer ID]],Table2[#All],9,0)</f>
        <v>No</v>
      </c>
    </row>
    <row r="1453" spans="1:16" x14ac:dyDescent="0.35">
      <c r="A1453" t="s">
        <v>3035</v>
      </c>
      <c r="B1453" s="5">
        <v>43518</v>
      </c>
      <c r="C1453" t="s">
        <v>3036</v>
      </c>
      <c r="D1453" t="s">
        <v>6149</v>
      </c>
      <c r="E1453">
        <v>2</v>
      </c>
      <c r="F1453" s="2" t="str">
        <f>VLOOKUP(C1453,customers!$A$2:$B$1760,2,FALSE)</f>
        <v>Mohandis Spurden</v>
      </c>
      <c r="G1453" s="2" t="str">
        <f>IF(VLOOKUP(C1453,customers!$A$2:$C$1760,3,FALSE)=0,"",VLOOKUP(C1453,customers!$A$2:$C$1760,3,FALSE))</f>
        <v>mspurdencj@exblog.jp</v>
      </c>
      <c r="H1453" s="2" t="str">
        <f>VLOOKUP(C1453,customers!$A$2:$G$1760,7,FALSE)</f>
        <v>United States</v>
      </c>
      <c r="I1453" t="str">
        <f>VLOOKUP(D1453,products!$A$2:$B$97,2,FALSE)</f>
        <v>Rob</v>
      </c>
      <c r="J1453" t="str">
        <f>VLOOKUP(D1453,products!$A$2:$E$97,3,FALSE)</f>
        <v>D</v>
      </c>
      <c r="K1453" s="6">
        <f>VLOOKUP(D1453,products!$A$2:$E$97,4,FALSE)</f>
        <v>2.5</v>
      </c>
      <c r="L1453" s="7">
        <f>VLOOKUP(D1453,products!$A$2:$E$97,5,FALSE)</f>
        <v>20.585000000000001</v>
      </c>
      <c r="M1453" s="7">
        <f t="shared" si="66"/>
        <v>41.17</v>
      </c>
      <c r="N1453" t="str">
        <f t="shared" si="67"/>
        <v>Robusta</v>
      </c>
      <c r="O1453" t="str">
        <f t="shared" si="68"/>
        <v>Dark</v>
      </c>
      <c r="P1453" t="str">
        <f>VLOOKUP(orders[[#All],[Customer ID]],Table2[#All],9,0)</f>
        <v>Yes</v>
      </c>
    </row>
    <row r="1454" spans="1:16" x14ac:dyDescent="0.35">
      <c r="A1454" t="s">
        <v>3041</v>
      </c>
      <c r="B1454" s="5">
        <v>44524</v>
      </c>
      <c r="C1454" t="s">
        <v>3042</v>
      </c>
      <c r="D1454" t="s">
        <v>6167</v>
      </c>
      <c r="E1454">
        <v>3</v>
      </c>
      <c r="F1454" s="2" t="str">
        <f>VLOOKUP(C1454,customers!$A$2:$B$1760,2,FALSE)</f>
        <v>Morgen Seson</v>
      </c>
      <c r="G1454" s="2" t="str">
        <f>IF(VLOOKUP(C1454,customers!$A$2:$C$1760,3,FALSE)=0,"",VLOOKUP(C1454,customers!$A$2:$C$1760,3,FALSE))</f>
        <v>msesonck@census.gov</v>
      </c>
      <c r="H1454" s="2" t="str">
        <f>VLOOKUP(C1454,customers!$A$2:$G$1760,7,FALSE)</f>
        <v>United States</v>
      </c>
      <c r="I1454" t="str">
        <f>VLOOKUP(D1454,products!$A$2:$B$97,2,FALSE)</f>
        <v>Ara</v>
      </c>
      <c r="J1454" t="str">
        <f>VLOOKUP(D1454,products!$A$2:$E$97,3,FALSE)</f>
        <v>L</v>
      </c>
      <c r="K1454" s="6">
        <f>VLOOKUP(D1454,products!$A$2:$E$97,4,FALSE)</f>
        <v>0.2</v>
      </c>
      <c r="L1454" s="7">
        <f>VLOOKUP(D1454,products!$A$2:$E$97,5,FALSE)</f>
        <v>3.8849999999999998</v>
      </c>
      <c r="M1454" s="7">
        <f t="shared" si="66"/>
        <v>11.654999999999999</v>
      </c>
      <c r="N1454" t="str">
        <f t="shared" si="67"/>
        <v>Arabica</v>
      </c>
      <c r="O1454" t="str">
        <f t="shared" si="68"/>
        <v>Light</v>
      </c>
      <c r="P1454" t="str">
        <f>VLOOKUP(orders[[#All],[Customer ID]],Table2[#All],9,0)</f>
        <v>No</v>
      </c>
    </row>
    <row r="1455" spans="1:16" x14ac:dyDescent="0.35">
      <c r="A1455" t="s">
        <v>3047</v>
      </c>
      <c r="B1455" s="5">
        <v>44579</v>
      </c>
      <c r="C1455" t="s">
        <v>3048</v>
      </c>
      <c r="D1455" t="s">
        <v>6161</v>
      </c>
      <c r="E1455">
        <v>4</v>
      </c>
      <c r="F1455" s="2" t="str">
        <f>VLOOKUP(C1455,customers!$A$2:$B$1760,2,FALSE)</f>
        <v>Nalani Pirrone</v>
      </c>
      <c r="G1455" s="2" t="str">
        <f>IF(VLOOKUP(C1455,customers!$A$2:$C$1760,3,FALSE)=0,"",VLOOKUP(C1455,customers!$A$2:$C$1760,3,FALSE))</f>
        <v>npirronecl@weibo.com</v>
      </c>
      <c r="H1455" s="2" t="str">
        <f>VLOOKUP(C1455,customers!$A$2:$G$1760,7,FALSE)</f>
        <v>United States</v>
      </c>
      <c r="I1455" t="str">
        <f>VLOOKUP(D1455,products!$A$2:$B$97,2,FALSE)</f>
        <v>Lib</v>
      </c>
      <c r="J1455" t="str">
        <f>VLOOKUP(D1455,products!$A$2:$E$97,3,FALSE)</f>
        <v>L</v>
      </c>
      <c r="K1455" s="6">
        <f>VLOOKUP(D1455,products!$A$2:$E$97,4,FALSE)</f>
        <v>0.5</v>
      </c>
      <c r="L1455" s="7">
        <f>VLOOKUP(D1455,products!$A$2:$E$97,5,FALSE)</f>
        <v>9.51</v>
      </c>
      <c r="M1455" s="7">
        <f t="shared" si="66"/>
        <v>38.04</v>
      </c>
      <c r="N1455" t="str">
        <f t="shared" si="67"/>
        <v>Liberica</v>
      </c>
      <c r="O1455" t="str">
        <f t="shared" si="68"/>
        <v>Light</v>
      </c>
      <c r="P1455" t="str">
        <f>VLOOKUP(orders[[#All],[Customer ID]],Table2[#All],9,0)</f>
        <v>No</v>
      </c>
    </row>
    <row r="1456" spans="1:16" x14ac:dyDescent="0.35">
      <c r="A1456" t="s">
        <v>3053</v>
      </c>
      <c r="B1456" s="5">
        <v>44421</v>
      </c>
      <c r="C1456" t="s">
        <v>3054</v>
      </c>
      <c r="D1456" t="s">
        <v>6149</v>
      </c>
      <c r="E1456">
        <v>4</v>
      </c>
      <c r="F1456" s="2" t="str">
        <f>VLOOKUP(C1456,customers!$A$2:$B$1760,2,FALSE)</f>
        <v>Reube Cawley</v>
      </c>
      <c r="G1456" s="2" t="str">
        <f>IF(VLOOKUP(C1456,customers!$A$2:$C$1760,3,FALSE)=0,"",VLOOKUP(C1456,customers!$A$2:$C$1760,3,FALSE))</f>
        <v>rcawleycm@yellowbook.com</v>
      </c>
      <c r="H1456" s="2" t="str">
        <f>VLOOKUP(C1456,customers!$A$2:$G$1760,7,FALSE)</f>
        <v>Ireland</v>
      </c>
      <c r="I1456" t="str">
        <f>VLOOKUP(D1456,products!$A$2:$B$97,2,FALSE)</f>
        <v>Rob</v>
      </c>
      <c r="J1456" t="str">
        <f>VLOOKUP(D1456,products!$A$2:$E$97,3,FALSE)</f>
        <v>D</v>
      </c>
      <c r="K1456" s="6">
        <f>VLOOKUP(D1456,products!$A$2:$E$97,4,FALSE)</f>
        <v>2.5</v>
      </c>
      <c r="L1456" s="7">
        <f>VLOOKUP(D1456,products!$A$2:$E$97,5,FALSE)</f>
        <v>20.585000000000001</v>
      </c>
      <c r="M1456" s="7">
        <f t="shared" si="66"/>
        <v>82.34</v>
      </c>
      <c r="N1456" t="str">
        <f t="shared" si="67"/>
        <v>Robusta</v>
      </c>
      <c r="O1456" t="str">
        <f t="shared" si="68"/>
        <v>Dark</v>
      </c>
      <c r="P1456" t="str">
        <f>VLOOKUP(orders[[#All],[Customer ID]],Table2[#All],9,0)</f>
        <v>Yes</v>
      </c>
    </row>
    <row r="1457" spans="1:16" x14ac:dyDescent="0.35">
      <c r="A1457" t="s">
        <v>3058</v>
      </c>
      <c r="B1457" s="5">
        <v>43841</v>
      </c>
      <c r="C1457" t="s">
        <v>3059</v>
      </c>
      <c r="D1457" t="s">
        <v>6145</v>
      </c>
      <c r="E1457">
        <v>2</v>
      </c>
      <c r="F1457" s="2" t="str">
        <f>VLOOKUP(C1457,customers!$A$2:$B$1760,2,FALSE)</f>
        <v>Stan Barribal</v>
      </c>
      <c r="G1457" s="2" t="str">
        <f>IF(VLOOKUP(C1457,customers!$A$2:$C$1760,3,FALSE)=0,"",VLOOKUP(C1457,customers!$A$2:$C$1760,3,FALSE))</f>
        <v>sbarribalcn@microsoft.com</v>
      </c>
      <c r="H1457" s="2" t="str">
        <f>VLOOKUP(C1457,customers!$A$2:$G$1760,7,FALSE)</f>
        <v>Ireland</v>
      </c>
      <c r="I1457" t="str">
        <f>VLOOKUP(D1457,products!$A$2:$B$97,2,FALSE)</f>
        <v>Lib</v>
      </c>
      <c r="J1457" t="str">
        <f>VLOOKUP(D1457,products!$A$2:$E$97,3,FALSE)</f>
        <v>L</v>
      </c>
      <c r="K1457" s="6">
        <f>VLOOKUP(D1457,products!$A$2:$E$97,4,FALSE)</f>
        <v>0.2</v>
      </c>
      <c r="L1457" s="7">
        <f>VLOOKUP(D1457,products!$A$2:$E$97,5,FALSE)</f>
        <v>4.7549999999999999</v>
      </c>
      <c r="M1457" s="7">
        <f t="shared" si="66"/>
        <v>9.51</v>
      </c>
      <c r="N1457" t="str">
        <f t="shared" si="67"/>
        <v>Liberica</v>
      </c>
      <c r="O1457" t="str">
        <f t="shared" si="68"/>
        <v>Light</v>
      </c>
      <c r="P1457" t="str">
        <f>VLOOKUP(orders[[#All],[Customer ID]],Table2[#All],9,0)</f>
        <v>Yes</v>
      </c>
    </row>
    <row r="1458" spans="1:16" x14ac:dyDescent="0.35">
      <c r="A1458" t="s">
        <v>3064</v>
      </c>
      <c r="B1458" s="5">
        <v>44017</v>
      </c>
      <c r="C1458" t="s">
        <v>3065</v>
      </c>
      <c r="D1458" t="s">
        <v>6149</v>
      </c>
      <c r="E1458">
        <v>2</v>
      </c>
      <c r="F1458" s="2" t="str">
        <f>VLOOKUP(C1458,customers!$A$2:$B$1760,2,FALSE)</f>
        <v>Agnes Adamides</v>
      </c>
      <c r="G1458" s="2" t="str">
        <f>IF(VLOOKUP(C1458,customers!$A$2:$C$1760,3,FALSE)=0,"",VLOOKUP(C1458,customers!$A$2:$C$1760,3,FALSE))</f>
        <v>aadamidesco@bizjournals.com</v>
      </c>
      <c r="H1458" s="2" t="str">
        <f>VLOOKUP(C1458,customers!$A$2:$G$1760,7,FALSE)</f>
        <v>United Kingdom</v>
      </c>
      <c r="I1458" t="str">
        <f>VLOOKUP(D1458,products!$A$2:$B$97,2,FALSE)</f>
        <v>Rob</v>
      </c>
      <c r="J1458" t="str">
        <f>VLOOKUP(D1458,products!$A$2:$E$97,3,FALSE)</f>
        <v>D</v>
      </c>
      <c r="K1458" s="6">
        <f>VLOOKUP(D1458,products!$A$2:$E$97,4,FALSE)</f>
        <v>2.5</v>
      </c>
      <c r="L1458" s="7">
        <f>VLOOKUP(D1458,products!$A$2:$E$97,5,FALSE)</f>
        <v>20.585000000000001</v>
      </c>
      <c r="M1458" s="7">
        <f t="shared" si="66"/>
        <v>41.17</v>
      </c>
      <c r="N1458" t="str">
        <f t="shared" si="67"/>
        <v>Robusta</v>
      </c>
      <c r="O1458" t="str">
        <f t="shared" si="68"/>
        <v>Dark</v>
      </c>
      <c r="P1458" t="str">
        <f>VLOOKUP(orders[[#All],[Customer ID]],Table2[#All],9,0)</f>
        <v>No</v>
      </c>
    </row>
    <row r="1459" spans="1:16" x14ac:dyDescent="0.35">
      <c r="A1459" t="s">
        <v>3070</v>
      </c>
      <c r="B1459" s="5">
        <v>43671</v>
      </c>
      <c r="C1459" t="s">
        <v>3071</v>
      </c>
      <c r="D1459" t="s">
        <v>6161</v>
      </c>
      <c r="E1459">
        <v>5</v>
      </c>
      <c r="F1459" s="2" t="str">
        <f>VLOOKUP(C1459,customers!$A$2:$B$1760,2,FALSE)</f>
        <v>Carmelita Thowes</v>
      </c>
      <c r="G1459" s="2" t="str">
        <f>IF(VLOOKUP(C1459,customers!$A$2:$C$1760,3,FALSE)=0,"",VLOOKUP(C1459,customers!$A$2:$C$1760,3,FALSE))</f>
        <v>cthowescp@craigslist.org</v>
      </c>
      <c r="H1459" s="2" t="str">
        <f>VLOOKUP(C1459,customers!$A$2:$G$1760,7,FALSE)</f>
        <v>United States</v>
      </c>
      <c r="I1459" t="str">
        <f>VLOOKUP(D1459,products!$A$2:$B$97,2,FALSE)</f>
        <v>Lib</v>
      </c>
      <c r="J1459" t="str">
        <f>VLOOKUP(D1459,products!$A$2:$E$97,3,FALSE)</f>
        <v>L</v>
      </c>
      <c r="K1459" s="6">
        <f>VLOOKUP(D1459,products!$A$2:$E$97,4,FALSE)</f>
        <v>0.5</v>
      </c>
      <c r="L1459" s="7">
        <f>VLOOKUP(D1459,products!$A$2:$E$97,5,FALSE)</f>
        <v>9.51</v>
      </c>
      <c r="M1459" s="7">
        <f t="shared" si="66"/>
        <v>47.55</v>
      </c>
      <c r="N1459" t="str">
        <f t="shared" si="67"/>
        <v>Liberica</v>
      </c>
      <c r="O1459" t="str">
        <f t="shared" si="68"/>
        <v>Light</v>
      </c>
      <c r="P1459" t="str">
        <f>VLOOKUP(orders[[#All],[Customer ID]],Table2[#All],9,0)</f>
        <v>No</v>
      </c>
    </row>
    <row r="1460" spans="1:16" x14ac:dyDescent="0.35">
      <c r="A1460" t="s">
        <v>3076</v>
      </c>
      <c r="B1460" s="5">
        <v>44707</v>
      </c>
      <c r="C1460" t="s">
        <v>3077</v>
      </c>
      <c r="D1460" t="s">
        <v>6155</v>
      </c>
      <c r="E1460">
        <v>4</v>
      </c>
      <c r="F1460" s="2" t="str">
        <f>VLOOKUP(C1460,customers!$A$2:$B$1760,2,FALSE)</f>
        <v>Rodolfo Willoway</v>
      </c>
      <c r="G1460" s="2" t="str">
        <f>IF(VLOOKUP(C1460,customers!$A$2:$C$1760,3,FALSE)=0,"",VLOOKUP(C1460,customers!$A$2:$C$1760,3,FALSE))</f>
        <v>rwillowaycq@admin.ch</v>
      </c>
      <c r="H1460" s="2" t="str">
        <f>VLOOKUP(C1460,customers!$A$2:$G$1760,7,FALSE)</f>
        <v>United States</v>
      </c>
      <c r="I1460" t="str">
        <f>VLOOKUP(D1460,products!$A$2:$B$97,2,FALSE)</f>
        <v>Ara</v>
      </c>
      <c r="J1460" t="str">
        <f>VLOOKUP(D1460,products!$A$2:$E$97,3,FALSE)</f>
        <v>M</v>
      </c>
      <c r="K1460" s="6">
        <f>VLOOKUP(D1460,products!$A$2:$E$97,4,FALSE)</f>
        <v>1</v>
      </c>
      <c r="L1460" s="7">
        <f>VLOOKUP(D1460,products!$A$2:$E$97,5,FALSE)</f>
        <v>11.25</v>
      </c>
      <c r="M1460" s="7">
        <f t="shared" si="66"/>
        <v>45</v>
      </c>
      <c r="N1460" t="str">
        <f t="shared" si="67"/>
        <v>Arabica</v>
      </c>
      <c r="O1460" t="str">
        <f t="shared" si="68"/>
        <v>Medium</v>
      </c>
      <c r="P1460" t="str">
        <f>VLOOKUP(orders[[#All],[Customer ID]],Table2[#All],9,0)</f>
        <v>No</v>
      </c>
    </row>
    <row r="1461" spans="1:16" x14ac:dyDescent="0.35">
      <c r="A1461" t="s">
        <v>3082</v>
      </c>
      <c r="B1461" s="5">
        <v>43840</v>
      </c>
      <c r="C1461" t="s">
        <v>3083</v>
      </c>
      <c r="D1461" t="s">
        <v>6145</v>
      </c>
      <c r="E1461">
        <v>5</v>
      </c>
      <c r="F1461" s="2" t="str">
        <f>VLOOKUP(C1461,customers!$A$2:$B$1760,2,FALSE)</f>
        <v>Alvis Elwin</v>
      </c>
      <c r="G1461" s="2" t="str">
        <f>IF(VLOOKUP(C1461,customers!$A$2:$C$1760,3,FALSE)=0,"",VLOOKUP(C1461,customers!$A$2:$C$1760,3,FALSE))</f>
        <v>aelwincr@privacy.gov.au</v>
      </c>
      <c r="H1461" s="2" t="str">
        <f>VLOOKUP(C1461,customers!$A$2:$G$1760,7,FALSE)</f>
        <v>United States</v>
      </c>
      <c r="I1461" t="str">
        <f>VLOOKUP(D1461,products!$A$2:$B$97,2,FALSE)</f>
        <v>Lib</v>
      </c>
      <c r="J1461" t="str">
        <f>VLOOKUP(D1461,products!$A$2:$E$97,3,FALSE)</f>
        <v>L</v>
      </c>
      <c r="K1461" s="6">
        <f>VLOOKUP(D1461,products!$A$2:$E$97,4,FALSE)</f>
        <v>0.2</v>
      </c>
      <c r="L1461" s="7">
        <f>VLOOKUP(D1461,products!$A$2:$E$97,5,FALSE)</f>
        <v>4.7549999999999999</v>
      </c>
      <c r="M1461" s="7">
        <f t="shared" si="66"/>
        <v>23.774999999999999</v>
      </c>
      <c r="N1461" t="str">
        <f t="shared" si="67"/>
        <v>Liberica</v>
      </c>
      <c r="O1461" t="str">
        <f t="shared" si="68"/>
        <v>Light</v>
      </c>
      <c r="P1461" t="str">
        <f>VLOOKUP(orders[[#All],[Customer ID]],Table2[#All],9,0)</f>
        <v>No</v>
      </c>
    </row>
    <row r="1462" spans="1:16" x14ac:dyDescent="0.35">
      <c r="A1462" t="s">
        <v>3088</v>
      </c>
      <c r="B1462" s="5">
        <v>43602</v>
      </c>
      <c r="C1462" t="s">
        <v>3089</v>
      </c>
      <c r="D1462" t="s">
        <v>6172</v>
      </c>
      <c r="E1462">
        <v>3</v>
      </c>
      <c r="F1462" s="2" t="str">
        <f>VLOOKUP(C1462,customers!$A$2:$B$1760,2,FALSE)</f>
        <v>Araldo Bilbrook</v>
      </c>
      <c r="G1462" s="2" t="str">
        <f>IF(VLOOKUP(C1462,customers!$A$2:$C$1760,3,FALSE)=0,"",VLOOKUP(C1462,customers!$A$2:$C$1760,3,FALSE))</f>
        <v>abilbrookcs@booking.com</v>
      </c>
      <c r="H1462" s="2" t="str">
        <f>VLOOKUP(C1462,customers!$A$2:$G$1760,7,FALSE)</f>
        <v>Ireland</v>
      </c>
      <c r="I1462" t="str">
        <f>VLOOKUP(D1462,products!$A$2:$B$97,2,FALSE)</f>
        <v>Rob</v>
      </c>
      <c r="J1462" t="str">
        <f>VLOOKUP(D1462,products!$A$2:$E$97,3,FALSE)</f>
        <v>D</v>
      </c>
      <c r="K1462" s="6">
        <f>VLOOKUP(D1462,products!$A$2:$E$97,4,FALSE)</f>
        <v>0.5</v>
      </c>
      <c r="L1462" s="7">
        <f>VLOOKUP(D1462,products!$A$2:$E$97,5,FALSE)</f>
        <v>5.37</v>
      </c>
      <c r="M1462" s="7">
        <f t="shared" si="66"/>
        <v>16.11</v>
      </c>
      <c r="N1462" t="str">
        <f t="shared" si="67"/>
        <v>Robusta</v>
      </c>
      <c r="O1462" t="str">
        <f t="shared" si="68"/>
        <v>Dark</v>
      </c>
      <c r="P1462" t="str">
        <f>VLOOKUP(orders[[#All],[Customer ID]],Table2[#All],9,0)</f>
        <v>Yes</v>
      </c>
    </row>
    <row r="1463" spans="1:16" x14ac:dyDescent="0.35">
      <c r="A1463" t="s">
        <v>3094</v>
      </c>
      <c r="B1463" s="5">
        <v>44036</v>
      </c>
      <c r="C1463" t="s">
        <v>3095</v>
      </c>
      <c r="D1463" t="s">
        <v>6163</v>
      </c>
      <c r="E1463">
        <v>4</v>
      </c>
      <c r="F1463" s="2" t="str">
        <f>VLOOKUP(C1463,customers!$A$2:$B$1760,2,FALSE)</f>
        <v>Ransell McKall</v>
      </c>
      <c r="G1463" s="2" t="str">
        <f>IF(VLOOKUP(C1463,customers!$A$2:$C$1760,3,FALSE)=0,"",VLOOKUP(C1463,customers!$A$2:$C$1760,3,FALSE))</f>
        <v>rmckallct@sakura.ne.jp</v>
      </c>
      <c r="H1463" s="2" t="str">
        <f>VLOOKUP(C1463,customers!$A$2:$G$1760,7,FALSE)</f>
        <v>United Kingdom</v>
      </c>
      <c r="I1463" t="str">
        <f>VLOOKUP(D1463,products!$A$2:$B$97,2,FALSE)</f>
        <v>Rob</v>
      </c>
      <c r="J1463" t="str">
        <f>VLOOKUP(D1463,products!$A$2:$E$97,3,FALSE)</f>
        <v>D</v>
      </c>
      <c r="K1463" s="6">
        <f>VLOOKUP(D1463,products!$A$2:$E$97,4,FALSE)</f>
        <v>0.2</v>
      </c>
      <c r="L1463" s="7">
        <f>VLOOKUP(D1463,products!$A$2:$E$97,5,FALSE)</f>
        <v>2.6850000000000001</v>
      </c>
      <c r="M1463" s="7">
        <f t="shared" si="66"/>
        <v>10.74</v>
      </c>
      <c r="N1463" t="str">
        <f t="shared" si="67"/>
        <v>Robusta</v>
      </c>
      <c r="O1463" t="str">
        <f t="shared" si="68"/>
        <v>Dark</v>
      </c>
      <c r="P1463" t="str">
        <f>VLOOKUP(orders[[#All],[Customer ID]],Table2[#All],9,0)</f>
        <v>Yes</v>
      </c>
    </row>
    <row r="1464" spans="1:16" x14ac:dyDescent="0.35">
      <c r="A1464" t="s">
        <v>3100</v>
      </c>
      <c r="B1464" s="5">
        <v>44124</v>
      </c>
      <c r="C1464" t="s">
        <v>3101</v>
      </c>
      <c r="D1464" t="s">
        <v>6147</v>
      </c>
      <c r="E1464">
        <v>5</v>
      </c>
      <c r="F1464" s="2" t="str">
        <f>VLOOKUP(C1464,customers!$A$2:$B$1760,2,FALSE)</f>
        <v>Borg Daile</v>
      </c>
      <c r="G1464" s="2" t="str">
        <f>IF(VLOOKUP(C1464,customers!$A$2:$C$1760,3,FALSE)=0,"",VLOOKUP(C1464,customers!$A$2:$C$1760,3,FALSE))</f>
        <v>bdailecu@vistaprint.com</v>
      </c>
      <c r="H1464" s="2" t="str">
        <f>VLOOKUP(C1464,customers!$A$2:$G$1760,7,FALSE)</f>
        <v>United States</v>
      </c>
      <c r="I1464" t="str">
        <f>VLOOKUP(D1464,products!$A$2:$B$97,2,FALSE)</f>
        <v>Ara</v>
      </c>
      <c r="J1464" t="str">
        <f>VLOOKUP(D1464,products!$A$2:$E$97,3,FALSE)</f>
        <v>D</v>
      </c>
      <c r="K1464" s="6">
        <f>VLOOKUP(D1464,products!$A$2:$E$97,4,FALSE)</f>
        <v>1</v>
      </c>
      <c r="L1464" s="7">
        <f>VLOOKUP(D1464,products!$A$2:$E$97,5,FALSE)</f>
        <v>9.9499999999999993</v>
      </c>
      <c r="M1464" s="7">
        <f t="shared" si="66"/>
        <v>49.75</v>
      </c>
      <c r="N1464" t="str">
        <f t="shared" si="67"/>
        <v>Arabica</v>
      </c>
      <c r="O1464" t="str">
        <f t="shared" si="68"/>
        <v>Dark</v>
      </c>
      <c r="P1464" t="str">
        <f>VLOOKUP(orders[[#All],[Customer ID]],Table2[#All],9,0)</f>
        <v>Yes</v>
      </c>
    </row>
    <row r="1465" spans="1:16" x14ac:dyDescent="0.35">
      <c r="A1465" t="s">
        <v>3106</v>
      </c>
      <c r="B1465" s="5">
        <v>43730</v>
      </c>
      <c r="C1465" t="s">
        <v>3107</v>
      </c>
      <c r="D1465" t="s">
        <v>6141</v>
      </c>
      <c r="E1465">
        <v>2</v>
      </c>
      <c r="F1465" s="2" t="str">
        <f>VLOOKUP(C1465,customers!$A$2:$B$1760,2,FALSE)</f>
        <v>Adolphe Treherne</v>
      </c>
      <c r="G1465" s="2" t="str">
        <f>IF(VLOOKUP(C1465,customers!$A$2:$C$1760,3,FALSE)=0,"",VLOOKUP(C1465,customers!$A$2:$C$1760,3,FALSE))</f>
        <v>atrehernecv@state.tx.us</v>
      </c>
      <c r="H1465" s="2" t="str">
        <f>VLOOKUP(C1465,customers!$A$2:$G$1760,7,FALSE)</f>
        <v>Ireland</v>
      </c>
      <c r="I1465" t="str">
        <f>VLOOKUP(D1465,products!$A$2:$B$97,2,FALSE)</f>
        <v>Exc</v>
      </c>
      <c r="J1465" t="str">
        <f>VLOOKUP(D1465,products!$A$2:$E$97,3,FALSE)</f>
        <v>M</v>
      </c>
      <c r="K1465" s="6">
        <f>VLOOKUP(D1465,products!$A$2:$E$97,4,FALSE)</f>
        <v>1</v>
      </c>
      <c r="L1465" s="7">
        <f>VLOOKUP(D1465,products!$A$2:$E$97,5,FALSE)</f>
        <v>13.75</v>
      </c>
      <c r="M1465" s="7">
        <f t="shared" si="66"/>
        <v>27.5</v>
      </c>
      <c r="N1465" t="str">
        <f t="shared" si="67"/>
        <v>Excelsa</v>
      </c>
      <c r="O1465" t="str">
        <f t="shared" si="68"/>
        <v>Medium</v>
      </c>
      <c r="P1465" t="str">
        <f>VLOOKUP(orders[[#All],[Customer ID]],Table2[#All],9,0)</f>
        <v>No</v>
      </c>
    </row>
    <row r="1466" spans="1:16" x14ac:dyDescent="0.35">
      <c r="A1466" t="s">
        <v>3112</v>
      </c>
      <c r="B1466" s="5">
        <v>43989</v>
      </c>
      <c r="C1466" t="s">
        <v>3113</v>
      </c>
      <c r="D1466" t="s">
        <v>6165</v>
      </c>
      <c r="E1466">
        <v>4</v>
      </c>
      <c r="F1466" s="2" t="str">
        <f>VLOOKUP(C1466,customers!$A$2:$B$1760,2,FALSE)</f>
        <v>Annetta Brentnall</v>
      </c>
      <c r="G1466" s="2" t="str">
        <f>IF(VLOOKUP(C1466,customers!$A$2:$C$1760,3,FALSE)=0,"",VLOOKUP(C1466,customers!$A$2:$C$1760,3,FALSE))</f>
        <v>abrentnallcw@biglobe.ne.jp</v>
      </c>
      <c r="H1466" s="2" t="str">
        <f>VLOOKUP(C1466,customers!$A$2:$G$1760,7,FALSE)</f>
        <v>United Kingdom</v>
      </c>
      <c r="I1466" t="str">
        <f>VLOOKUP(D1466,products!$A$2:$B$97,2,FALSE)</f>
        <v>Lib</v>
      </c>
      <c r="J1466" t="str">
        <f>VLOOKUP(D1466,products!$A$2:$E$97,3,FALSE)</f>
        <v>D</v>
      </c>
      <c r="K1466" s="6">
        <f>VLOOKUP(D1466,products!$A$2:$E$97,4,FALSE)</f>
        <v>2.5</v>
      </c>
      <c r="L1466" s="7">
        <f>VLOOKUP(D1466,products!$A$2:$E$97,5,FALSE)</f>
        <v>29.785</v>
      </c>
      <c r="M1466" s="7">
        <f t="shared" si="66"/>
        <v>119.14</v>
      </c>
      <c r="N1466" t="str">
        <f t="shared" si="67"/>
        <v>Liberica</v>
      </c>
      <c r="O1466" t="str">
        <f t="shared" si="68"/>
        <v>Dark</v>
      </c>
      <c r="P1466" t="str">
        <f>VLOOKUP(orders[[#All],[Customer ID]],Table2[#All],9,0)</f>
        <v>No</v>
      </c>
    </row>
    <row r="1467" spans="1:16" x14ac:dyDescent="0.35">
      <c r="A1467" t="s">
        <v>3118</v>
      </c>
      <c r="B1467" s="5">
        <v>43814</v>
      </c>
      <c r="C1467" t="s">
        <v>3119</v>
      </c>
      <c r="D1467" t="s">
        <v>6149</v>
      </c>
      <c r="E1467">
        <v>1</v>
      </c>
      <c r="F1467" s="2" t="str">
        <f>VLOOKUP(C1467,customers!$A$2:$B$1760,2,FALSE)</f>
        <v>Dick Drinkall</v>
      </c>
      <c r="G1467" s="2" t="str">
        <f>IF(VLOOKUP(C1467,customers!$A$2:$C$1760,3,FALSE)=0,"",VLOOKUP(C1467,customers!$A$2:$C$1760,3,FALSE))</f>
        <v>ddrinkallcx@psu.edu</v>
      </c>
      <c r="H1467" s="2" t="str">
        <f>VLOOKUP(C1467,customers!$A$2:$G$1760,7,FALSE)</f>
        <v>United States</v>
      </c>
      <c r="I1467" t="str">
        <f>VLOOKUP(D1467,products!$A$2:$B$97,2,FALSE)</f>
        <v>Rob</v>
      </c>
      <c r="J1467" t="str">
        <f>VLOOKUP(D1467,products!$A$2:$E$97,3,FALSE)</f>
        <v>D</v>
      </c>
      <c r="K1467" s="6">
        <f>VLOOKUP(D1467,products!$A$2:$E$97,4,FALSE)</f>
        <v>2.5</v>
      </c>
      <c r="L1467" s="7">
        <f>VLOOKUP(D1467,products!$A$2:$E$97,5,FALSE)</f>
        <v>20.585000000000001</v>
      </c>
      <c r="M1467" s="7">
        <f t="shared" si="66"/>
        <v>20.585000000000001</v>
      </c>
      <c r="N1467" t="str">
        <f t="shared" si="67"/>
        <v>Robusta</v>
      </c>
      <c r="O1467" t="str">
        <f t="shared" si="68"/>
        <v>Dark</v>
      </c>
      <c r="P1467" t="str">
        <f>VLOOKUP(orders[[#All],[Customer ID]],Table2[#All],9,0)</f>
        <v>Yes</v>
      </c>
    </row>
    <row r="1468" spans="1:16" x14ac:dyDescent="0.35">
      <c r="A1468" t="s">
        <v>3124</v>
      </c>
      <c r="B1468" s="5">
        <v>44171</v>
      </c>
      <c r="C1468" t="s">
        <v>3125</v>
      </c>
      <c r="D1468" t="s">
        <v>6154</v>
      </c>
      <c r="E1468">
        <v>3</v>
      </c>
      <c r="F1468" s="2" t="str">
        <f>VLOOKUP(C1468,customers!$A$2:$B$1760,2,FALSE)</f>
        <v>Dagny Kornel</v>
      </c>
      <c r="G1468" s="2" t="str">
        <f>IF(VLOOKUP(C1468,customers!$A$2:$C$1760,3,FALSE)=0,"",VLOOKUP(C1468,customers!$A$2:$C$1760,3,FALSE))</f>
        <v>dkornelcy@cyberchimps.com</v>
      </c>
      <c r="H1468" s="2" t="str">
        <f>VLOOKUP(C1468,customers!$A$2:$G$1760,7,FALSE)</f>
        <v>United States</v>
      </c>
      <c r="I1468" t="str">
        <f>VLOOKUP(D1468,products!$A$2:$B$97,2,FALSE)</f>
        <v>Ara</v>
      </c>
      <c r="J1468" t="str">
        <f>VLOOKUP(D1468,products!$A$2:$E$97,3,FALSE)</f>
        <v>D</v>
      </c>
      <c r="K1468" s="6">
        <f>VLOOKUP(D1468,products!$A$2:$E$97,4,FALSE)</f>
        <v>0.2</v>
      </c>
      <c r="L1468" s="7">
        <f>VLOOKUP(D1468,products!$A$2:$E$97,5,FALSE)</f>
        <v>2.9849999999999999</v>
      </c>
      <c r="M1468" s="7">
        <f t="shared" si="66"/>
        <v>8.9550000000000001</v>
      </c>
      <c r="N1468" t="str">
        <f t="shared" si="67"/>
        <v>Arabica</v>
      </c>
      <c r="O1468" t="str">
        <f t="shared" si="68"/>
        <v>Dark</v>
      </c>
      <c r="P1468" t="str">
        <f>VLOOKUP(orders[[#All],[Customer ID]],Table2[#All],9,0)</f>
        <v>Yes</v>
      </c>
    </row>
    <row r="1469" spans="1:16" x14ac:dyDescent="0.35">
      <c r="A1469" t="s">
        <v>3130</v>
      </c>
      <c r="B1469" s="5">
        <v>44536</v>
      </c>
      <c r="C1469" t="s">
        <v>3131</v>
      </c>
      <c r="D1469" t="s">
        <v>6158</v>
      </c>
      <c r="E1469">
        <v>1</v>
      </c>
      <c r="F1469" s="2" t="str">
        <f>VLOOKUP(C1469,customers!$A$2:$B$1760,2,FALSE)</f>
        <v>Rhona Lequeux</v>
      </c>
      <c r="G1469" s="2" t="str">
        <f>IF(VLOOKUP(C1469,customers!$A$2:$C$1760,3,FALSE)=0,"",VLOOKUP(C1469,customers!$A$2:$C$1760,3,FALSE))</f>
        <v>rlequeuxcz@newyorker.com</v>
      </c>
      <c r="H1469" s="2" t="str">
        <f>VLOOKUP(C1469,customers!$A$2:$G$1760,7,FALSE)</f>
        <v>United States</v>
      </c>
      <c r="I1469" t="str">
        <f>VLOOKUP(D1469,products!$A$2:$B$97,2,FALSE)</f>
        <v>Ara</v>
      </c>
      <c r="J1469" t="str">
        <f>VLOOKUP(D1469,products!$A$2:$E$97,3,FALSE)</f>
        <v>D</v>
      </c>
      <c r="K1469" s="6">
        <f>VLOOKUP(D1469,products!$A$2:$E$97,4,FALSE)</f>
        <v>0.5</v>
      </c>
      <c r="L1469" s="7">
        <f>VLOOKUP(D1469,products!$A$2:$E$97,5,FALSE)</f>
        <v>5.97</v>
      </c>
      <c r="M1469" s="7">
        <f t="shared" si="66"/>
        <v>5.97</v>
      </c>
      <c r="N1469" t="str">
        <f t="shared" si="67"/>
        <v>Arabica</v>
      </c>
      <c r="O1469" t="str">
        <f t="shared" si="68"/>
        <v>Dark</v>
      </c>
      <c r="P1469" t="str">
        <f>VLOOKUP(orders[[#All],[Customer ID]],Table2[#All],9,0)</f>
        <v>No</v>
      </c>
    </row>
    <row r="1470" spans="1:16" x14ac:dyDescent="0.35">
      <c r="A1470" t="s">
        <v>3136</v>
      </c>
      <c r="B1470" s="5">
        <v>44023</v>
      </c>
      <c r="C1470" t="s">
        <v>3137</v>
      </c>
      <c r="D1470" t="s">
        <v>6141</v>
      </c>
      <c r="E1470">
        <v>3</v>
      </c>
      <c r="F1470" s="2" t="str">
        <f>VLOOKUP(C1470,customers!$A$2:$B$1760,2,FALSE)</f>
        <v>Julius Mccaull</v>
      </c>
      <c r="G1470" s="2" t="str">
        <f>IF(VLOOKUP(C1470,customers!$A$2:$C$1760,3,FALSE)=0,"",VLOOKUP(C1470,customers!$A$2:$C$1760,3,FALSE))</f>
        <v>jmccaulld0@parallels.com</v>
      </c>
      <c r="H1470" s="2" t="str">
        <f>VLOOKUP(C1470,customers!$A$2:$G$1760,7,FALSE)</f>
        <v>United States</v>
      </c>
      <c r="I1470" t="str">
        <f>VLOOKUP(D1470,products!$A$2:$B$97,2,FALSE)</f>
        <v>Exc</v>
      </c>
      <c r="J1470" t="str">
        <f>VLOOKUP(D1470,products!$A$2:$E$97,3,FALSE)</f>
        <v>M</v>
      </c>
      <c r="K1470" s="6">
        <f>VLOOKUP(D1470,products!$A$2:$E$97,4,FALSE)</f>
        <v>1</v>
      </c>
      <c r="L1470" s="7">
        <f>VLOOKUP(D1470,products!$A$2:$E$97,5,FALSE)</f>
        <v>13.75</v>
      </c>
      <c r="M1470" s="7">
        <f t="shared" si="66"/>
        <v>41.25</v>
      </c>
      <c r="N1470" t="str">
        <f t="shared" si="67"/>
        <v>Excelsa</v>
      </c>
      <c r="O1470" t="str">
        <f t="shared" si="68"/>
        <v>Medium</v>
      </c>
      <c r="P1470" t="str">
        <f>VLOOKUP(orders[[#All],[Customer ID]],Table2[#All],9,0)</f>
        <v>Yes</v>
      </c>
    </row>
    <row r="1471" spans="1:16" x14ac:dyDescent="0.35">
      <c r="A1471" t="s">
        <v>3141</v>
      </c>
      <c r="B1471" s="5">
        <v>44375</v>
      </c>
      <c r="C1471" t="s">
        <v>3194</v>
      </c>
      <c r="D1471" t="s">
        <v>6184</v>
      </c>
      <c r="E1471">
        <v>5</v>
      </c>
      <c r="F1471" s="2" t="str">
        <f>VLOOKUP(C1471,customers!$A$2:$B$1760,2,FALSE)</f>
        <v>Ailey Brash</v>
      </c>
      <c r="G1471" s="2" t="str">
        <f>IF(VLOOKUP(C1471,customers!$A$2:$C$1760,3,FALSE)=0,"",VLOOKUP(C1471,customers!$A$2:$C$1760,3,FALSE))</f>
        <v>abrashda@plala.or.jp</v>
      </c>
      <c r="H1471" s="2" t="str">
        <f>VLOOKUP(C1471,customers!$A$2:$G$1760,7,FALSE)</f>
        <v>United States</v>
      </c>
      <c r="I1471" t="str">
        <f>VLOOKUP(D1471,products!$A$2:$B$97,2,FALSE)</f>
        <v>Exc</v>
      </c>
      <c r="J1471" t="str">
        <f>VLOOKUP(D1471,products!$A$2:$E$97,3,FALSE)</f>
        <v>L</v>
      </c>
      <c r="K1471" s="6">
        <f>VLOOKUP(D1471,products!$A$2:$E$97,4,FALSE)</f>
        <v>0.2</v>
      </c>
      <c r="L1471" s="7">
        <f>VLOOKUP(D1471,products!$A$2:$E$97,5,FALSE)</f>
        <v>4.4550000000000001</v>
      </c>
      <c r="M1471" s="7">
        <f t="shared" si="66"/>
        <v>22.274999999999999</v>
      </c>
      <c r="N1471" t="str">
        <f t="shared" si="67"/>
        <v>Excelsa</v>
      </c>
      <c r="O1471" t="str">
        <f t="shared" si="68"/>
        <v>Light</v>
      </c>
      <c r="P1471" t="str">
        <f>VLOOKUP(orders[[#All],[Customer ID]],Table2[#All],9,0)</f>
        <v>Yes</v>
      </c>
    </row>
    <row r="1472" spans="1:16" x14ac:dyDescent="0.35">
      <c r="A1472" t="s">
        <v>3147</v>
      </c>
      <c r="B1472" s="5">
        <v>44656</v>
      </c>
      <c r="C1472" t="s">
        <v>3148</v>
      </c>
      <c r="D1472" t="s">
        <v>6157</v>
      </c>
      <c r="E1472">
        <v>1</v>
      </c>
      <c r="F1472" s="2" t="str">
        <f>VLOOKUP(C1472,customers!$A$2:$B$1760,2,FALSE)</f>
        <v>Alberto Hutchinson</v>
      </c>
      <c r="G1472" s="2" t="str">
        <f>IF(VLOOKUP(C1472,customers!$A$2:$C$1760,3,FALSE)=0,"",VLOOKUP(C1472,customers!$A$2:$C$1760,3,FALSE))</f>
        <v>ahutchinsond2@imgur.com</v>
      </c>
      <c r="H1472" s="2" t="str">
        <f>VLOOKUP(C1472,customers!$A$2:$G$1760,7,FALSE)</f>
        <v>United States</v>
      </c>
      <c r="I1472" t="str">
        <f>VLOOKUP(D1472,products!$A$2:$B$97,2,FALSE)</f>
        <v>Ara</v>
      </c>
      <c r="J1472" t="str">
        <f>VLOOKUP(D1472,products!$A$2:$E$97,3,FALSE)</f>
        <v>M</v>
      </c>
      <c r="K1472" s="6">
        <f>VLOOKUP(D1472,products!$A$2:$E$97,4,FALSE)</f>
        <v>0.5</v>
      </c>
      <c r="L1472" s="7">
        <f>VLOOKUP(D1472,products!$A$2:$E$97,5,FALSE)</f>
        <v>6.75</v>
      </c>
      <c r="M1472" s="7">
        <f t="shared" si="66"/>
        <v>6.75</v>
      </c>
      <c r="N1472" t="str">
        <f t="shared" si="67"/>
        <v>Arabica</v>
      </c>
      <c r="O1472" t="str">
        <f t="shared" si="68"/>
        <v>Medium</v>
      </c>
      <c r="P1472" t="str">
        <f>VLOOKUP(orders[[#All],[Customer ID]],Table2[#All],9,0)</f>
        <v>Yes</v>
      </c>
    </row>
    <row r="1473" spans="1:16" x14ac:dyDescent="0.35">
      <c r="A1473" t="s">
        <v>3153</v>
      </c>
      <c r="B1473" s="5">
        <v>44644</v>
      </c>
      <c r="C1473" t="s">
        <v>3154</v>
      </c>
      <c r="D1473" t="s">
        <v>6181</v>
      </c>
      <c r="E1473">
        <v>4</v>
      </c>
      <c r="F1473" s="2" t="str">
        <f>VLOOKUP(C1473,customers!$A$2:$B$1760,2,FALSE)</f>
        <v>Lamond Gheeraert</v>
      </c>
      <c r="G1473" s="2" t="str">
        <f>IF(VLOOKUP(C1473,customers!$A$2:$C$1760,3,FALSE)=0,"",VLOOKUP(C1473,customers!$A$2:$C$1760,3,FALSE))</f>
        <v/>
      </c>
      <c r="H1473" s="2" t="str">
        <f>VLOOKUP(C1473,customers!$A$2:$G$1760,7,FALSE)</f>
        <v>United States</v>
      </c>
      <c r="I1473" t="str">
        <f>VLOOKUP(D1473,products!$A$2:$B$97,2,FALSE)</f>
        <v>Lib</v>
      </c>
      <c r="J1473" t="str">
        <f>VLOOKUP(D1473,products!$A$2:$E$97,3,FALSE)</f>
        <v>M</v>
      </c>
      <c r="K1473" s="6">
        <f>VLOOKUP(D1473,products!$A$2:$E$97,4,FALSE)</f>
        <v>2.5</v>
      </c>
      <c r="L1473" s="7">
        <f>VLOOKUP(D1473,products!$A$2:$E$97,5,FALSE)</f>
        <v>33.465000000000003</v>
      </c>
      <c r="M1473" s="7">
        <f t="shared" si="66"/>
        <v>133.86000000000001</v>
      </c>
      <c r="N1473" t="str">
        <f t="shared" si="67"/>
        <v>Liberica</v>
      </c>
      <c r="O1473" t="str">
        <f t="shared" si="68"/>
        <v>Medium</v>
      </c>
      <c r="P1473" t="str">
        <f>VLOOKUP(orders[[#All],[Customer ID]],Table2[#All],9,0)</f>
        <v>Yes</v>
      </c>
    </row>
    <row r="1474" spans="1:16" x14ac:dyDescent="0.35">
      <c r="A1474" t="s">
        <v>3158</v>
      </c>
      <c r="B1474" s="5">
        <v>43869</v>
      </c>
      <c r="C1474" t="s">
        <v>3159</v>
      </c>
      <c r="D1474" t="s">
        <v>6154</v>
      </c>
      <c r="E1474">
        <v>2</v>
      </c>
      <c r="F1474" s="2" t="str">
        <f>VLOOKUP(C1474,customers!$A$2:$B$1760,2,FALSE)</f>
        <v>Roxine Drivers</v>
      </c>
      <c r="G1474" s="2" t="str">
        <f>IF(VLOOKUP(C1474,customers!$A$2:$C$1760,3,FALSE)=0,"",VLOOKUP(C1474,customers!$A$2:$C$1760,3,FALSE))</f>
        <v>rdriversd4@hexun.com</v>
      </c>
      <c r="H1474" s="2" t="str">
        <f>VLOOKUP(C1474,customers!$A$2:$G$1760,7,FALSE)</f>
        <v>United States</v>
      </c>
      <c r="I1474" t="str">
        <f>VLOOKUP(D1474,products!$A$2:$B$97,2,FALSE)</f>
        <v>Ara</v>
      </c>
      <c r="J1474" t="str">
        <f>VLOOKUP(D1474,products!$A$2:$E$97,3,FALSE)</f>
        <v>D</v>
      </c>
      <c r="K1474" s="6">
        <f>VLOOKUP(D1474,products!$A$2:$E$97,4,FALSE)</f>
        <v>0.2</v>
      </c>
      <c r="L1474" s="7">
        <f>VLOOKUP(D1474,products!$A$2:$E$97,5,FALSE)</f>
        <v>2.9849999999999999</v>
      </c>
      <c r="M1474" s="7">
        <f t="shared" ref="M1474:M1537" si="69">E1474*L1474</f>
        <v>5.97</v>
      </c>
      <c r="N1474" t="str">
        <f t="shared" ref="N1474:N1537" si="70">IF(I1474="Rob","Robusta",IF(I1474="Exc","Excelsa",IF(I1474="Ara","Arabica",IF(I1474="Lib","Liberica",""))))</f>
        <v>Arabica</v>
      </c>
      <c r="O1474" t="str">
        <f t="shared" ref="O1474:O1537" si="71">IF(J1474="M","Medium",IF(J1474="L","Light",IF(J1474="D","Dark","")))</f>
        <v>Dark</v>
      </c>
      <c r="P1474" t="str">
        <f>VLOOKUP(orders[[#All],[Customer ID]],Table2[#All],9,0)</f>
        <v>No</v>
      </c>
    </row>
    <row r="1475" spans="1:16" x14ac:dyDescent="0.35">
      <c r="A1475" t="s">
        <v>3164</v>
      </c>
      <c r="B1475" s="5">
        <v>44603</v>
      </c>
      <c r="C1475" t="s">
        <v>3165</v>
      </c>
      <c r="D1475" t="s">
        <v>6140</v>
      </c>
      <c r="E1475">
        <v>2</v>
      </c>
      <c r="F1475" s="2" t="str">
        <f>VLOOKUP(C1475,customers!$A$2:$B$1760,2,FALSE)</f>
        <v>Heloise Zeal</v>
      </c>
      <c r="G1475" s="2" t="str">
        <f>IF(VLOOKUP(C1475,customers!$A$2:$C$1760,3,FALSE)=0,"",VLOOKUP(C1475,customers!$A$2:$C$1760,3,FALSE))</f>
        <v>hzeald5@google.de</v>
      </c>
      <c r="H1475" s="2" t="str">
        <f>VLOOKUP(C1475,customers!$A$2:$G$1760,7,FALSE)</f>
        <v>United States</v>
      </c>
      <c r="I1475" t="str">
        <f>VLOOKUP(D1475,products!$A$2:$B$97,2,FALSE)</f>
        <v>Ara</v>
      </c>
      <c r="J1475" t="str">
        <f>VLOOKUP(D1475,products!$A$2:$E$97,3,FALSE)</f>
        <v>L</v>
      </c>
      <c r="K1475" s="6">
        <f>VLOOKUP(D1475,products!$A$2:$E$97,4,FALSE)</f>
        <v>1</v>
      </c>
      <c r="L1475" s="7">
        <f>VLOOKUP(D1475,products!$A$2:$E$97,5,FALSE)</f>
        <v>12.95</v>
      </c>
      <c r="M1475" s="7">
        <f t="shared" si="69"/>
        <v>25.9</v>
      </c>
      <c r="N1475" t="str">
        <f t="shared" si="70"/>
        <v>Arabica</v>
      </c>
      <c r="O1475" t="str">
        <f t="shared" si="71"/>
        <v>Light</v>
      </c>
      <c r="P1475" t="str">
        <f>VLOOKUP(orders[[#All],[Customer ID]],Table2[#All],9,0)</f>
        <v>No</v>
      </c>
    </row>
    <row r="1476" spans="1:16" x14ac:dyDescent="0.35">
      <c r="A1476" t="s">
        <v>3170</v>
      </c>
      <c r="B1476" s="5">
        <v>44014</v>
      </c>
      <c r="C1476" t="s">
        <v>3171</v>
      </c>
      <c r="D1476" t="s">
        <v>6166</v>
      </c>
      <c r="E1476">
        <v>1</v>
      </c>
      <c r="F1476" s="2" t="str">
        <f>VLOOKUP(C1476,customers!$A$2:$B$1760,2,FALSE)</f>
        <v>Granger Smallcombe</v>
      </c>
      <c r="G1476" s="2" t="str">
        <f>IF(VLOOKUP(C1476,customers!$A$2:$C$1760,3,FALSE)=0,"",VLOOKUP(C1476,customers!$A$2:$C$1760,3,FALSE))</f>
        <v>gsmallcombed6@ucla.edu</v>
      </c>
      <c r="H1476" s="2" t="str">
        <f>VLOOKUP(C1476,customers!$A$2:$G$1760,7,FALSE)</f>
        <v>Ireland</v>
      </c>
      <c r="I1476" t="str">
        <f>VLOOKUP(D1476,products!$A$2:$B$97,2,FALSE)</f>
        <v>Exc</v>
      </c>
      <c r="J1476" t="str">
        <f>VLOOKUP(D1476,products!$A$2:$E$97,3,FALSE)</f>
        <v>M</v>
      </c>
      <c r="K1476" s="6">
        <f>VLOOKUP(D1476,products!$A$2:$E$97,4,FALSE)</f>
        <v>2.5</v>
      </c>
      <c r="L1476" s="7">
        <f>VLOOKUP(D1476,products!$A$2:$E$97,5,FALSE)</f>
        <v>31.625</v>
      </c>
      <c r="M1476" s="7">
        <f t="shared" si="69"/>
        <v>31.625</v>
      </c>
      <c r="N1476" t="str">
        <f t="shared" si="70"/>
        <v>Excelsa</v>
      </c>
      <c r="O1476" t="str">
        <f t="shared" si="71"/>
        <v>Medium</v>
      </c>
      <c r="P1476" t="str">
        <f>VLOOKUP(orders[[#All],[Customer ID]],Table2[#All],9,0)</f>
        <v>Yes</v>
      </c>
    </row>
    <row r="1477" spans="1:16" x14ac:dyDescent="0.35">
      <c r="A1477" t="s">
        <v>3176</v>
      </c>
      <c r="B1477" s="5">
        <v>44767</v>
      </c>
      <c r="C1477" t="s">
        <v>3177</v>
      </c>
      <c r="D1477" t="s">
        <v>6159</v>
      </c>
      <c r="E1477">
        <v>2</v>
      </c>
      <c r="F1477" s="2" t="str">
        <f>VLOOKUP(C1477,customers!$A$2:$B$1760,2,FALSE)</f>
        <v>Daryn Dibley</v>
      </c>
      <c r="G1477" s="2" t="str">
        <f>IF(VLOOKUP(C1477,customers!$A$2:$C$1760,3,FALSE)=0,"",VLOOKUP(C1477,customers!$A$2:$C$1760,3,FALSE))</f>
        <v>ddibleyd7@feedburner.com</v>
      </c>
      <c r="H1477" s="2" t="str">
        <f>VLOOKUP(C1477,customers!$A$2:$G$1760,7,FALSE)</f>
        <v>United States</v>
      </c>
      <c r="I1477" t="str">
        <f>VLOOKUP(D1477,products!$A$2:$B$97,2,FALSE)</f>
        <v>Lib</v>
      </c>
      <c r="J1477" t="str">
        <f>VLOOKUP(D1477,products!$A$2:$E$97,3,FALSE)</f>
        <v>M</v>
      </c>
      <c r="K1477" s="6">
        <f>VLOOKUP(D1477,products!$A$2:$E$97,4,FALSE)</f>
        <v>0.2</v>
      </c>
      <c r="L1477" s="7">
        <f>VLOOKUP(D1477,products!$A$2:$E$97,5,FALSE)</f>
        <v>4.3650000000000002</v>
      </c>
      <c r="M1477" s="7">
        <f t="shared" si="69"/>
        <v>8.73</v>
      </c>
      <c r="N1477" t="str">
        <f t="shared" si="70"/>
        <v>Liberica</v>
      </c>
      <c r="O1477" t="str">
        <f t="shared" si="71"/>
        <v>Medium</v>
      </c>
      <c r="P1477" t="str">
        <f>VLOOKUP(orders[[#All],[Customer ID]],Table2[#All],9,0)</f>
        <v>No</v>
      </c>
    </row>
    <row r="1478" spans="1:16" x14ac:dyDescent="0.35">
      <c r="A1478" t="s">
        <v>3181</v>
      </c>
      <c r="B1478" s="5">
        <v>44274</v>
      </c>
      <c r="C1478" t="s">
        <v>3182</v>
      </c>
      <c r="D1478" t="s">
        <v>6184</v>
      </c>
      <c r="E1478">
        <v>6</v>
      </c>
      <c r="F1478" s="2" t="str">
        <f>VLOOKUP(C1478,customers!$A$2:$B$1760,2,FALSE)</f>
        <v>Gardy Dimitriou</v>
      </c>
      <c r="G1478" s="2" t="str">
        <f>IF(VLOOKUP(C1478,customers!$A$2:$C$1760,3,FALSE)=0,"",VLOOKUP(C1478,customers!$A$2:$C$1760,3,FALSE))</f>
        <v>gdimitrioud8@chronoengine.com</v>
      </c>
      <c r="H1478" s="2" t="str">
        <f>VLOOKUP(C1478,customers!$A$2:$G$1760,7,FALSE)</f>
        <v>United States</v>
      </c>
      <c r="I1478" t="str">
        <f>VLOOKUP(D1478,products!$A$2:$B$97,2,FALSE)</f>
        <v>Exc</v>
      </c>
      <c r="J1478" t="str">
        <f>VLOOKUP(D1478,products!$A$2:$E$97,3,FALSE)</f>
        <v>L</v>
      </c>
      <c r="K1478" s="6">
        <f>VLOOKUP(D1478,products!$A$2:$E$97,4,FALSE)</f>
        <v>0.2</v>
      </c>
      <c r="L1478" s="7">
        <f>VLOOKUP(D1478,products!$A$2:$E$97,5,FALSE)</f>
        <v>4.4550000000000001</v>
      </c>
      <c r="M1478" s="7">
        <f t="shared" si="69"/>
        <v>26.73</v>
      </c>
      <c r="N1478" t="str">
        <f t="shared" si="70"/>
        <v>Excelsa</v>
      </c>
      <c r="O1478" t="str">
        <f t="shared" si="71"/>
        <v>Light</v>
      </c>
      <c r="P1478" t="str">
        <f>VLOOKUP(orders[[#All],[Customer ID]],Table2[#All],9,0)</f>
        <v>Yes</v>
      </c>
    </row>
    <row r="1479" spans="1:16" x14ac:dyDescent="0.35">
      <c r="A1479" t="s">
        <v>3187</v>
      </c>
      <c r="B1479" s="5">
        <v>43962</v>
      </c>
      <c r="C1479" t="s">
        <v>3188</v>
      </c>
      <c r="D1479" t="s">
        <v>6159</v>
      </c>
      <c r="E1479">
        <v>6</v>
      </c>
      <c r="F1479" s="2" t="str">
        <f>VLOOKUP(C1479,customers!$A$2:$B$1760,2,FALSE)</f>
        <v>Fanny Flanagan</v>
      </c>
      <c r="G1479" s="2" t="str">
        <f>IF(VLOOKUP(C1479,customers!$A$2:$C$1760,3,FALSE)=0,"",VLOOKUP(C1479,customers!$A$2:$C$1760,3,FALSE))</f>
        <v>fflanagand9@woothemes.com</v>
      </c>
      <c r="H1479" s="2" t="str">
        <f>VLOOKUP(C1479,customers!$A$2:$G$1760,7,FALSE)</f>
        <v>United States</v>
      </c>
      <c r="I1479" t="str">
        <f>VLOOKUP(D1479,products!$A$2:$B$97,2,FALSE)</f>
        <v>Lib</v>
      </c>
      <c r="J1479" t="str">
        <f>VLOOKUP(D1479,products!$A$2:$E$97,3,FALSE)</f>
        <v>M</v>
      </c>
      <c r="K1479" s="6">
        <f>VLOOKUP(D1479,products!$A$2:$E$97,4,FALSE)</f>
        <v>0.2</v>
      </c>
      <c r="L1479" s="7">
        <f>VLOOKUP(D1479,products!$A$2:$E$97,5,FALSE)</f>
        <v>4.3650000000000002</v>
      </c>
      <c r="M1479" s="7">
        <f t="shared" si="69"/>
        <v>26.19</v>
      </c>
      <c r="N1479" t="str">
        <f t="shared" si="70"/>
        <v>Liberica</v>
      </c>
      <c r="O1479" t="str">
        <f t="shared" si="71"/>
        <v>Medium</v>
      </c>
      <c r="P1479" t="str">
        <f>VLOOKUP(orders[[#All],[Customer ID]],Table2[#All],9,0)</f>
        <v>No</v>
      </c>
    </row>
    <row r="1480" spans="1:16" x14ac:dyDescent="0.35">
      <c r="A1480" t="s">
        <v>3193</v>
      </c>
      <c r="B1480" s="5">
        <v>43624</v>
      </c>
      <c r="C1480" t="s">
        <v>3194</v>
      </c>
      <c r="D1480" t="s">
        <v>6177</v>
      </c>
      <c r="E1480">
        <v>6</v>
      </c>
      <c r="F1480" s="2" t="str">
        <f>VLOOKUP(C1480,customers!$A$2:$B$1760,2,FALSE)</f>
        <v>Ailey Brash</v>
      </c>
      <c r="G1480" s="2" t="str">
        <f>IF(VLOOKUP(C1480,customers!$A$2:$C$1760,3,FALSE)=0,"",VLOOKUP(C1480,customers!$A$2:$C$1760,3,FALSE))</f>
        <v>abrashda@plala.or.jp</v>
      </c>
      <c r="H1480" s="2" t="str">
        <f>VLOOKUP(C1480,customers!$A$2:$G$1760,7,FALSE)</f>
        <v>United States</v>
      </c>
      <c r="I1480" t="str">
        <f>VLOOKUP(D1480,products!$A$2:$B$97,2,FALSE)</f>
        <v>Rob</v>
      </c>
      <c r="J1480" t="str">
        <f>VLOOKUP(D1480,products!$A$2:$E$97,3,FALSE)</f>
        <v>D</v>
      </c>
      <c r="K1480" s="6">
        <f>VLOOKUP(D1480,products!$A$2:$E$97,4,FALSE)</f>
        <v>1</v>
      </c>
      <c r="L1480" s="7">
        <f>VLOOKUP(D1480,products!$A$2:$E$97,5,FALSE)</f>
        <v>8.9499999999999993</v>
      </c>
      <c r="M1480" s="7">
        <f t="shared" si="69"/>
        <v>53.699999999999996</v>
      </c>
      <c r="N1480" t="str">
        <f t="shared" si="70"/>
        <v>Robusta</v>
      </c>
      <c r="O1480" t="str">
        <f t="shared" si="71"/>
        <v>Dark</v>
      </c>
      <c r="P1480" t="str">
        <f>VLOOKUP(orders[[#All],[Customer ID]],Table2[#All],9,0)</f>
        <v>Yes</v>
      </c>
    </row>
    <row r="1481" spans="1:16" x14ac:dyDescent="0.35">
      <c r="A1481" t="s">
        <v>3193</v>
      </c>
      <c r="B1481" s="5">
        <v>43624</v>
      </c>
      <c r="C1481" t="s">
        <v>3194</v>
      </c>
      <c r="D1481" t="s">
        <v>6166</v>
      </c>
      <c r="E1481">
        <v>4</v>
      </c>
      <c r="F1481" s="2" t="str">
        <f>VLOOKUP(C1481,customers!$A$2:$B$1760,2,FALSE)</f>
        <v>Ailey Brash</v>
      </c>
      <c r="G1481" s="2" t="str">
        <f>IF(VLOOKUP(C1481,customers!$A$2:$C$1760,3,FALSE)=0,"",VLOOKUP(C1481,customers!$A$2:$C$1760,3,FALSE))</f>
        <v>abrashda@plala.or.jp</v>
      </c>
      <c r="H1481" s="2" t="str">
        <f>VLOOKUP(C1481,customers!$A$2:$G$1760,7,FALSE)</f>
        <v>United States</v>
      </c>
      <c r="I1481" t="str">
        <f>VLOOKUP(D1481,products!$A$2:$B$97,2,FALSE)</f>
        <v>Exc</v>
      </c>
      <c r="J1481" t="str">
        <f>VLOOKUP(D1481,products!$A$2:$E$97,3,FALSE)</f>
        <v>M</v>
      </c>
      <c r="K1481" s="6">
        <f>VLOOKUP(D1481,products!$A$2:$E$97,4,FALSE)</f>
        <v>2.5</v>
      </c>
      <c r="L1481" s="7">
        <f>VLOOKUP(D1481,products!$A$2:$E$97,5,FALSE)</f>
        <v>31.625</v>
      </c>
      <c r="M1481" s="7">
        <f t="shared" si="69"/>
        <v>126.5</v>
      </c>
      <c r="N1481" t="str">
        <f t="shared" si="70"/>
        <v>Excelsa</v>
      </c>
      <c r="O1481" t="str">
        <f t="shared" si="71"/>
        <v>Medium</v>
      </c>
      <c r="P1481" t="str">
        <f>VLOOKUP(orders[[#All],[Customer ID]],Table2[#All],9,0)</f>
        <v>Yes</v>
      </c>
    </row>
    <row r="1482" spans="1:16" x14ac:dyDescent="0.35">
      <c r="A1482" t="s">
        <v>3193</v>
      </c>
      <c r="B1482" s="5">
        <v>43624</v>
      </c>
      <c r="C1482" t="s">
        <v>3194</v>
      </c>
      <c r="D1482" t="s">
        <v>6156</v>
      </c>
      <c r="E1482">
        <v>1</v>
      </c>
      <c r="F1482" s="2" t="str">
        <f>VLOOKUP(C1482,customers!$A$2:$B$1760,2,FALSE)</f>
        <v>Ailey Brash</v>
      </c>
      <c r="G1482" s="2" t="str">
        <f>IF(VLOOKUP(C1482,customers!$A$2:$C$1760,3,FALSE)=0,"",VLOOKUP(C1482,customers!$A$2:$C$1760,3,FALSE))</f>
        <v>abrashda@plala.or.jp</v>
      </c>
      <c r="H1482" s="2" t="str">
        <f>VLOOKUP(C1482,customers!$A$2:$G$1760,7,FALSE)</f>
        <v>United States</v>
      </c>
      <c r="I1482" t="str">
        <f>VLOOKUP(D1482,products!$A$2:$B$97,2,FALSE)</f>
        <v>Exc</v>
      </c>
      <c r="J1482" t="str">
        <f>VLOOKUP(D1482,products!$A$2:$E$97,3,FALSE)</f>
        <v>M</v>
      </c>
      <c r="K1482" s="6">
        <f>VLOOKUP(D1482,products!$A$2:$E$97,4,FALSE)</f>
        <v>0.2</v>
      </c>
      <c r="L1482" s="7">
        <f>VLOOKUP(D1482,products!$A$2:$E$97,5,FALSE)</f>
        <v>4.125</v>
      </c>
      <c r="M1482" s="7">
        <f t="shared" si="69"/>
        <v>4.125</v>
      </c>
      <c r="N1482" t="str">
        <f t="shared" si="70"/>
        <v>Excelsa</v>
      </c>
      <c r="O1482" t="str">
        <f t="shared" si="71"/>
        <v>Medium</v>
      </c>
      <c r="P1482" t="str">
        <f>VLOOKUP(orders[[#All],[Customer ID]],Table2[#All],9,0)</f>
        <v>Yes</v>
      </c>
    </row>
    <row r="1483" spans="1:16" x14ac:dyDescent="0.35">
      <c r="A1483" t="s">
        <v>3208</v>
      </c>
      <c r="B1483" s="5">
        <v>43747</v>
      </c>
      <c r="C1483" t="s">
        <v>3209</v>
      </c>
      <c r="D1483" t="s">
        <v>6179</v>
      </c>
      <c r="E1483">
        <v>2</v>
      </c>
      <c r="F1483" s="2" t="str">
        <f>VLOOKUP(C1483,customers!$A$2:$B$1760,2,FALSE)</f>
        <v>Nanny Izhakov</v>
      </c>
      <c r="G1483" s="2" t="str">
        <f>IF(VLOOKUP(C1483,customers!$A$2:$C$1760,3,FALSE)=0,"",VLOOKUP(C1483,customers!$A$2:$C$1760,3,FALSE))</f>
        <v>nizhakovdd@aol.com</v>
      </c>
      <c r="H1483" s="2" t="str">
        <f>VLOOKUP(C1483,customers!$A$2:$G$1760,7,FALSE)</f>
        <v>United Kingdom</v>
      </c>
      <c r="I1483" t="str">
        <f>VLOOKUP(D1483,products!$A$2:$B$97,2,FALSE)</f>
        <v>Rob</v>
      </c>
      <c r="J1483" t="str">
        <f>VLOOKUP(D1483,products!$A$2:$E$97,3,FALSE)</f>
        <v>L</v>
      </c>
      <c r="K1483" s="6">
        <f>VLOOKUP(D1483,products!$A$2:$E$97,4,FALSE)</f>
        <v>1</v>
      </c>
      <c r="L1483" s="7">
        <f>VLOOKUP(D1483,products!$A$2:$E$97,5,FALSE)</f>
        <v>11.95</v>
      </c>
      <c r="M1483" s="7">
        <f t="shared" si="69"/>
        <v>23.9</v>
      </c>
      <c r="N1483" t="str">
        <f t="shared" si="70"/>
        <v>Robusta</v>
      </c>
      <c r="O1483" t="str">
        <f t="shared" si="71"/>
        <v>Light</v>
      </c>
      <c r="P1483" t="str">
        <f>VLOOKUP(orders[[#All],[Customer ID]],Table2[#All],9,0)</f>
        <v>No</v>
      </c>
    </row>
    <row r="1484" spans="1:16" x14ac:dyDescent="0.35">
      <c r="A1484" t="s">
        <v>3214</v>
      </c>
      <c r="B1484" s="5">
        <v>44247</v>
      </c>
      <c r="C1484" t="s">
        <v>3215</v>
      </c>
      <c r="D1484" t="s">
        <v>6185</v>
      </c>
      <c r="E1484">
        <v>5</v>
      </c>
      <c r="F1484" s="2" t="str">
        <f>VLOOKUP(C1484,customers!$A$2:$B$1760,2,FALSE)</f>
        <v>Stanly Keets</v>
      </c>
      <c r="G1484" s="2" t="str">
        <f>IF(VLOOKUP(C1484,customers!$A$2:$C$1760,3,FALSE)=0,"",VLOOKUP(C1484,customers!$A$2:$C$1760,3,FALSE))</f>
        <v>skeetsde@answers.com</v>
      </c>
      <c r="H1484" s="2" t="str">
        <f>VLOOKUP(C1484,customers!$A$2:$G$1760,7,FALSE)</f>
        <v>United States</v>
      </c>
      <c r="I1484" t="str">
        <f>VLOOKUP(D1484,products!$A$2:$B$97,2,FALSE)</f>
        <v>Exc</v>
      </c>
      <c r="J1484" t="str">
        <f>VLOOKUP(D1484,products!$A$2:$E$97,3,FALSE)</f>
        <v>D</v>
      </c>
      <c r="K1484" s="6">
        <f>VLOOKUP(D1484,products!$A$2:$E$97,4,FALSE)</f>
        <v>2.5</v>
      </c>
      <c r="L1484" s="7">
        <f>VLOOKUP(D1484,products!$A$2:$E$97,5,FALSE)</f>
        <v>27.945</v>
      </c>
      <c r="M1484" s="7">
        <f t="shared" si="69"/>
        <v>139.72499999999999</v>
      </c>
      <c r="N1484" t="str">
        <f t="shared" si="70"/>
        <v>Excelsa</v>
      </c>
      <c r="O1484" t="str">
        <f t="shared" si="71"/>
        <v>Dark</v>
      </c>
      <c r="P1484" t="str">
        <f>VLOOKUP(orders[[#All],[Customer ID]],Table2[#All],9,0)</f>
        <v>Yes</v>
      </c>
    </row>
    <row r="1485" spans="1:16" x14ac:dyDescent="0.35">
      <c r="A1485" t="s">
        <v>3220</v>
      </c>
      <c r="B1485" s="5">
        <v>43790</v>
      </c>
      <c r="C1485" t="s">
        <v>3221</v>
      </c>
      <c r="D1485" t="s">
        <v>6165</v>
      </c>
      <c r="E1485">
        <v>2</v>
      </c>
      <c r="F1485" s="2" t="str">
        <f>VLOOKUP(C1485,customers!$A$2:$B$1760,2,FALSE)</f>
        <v>Orion Dyott</v>
      </c>
      <c r="G1485" s="2" t="str">
        <f>IF(VLOOKUP(C1485,customers!$A$2:$C$1760,3,FALSE)=0,"",VLOOKUP(C1485,customers!$A$2:$C$1760,3,FALSE))</f>
        <v/>
      </c>
      <c r="H1485" s="2" t="str">
        <f>VLOOKUP(C1485,customers!$A$2:$G$1760,7,FALSE)</f>
        <v>United States</v>
      </c>
      <c r="I1485" t="str">
        <f>VLOOKUP(D1485,products!$A$2:$B$97,2,FALSE)</f>
        <v>Lib</v>
      </c>
      <c r="J1485" t="str">
        <f>VLOOKUP(D1485,products!$A$2:$E$97,3,FALSE)</f>
        <v>D</v>
      </c>
      <c r="K1485" s="6">
        <f>VLOOKUP(D1485,products!$A$2:$E$97,4,FALSE)</f>
        <v>2.5</v>
      </c>
      <c r="L1485" s="7">
        <f>VLOOKUP(D1485,products!$A$2:$E$97,5,FALSE)</f>
        <v>29.785</v>
      </c>
      <c r="M1485" s="7">
        <f t="shared" si="69"/>
        <v>59.57</v>
      </c>
      <c r="N1485" t="str">
        <f t="shared" si="70"/>
        <v>Liberica</v>
      </c>
      <c r="O1485" t="str">
        <f t="shared" si="71"/>
        <v>Dark</v>
      </c>
      <c r="P1485" t="str">
        <f>VLOOKUP(orders[[#All],[Customer ID]],Table2[#All],9,0)</f>
        <v>Yes</v>
      </c>
    </row>
    <row r="1486" spans="1:16" x14ac:dyDescent="0.35">
      <c r="A1486" t="s">
        <v>3225</v>
      </c>
      <c r="B1486" s="5">
        <v>44479</v>
      </c>
      <c r="C1486" t="s">
        <v>3226</v>
      </c>
      <c r="D1486" t="s">
        <v>6161</v>
      </c>
      <c r="E1486">
        <v>6</v>
      </c>
      <c r="F1486" s="2" t="str">
        <f>VLOOKUP(C1486,customers!$A$2:$B$1760,2,FALSE)</f>
        <v>Keefer Cake</v>
      </c>
      <c r="G1486" s="2" t="str">
        <f>IF(VLOOKUP(C1486,customers!$A$2:$C$1760,3,FALSE)=0,"",VLOOKUP(C1486,customers!$A$2:$C$1760,3,FALSE))</f>
        <v>kcakedg@huffingtonpost.com</v>
      </c>
      <c r="H1486" s="2" t="str">
        <f>VLOOKUP(C1486,customers!$A$2:$G$1760,7,FALSE)</f>
        <v>United States</v>
      </c>
      <c r="I1486" t="str">
        <f>VLOOKUP(D1486,products!$A$2:$B$97,2,FALSE)</f>
        <v>Lib</v>
      </c>
      <c r="J1486" t="str">
        <f>VLOOKUP(D1486,products!$A$2:$E$97,3,FALSE)</f>
        <v>L</v>
      </c>
      <c r="K1486" s="6">
        <f>VLOOKUP(D1486,products!$A$2:$E$97,4,FALSE)</f>
        <v>0.5</v>
      </c>
      <c r="L1486" s="7">
        <f>VLOOKUP(D1486,products!$A$2:$E$97,5,FALSE)</f>
        <v>9.51</v>
      </c>
      <c r="M1486" s="7">
        <f t="shared" si="69"/>
        <v>57.06</v>
      </c>
      <c r="N1486" t="str">
        <f t="shared" si="70"/>
        <v>Liberica</v>
      </c>
      <c r="O1486" t="str">
        <f t="shared" si="71"/>
        <v>Light</v>
      </c>
      <c r="P1486" t="str">
        <f>VLOOKUP(orders[[#All],[Customer ID]],Table2[#All],9,0)</f>
        <v>No</v>
      </c>
    </row>
    <row r="1487" spans="1:16" x14ac:dyDescent="0.35">
      <c r="A1487" t="s">
        <v>3230</v>
      </c>
      <c r="B1487" s="5">
        <v>44413</v>
      </c>
      <c r="C1487" t="s">
        <v>3231</v>
      </c>
      <c r="D1487" t="s">
        <v>6178</v>
      </c>
      <c r="E1487">
        <v>6</v>
      </c>
      <c r="F1487" s="2" t="str">
        <f>VLOOKUP(C1487,customers!$A$2:$B$1760,2,FALSE)</f>
        <v>Morna Hansed</v>
      </c>
      <c r="G1487" s="2" t="str">
        <f>IF(VLOOKUP(C1487,customers!$A$2:$C$1760,3,FALSE)=0,"",VLOOKUP(C1487,customers!$A$2:$C$1760,3,FALSE))</f>
        <v>mhanseddh@instagram.com</v>
      </c>
      <c r="H1487" s="2" t="str">
        <f>VLOOKUP(C1487,customers!$A$2:$G$1760,7,FALSE)</f>
        <v>Ireland</v>
      </c>
      <c r="I1487" t="str">
        <f>VLOOKUP(D1487,products!$A$2:$B$97,2,FALSE)</f>
        <v>Rob</v>
      </c>
      <c r="J1487" t="str">
        <f>VLOOKUP(D1487,products!$A$2:$E$97,3,FALSE)</f>
        <v>L</v>
      </c>
      <c r="K1487" s="6">
        <f>VLOOKUP(D1487,products!$A$2:$E$97,4,FALSE)</f>
        <v>0.2</v>
      </c>
      <c r="L1487" s="7">
        <f>VLOOKUP(D1487,products!$A$2:$E$97,5,FALSE)</f>
        <v>3.585</v>
      </c>
      <c r="M1487" s="7">
        <f t="shared" si="69"/>
        <v>21.509999999999998</v>
      </c>
      <c r="N1487" t="str">
        <f t="shared" si="70"/>
        <v>Robusta</v>
      </c>
      <c r="O1487" t="str">
        <f t="shared" si="71"/>
        <v>Light</v>
      </c>
      <c r="P1487" t="str">
        <f>VLOOKUP(orders[[#All],[Customer ID]],Table2[#All],9,0)</f>
        <v>Yes</v>
      </c>
    </row>
    <row r="1488" spans="1:16" x14ac:dyDescent="0.35">
      <c r="A1488" t="s">
        <v>3236</v>
      </c>
      <c r="B1488" s="5">
        <v>44043</v>
      </c>
      <c r="C1488" t="s">
        <v>3237</v>
      </c>
      <c r="D1488" t="s">
        <v>6160</v>
      </c>
      <c r="E1488">
        <v>6</v>
      </c>
      <c r="F1488" s="2" t="str">
        <f>VLOOKUP(C1488,customers!$A$2:$B$1760,2,FALSE)</f>
        <v>Franny Kienlein</v>
      </c>
      <c r="G1488" s="2" t="str">
        <f>IF(VLOOKUP(C1488,customers!$A$2:$C$1760,3,FALSE)=0,"",VLOOKUP(C1488,customers!$A$2:$C$1760,3,FALSE))</f>
        <v>fkienleindi@trellian.com</v>
      </c>
      <c r="H1488" s="2" t="str">
        <f>VLOOKUP(C1488,customers!$A$2:$G$1760,7,FALSE)</f>
        <v>Ireland</v>
      </c>
      <c r="I1488" t="str">
        <f>VLOOKUP(D1488,products!$A$2:$B$97,2,FALSE)</f>
        <v>Lib</v>
      </c>
      <c r="J1488" t="str">
        <f>VLOOKUP(D1488,products!$A$2:$E$97,3,FALSE)</f>
        <v>M</v>
      </c>
      <c r="K1488" s="6">
        <f>VLOOKUP(D1488,products!$A$2:$E$97,4,FALSE)</f>
        <v>0.5</v>
      </c>
      <c r="L1488" s="7">
        <f>VLOOKUP(D1488,products!$A$2:$E$97,5,FALSE)</f>
        <v>8.73</v>
      </c>
      <c r="M1488" s="7">
        <f t="shared" si="69"/>
        <v>52.38</v>
      </c>
      <c r="N1488" t="str">
        <f t="shared" si="70"/>
        <v>Liberica</v>
      </c>
      <c r="O1488" t="str">
        <f t="shared" si="71"/>
        <v>Medium</v>
      </c>
      <c r="P1488" t="str">
        <f>VLOOKUP(orders[[#All],[Customer ID]],Table2[#All],9,0)</f>
        <v>Yes</v>
      </c>
    </row>
    <row r="1489" spans="1:16" x14ac:dyDescent="0.35">
      <c r="A1489" t="s">
        <v>3242</v>
      </c>
      <c r="B1489" s="5">
        <v>44093</v>
      </c>
      <c r="C1489" t="s">
        <v>3243</v>
      </c>
      <c r="D1489" t="s">
        <v>6183</v>
      </c>
      <c r="E1489">
        <v>6</v>
      </c>
      <c r="F1489" s="2" t="str">
        <f>VLOOKUP(C1489,customers!$A$2:$B$1760,2,FALSE)</f>
        <v>Klarika Egglestone</v>
      </c>
      <c r="G1489" s="2" t="str">
        <f>IF(VLOOKUP(C1489,customers!$A$2:$C$1760,3,FALSE)=0,"",VLOOKUP(C1489,customers!$A$2:$C$1760,3,FALSE))</f>
        <v>kegglestonedj@sphinn.com</v>
      </c>
      <c r="H1489" s="2" t="str">
        <f>VLOOKUP(C1489,customers!$A$2:$G$1760,7,FALSE)</f>
        <v>Ireland</v>
      </c>
      <c r="I1489" t="str">
        <f>VLOOKUP(D1489,products!$A$2:$B$97,2,FALSE)</f>
        <v>Exc</v>
      </c>
      <c r="J1489" t="str">
        <f>VLOOKUP(D1489,products!$A$2:$E$97,3,FALSE)</f>
        <v>D</v>
      </c>
      <c r="K1489" s="6">
        <f>VLOOKUP(D1489,products!$A$2:$E$97,4,FALSE)</f>
        <v>1</v>
      </c>
      <c r="L1489" s="7">
        <f>VLOOKUP(D1489,products!$A$2:$E$97,5,FALSE)</f>
        <v>12.15</v>
      </c>
      <c r="M1489" s="7">
        <f t="shared" si="69"/>
        <v>72.900000000000006</v>
      </c>
      <c r="N1489" t="str">
        <f t="shared" si="70"/>
        <v>Excelsa</v>
      </c>
      <c r="O1489" t="str">
        <f t="shared" si="71"/>
        <v>Dark</v>
      </c>
      <c r="P1489" t="str">
        <f>VLOOKUP(orders[[#All],[Customer ID]],Table2[#All],9,0)</f>
        <v>No</v>
      </c>
    </row>
    <row r="1490" spans="1:16" x14ac:dyDescent="0.35">
      <c r="A1490" t="s">
        <v>3248</v>
      </c>
      <c r="B1490" s="5">
        <v>43954</v>
      </c>
      <c r="C1490" t="s">
        <v>3249</v>
      </c>
      <c r="D1490" t="s">
        <v>6174</v>
      </c>
      <c r="E1490">
        <v>5</v>
      </c>
      <c r="F1490" s="2" t="str">
        <f>VLOOKUP(C1490,customers!$A$2:$B$1760,2,FALSE)</f>
        <v>Becky Semkins</v>
      </c>
      <c r="G1490" s="2" t="str">
        <f>IF(VLOOKUP(C1490,customers!$A$2:$C$1760,3,FALSE)=0,"",VLOOKUP(C1490,customers!$A$2:$C$1760,3,FALSE))</f>
        <v>bsemkinsdk@unc.edu</v>
      </c>
      <c r="H1490" s="2" t="str">
        <f>VLOOKUP(C1490,customers!$A$2:$G$1760,7,FALSE)</f>
        <v>Ireland</v>
      </c>
      <c r="I1490" t="str">
        <f>VLOOKUP(D1490,products!$A$2:$B$97,2,FALSE)</f>
        <v>Rob</v>
      </c>
      <c r="J1490" t="str">
        <f>VLOOKUP(D1490,products!$A$2:$E$97,3,FALSE)</f>
        <v>M</v>
      </c>
      <c r="K1490" s="6">
        <f>VLOOKUP(D1490,products!$A$2:$E$97,4,FALSE)</f>
        <v>0.2</v>
      </c>
      <c r="L1490" s="7">
        <f>VLOOKUP(D1490,products!$A$2:$E$97,5,FALSE)</f>
        <v>2.9849999999999999</v>
      </c>
      <c r="M1490" s="7">
        <f t="shared" si="69"/>
        <v>14.924999999999999</v>
      </c>
      <c r="N1490" t="str">
        <f t="shared" si="70"/>
        <v>Robusta</v>
      </c>
      <c r="O1490" t="str">
        <f t="shared" si="71"/>
        <v>Medium</v>
      </c>
      <c r="P1490" t="str">
        <f>VLOOKUP(orders[[#All],[Customer ID]],Table2[#All],9,0)</f>
        <v>Yes</v>
      </c>
    </row>
    <row r="1491" spans="1:16" x14ac:dyDescent="0.35">
      <c r="A1491" t="s">
        <v>3254</v>
      </c>
      <c r="B1491" s="5">
        <v>43654</v>
      </c>
      <c r="C1491" t="s">
        <v>3255</v>
      </c>
      <c r="D1491" t="s">
        <v>6170</v>
      </c>
      <c r="E1491">
        <v>6</v>
      </c>
      <c r="F1491" s="2" t="str">
        <f>VLOOKUP(C1491,customers!$A$2:$B$1760,2,FALSE)</f>
        <v>Sean Lorenzetti</v>
      </c>
      <c r="G1491" s="2" t="str">
        <f>IF(VLOOKUP(C1491,customers!$A$2:$C$1760,3,FALSE)=0,"",VLOOKUP(C1491,customers!$A$2:$C$1760,3,FALSE))</f>
        <v>slorenzettidl@is.gd</v>
      </c>
      <c r="H1491" s="2" t="str">
        <f>VLOOKUP(C1491,customers!$A$2:$G$1760,7,FALSE)</f>
        <v>United States</v>
      </c>
      <c r="I1491" t="str">
        <f>VLOOKUP(D1491,products!$A$2:$B$97,2,FALSE)</f>
        <v>Lib</v>
      </c>
      <c r="J1491" t="str">
        <f>VLOOKUP(D1491,products!$A$2:$E$97,3,FALSE)</f>
        <v>L</v>
      </c>
      <c r="K1491" s="6">
        <f>VLOOKUP(D1491,products!$A$2:$E$97,4,FALSE)</f>
        <v>1</v>
      </c>
      <c r="L1491" s="7">
        <f>VLOOKUP(D1491,products!$A$2:$E$97,5,FALSE)</f>
        <v>15.85</v>
      </c>
      <c r="M1491" s="7">
        <f t="shared" si="69"/>
        <v>95.1</v>
      </c>
      <c r="N1491" t="str">
        <f t="shared" si="70"/>
        <v>Liberica</v>
      </c>
      <c r="O1491" t="str">
        <f t="shared" si="71"/>
        <v>Light</v>
      </c>
      <c r="P1491" t="str">
        <f>VLOOKUP(orders[[#All],[Customer ID]],Table2[#All],9,0)</f>
        <v>No</v>
      </c>
    </row>
    <row r="1492" spans="1:16" x14ac:dyDescent="0.35">
      <c r="A1492" t="s">
        <v>3260</v>
      </c>
      <c r="B1492" s="5">
        <v>43764</v>
      </c>
      <c r="C1492" t="s">
        <v>3261</v>
      </c>
      <c r="D1492" t="s">
        <v>6169</v>
      </c>
      <c r="E1492">
        <v>2</v>
      </c>
      <c r="F1492" s="2" t="str">
        <f>VLOOKUP(C1492,customers!$A$2:$B$1760,2,FALSE)</f>
        <v>Bob Giannazzi</v>
      </c>
      <c r="G1492" s="2" t="str">
        <f>IF(VLOOKUP(C1492,customers!$A$2:$C$1760,3,FALSE)=0,"",VLOOKUP(C1492,customers!$A$2:$C$1760,3,FALSE))</f>
        <v>bgiannazzidm@apple.com</v>
      </c>
      <c r="H1492" s="2" t="str">
        <f>VLOOKUP(C1492,customers!$A$2:$G$1760,7,FALSE)</f>
        <v>United States</v>
      </c>
      <c r="I1492" t="str">
        <f>VLOOKUP(D1492,products!$A$2:$B$97,2,FALSE)</f>
        <v>Lib</v>
      </c>
      <c r="J1492" t="str">
        <f>VLOOKUP(D1492,products!$A$2:$E$97,3,FALSE)</f>
        <v>D</v>
      </c>
      <c r="K1492" s="6">
        <f>VLOOKUP(D1492,products!$A$2:$E$97,4,FALSE)</f>
        <v>0.5</v>
      </c>
      <c r="L1492" s="7">
        <f>VLOOKUP(D1492,products!$A$2:$E$97,5,FALSE)</f>
        <v>7.77</v>
      </c>
      <c r="M1492" s="7">
        <f t="shared" si="69"/>
        <v>15.54</v>
      </c>
      <c r="N1492" t="str">
        <f t="shared" si="70"/>
        <v>Liberica</v>
      </c>
      <c r="O1492" t="str">
        <f t="shared" si="71"/>
        <v>Dark</v>
      </c>
      <c r="P1492" t="str">
        <f>VLOOKUP(orders[[#All],[Customer ID]],Table2[#All],9,0)</f>
        <v>No</v>
      </c>
    </row>
    <row r="1493" spans="1:16" x14ac:dyDescent="0.35">
      <c r="A1493" t="s">
        <v>3266</v>
      </c>
      <c r="B1493" s="5">
        <v>44101</v>
      </c>
      <c r="C1493" t="s">
        <v>3267</v>
      </c>
      <c r="D1493" t="s">
        <v>6150</v>
      </c>
      <c r="E1493">
        <v>6</v>
      </c>
      <c r="F1493" s="2" t="str">
        <f>VLOOKUP(C1493,customers!$A$2:$B$1760,2,FALSE)</f>
        <v>Kendra Backshell</v>
      </c>
      <c r="G1493" s="2" t="str">
        <f>IF(VLOOKUP(C1493,customers!$A$2:$C$1760,3,FALSE)=0,"",VLOOKUP(C1493,customers!$A$2:$C$1760,3,FALSE))</f>
        <v/>
      </c>
      <c r="H1493" s="2" t="str">
        <f>VLOOKUP(C1493,customers!$A$2:$G$1760,7,FALSE)</f>
        <v>United States</v>
      </c>
      <c r="I1493" t="str">
        <f>VLOOKUP(D1493,products!$A$2:$B$97,2,FALSE)</f>
        <v>Lib</v>
      </c>
      <c r="J1493" t="str">
        <f>VLOOKUP(D1493,products!$A$2:$E$97,3,FALSE)</f>
        <v>D</v>
      </c>
      <c r="K1493" s="6">
        <f>VLOOKUP(D1493,products!$A$2:$E$97,4,FALSE)</f>
        <v>0.2</v>
      </c>
      <c r="L1493" s="7">
        <f>VLOOKUP(D1493,products!$A$2:$E$97,5,FALSE)</f>
        <v>3.8849999999999998</v>
      </c>
      <c r="M1493" s="7">
        <f t="shared" si="69"/>
        <v>23.31</v>
      </c>
      <c r="N1493" t="str">
        <f t="shared" si="70"/>
        <v>Liberica</v>
      </c>
      <c r="O1493" t="str">
        <f t="shared" si="71"/>
        <v>Dark</v>
      </c>
      <c r="P1493" t="str">
        <f>VLOOKUP(orders[[#All],[Customer ID]],Table2[#All],9,0)</f>
        <v>No</v>
      </c>
    </row>
    <row r="1494" spans="1:16" x14ac:dyDescent="0.35">
      <c r="A1494" t="s">
        <v>3271</v>
      </c>
      <c r="B1494" s="5">
        <v>44620</v>
      </c>
      <c r="C1494" t="s">
        <v>3272</v>
      </c>
      <c r="D1494" t="s">
        <v>6156</v>
      </c>
      <c r="E1494">
        <v>1</v>
      </c>
      <c r="F1494" s="2" t="str">
        <f>VLOOKUP(C1494,customers!$A$2:$B$1760,2,FALSE)</f>
        <v>Uriah Lethbrig</v>
      </c>
      <c r="G1494" s="2" t="str">
        <f>IF(VLOOKUP(C1494,customers!$A$2:$C$1760,3,FALSE)=0,"",VLOOKUP(C1494,customers!$A$2:$C$1760,3,FALSE))</f>
        <v>ulethbrigdo@hc360.com</v>
      </c>
      <c r="H1494" s="2" t="str">
        <f>VLOOKUP(C1494,customers!$A$2:$G$1760,7,FALSE)</f>
        <v>United States</v>
      </c>
      <c r="I1494" t="str">
        <f>VLOOKUP(D1494,products!$A$2:$B$97,2,FALSE)</f>
        <v>Exc</v>
      </c>
      <c r="J1494" t="str">
        <f>VLOOKUP(D1494,products!$A$2:$E$97,3,FALSE)</f>
        <v>M</v>
      </c>
      <c r="K1494" s="6">
        <f>VLOOKUP(D1494,products!$A$2:$E$97,4,FALSE)</f>
        <v>0.2</v>
      </c>
      <c r="L1494" s="7">
        <f>VLOOKUP(D1494,products!$A$2:$E$97,5,FALSE)</f>
        <v>4.125</v>
      </c>
      <c r="M1494" s="7">
        <f t="shared" si="69"/>
        <v>4.125</v>
      </c>
      <c r="N1494" t="str">
        <f t="shared" si="70"/>
        <v>Excelsa</v>
      </c>
      <c r="O1494" t="str">
        <f t="shared" si="71"/>
        <v>Medium</v>
      </c>
      <c r="P1494" t="str">
        <f>VLOOKUP(orders[[#All],[Customer ID]],Table2[#All],9,0)</f>
        <v>Yes</v>
      </c>
    </row>
    <row r="1495" spans="1:16" x14ac:dyDescent="0.35">
      <c r="A1495" t="s">
        <v>3277</v>
      </c>
      <c r="B1495" s="5">
        <v>44090</v>
      </c>
      <c r="C1495" t="s">
        <v>3278</v>
      </c>
      <c r="D1495" t="s">
        <v>6146</v>
      </c>
      <c r="E1495">
        <v>6</v>
      </c>
      <c r="F1495" s="2" t="str">
        <f>VLOOKUP(C1495,customers!$A$2:$B$1760,2,FALSE)</f>
        <v>Sky Farnish</v>
      </c>
      <c r="G1495" s="2" t="str">
        <f>IF(VLOOKUP(C1495,customers!$A$2:$C$1760,3,FALSE)=0,"",VLOOKUP(C1495,customers!$A$2:$C$1760,3,FALSE))</f>
        <v>sfarnishdp@dmoz.org</v>
      </c>
      <c r="H1495" s="2" t="str">
        <f>VLOOKUP(C1495,customers!$A$2:$G$1760,7,FALSE)</f>
        <v>United Kingdom</v>
      </c>
      <c r="I1495" t="str">
        <f>VLOOKUP(D1495,products!$A$2:$B$97,2,FALSE)</f>
        <v>Rob</v>
      </c>
      <c r="J1495" t="str">
        <f>VLOOKUP(D1495,products!$A$2:$E$97,3,FALSE)</f>
        <v>M</v>
      </c>
      <c r="K1495" s="6">
        <f>VLOOKUP(D1495,products!$A$2:$E$97,4,FALSE)</f>
        <v>0.5</v>
      </c>
      <c r="L1495" s="7">
        <f>VLOOKUP(D1495,products!$A$2:$E$97,5,FALSE)</f>
        <v>5.97</v>
      </c>
      <c r="M1495" s="7">
        <f t="shared" si="69"/>
        <v>35.82</v>
      </c>
      <c r="N1495" t="str">
        <f t="shared" si="70"/>
        <v>Robusta</v>
      </c>
      <c r="O1495" t="str">
        <f t="shared" si="71"/>
        <v>Medium</v>
      </c>
      <c r="P1495" t="str">
        <f>VLOOKUP(orders[[#All],[Customer ID]],Table2[#All],9,0)</f>
        <v>No</v>
      </c>
    </row>
    <row r="1496" spans="1:16" x14ac:dyDescent="0.35">
      <c r="A1496" t="s">
        <v>3283</v>
      </c>
      <c r="B1496" s="5">
        <v>44132</v>
      </c>
      <c r="C1496" t="s">
        <v>3284</v>
      </c>
      <c r="D1496" t="s">
        <v>6170</v>
      </c>
      <c r="E1496">
        <v>2</v>
      </c>
      <c r="F1496" s="2" t="str">
        <f>VLOOKUP(C1496,customers!$A$2:$B$1760,2,FALSE)</f>
        <v>Felicia Jecock</v>
      </c>
      <c r="G1496" s="2" t="str">
        <f>IF(VLOOKUP(C1496,customers!$A$2:$C$1760,3,FALSE)=0,"",VLOOKUP(C1496,customers!$A$2:$C$1760,3,FALSE))</f>
        <v>fjecockdq@unicef.org</v>
      </c>
      <c r="H1496" s="2" t="str">
        <f>VLOOKUP(C1496,customers!$A$2:$G$1760,7,FALSE)</f>
        <v>United States</v>
      </c>
      <c r="I1496" t="str">
        <f>VLOOKUP(D1496,products!$A$2:$B$97,2,FALSE)</f>
        <v>Lib</v>
      </c>
      <c r="J1496" t="str">
        <f>VLOOKUP(D1496,products!$A$2:$E$97,3,FALSE)</f>
        <v>L</v>
      </c>
      <c r="K1496" s="6">
        <f>VLOOKUP(D1496,products!$A$2:$E$97,4,FALSE)</f>
        <v>1</v>
      </c>
      <c r="L1496" s="7">
        <f>VLOOKUP(D1496,products!$A$2:$E$97,5,FALSE)</f>
        <v>15.85</v>
      </c>
      <c r="M1496" s="7">
        <f t="shared" si="69"/>
        <v>31.7</v>
      </c>
      <c r="N1496" t="str">
        <f t="shared" si="70"/>
        <v>Liberica</v>
      </c>
      <c r="O1496" t="str">
        <f t="shared" si="71"/>
        <v>Light</v>
      </c>
      <c r="P1496" t="str">
        <f>VLOOKUP(orders[[#All],[Customer ID]],Table2[#All],9,0)</f>
        <v>No</v>
      </c>
    </row>
    <row r="1497" spans="1:16" x14ac:dyDescent="0.35">
      <c r="A1497" t="s">
        <v>3289</v>
      </c>
      <c r="B1497" s="5">
        <v>43710</v>
      </c>
      <c r="C1497" t="s">
        <v>3290</v>
      </c>
      <c r="D1497" t="s">
        <v>6170</v>
      </c>
      <c r="E1497">
        <v>5</v>
      </c>
      <c r="F1497" s="2" t="str">
        <f>VLOOKUP(C1497,customers!$A$2:$B$1760,2,FALSE)</f>
        <v>Currey MacAllister</v>
      </c>
      <c r="G1497" s="2" t="str">
        <f>IF(VLOOKUP(C1497,customers!$A$2:$C$1760,3,FALSE)=0,"",VLOOKUP(C1497,customers!$A$2:$C$1760,3,FALSE))</f>
        <v/>
      </c>
      <c r="H1497" s="2" t="str">
        <f>VLOOKUP(C1497,customers!$A$2:$G$1760,7,FALSE)</f>
        <v>United States</v>
      </c>
      <c r="I1497" t="str">
        <f>VLOOKUP(D1497,products!$A$2:$B$97,2,FALSE)</f>
        <v>Lib</v>
      </c>
      <c r="J1497" t="str">
        <f>VLOOKUP(D1497,products!$A$2:$E$97,3,FALSE)</f>
        <v>L</v>
      </c>
      <c r="K1497" s="6">
        <f>VLOOKUP(D1497,products!$A$2:$E$97,4,FALSE)</f>
        <v>1</v>
      </c>
      <c r="L1497" s="7">
        <f>VLOOKUP(D1497,products!$A$2:$E$97,5,FALSE)</f>
        <v>15.85</v>
      </c>
      <c r="M1497" s="7">
        <f t="shared" si="69"/>
        <v>79.25</v>
      </c>
      <c r="N1497" t="str">
        <f t="shared" si="70"/>
        <v>Liberica</v>
      </c>
      <c r="O1497" t="str">
        <f t="shared" si="71"/>
        <v>Light</v>
      </c>
      <c r="P1497" t="str">
        <f>VLOOKUP(orders[[#All],[Customer ID]],Table2[#All],9,0)</f>
        <v>Yes</v>
      </c>
    </row>
    <row r="1498" spans="1:16" x14ac:dyDescent="0.35">
      <c r="A1498" t="s">
        <v>3294</v>
      </c>
      <c r="B1498" s="5">
        <v>44438</v>
      </c>
      <c r="C1498" t="s">
        <v>3295</v>
      </c>
      <c r="D1498" t="s">
        <v>6153</v>
      </c>
      <c r="E1498">
        <v>3</v>
      </c>
      <c r="F1498" s="2" t="str">
        <f>VLOOKUP(C1498,customers!$A$2:$B$1760,2,FALSE)</f>
        <v>Hamlen Pallister</v>
      </c>
      <c r="G1498" s="2" t="str">
        <f>IF(VLOOKUP(C1498,customers!$A$2:$C$1760,3,FALSE)=0,"",VLOOKUP(C1498,customers!$A$2:$C$1760,3,FALSE))</f>
        <v>hpallisterds@ning.com</v>
      </c>
      <c r="H1498" s="2" t="str">
        <f>VLOOKUP(C1498,customers!$A$2:$G$1760,7,FALSE)</f>
        <v>United States</v>
      </c>
      <c r="I1498" t="str">
        <f>VLOOKUP(D1498,products!$A$2:$B$97,2,FALSE)</f>
        <v>Exc</v>
      </c>
      <c r="J1498" t="str">
        <f>VLOOKUP(D1498,products!$A$2:$E$97,3,FALSE)</f>
        <v>D</v>
      </c>
      <c r="K1498" s="6">
        <f>VLOOKUP(D1498,products!$A$2:$E$97,4,FALSE)</f>
        <v>0.2</v>
      </c>
      <c r="L1498" s="7">
        <f>VLOOKUP(D1498,products!$A$2:$E$97,5,FALSE)</f>
        <v>3.645</v>
      </c>
      <c r="M1498" s="7">
        <f t="shared" si="69"/>
        <v>10.935</v>
      </c>
      <c r="N1498" t="str">
        <f t="shared" si="70"/>
        <v>Excelsa</v>
      </c>
      <c r="O1498" t="str">
        <f t="shared" si="71"/>
        <v>Dark</v>
      </c>
      <c r="P1498" t="str">
        <f>VLOOKUP(orders[[#All],[Customer ID]],Table2[#All],9,0)</f>
        <v>No</v>
      </c>
    </row>
    <row r="1499" spans="1:16" x14ac:dyDescent="0.35">
      <c r="A1499" t="s">
        <v>3300</v>
      </c>
      <c r="B1499" s="5">
        <v>44351</v>
      </c>
      <c r="C1499" t="s">
        <v>3301</v>
      </c>
      <c r="D1499" t="s">
        <v>6147</v>
      </c>
      <c r="E1499">
        <v>4</v>
      </c>
      <c r="F1499" s="2" t="str">
        <f>VLOOKUP(C1499,customers!$A$2:$B$1760,2,FALSE)</f>
        <v>Chantal Mersh</v>
      </c>
      <c r="G1499" s="2" t="str">
        <f>IF(VLOOKUP(C1499,customers!$A$2:$C$1760,3,FALSE)=0,"",VLOOKUP(C1499,customers!$A$2:$C$1760,3,FALSE))</f>
        <v>cmershdt@drupal.org</v>
      </c>
      <c r="H1499" s="2" t="str">
        <f>VLOOKUP(C1499,customers!$A$2:$G$1760,7,FALSE)</f>
        <v>Ireland</v>
      </c>
      <c r="I1499" t="str">
        <f>VLOOKUP(D1499,products!$A$2:$B$97,2,FALSE)</f>
        <v>Ara</v>
      </c>
      <c r="J1499" t="str">
        <f>VLOOKUP(D1499,products!$A$2:$E$97,3,FALSE)</f>
        <v>D</v>
      </c>
      <c r="K1499" s="6">
        <f>VLOOKUP(D1499,products!$A$2:$E$97,4,FALSE)</f>
        <v>1</v>
      </c>
      <c r="L1499" s="7">
        <f>VLOOKUP(D1499,products!$A$2:$E$97,5,FALSE)</f>
        <v>9.9499999999999993</v>
      </c>
      <c r="M1499" s="7">
        <f t="shared" si="69"/>
        <v>39.799999999999997</v>
      </c>
      <c r="N1499" t="str">
        <f t="shared" si="70"/>
        <v>Arabica</v>
      </c>
      <c r="O1499" t="str">
        <f t="shared" si="71"/>
        <v>Dark</v>
      </c>
      <c r="P1499" t="str">
        <f>VLOOKUP(orders[[#All],[Customer ID]],Table2[#All],9,0)</f>
        <v>No</v>
      </c>
    </row>
    <row r="1500" spans="1:16" x14ac:dyDescent="0.35">
      <c r="A1500" t="s">
        <v>3307</v>
      </c>
      <c r="B1500" s="5">
        <v>44159</v>
      </c>
      <c r="C1500" t="s">
        <v>3368</v>
      </c>
      <c r="D1500" t="s">
        <v>6138</v>
      </c>
      <c r="E1500">
        <v>5</v>
      </c>
      <c r="F1500" s="2" t="str">
        <f>VLOOKUP(C1500,customers!$A$2:$B$1760,2,FALSE)</f>
        <v>Marja Urion</v>
      </c>
      <c r="G1500" s="2" t="str">
        <f>IF(VLOOKUP(C1500,customers!$A$2:$C$1760,3,FALSE)=0,"",VLOOKUP(C1500,customers!$A$2:$C$1760,3,FALSE))</f>
        <v>murione5@alexa.com</v>
      </c>
      <c r="H1500" s="2" t="str">
        <f>VLOOKUP(C1500,customers!$A$2:$G$1760,7,FALSE)</f>
        <v>Ireland</v>
      </c>
      <c r="I1500" t="str">
        <f>VLOOKUP(D1500,products!$A$2:$B$97,2,FALSE)</f>
        <v>Rob</v>
      </c>
      <c r="J1500" t="str">
        <f>VLOOKUP(D1500,products!$A$2:$E$97,3,FALSE)</f>
        <v>M</v>
      </c>
      <c r="K1500" s="6">
        <f>VLOOKUP(D1500,products!$A$2:$E$97,4,FALSE)</f>
        <v>1</v>
      </c>
      <c r="L1500" s="7">
        <f>VLOOKUP(D1500,products!$A$2:$E$97,5,FALSE)</f>
        <v>9.9499999999999993</v>
      </c>
      <c r="M1500" s="7">
        <f t="shared" si="69"/>
        <v>49.75</v>
      </c>
      <c r="N1500" t="str">
        <f t="shared" si="70"/>
        <v>Robusta</v>
      </c>
      <c r="O1500" t="str">
        <f t="shared" si="71"/>
        <v>Medium</v>
      </c>
      <c r="P1500" t="str">
        <f>VLOOKUP(orders[[#All],[Customer ID]],Table2[#All],9,0)</f>
        <v>Yes</v>
      </c>
    </row>
    <row r="1501" spans="1:16" x14ac:dyDescent="0.35">
      <c r="A1501" t="s">
        <v>3313</v>
      </c>
      <c r="B1501" s="5">
        <v>44003</v>
      </c>
      <c r="C1501" t="s">
        <v>3314</v>
      </c>
      <c r="D1501" t="s">
        <v>6163</v>
      </c>
      <c r="E1501">
        <v>3</v>
      </c>
      <c r="F1501" s="2" t="str">
        <f>VLOOKUP(C1501,customers!$A$2:$B$1760,2,FALSE)</f>
        <v>Malynda Purbrick</v>
      </c>
      <c r="G1501" s="2" t="str">
        <f>IF(VLOOKUP(C1501,customers!$A$2:$C$1760,3,FALSE)=0,"",VLOOKUP(C1501,customers!$A$2:$C$1760,3,FALSE))</f>
        <v/>
      </c>
      <c r="H1501" s="2" t="str">
        <f>VLOOKUP(C1501,customers!$A$2:$G$1760,7,FALSE)</f>
        <v>Ireland</v>
      </c>
      <c r="I1501" t="str">
        <f>VLOOKUP(D1501,products!$A$2:$B$97,2,FALSE)</f>
        <v>Rob</v>
      </c>
      <c r="J1501" t="str">
        <f>VLOOKUP(D1501,products!$A$2:$E$97,3,FALSE)</f>
        <v>D</v>
      </c>
      <c r="K1501" s="6">
        <f>VLOOKUP(D1501,products!$A$2:$E$97,4,FALSE)</f>
        <v>0.2</v>
      </c>
      <c r="L1501" s="7">
        <f>VLOOKUP(D1501,products!$A$2:$E$97,5,FALSE)</f>
        <v>2.6850000000000001</v>
      </c>
      <c r="M1501" s="7">
        <f t="shared" si="69"/>
        <v>8.0549999999999997</v>
      </c>
      <c r="N1501" t="str">
        <f t="shared" si="70"/>
        <v>Robusta</v>
      </c>
      <c r="O1501" t="str">
        <f t="shared" si="71"/>
        <v>Dark</v>
      </c>
      <c r="P1501" t="str">
        <f>VLOOKUP(orders[[#All],[Customer ID]],Table2[#All],9,0)</f>
        <v>Yes</v>
      </c>
    </row>
    <row r="1502" spans="1:16" x14ac:dyDescent="0.35">
      <c r="A1502" t="s">
        <v>3318</v>
      </c>
      <c r="B1502" s="5">
        <v>44025</v>
      </c>
      <c r="C1502" t="s">
        <v>3319</v>
      </c>
      <c r="D1502" t="s">
        <v>6179</v>
      </c>
      <c r="E1502">
        <v>4</v>
      </c>
      <c r="F1502" s="2" t="str">
        <f>VLOOKUP(C1502,customers!$A$2:$B$1760,2,FALSE)</f>
        <v>Alf Housaman</v>
      </c>
      <c r="G1502" s="2" t="str">
        <f>IF(VLOOKUP(C1502,customers!$A$2:$C$1760,3,FALSE)=0,"",VLOOKUP(C1502,customers!$A$2:$C$1760,3,FALSE))</f>
        <v/>
      </c>
      <c r="H1502" s="2" t="str">
        <f>VLOOKUP(C1502,customers!$A$2:$G$1760,7,FALSE)</f>
        <v>United States</v>
      </c>
      <c r="I1502" t="str">
        <f>VLOOKUP(D1502,products!$A$2:$B$97,2,FALSE)</f>
        <v>Rob</v>
      </c>
      <c r="J1502" t="str">
        <f>VLOOKUP(D1502,products!$A$2:$E$97,3,FALSE)</f>
        <v>L</v>
      </c>
      <c r="K1502" s="6">
        <f>VLOOKUP(D1502,products!$A$2:$E$97,4,FALSE)</f>
        <v>1</v>
      </c>
      <c r="L1502" s="7">
        <f>VLOOKUP(D1502,products!$A$2:$E$97,5,FALSE)</f>
        <v>11.95</v>
      </c>
      <c r="M1502" s="7">
        <f t="shared" si="69"/>
        <v>47.8</v>
      </c>
      <c r="N1502" t="str">
        <f t="shared" si="70"/>
        <v>Robusta</v>
      </c>
      <c r="O1502" t="str">
        <f t="shared" si="71"/>
        <v>Light</v>
      </c>
      <c r="P1502" t="str">
        <f>VLOOKUP(orders[[#All],[Customer ID]],Table2[#All],9,0)</f>
        <v>No</v>
      </c>
    </row>
    <row r="1503" spans="1:16" x14ac:dyDescent="0.35">
      <c r="A1503" t="s">
        <v>3323</v>
      </c>
      <c r="B1503" s="5">
        <v>43467</v>
      </c>
      <c r="C1503" t="s">
        <v>3324</v>
      </c>
      <c r="D1503" t="s">
        <v>6174</v>
      </c>
      <c r="E1503">
        <v>4</v>
      </c>
      <c r="F1503" s="2" t="str">
        <f>VLOOKUP(C1503,customers!$A$2:$B$1760,2,FALSE)</f>
        <v>Gladi Ducker</v>
      </c>
      <c r="G1503" s="2" t="str">
        <f>IF(VLOOKUP(C1503,customers!$A$2:$C$1760,3,FALSE)=0,"",VLOOKUP(C1503,customers!$A$2:$C$1760,3,FALSE))</f>
        <v>gduckerdx@patch.com</v>
      </c>
      <c r="H1503" s="2" t="str">
        <f>VLOOKUP(C1503,customers!$A$2:$G$1760,7,FALSE)</f>
        <v>United Kingdom</v>
      </c>
      <c r="I1503" t="str">
        <f>VLOOKUP(D1503,products!$A$2:$B$97,2,FALSE)</f>
        <v>Rob</v>
      </c>
      <c r="J1503" t="str">
        <f>VLOOKUP(D1503,products!$A$2:$E$97,3,FALSE)</f>
        <v>M</v>
      </c>
      <c r="K1503" s="6">
        <f>VLOOKUP(D1503,products!$A$2:$E$97,4,FALSE)</f>
        <v>0.2</v>
      </c>
      <c r="L1503" s="7">
        <f>VLOOKUP(D1503,products!$A$2:$E$97,5,FALSE)</f>
        <v>2.9849999999999999</v>
      </c>
      <c r="M1503" s="7">
        <f t="shared" si="69"/>
        <v>11.94</v>
      </c>
      <c r="N1503" t="str">
        <f t="shared" si="70"/>
        <v>Robusta</v>
      </c>
      <c r="O1503" t="str">
        <f t="shared" si="71"/>
        <v>Medium</v>
      </c>
      <c r="P1503" t="str">
        <f>VLOOKUP(orders[[#All],[Customer ID]],Table2[#All],9,0)</f>
        <v>No</v>
      </c>
    </row>
    <row r="1504" spans="1:16" x14ac:dyDescent="0.35">
      <c r="A1504" t="s">
        <v>3323</v>
      </c>
      <c r="B1504" s="5">
        <v>43467</v>
      </c>
      <c r="C1504" t="s">
        <v>3324</v>
      </c>
      <c r="D1504" t="s">
        <v>6156</v>
      </c>
      <c r="E1504">
        <v>4</v>
      </c>
      <c r="F1504" s="2" t="str">
        <f>VLOOKUP(C1504,customers!$A$2:$B$1760,2,FALSE)</f>
        <v>Gladi Ducker</v>
      </c>
      <c r="G1504" s="2" t="str">
        <f>IF(VLOOKUP(C1504,customers!$A$2:$C$1760,3,FALSE)=0,"",VLOOKUP(C1504,customers!$A$2:$C$1760,3,FALSE))</f>
        <v>gduckerdx@patch.com</v>
      </c>
      <c r="H1504" s="2" t="str">
        <f>VLOOKUP(C1504,customers!$A$2:$G$1760,7,FALSE)</f>
        <v>United Kingdom</v>
      </c>
      <c r="I1504" t="str">
        <f>VLOOKUP(D1504,products!$A$2:$B$97,2,FALSE)</f>
        <v>Exc</v>
      </c>
      <c r="J1504" t="str">
        <f>VLOOKUP(D1504,products!$A$2:$E$97,3,FALSE)</f>
        <v>M</v>
      </c>
      <c r="K1504" s="6">
        <f>VLOOKUP(D1504,products!$A$2:$E$97,4,FALSE)</f>
        <v>0.2</v>
      </c>
      <c r="L1504" s="7">
        <f>VLOOKUP(D1504,products!$A$2:$E$97,5,FALSE)</f>
        <v>4.125</v>
      </c>
      <c r="M1504" s="7">
        <f t="shared" si="69"/>
        <v>16.5</v>
      </c>
      <c r="N1504" t="str">
        <f t="shared" si="70"/>
        <v>Excelsa</v>
      </c>
      <c r="O1504" t="str">
        <f t="shared" si="71"/>
        <v>Medium</v>
      </c>
      <c r="P1504" t="str">
        <f>VLOOKUP(orders[[#All],[Customer ID]],Table2[#All],9,0)</f>
        <v>No</v>
      </c>
    </row>
    <row r="1505" spans="1:16" x14ac:dyDescent="0.35">
      <c r="A1505" t="s">
        <v>3323</v>
      </c>
      <c r="B1505" s="5">
        <v>43467</v>
      </c>
      <c r="C1505" t="s">
        <v>3324</v>
      </c>
      <c r="D1505" t="s">
        <v>6143</v>
      </c>
      <c r="E1505">
        <v>4</v>
      </c>
      <c r="F1505" s="2" t="str">
        <f>VLOOKUP(C1505,customers!$A$2:$B$1760,2,FALSE)</f>
        <v>Gladi Ducker</v>
      </c>
      <c r="G1505" s="2" t="str">
        <f>IF(VLOOKUP(C1505,customers!$A$2:$C$1760,3,FALSE)=0,"",VLOOKUP(C1505,customers!$A$2:$C$1760,3,FALSE))</f>
        <v>gduckerdx@patch.com</v>
      </c>
      <c r="H1505" s="2" t="str">
        <f>VLOOKUP(C1505,customers!$A$2:$G$1760,7,FALSE)</f>
        <v>United Kingdom</v>
      </c>
      <c r="I1505" t="str">
        <f>VLOOKUP(D1505,products!$A$2:$B$97,2,FALSE)</f>
        <v>Lib</v>
      </c>
      <c r="J1505" t="str">
        <f>VLOOKUP(D1505,products!$A$2:$E$97,3,FALSE)</f>
        <v>D</v>
      </c>
      <c r="K1505" s="6">
        <f>VLOOKUP(D1505,products!$A$2:$E$97,4,FALSE)</f>
        <v>1</v>
      </c>
      <c r="L1505" s="7">
        <f>VLOOKUP(D1505,products!$A$2:$E$97,5,FALSE)</f>
        <v>12.95</v>
      </c>
      <c r="M1505" s="7">
        <f t="shared" si="69"/>
        <v>51.8</v>
      </c>
      <c r="N1505" t="str">
        <f t="shared" si="70"/>
        <v>Liberica</v>
      </c>
      <c r="O1505" t="str">
        <f t="shared" si="71"/>
        <v>Dark</v>
      </c>
      <c r="P1505" t="str">
        <f>VLOOKUP(orders[[#All],[Customer ID]],Table2[#All],9,0)</f>
        <v>No</v>
      </c>
    </row>
    <row r="1506" spans="1:16" x14ac:dyDescent="0.35">
      <c r="A1506" t="s">
        <v>3323</v>
      </c>
      <c r="B1506" s="5">
        <v>43467</v>
      </c>
      <c r="C1506" t="s">
        <v>3324</v>
      </c>
      <c r="D1506" t="s">
        <v>6145</v>
      </c>
      <c r="E1506">
        <v>3</v>
      </c>
      <c r="F1506" s="2" t="str">
        <f>VLOOKUP(C1506,customers!$A$2:$B$1760,2,FALSE)</f>
        <v>Gladi Ducker</v>
      </c>
      <c r="G1506" s="2" t="str">
        <f>IF(VLOOKUP(C1506,customers!$A$2:$C$1760,3,FALSE)=0,"",VLOOKUP(C1506,customers!$A$2:$C$1760,3,FALSE))</f>
        <v>gduckerdx@patch.com</v>
      </c>
      <c r="H1506" s="2" t="str">
        <f>VLOOKUP(C1506,customers!$A$2:$G$1760,7,FALSE)</f>
        <v>United Kingdom</v>
      </c>
      <c r="I1506" t="str">
        <f>VLOOKUP(D1506,products!$A$2:$B$97,2,FALSE)</f>
        <v>Lib</v>
      </c>
      <c r="J1506" t="str">
        <f>VLOOKUP(D1506,products!$A$2:$E$97,3,FALSE)</f>
        <v>L</v>
      </c>
      <c r="K1506" s="6">
        <f>VLOOKUP(D1506,products!$A$2:$E$97,4,FALSE)</f>
        <v>0.2</v>
      </c>
      <c r="L1506" s="7">
        <f>VLOOKUP(D1506,products!$A$2:$E$97,5,FALSE)</f>
        <v>4.7549999999999999</v>
      </c>
      <c r="M1506" s="7">
        <f t="shared" si="69"/>
        <v>14.265000000000001</v>
      </c>
      <c r="N1506" t="str">
        <f t="shared" si="70"/>
        <v>Liberica</v>
      </c>
      <c r="O1506" t="str">
        <f t="shared" si="71"/>
        <v>Light</v>
      </c>
      <c r="P1506" t="str">
        <f>VLOOKUP(orders[[#All],[Customer ID]],Table2[#All],9,0)</f>
        <v>No</v>
      </c>
    </row>
    <row r="1507" spans="1:16" x14ac:dyDescent="0.35">
      <c r="A1507" t="s">
        <v>3343</v>
      </c>
      <c r="B1507" s="5">
        <v>44609</v>
      </c>
      <c r="C1507" t="s">
        <v>3344</v>
      </c>
      <c r="D1507" t="s">
        <v>6159</v>
      </c>
      <c r="E1507">
        <v>6</v>
      </c>
      <c r="F1507" s="2" t="str">
        <f>VLOOKUP(C1507,customers!$A$2:$B$1760,2,FALSE)</f>
        <v>Wain Stearley</v>
      </c>
      <c r="G1507" s="2" t="str">
        <f>IF(VLOOKUP(C1507,customers!$A$2:$C$1760,3,FALSE)=0,"",VLOOKUP(C1507,customers!$A$2:$C$1760,3,FALSE))</f>
        <v>wstearleye1@census.gov</v>
      </c>
      <c r="H1507" s="2" t="str">
        <f>VLOOKUP(C1507,customers!$A$2:$G$1760,7,FALSE)</f>
        <v>United States</v>
      </c>
      <c r="I1507" t="str">
        <f>VLOOKUP(D1507,products!$A$2:$B$97,2,FALSE)</f>
        <v>Lib</v>
      </c>
      <c r="J1507" t="str">
        <f>VLOOKUP(D1507,products!$A$2:$E$97,3,FALSE)</f>
        <v>M</v>
      </c>
      <c r="K1507" s="6">
        <f>VLOOKUP(D1507,products!$A$2:$E$97,4,FALSE)</f>
        <v>0.2</v>
      </c>
      <c r="L1507" s="7">
        <f>VLOOKUP(D1507,products!$A$2:$E$97,5,FALSE)</f>
        <v>4.3650000000000002</v>
      </c>
      <c r="M1507" s="7">
        <f t="shared" si="69"/>
        <v>26.19</v>
      </c>
      <c r="N1507" t="str">
        <f t="shared" si="70"/>
        <v>Liberica</v>
      </c>
      <c r="O1507" t="str">
        <f t="shared" si="71"/>
        <v>Medium</v>
      </c>
      <c r="P1507" t="str">
        <f>VLOOKUP(orders[[#All],[Customer ID]],Table2[#All],9,0)</f>
        <v>No</v>
      </c>
    </row>
    <row r="1508" spans="1:16" x14ac:dyDescent="0.35">
      <c r="A1508" t="s">
        <v>3349</v>
      </c>
      <c r="B1508" s="5">
        <v>44184</v>
      </c>
      <c r="C1508" t="s">
        <v>3350</v>
      </c>
      <c r="D1508" t="s">
        <v>6140</v>
      </c>
      <c r="E1508">
        <v>2</v>
      </c>
      <c r="F1508" s="2" t="str">
        <f>VLOOKUP(C1508,customers!$A$2:$B$1760,2,FALSE)</f>
        <v>Diane-marie Wincer</v>
      </c>
      <c r="G1508" s="2" t="str">
        <f>IF(VLOOKUP(C1508,customers!$A$2:$C$1760,3,FALSE)=0,"",VLOOKUP(C1508,customers!$A$2:$C$1760,3,FALSE))</f>
        <v>dwincere2@marriott.com</v>
      </c>
      <c r="H1508" s="2" t="str">
        <f>VLOOKUP(C1508,customers!$A$2:$G$1760,7,FALSE)</f>
        <v>United States</v>
      </c>
      <c r="I1508" t="str">
        <f>VLOOKUP(D1508,products!$A$2:$B$97,2,FALSE)</f>
        <v>Ara</v>
      </c>
      <c r="J1508" t="str">
        <f>VLOOKUP(D1508,products!$A$2:$E$97,3,FALSE)</f>
        <v>L</v>
      </c>
      <c r="K1508" s="6">
        <f>VLOOKUP(D1508,products!$A$2:$E$97,4,FALSE)</f>
        <v>1</v>
      </c>
      <c r="L1508" s="7">
        <f>VLOOKUP(D1508,products!$A$2:$E$97,5,FALSE)</f>
        <v>12.95</v>
      </c>
      <c r="M1508" s="7">
        <f t="shared" si="69"/>
        <v>25.9</v>
      </c>
      <c r="N1508" t="str">
        <f t="shared" si="70"/>
        <v>Arabica</v>
      </c>
      <c r="O1508" t="str">
        <f t="shared" si="71"/>
        <v>Light</v>
      </c>
      <c r="P1508" t="str">
        <f>VLOOKUP(orders[[#All],[Customer ID]],Table2[#All],9,0)</f>
        <v>Yes</v>
      </c>
    </row>
    <row r="1509" spans="1:16" x14ac:dyDescent="0.35">
      <c r="A1509" t="s">
        <v>3355</v>
      </c>
      <c r="B1509" s="5">
        <v>43516</v>
      </c>
      <c r="C1509" t="s">
        <v>3356</v>
      </c>
      <c r="D1509" t="s">
        <v>6182</v>
      </c>
      <c r="E1509">
        <v>3</v>
      </c>
      <c r="F1509" s="2" t="str">
        <f>VLOOKUP(C1509,customers!$A$2:$B$1760,2,FALSE)</f>
        <v>Perry Lyfield</v>
      </c>
      <c r="G1509" s="2" t="str">
        <f>IF(VLOOKUP(C1509,customers!$A$2:$C$1760,3,FALSE)=0,"",VLOOKUP(C1509,customers!$A$2:$C$1760,3,FALSE))</f>
        <v>plyfielde3@baidu.com</v>
      </c>
      <c r="H1509" s="2" t="str">
        <f>VLOOKUP(C1509,customers!$A$2:$G$1760,7,FALSE)</f>
        <v>United States</v>
      </c>
      <c r="I1509" t="str">
        <f>VLOOKUP(D1509,products!$A$2:$B$97,2,FALSE)</f>
        <v>Ara</v>
      </c>
      <c r="J1509" t="str">
        <f>VLOOKUP(D1509,products!$A$2:$E$97,3,FALSE)</f>
        <v>L</v>
      </c>
      <c r="K1509" s="6">
        <f>VLOOKUP(D1509,products!$A$2:$E$97,4,FALSE)</f>
        <v>2.5</v>
      </c>
      <c r="L1509" s="7">
        <f>VLOOKUP(D1509,products!$A$2:$E$97,5,FALSE)</f>
        <v>29.785</v>
      </c>
      <c r="M1509" s="7">
        <f t="shared" si="69"/>
        <v>89.355000000000004</v>
      </c>
      <c r="N1509" t="str">
        <f t="shared" si="70"/>
        <v>Arabica</v>
      </c>
      <c r="O1509" t="str">
        <f t="shared" si="71"/>
        <v>Light</v>
      </c>
      <c r="P1509" t="str">
        <f>VLOOKUP(orders[[#All],[Customer ID]],Table2[#All],9,0)</f>
        <v>Yes</v>
      </c>
    </row>
    <row r="1510" spans="1:16" x14ac:dyDescent="0.35">
      <c r="A1510" t="s">
        <v>3361</v>
      </c>
      <c r="B1510" s="5">
        <v>44210</v>
      </c>
      <c r="C1510" t="s">
        <v>3362</v>
      </c>
      <c r="D1510" t="s">
        <v>6169</v>
      </c>
      <c r="E1510">
        <v>6</v>
      </c>
      <c r="F1510" s="2" t="str">
        <f>VLOOKUP(C1510,customers!$A$2:$B$1760,2,FALSE)</f>
        <v>Heall Perris</v>
      </c>
      <c r="G1510" s="2" t="str">
        <f>IF(VLOOKUP(C1510,customers!$A$2:$C$1760,3,FALSE)=0,"",VLOOKUP(C1510,customers!$A$2:$C$1760,3,FALSE))</f>
        <v>hperrise4@studiopress.com</v>
      </c>
      <c r="H1510" s="2" t="str">
        <f>VLOOKUP(C1510,customers!$A$2:$G$1760,7,FALSE)</f>
        <v>Ireland</v>
      </c>
      <c r="I1510" t="str">
        <f>VLOOKUP(D1510,products!$A$2:$B$97,2,FALSE)</f>
        <v>Lib</v>
      </c>
      <c r="J1510" t="str">
        <f>VLOOKUP(D1510,products!$A$2:$E$97,3,FALSE)</f>
        <v>D</v>
      </c>
      <c r="K1510" s="6">
        <f>VLOOKUP(D1510,products!$A$2:$E$97,4,FALSE)</f>
        <v>0.5</v>
      </c>
      <c r="L1510" s="7">
        <f>VLOOKUP(D1510,products!$A$2:$E$97,5,FALSE)</f>
        <v>7.77</v>
      </c>
      <c r="M1510" s="7">
        <f t="shared" si="69"/>
        <v>46.62</v>
      </c>
      <c r="N1510" t="str">
        <f t="shared" si="70"/>
        <v>Liberica</v>
      </c>
      <c r="O1510" t="str">
        <f t="shared" si="71"/>
        <v>Dark</v>
      </c>
      <c r="P1510" t="str">
        <f>VLOOKUP(orders[[#All],[Customer ID]],Table2[#All],9,0)</f>
        <v>No</v>
      </c>
    </row>
    <row r="1511" spans="1:16" x14ac:dyDescent="0.35">
      <c r="A1511" t="s">
        <v>3367</v>
      </c>
      <c r="B1511" s="5">
        <v>43785</v>
      </c>
      <c r="C1511" t="s">
        <v>3368</v>
      </c>
      <c r="D1511" t="s">
        <v>6147</v>
      </c>
      <c r="E1511">
        <v>3</v>
      </c>
      <c r="F1511" s="2" t="str">
        <f>VLOOKUP(C1511,customers!$A$2:$B$1760,2,FALSE)</f>
        <v>Marja Urion</v>
      </c>
      <c r="G1511" s="2" t="str">
        <f>IF(VLOOKUP(C1511,customers!$A$2:$C$1760,3,FALSE)=0,"",VLOOKUP(C1511,customers!$A$2:$C$1760,3,FALSE))</f>
        <v>murione5@alexa.com</v>
      </c>
      <c r="H1511" s="2" t="str">
        <f>VLOOKUP(C1511,customers!$A$2:$G$1760,7,FALSE)</f>
        <v>Ireland</v>
      </c>
      <c r="I1511" t="str">
        <f>VLOOKUP(D1511,products!$A$2:$B$97,2,FALSE)</f>
        <v>Ara</v>
      </c>
      <c r="J1511" t="str">
        <f>VLOOKUP(D1511,products!$A$2:$E$97,3,FALSE)</f>
        <v>D</v>
      </c>
      <c r="K1511" s="6">
        <f>VLOOKUP(D1511,products!$A$2:$E$97,4,FALSE)</f>
        <v>1</v>
      </c>
      <c r="L1511" s="7">
        <f>VLOOKUP(D1511,products!$A$2:$E$97,5,FALSE)</f>
        <v>9.9499999999999993</v>
      </c>
      <c r="M1511" s="7">
        <f t="shared" si="69"/>
        <v>29.849999999999998</v>
      </c>
      <c r="N1511" t="str">
        <f t="shared" si="70"/>
        <v>Arabica</v>
      </c>
      <c r="O1511" t="str">
        <f t="shared" si="71"/>
        <v>Dark</v>
      </c>
      <c r="P1511" t="str">
        <f>VLOOKUP(orders[[#All],[Customer ID]],Table2[#All],9,0)</f>
        <v>Yes</v>
      </c>
    </row>
    <row r="1512" spans="1:16" x14ac:dyDescent="0.35">
      <c r="A1512" t="s">
        <v>3373</v>
      </c>
      <c r="B1512" s="5">
        <v>43803</v>
      </c>
      <c r="C1512" t="s">
        <v>3374</v>
      </c>
      <c r="D1512" t="s">
        <v>6178</v>
      </c>
      <c r="E1512">
        <v>3</v>
      </c>
      <c r="F1512" s="2" t="str">
        <f>VLOOKUP(C1512,customers!$A$2:$B$1760,2,FALSE)</f>
        <v>Camellia Kid</v>
      </c>
      <c r="G1512" s="2" t="str">
        <f>IF(VLOOKUP(C1512,customers!$A$2:$C$1760,3,FALSE)=0,"",VLOOKUP(C1512,customers!$A$2:$C$1760,3,FALSE))</f>
        <v>ckide6@narod.ru</v>
      </c>
      <c r="H1512" s="2" t="str">
        <f>VLOOKUP(C1512,customers!$A$2:$G$1760,7,FALSE)</f>
        <v>Ireland</v>
      </c>
      <c r="I1512" t="str">
        <f>VLOOKUP(D1512,products!$A$2:$B$97,2,FALSE)</f>
        <v>Rob</v>
      </c>
      <c r="J1512" t="str">
        <f>VLOOKUP(D1512,products!$A$2:$E$97,3,FALSE)</f>
        <v>L</v>
      </c>
      <c r="K1512" s="6">
        <f>VLOOKUP(D1512,products!$A$2:$E$97,4,FALSE)</f>
        <v>0.2</v>
      </c>
      <c r="L1512" s="7">
        <f>VLOOKUP(D1512,products!$A$2:$E$97,5,FALSE)</f>
        <v>3.585</v>
      </c>
      <c r="M1512" s="7">
        <f t="shared" si="69"/>
        <v>10.754999999999999</v>
      </c>
      <c r="N1512" t="str">
        <f t="shared" si="70"/>
        <v>Robusta</v>
      </c>
      <c r="O1512" t="str">
        <f t="shared" si="71"/>
        <v>Light</v>
      </c>
      <c r="P1512" t="str">
        <f>VLOOKUP(orders[[#All],[Customer ID]],Table2[#All],9,0)</f>
        <v>Yes</v>
      </c>
    </row>
    <row r="1513" spans="1:16" x14ac:dyDescent="0.35">
      <c r="A1513" t="s">
        <v>3379</v>
      </c>
      <c r="B1513" s="5">
        <v>44043</v>
      </c>
      <c r="C1513" t="s">
        <v>3380</v>
      </c>
      <c r="D1513" t="s">
        <v>6152</v>
      </c>
      <c r="E1513">
        <v>4</v>
      </c>
      <c r="F1513" s="2" t="str">
        <f>VLOOKUP(C1513,customers!$A$2:$B$1760,2,FALSE)</f>
        <v>Carolann Beine</v>
      </c>
      <c r="G1513" s="2" t="str">
        <f>IF(VLOOKUP(C1513,customers!$A$2:$C$1760,3,FALSE)=0,"",VLOOKUP(C1513,customers!$A$2:$C$1760,3,FALSE))</f>
        <v>cbeinee7@xinhuanet.com</v>
      </c>
      <c r="H1513" s="2" t="str">
        <f>VLOOKUP(C1513,customers!$A$2:$G$1760,7,FALSE)</f>
        <v>United States</v>
      </c>
      <c r="I1513" t="str">
        <f>VLOOKUP(D1513,products!$A$2:$B$97,2,FALSE)</f>
        <v>Ara</v>
      </c>
      <c r="J1513" t="str">
        <f>VLOOKUP(D1513,products!$A$2:$E$97,3,FALSE)</f>
        <v>M</v>
      </c>
      <c r="K1513" s="6">
        <f>VLOOKUP(D1513,products!$A$2:$E$97,4,FALSE)</f>
        <v>0.2</v>
      </c>
      <c r="L1513" s="7">
        <f>VLOOKUP(D1513,products!$A$2:$E$97,5,FALSE)</f>
        <v>3.375</v>
      </c>
      <c r="M1513" s="7">
        <f t="shared" si="69"/>
        <v>13.5</v>
      </c>
      <c r="N1513" t="str">
        <f t="shared" si="70"/>
        <v>Arabica</v>
      </c>
      <c r="O1513" t="str">
        <f t="shared" si="71"/>
        <v>Medium</v>
      </c>
      <c r="P1513" t="str">
        <f>VLOOKUP(orders[[#All],[Customer ID]],Table2[#All],9,0)</f>
        <v>Yes</v>
      </c>
    </row>
    <row r="1514" spans="1:16" x14ac:dyDescent="0.35">
      <c r="A1514" t="s">
        <v>3385</v>
      </c>
      <c r="B1514" s="5">
        <v>43535</v>
      </c>
      <c r="C1514" t="s">
        <v>3386</v>
      </c>
      <c r="D1514" t="s">
        <v>6170</v>
      </c>
      <c r="E1514">
        <v>3</v>
      </c>
      <c r="F1514" s="2" t="str">
        <f>VLOOKUP(C1514,customers!$A$2:$B$1760,2,FALSE)</f>
        <v>Celia Bakeup</v>
      </c>
      <c r="G1514" s="2" t="str">
        <f>IF(VLOOKUP(C1514,customers!$A$2:$C$1760,3,FALSE)=0,"",VLOOKUP(C1514,customers!$A$2:$C$1760,3,FALSE))</f>
        <v>cbakeupe8@globo.com</v>
      </c>
      <c r="H1514" s="2" t="str">
        <f>VLOOKUP(C1514,customers!$A$2:$G$1760,7,FALSE)</f>
        <v>United States</v>
      </c>
      <c r="I1514" t="str">
        <f>VLOOKUP(D1514,products!$A$2:$B$97,2,FALSE)</f>
        <v>Lib</v>
      </c>
      <c r="J1514" t="str">
        <f>VLOOKUP(D1514,products!$A$2:$E$97,3,FALSE)</f>
        <v>L</v>
      </c>
      <c r="K1514" s="6">
        <f>VLOOKUP(D1514,products!$A$2:$E$97,4,FALSE)</f>
        <v>1</v>
      </c>
      <c r="L1514" s="7">
        <f>VLOOKUP(D1514,products!$A$2:$E$97,5,FALSE)</f>
        <v>15.85</v>
      </c>
      <c r="M1514" s="7">
        <f t="shared" si="69"/>
        <v>47.55</v>
      </c>
      <c r="N1514" t="str">
        <f t="shared" si="70"/>
        <v>Liberica</v>
      </c>
      <c r="O1514" t="str">
        <f t="shared" si="71"/>
        <v>Light</v>
      </c>
      <c r="P1514" t="str">
        <f>VLOOKUP(orders[[#All],[Customer ID]],Table2[#All],9,0)</f>
        <v>No</v>
      </c>
    </row>
    <row r="1515" spans="1:16" x14ac:dyDescent="0.35">
      <c r="A1515" t="s">
        <v>3391</v>
      </c>
      <c r="B1515" s="5">
        <v>44691</v>
      </c>
      <c r="C1515" t="s">
        <v>3392</v>
      </c>
      <c r="D1515" t="s">
        <v>6170</v>
      </c>
      <c r="E1515">
        <v>5</v>
      </c>
      <c r="F1515" s="2" t="str">
        <f>VLOOKUP(C1515,customers!$A$2:$B$1760,2,FALSE)</f>
        <v>Nataniel Helkin</v>
      </c>
      <c r="G1515" s="2" t="str">
        <f>IF(VLOOKUP(C1515,customers!$A$2:$C$1760,3,FALSE)=0,"",VLOOKUP(C1515,customers!$A$2:$C$1760,3,FALSE))</f>
        <v>nhelkine9@example.com</v>
      </c>
      <c r="H1515" s="2" t="str">
        <f>VLOOKUP(C1515,customers!$A$2:$G$1760,7,FALSE)</f>
        <v>United States</v>
      </c>
      <c r="I1515" t="str">
        <f>VLOOKUP(D1515,products!$A$2:$B$97,2,FALSE)</f>
        <v>Lib</v>
      </c>
      <c r="J1515" t="str">
        <f>VLOOKUP(D1515,products!$A$2:$E$97,3,FALSE)</f>
        <v>L</v>
      </c>
      <c r="K1515" s="6">
        <f>VLOOKUP(D1515,products!$A$2:$E$97,4,FALSE)</f>
        <v>1</v>
      </c>
      <c r="L1515" s="7">
        <f>VLOOKUP(D1515,products!$A$2:$E$97,5,FALSE)</f>
        <v>15.85</v>
      </c>
      <c r="M1515" s="7">
        <f t="shared" si="69"/>
        <v>79.25</v>
      </c>
      <c r="N1515" t="str">
        <f t="shared" si="70"/>
        <v>Liberica</v>
      </c>
      <c r="O1515" t="str">
        <f t="shared" si="71"/>
        <v>Light</v>
      </c>
      <c r="P1515" t="str">
        <f>VLOOKUP(orders[[#All],[Customer ID]],Table2[#All],9,0)</f>
        <v>No</v>
      </c>
    </row>
    <row r="1516" spans="1:16" x14ac:dyDescent="0.35">
      <c r="A1516" t="s">
        <v>3396</v>
      </c>
      <c r="B1516" s="5">
        <v>44555</v>
      </c>
      <c r="C1516" t="s">
        <v>3397</v>
      </c>
      <c r="D1516" t="s">
        <v>6159</v>
      </c>
      <c r="E1516">
        <v>6</v>
      </c>
      <c r="F1516" s="2" t="str">
        <f>VLOOKUP(C1516,customers!$A$2:$B$1760,2,FALSE)</f>
        <v>Pippo Witherington</v>
      </c>
      <c r="G1516" s="2" t="str">
        <f>IF(VLOOKUP(C1516,customers!$A$2:$C$1760,3,FALSE)=0,"",VLOOKUP(C1516,customers!$A$2:$C$1760,3,FALSE))</f>
        <v>pwitheringtonea@networkadvertising.org</v>
      </c>
      <c r="H1516" s="2" t="str">
        <f>VLOOKUP(C1516,customers!$A$2:$G$1760,7,FALSE)</f>
        <v>United States</v>
      </c>
      <c r="I1516" t="str">
        <f>VLOOKUP(D1516,products!$A$2:$B$97,2,FALSE)</f>
        <v>Lib</v>
      </c>
      <c r="J1516" t="str">
        <f>VLOOKUP(D1516,products!$A$2:$E$97,3,FALSE)</f>
        <v>M</v>
      </c>
      <c r="K1516" s="6">
        <f>VLOOKUP(D1516,products!$A$2:$E$97,4,FALSE)</f>
        <v>0.2</v>
      </c>
      <c r="L1516" s="7">
        <f>VLOOKUP(D1516,products!$A$2:$E$97,5,FALSE)</f>
        <v>4.3650000000000002</v>
      </c>
      <c r="M1516" s="7">
        <f t="shared" si="69"/>
        <v>26.19</v>
      </c>
      <c r="N1516" t="str">
        <f t="shared" si="70"/>
        <v>Liberica</v>
      </c>
      <c r="O1516" t="str">
        <f t="shared" si="71"/>
        <v>Medium</v>
      </c>
      <c r="P1516" t="str">
        <f>VLOOKUP(orders[[#All],[Customer ID]],Table2[#All],9,0)</f>
        <v>Yes</v>
      </c>
    </row>
    <row r="1517" spans="1:16" x14ac:dyDescent="0.35">
      <c r="A1517" t="s">
        <v>3402</v>
      </c>
      <c r="B1517" s="5">
        <v>44673</v>
      </c>
      <c r="C1517" t="s">
        <v>3403</v>
      </c>
      <c r="D1517" t="s">
        <v>6173</v>
      </c>
      <c r="E1517">
        <v>3</v>
      </c>
      <c r="F1517" s="2" t="str">
        <f>VLOOKUP(C1517,customers!$A$2:$B$1760,2,FALSE)</f>
        <v>Tildie Tilzey</v>
      </c>
      <c r="G1517" s="2" t="str">
        <f>IF(VLOOKUP(C1517,customers!$A$2:$C$1760,3,FALSE)=0,"",VLOOKUP(C1517,customers!$A$2:$C$1760,3,FALSE))</f>
        <v>ttilzeyeb@hostgator.com</v>
      </c>
      <c r="H1517" s="2" t="str">
        <f>VLOOKUP(C1517,customers!$A$2:$G$1760,7,FALSE)</f>
        <v>United States</v>
      </c>
      <c r="I1517" t="str">
        <f>VLOOKUP(D1517,products!$A$2:$B$97,2,FALSE)</f>
        <v>Rob</v>
      </c>
      <c r="J1517" t="str">
        <f>VLOOKUP(D1517,products!$A$2:$E$97,3,FALSE)</f>
        <v>L</v>
      </c>
      <c r="K1517" s="6">
        <f>VLOOKUP(D1517,products!$A$2:$E$97,4,FALSE)</f>
        <v>0.5</v>
      </c>
      <c r="L1517" s="7">
        <f>VLOOKUP(D1517,products!$A$2:$E$97,5,FALSE)</f>
        <v>7.17</v>
      </c>
      <c r="M1517" s="7">
        <f t="shared" si="69"/>
        <v>21.509999999999998</v>
      </c>
      <c r="N1517" t="str">
        <f t="shared" si="70"/>
        <v>Robusta</v>
      </c>
      <c r="O1517" t="str">
        <f t="shared" si="71"/>
        <v>Light</v>
      </c>
      <c r="P1517" t="str">
        <f>VLOOKUP(orders[[#All],[Customer ID]],Table2[#All],9,0)</f>
        <v>No</v>
      </c>
    </row>
    <row r="1518" spans="1:16" x14ac:dyDescent="0.35">
      <c r="A1518" t="s">
        <v>3408</v>
      </c>
      <c r="B1518" s="5">
        <v>44723</v>
      </c>
      <c r="C1518" t="s">
        <v>3409</v>
      </c>
      <c r="D1518" t="s">
        <v>6149</v>
      </c>
      <c r="E1518">
        <v>5</v>
      </c>
      <c r="F1518" s="2" t="str">
        <f>VLOOKUP(C1518,customers!$A$2:$B$1760,2,FALSE)</f>
        <v>Cindra Burling</v>
      </c>
      <c r="G1518" s="2" t="str">
        <f>IF(VLOOKUP(C1518,customers!$A$2:$C$1760,3,FALSE)=0,"",VLOOKUP(C1518,customers!$A$2:$C$1760,3,FALSE))</f>
        <v/>
      </c>
      <c r="H1518" s="2" t="str">
        <f>VLOOKUP(C1518,customers!$A$2:$G$1760,7,FALSE)</f>
        <v>United States</v>
      </c>
      <c r="I1518" t="str">
        <f>VLOOKUP(D1518,products!$A$2:$B$97,2,FALSE)</f>
        <v>Rob</v>
      </c>
      <c r="J1518" t="str">
        <f>VLOOKUP(D1518,products!$A$2:$E$97,3,FALSE)</f>
        <v>D</v>
      </c>
      <c r="K1518" s="6">
        <f>VLOOKUP(D1518,products!$A$2:$E$97,4,FALSE)</f>
        <v>2.5</v>
      </c>
      <c r="L1518" s="7">
        <f>VLOOKUP(D1518,products!$A$2:$E$97,5,FALSE)</f>
        <v>20.585000000000001</v>
      </c>
      <c r="M1518" s="7">
        <f t="shared" si="69"/>
        <v>102.92500000000001</v>
      </c>
      <c r="N1518" t="str">
        <f t="shared" si="70"/>
        <v>Robusta</v>
      </c>
      <c r="O1518" t="str">
        <f t="shared" si="71"/>
        <v>Dark</v>
      </c>
      <c r="P1518" t="str">
        <f>VLOOKUP(orders[[#All],[Customer ID]],Table2[#All],9,0)</f>
        <v>Yes</v>
      </c>
    </row>
    <row r="1519" spans="1:16" x14ac:dyDescent="0.35">
      <c r="A1519" t="s">
        <v>3413</v>
      </c>
      <c r="B1519" s="5">
        <v>44678</v>
      </c>
      <c r="C1519" t="s">
        <v>3414</v>
      </c>
      <c r="D1519" t="s">
        <v>6150</v>
      </c>
      <c r="E1519">
        <v>2</v>
      </c>
      <c r="F1519" s="2" t="str">
        <f>VLOOKUP(C1519,customers!$A$2:$B$1760,2,FALSE)</f>
        <v>Channa Belamy</v>
      </c>
      <c r="G1519" s="2" t="str">
        <f>IF(VLOOKUP(C1519,customers!$A$2:$C$1760,3,FALSE)=0,"",VLOOKUP(C1519,customers!$A$2:$C$1760,3,FALSE))</f>
        <v/>
      </c>
      <c r="H1519" s="2" t="str">
        <f>VLOOKUP(C1519,customers!$A$2:$G$1760,7,FALSE)</f>
        <v>United States</v>
      </c>
      <c r="I1519" t="str">
        <f>VLOOKUP(D1519,products!$A$2:$B$97,2,FALSE)</f>
        <v>Lib</v>
      </c>
      <c r="J1519" t="str">
        <f>VLOOKUP(D1519,products!$A$2:$E$97,3,FALSE)</f>
        <v>D</v>
      </c>
      <c r="K1519" s="6">
        <f>VLOOKUP(D1519,products!$A$2:$E$97,4,FALSE)</f>
        <v>0.2</v>
      </c>
      <c r="L1519" s="7">
        <f>VLOOKUP(D1519,products!$A$2:$E$97,5,FALSE)</f>
        <v>3.8849999999999998</v>
      </c>
      <c r="M1519" s="7">
        <f t="shared" si="69"/>
        <v>7.77</v>
      </c>
      <c r="N1519" t="str">
        <f t="shared" si="70"/>
        <v>Liberica</v>
      </c>
      <c r="O1519" t="str">
        <f t="shared" si="71"/>
        <v>Dark</v>
      </c>
      <c r="P1519" t="str">
        <f>VLOOKUP(orders[[#All],[Customer ID]],Table2[#All],9,0)</f>
        <v>No</v>
      </c>
    </row>
    <row r="1520" spans="1:16" x14ac:dyDescent="0.35">
      <c r="A1520" t="s">
        <v>3418</v>
      </c>
      <c r="B1520" s="5">
        <v>44194</v>
      </c>
      <c r="C1520" t="s">
        <v>3419</v>
      </c>
      <c r="D1520" t="s">
        <v>6185</v>
      </c>
      <c r="E1520">
        <v>5</v>
      </c>
      <c r="F1520" s="2" t="str">
        <f>VLOOKUP(C1520,customers!$A$2:$B$1760,2,FALSE)</f>
        <v>Karl Imorts</v>
      </c>
      <c r="G1520" s="2" t="str">
        <f>IF(VLOOKUP(C1520,customers!$A$2:$C$1760,3,FALSE)=0,"",VLOOKUP(C1520,customers!$A$2:$C$1760,3,FALSE))</f>
        <v>kimortsee@alexa.com</v>
      </c>
      <c r="H1520" s="2" t="str">
        <f>VLOOKUP(C1520,customers!$A$2:$G$1760,7,FALSE)</f>
        <v>United States</v>
      </c>
      <c r="I1520" t="str">
        <f>VLOOKUP(D1520,products!$A$2:$B$97,2,FALSE)</f>
        <v>Exc</v>
      </c>
      <c r="J1520" t="str">
        <f>VLOOKUP(D1520,products!$A$2:$E$97,3,FALSE)</f>
        <v>D</v>
      </c>
      <c r="K1520" s="6">
        <f>VLOOKUP(D1520,products!$A$2:$E$97,4,FALSE)</f>
        <v>2.5</v>
      </c>
      <c r="L1520" s="7">
        <f>VLOOKUP(D1520,products!$A$2:$E$97,5,FALSE)</f>
        <v>27.945</v>
      </c>
      <c r="M1520" s="7">
        <f t="shared" si="69"/>
        <v>139.72499999999999</v>
      </c>
      <c r="N1520" t="str">
        <f t="shared" si="70"/>
        <v>Excelsa</v>
      </c>
      <c r="O1520" t="str">
        <f t="shared" si="71"/>
        <v>Dark</v>
      </c>
      <c r="P1520" t="str">
        <f>VLOOKUP(orders[[#All],[Customer ID]],Table2[#All],9,0)</f>
        <v>No</v>
      </c>
    </row>
    <row r="1521" spans="1:16" x14ac:dyDescent="0.35">
      <c r="A1521" t="s">
        <v>3424</v>
      </c>
      <c r="B1521" s="5">
        <v>44026</v>
      </c>
      <c r="C1521" t="s">
        <v>3368</v>
      </c>
      <c r="D1521" t="s">
        <v>6158</v>
      </c>
      <c r="E1521">
        <v>2</v>
      </c>
      <c r="F1521" s="2" t="str">
        <f>VLOOKUP(C1521,customers!$A$2:$B$1760,2,FALSE)</f>
        <v>Marja Urion</v>
      </c>
      <c r="G1521" s="2" t="str">
        <f>IF(VLOOKUP(C1521,customers!$A$2:$C$1760,3,FALSE)=0,"",VLOOKUP(C1521,customers!$A$2:$C$1760,3,FALSE))</f>
        <v>murione5@alexa.com</v>
      </c>
      <c r="H1521" s="2" t="str">
        <f>VLOOKUP(C1521,customers!$A$2:$G$1760,7,FALSE)</f>
        <v>Ireland</v>
      </c>
      <c r="I1521" t="str">
        <f>VLOOKUP(D1521,products!$A$2:$B$97,2,FALSE)</f>
        <v>Ara</v>
      </c>
      <c r="J1521" t="str">
        <f>VLOOKUP(D1521,products!$A$2:$E$97,3,FALSE)</f>
        <v>D</v>
      </c>
      <c r="K1521" s="6">
        <f>VLOOKUP(D1521,products!$A$2:$E$97,4,FALSE)</f>
        <v>0.5</v>
      </c>
      <c r="L1521" s="7">
        <f>VLOOKUP(D1521,products!$A$2:$E$97,5,FALSE)</f>
        <v>5.97</v>
      </c>
      <c r="M1521" s="7">
        <f t="shared" si="69"/>
        <v>11.94</v>
      </c>
      <c r="N1521" t="str">
        <f t="shared" si="70"/>
        <v>Arabica</v>
      </c>
      <c r="O1521" t="str">
        <f t="shared" si="71"/>
        <v>Dark</v>
      </c>
      <c r="P1521" t="str">
        <f>VLOOKUP(orders[[#All],[Customer ID]],Table2[#All],9,0)</f>
        <v>Yes</v>
      </c>
    </row>
    <row r="1522" spans="1:16" x14ac:dyDescent="0.35">
      <c r="A1522" t="s">
        <v>3430</v>
      </c>
      <c r="B1522" s="5">
        <v>44446</v>
      </c>
      <c r="C1522" t="s">
        <v>3431</v>
      </c>
      <c r="D1522" t="s">
        <v>6150</v>
      </c>
      <c r="E1522">
        <v>1</v>
      </c>
      <c r="F1522" s="2" t="str">
        <f>VLOOKUP(C1522,customers!$A$2:$B$1760,2,FALSE)</f>
        <v>Mag Armistead</v>
      </c>
      <c r="G1522" s="2" t="str">
        <f>IF(VLOOKUP(C1522,customers!$A$2:$C$1760,3,FALSE)=0,"",VLOOKUP(C1522,customers!$A$2:$C$1760,3,FALSE))</f>
        <v>marmisteadeg@blogtalkradio.com</v>
      </c>
      <c r="H1522" s="2" t="str">
        <f>VLOOKUP(C1522,customers!$A$2:$G$1760,7,FALSE)</f>
        <v>United States</v>
      </c>
      <c r="I1522" t="str">
        <f>VLOOKUP(D1522,products!$A$2:$B$97,2,FALSE)</f>
        <v>Lib</v>
      </c>
      <c r="J1522" t="str">
        <f>VLOOKUP(D1522,products!$A$2:$E$97,3,FALSE)</f>
        <v>D</v>
      </c>
      <c r="K1522" s="6">
        <f>VLOOKUP(D1522,products!$A$2:$E$97,4,FALSE)</f>
        <v>0.2</v>
      </c>
      <c r="L1522" s="7">
        <f>VLOOKUP(D1522,products!$A$2:$E$97,5,FALSE)</f>
        <v>3.8849999999999998</v>
      </c>
      <c r="M1522" s="7">
        <f t="shared" si="69"/>
        <v>3.8849999999999998</v>
      </c>
      <c r="N1522" t="str">
        <f t="shared" si="70"/>
        <v>Liberica</v>
      </c>
      <c r="O1522" t="str">
        <f t="shared" si="71"/>
        <v>Dark</v>
      </c>
      <c r="P1522" t="str">
        <f>VLOOKUP(orders[[#All],[Customer ID]],Table2[#All],9,0)</f>
        <v>No</v>
      </c>
    </row>
    <row r="1523" spans="1:16" x14ac:dyDescent="0.35">
      <c r="A1523" t="s">
        <v>3430</v>
      </c>
      <c r="B1523" s="5">
        <v>44446</v>
      </c>
      <c r="C1523" t="s">
        <v>3431</v>
      </c>
      <c r="D1523" t="s">
        <v>6138</v>
      </c>
      <c r="E1523">
        <v>4</v>
      </c>
      <c r="F1523" s="2" t="str">
        <f>VLOOKUP(C1523,customers!$A$2:$B$1760,2,FALSE)</f>
        <v>Mag Armistead</v>
      </c>
      <c r="G1523" s="2" t="str">
        <f>IF(VLOOKUP(C1523,customers!$A$2:$C$1760,3,FALSE)=0,"",VLOOKUP(C1523,customers!$A$2:$C$1760,3,FALSE))</f>
        <v>marmisteadeg@blogtalkradio.com</v>
      </c>
      <c r="H1523" s="2" t="str">
        <f>VLOOKUP(C1523,customers!$A$2:$G$1760,7,FALSE)</f>
        <v>United States</v>
      </c>
      <c r="I1523" t="str">
        <f>VLOOKUP(D1523,products!$A$2:$B$97,2,FALSE)</f>
        <v>Rob</v>
      </c>
      <c r="J1523" t="str">
        <f>VLOOKUP(D1523,products!$A$2:$E$97,3,FALSE)</f>
        <v>M</v>
      </c>
      <c r="K1523" s="6">
        <f>VLOOKUP(D1523,products!$A$2:$E$97,4,FALSE)</f>
        <v>1</v>
      </c>
      <c r="L1523" s="7">
        <f>VLOOKUP(D1523,products!$A$2:$E$97,5,FALSE)</f>
        <v>9.9499999999999993</v>
      </c>
      <c r="M1523" s="7">
        <f t="shared" si="69"/>
        <v>39.799999999999997</v>
      </c>
      <c r="N1523" t="str">
        <f t="shared" si="70"/>
        <v>Robusta</v>
      </c>
      <c r="O1523" t="str">
        <f t="shared" si="71"/>
        <v>Medium</v>
      </c>
      <c r="P1523" t="str">
        <f>VLOOKUP(orders[[#All],[Customer ID]],Table2[#All],9,0)</f>
        <v>No</v>
      </c>
    </row>
    <row r="1524" spans="1:16" x14ac:dyDescent="0.35">
      <c r="A1524" t="s">
        <v>3441</v>
      </c>
      <c r="B1524" s="5">
        <v>43625</v>
      </c>
      <c r="C1524" t="s">
        <v>3442</v>
      </c>
      <c r="D1524" t="s">
        <v>6146</v>
      </c>
      <c r="E1524">
        <v>5</v>
      </c>
      <c r="F1524" s="2" t="str">
        <f>VLOOKUP(C1524,customers!$A$2:$B$1760,2,FALSE)</f>
        <v>Vasili Upstone</v>
      </c>
      <c r="G1524" s="2" t="str">
        <f>IF(VLOOKUP(C1524,customers!$A$2:$C$1760,3,FALSE)=0,"",VLOOKUP(C1524,customers!$A$2:$C$1760,3,FALSE))</f>
        <v>vupstoneei@google.pl</v>
      </c>
      <c r="H1524" s="2" t="str">
        <f>VLOOKUP(C1524,customers!$A$2:$G$1760,7,FALSE)</f>
        <v>United States</v>
      </c>
      <c r="I1524" t="str">
        <f>VLOOKUP(D1524,products!$A$2:$B$97,2,FALSE)</f>
        <v>Rob</v>
      </c>
      <c r="J1524" t="str">
        <f>VLOOKUP(D1524,products!$A$2:$E$97,3,FALSE)</f>
        <v>M</v>
      </c>
      <c r="K1524" s="6">
        <f>VLOOKUP(D1524,products!$A$2:$E$97,4,FALSE)</f>
        <v>0.5</v>
      </c>
      <c r="L1524" s="7">
        <f>VLOOKUP(D1524,products!$A$2:$E$97,5,FALSE)</f>
        <v>5.97</v>
      </c>
      <c r="M1524" s="7">
        <f t="shared" si="69"/>
        <v>29.849999999999998</v>
      </c>
      <c r="N1524" t="str">
        <f t="shared" si="70"/>
        <v>Robusta</v>
      </c>
      <c r="O1524" t="str">
        <f t="shared" si="71"/>
        <v>Medium</v>
      </c>
      <c r="P1524" t="str">
        <f>VLOOKUP(orders[[#All],[Customer ID]],Table2[#All],9,0)</f>
        <v>No</v>
      </c>
    </row>
    <row r="1525" spans="1:16" x14ac:dyDescent="0.35">
      <c r="A1525" t="s">
        <v>3447</v>
      </c>
      <c r="B1525" s="5">
        <v>44129</v>
      </c>
      <c r="C1525" t="s">
        <v>3448</v>
      </c>
      <c r="D1525" t="s">
        <v>6165</v>
      </c>
      <c r="E1525">
        <v>1</v>
      </c>
      <c r="F1525" s="2" t="str">
        <f>VLOOKUP(C1525,customers!$A$2:$B$1760,2,FALSE)</f>
        <v>Berty Beelby</v>
      </c>
      <c r="G1525" s="2" t="str">
        <f>IF(VLOOKUP(C1525,customers!$A$2:$C$1760,3,FALSE)=0,"",VLOOKUP(C1525,customers!$A$2:$C$1760,3,FALSE))</f>
        <v>bbeelbyej@rediff.com</v>
      </c>
      <c r="H1525" s="2" t="str">
        <f>VLOOKUP(C1525,customers!$A$2:$G$1760,7,FALSE)</f>
        <v>Ireland</v>
      </c>
      <c r="I1525" t="str">
        <f>VLOOKUP(D1525,products!$A$2:$B$97,2,FALSE)</f>
        <v>Lib</v>
      </c>
      <c r="J1525" t="str">
        <f>VLOOKUP(D1525,products!$A$2:$E$97,3,FALSE)</f>
        <v>D</v>
      </c>
      <c r="K1525" s="6">
        <f>VLOOKUP(D1525,products!$A$2:$E$97,4,FALSE)</f>
        <v>2.5</v>
      </c>
      <c r="L1525" s="7">
        <f>VLOOKUP(D1525,products!$A$2:$E$97,5,FALSE)</f>
        <v>29.785</v>
      </c>
      <c r="M1525" s="7">
        <f t="shared" si="69"/>
        <v>29.785</v>
      </c>
      <c r="N1525" t="str">
        <f t="shared" si="70"/>
        <v>Liberica</v>
      </c>
      <c r="O1525" t="str">
        <f t="shared" si="71"/>
        <v>Dark</v>
      </c>
      <c r="P1525" t="str">
        <f>VLOOKUP(orders[[#All],[Customer ID]],Table2[#All],9,0)</f>
        <v>No</v>
      </c>
    </row>
    <row r="1526" spans="1:16" x14ac:dyDescent="0.35">
      <c r="A1526" t="s">
        <v>3453</v>
      </c>
      <c r="B1526" s="5">
        <v>44255</v>
      </c>
      <c r="C1526" t="s">
        <v>3454</v>
      </c>
      <c r="D1526" t="s">
        <v>6164</v>
      </c>
      <c r="E1526">
        <v>2</v>
      </c>
      <c r="F1526" s="2" t="str">
        <f>VLOOKUP(C1526,customers!$A$2:$B$1760,2,FALSE)</f>
        <v>Erny Stenyng</v>
      </c>
      <c r="G1526" s="2" t="str">
        <f>IF(VLOOKUP(C1526,customers!$A$2:$C$1760,3,FALSE)=0,"",VLOOKUP(C1526,customers!$A$2:$C$1760,3,FALSE))</f>
        <v/>
      </c>
      <c r="H1526" s="2" t="str">
        <f>VLOOKUP(C1526,customers!$A$2:$G$1760,7,FALSE)</f>
        <v>United States</v>
      </c>
      <c r="I1526" t="str">
        <f>VLOOKUP(D1526,products!$A$2:$B$97,2,FALSE)</f>
        <v>Lib</v>
      </c>
      <c r="J1526" t="str">
        <f>VLOOKUP(D1526,products!$A$2:$E$97,3,FALSE)</f>
        <v>L</v>
      </c>
      <c r="K1526" s="6">
        <f>VLOOKUP(D1526,products!$A$2:$E$97,4,FALSE)</f>
        <v>2.5</v>
      </c>
      <c r="L1526" s="7">
        <f>VLOOKUP(D1526,products!$A$2:$E$97,5,FALSE)</f>
        <v>36.454999999999998</v>
      </c>
      <c r="M1526" s="7">
        <f t="shared" si="69"/>
        <v>72.91</v>
      </c>
      <c r="N1526" t="str">
        <f t="shared" si="70"/>
        <v>Liberica</v>
      </c>
      <c r="O1526" t="str">
        <f t="shared" si="71"/>
        <v>Light</v>
      </c>
      <c r="P1526" t="str">
        <f>VLOOKUP(orders[[#All],[Customer ID]],Table2[#All],9,0)</f>
        <v>No</v>
      </c>
    </row>
    <row r="1527" spans="1:16" x14ac:dyDescent="0.35">
      <c r="A1527" t="s">
        <v>3458</v>
      </c>
      <c r="B1527" s="5">
        <v>44038</v>
      </c>
      <c r="C1527" t="s">
        <v>3459</v>
      </c>
      <c r="D1527" t="s">
        <v>6163</v>
      </c>
      <c r="E1527">
        <v>5</v>
      </c>
      <c r="F1527" s="2" t="str">
        <f>VLOOKUP(C1527,customers!$A$2:$B$1760,2,FALSE)</f>
        <v>Edin Yantsurev</v>
      </c>
      <c r="G1527" s="2" t="str">
        <f>IF(VLOOKUP(C1527,customers!$A$2:$C$1760,3,FALSE)=0,"",VLOOKUP(C1527,customers!$A$2:$C$1760,3,FALSE))</f>
        <v/>
      </c>
      <c r="H1527" s="2" t="str">
        <f>VLOOKUP(C1527,customers!$A$2:$G$1760,7,FALSE)</f>
        <v>United States</v>
      </c>
      <c r="I1527" t="str">
        <f>VLOOKUP(D1527,products!$A$2:$B$97,2,FALSE)</f>
        <v>Rob</v>
      </c>
      <c r="J1527" t="str">
        <f>VLOOKUP(D1527,products!$A$2:$E$97,3,FALSE)</f>
        <v>D</v>
      </c>
      <c r="K1527" s="6">
        <f>VLOOKUP(D1527,products!$A$2:$E$97,4,FALSE)</f>
        <v>0.2</v>
      </c>
      <c r="L1527" s="7">
        <f>VLOOKUP(D1527,products!$A$2:$E$97,5,FALSE)</f>
        <v>2.6850000000000001</v>
      </c>
      <c r="M1527" s="7">
        <f t="shared" si="69"/>
        <v>13.425000000000001</v>
      </c>
      <c r="N1527" t="str">
        <f t="shared" si="70"/>
        <v>Robusta</v>
      </c>
      <c r="O1527" t="str">
        <f t="shared" si="71"/>
        <v>Dark</v>
      </c>
      <c r="P1527" t="str">
        <f>VLOOKUP(orders[[#All],[Customer ID]],Table2[#All],9,0)</f>
        <v>Yes</v>
      </c>
    </row>
    <row r="1528" spans="1:16" x14ac:dyDescent="0.35">
      <c r="A1528" t="s">
        <v>3463</v>
      </c>
      <c r="B1528" s="5">
        <v>44717</v>
      </c>
      <c r="C1528" t="s">
        <v>3464</v>
      </c>
      <c r="D1528" t="s">
        <v>6166</v>
      </c>
      <c r="E1528">
        <v>4</v>
      </c>
      <c r="F1528" s="2" t="str">
        <f>VLOOKUP(C1528,customers!$A$2:$B$1760,2,FALSE)</f>
        <v>Webb Speechly</v>
      </c>
      <c r="G1528" s="2" t="str">
        <f>IF(VLOOKUP(C1528,customers!$A$2:$C$1760,3,FALSE)=0,"",VLOOKUP(C1528,customers!$A$2:$C$1760,3,FALSE))</f>
        <v>wspeechlyem@amazon.com</v>
      </c>
      <c r="H1528" s="2" t="str">
        <f>VLOOKUP(C1528,customers!$A$2:$G$1760,7,FALSE)</f>
        <v>United States</v>
      </c>
      <c r="I1528" t="str">
        <f>VLOOKUP(D1528,products!$A$2:$B$97,2,FALSE)</f>
        <v>Exc</v>
      </c>
      <c r="J1528" t="str">
        <f>VLOOKUP(D1528,products!$A$2:$E$97,3,FALSE)</f>
        <v>M</v>
      </c>
      <c r="K1528" s="6">
        <f>VLOOKUP(D1528,products!$A$2:$E$97,4,FALSE)</f>
        <v>2.5</v>
      </c>
      <c r="L1528" s="7">
        <f>VLOOKUP(D1528,products!$A$2:$E$97,5,FALSE)</f>
        <v>31.625</v>
      </c>
      <c r="M1528" s="7">
        <f t="shared" si="69"/>
        <v>126.5</v>
      </c>
      <c r="N1528" t="str">
        <f t="shared" si="70"/>
        <v>Excelsa</v>
      </c>
      <c r="O1528" t="str">
        <f t="shared" si="71"/>
        <v>Medium</v>
      </c>
      <c r="P1528" t="str">
        <f>VLOOKUP(orders[[#All],[Customer ID]],Table2[#All],9,0)</f>
        <v>Yes</v>
      </c>
    </row>
    <row r="1529" spans="1:16" x14ac:dyDescent="0.35">
      <c r="A1529" t="s">
        <v>3469</v>
      </c>
      <c r="B1529" s="5">
        <v>43517</v>
      </c>
      <c r="C1529" t="s">
        <v>3470</v>
      </c>
      <c r="D1529" t="s">
        <v>6139</v>
      </c>
      <c r="E1529">
        <v>5</v>
      </c>
      <c r="F1529" s="2" t="str">
        <f>VLOOKUP(C1529,customers!$A$2:$B$1760,2,FALSE)</f>
        <v>Irvine Phillpot</v>
      </c>
      <c r="G1529" s="2" t="str">
        <f>IF(VLOOKUP(C1529,customers!$A$2:$C$1760,3,FALSE)=0,"",VLOOKUP(C1529,customers!$A$2:$C$1760,3,FALSE))</f>
        <v>iphillpoten@buzzfeed.com</v>
      </c>
      <c r="H1529" s="2" t="str">
        <f>VLOOKUP(C1529,customers!$A$2:$G$1760,7,FALSE)</f>
        <v>United Kingdom</v>
      </c>
      <c r="I1529" t="str">
        <f>VLOOKUP(D1529,products!$A$2:$B$97,2,FALSE)</f>
        <v>Exc</v>
      </c>
      <c r="J1529" t="str">
        <f>VLOOKUP(D1529,products!$A$2:$E$97,3,FALSE)</f>
        <v>M</v>
      </c>
      <c r="K1529" s="6">
        <f>VLOOKUP(D1529,products!$A$2:$E$97,4,FALSE)</f>
        <v>0.5</v>
      </c>
      <c r="L1529" s="7">
        <f>VLOOKUP(D1529,products!$A$2:$E$97,5,FALSE)</f>
        <v>8.25</v>
      </c>
      <c r="M1529" s="7">
        <f t="shared" si="69"/>
        <v>41.25</v>
      </c>
      <c r="N1529" t="str">
        <f t="shared" si="70"/>
        <v>Excelsa</v>
      </c>
      <c r="O1529" t="str">
        <f t="shared" si="71"/>
        <v>Medium</v>
      </c>
      <c r="P1529" t="str">
        <f>VLOOKUP(orders[[#All],[Customer ID]],Table2[#All],9,0)</f>
        <v>No</v>
      </c>
    </row>
    <row r="1530" spans="1:16" x14ac:dyDescent="0.35">
      <c r="A1530" t="s">
        <v>3475</v>
      </c>
      <c r="B1530" s="5">
        <v>43926</v>
      </c>
      <c r="C1530" t="s">
        <v>3476</v>
      </c>
      <c r="D1530" t="s">
        <v>6176</v>
      </c>
      <c r="E1530">
        <v>6</v>
      </c>
      <c r="F1530" s="2" t="str">
        <f>VLOOKUP(C1530,customers!$A$2:$B$1760,2,FALSE)</f>
        <v>Lem Pennacci</v>
      </c>
      <c r="G1530" s="2" t="str">
        <f>IF(VLOOKUP(C1530,customers!$A$2:$C$1760,3,FALSE)=0,"",VLOOKUP(C1530,customers!$A$2:$C$1760,3,FALSE))</f>
        <v>lpennaccieo@statcounter.com</v>
      </c>
      <c r="H1530" s="2" t="str">
        <f>VLOOKUP(C1530,customers!$A$2:$G$1760,7,FALSE)</f>
        <v>United States</v>
      </c>
      <c r="I1530" t="str">
        <f>VLOOKUP(D1530,products!$A$2:$B$97,2,FALSE)</f>
        <v>Exc</v>
      </c>
      <c r="J1530" t="str">
        <f>VLOOKUP(D1530,products!$A$2:$E$97,3,FALSE)</f>
        <v>L</v>
      </c>
      <c r="K1530" s="6">
        <f>VLOOKUP(D1530,products!$A$2:$E$97,4,FALSE)</f>
        <v>0.5</v>
      </c>
      <c r="L1530" s="7">
        <f>VLOOKUP(D1530,products!$A$2:$E$97,5,FALSE)</f>
        <v>8.91</v>
      </c>
      <c r="M1530" s="7">
        <f t="shared" si="69"/>
        <v>53.46</v>
      </c>
      <c r="N1530" t="str">
        <f t="shared" si="70"/>
        <v>Excelsa</v>
      </c>
      <c r="O1530" t="str">
        <f t="shared" si="71"/>
        <v>Light</v>
      </c>
      <c r="P1530" t="str">
        <f>VLOOKUP(orders[[#All],[Customer ID]],Table2[#All],9,0)</f>
        <v>No</v>
      </c>
    </row>
    <row r="1531" spans="1:16" x14ac:dyDescent="0.35">
      <c r="A1531" t="s">
        <v>3481</v>
      </c>
      <c r="B1531" s="5">
        <v>43475</v>
      </c>
      <c r="C1531" t="s">
        <v>3482</v>
      </c>
      <c r="D1531" t="s">
        <v>6138</v>
      </c>
      <c r="E1531">
        <v>6</v>
      </c>
      <c r="F1531" s="2" t="str">
        <f>VLOOKUP(C1531,customers!$A$2:$B$1760,2,FALSE)</f>
        <v>Starr Arpin</v>
      </c>
      <c r="G1531" s="2" t="str">
        <f>IF(VLOOKUP(C1531,customers!$A$2:$C$1760,3,FALSE)=0,"",VLOOKUP(C1531,customers!$A$2:$C$1760,3,FALSE))</f>
        <v>sarpinep@moonfruit.com</v>
      </c>
      <c r="H1531" s="2" t="str">
        <f>VLOOKUP(C1531,customers!$A$2:$G$1760,7,FALSE)</f>
        <v>United States</v>
      </c>
      <c r="I1531" t="str">
        <f>VLOOKUP(D1531,products!$A$2:$B$97,2,FALSE)</f>
        <v>Rob</v>
      </c>
      <c r="J1531" t="str">
        <f>VLOOKUP(D1531,products!$A$2:$E$97,3,FALSE)</f>
        <v>M</v>
      </c>
      <c r="K1531" s="6">
        <f>VLOOKUP(D1531,products!$A$2:$E$97,4,FALSE)</f>
        <v>1</v>
      </c>
      <c r="L1531" s="7">
        <f>VLOOKUP(D1531,products!$A$2:$E$97,5,FALSE)</f>
        <v>9.9499999999999993</v>
      </c>
      <c r="M1531" s="7">
        <f t="shared" si="69"/>
        <v>59.699999999999996</v>
      </c>
      <c r="N1531" t="str">
        <f t="shared" si="70"/>
        <v>Robusta</v>
      </c>
      <c r="O1531" t="str">
        <f t="shared" si="71"/>
        <v>Medium</v>
      </c>
      <c r="P1531" t="str">
        <f>VLOOKUP(orders[[#All],[Customer ID]],Table2[#All],9,0)</f>
        <v>No</v>
      </c>
    </row>
    <row r="1532" spans="1:16" x14ac:dyDescent="0.35">
      <c r="A1532" t="s">
        <v>3487</v>
      </c>
      <c r="B1532" s="5">
        <v>44663</v>
      </c>
      <c r="C1532" t="s">
        <v>3488</v>
      </c>
      <c r="D1532" t="s">
        <v>6138</v>
      </c>
      <c r="E1532">
        <v>6</v>
      </c>
      <c r="F1532" s="2" t="str">
        <f>VLOOKUP(C1532,customers!$A$2:$B$1760,2,FALSE)</f>
        <v>Donny Fries</v>
      </c>
      <c r="G1532" s="2" t="str">
        <f>IF(VLOOKUP(C1532,customers!$A$2:$C$1760,3,FALSE)=0,"",VLOOKUP(C1532,customers!$A$2:$C$1760,3,FALSE))</f>
        <v>dfrieseq@cargocollective.com</v>
      </c>
      <c r="H1532" s="2" t="str">
        <f>VLOOKUP(C1532,customers!$A$2:$G$1760,7,FALSE)</f>
        <v>United States</v>
      </c>
      <c r="I1532" t="str">
        <f>VLOOKUP(D1532,products!$A$2:$B$97,2,FALSE)</f>
        <v>Rob</v>
      </c>
      <c r="J1532" t="str">
        <f>VLOOKUP(D1532,products!$A$2:$E$97,3,FALSE)</f>
        <v>M</v>
      </c>
      <c r="K1532" s="6">
        <f>VLOOKUP(D1532,products!$A$2:$E$97,4,FALSE)</f>
        <v>1</v>
      </c>
      <c r="L1532" s="7">
        <f>VLOOKUP(D1532,products!$A$2:$E$97,5,FALSE)</f>
        <v>9.9499999999999993</v>
      </c>
      <c r="M1532" s="7">
        <f t="shared" si="69"/>
        <v>59.699999999999996</v>
      </c>
      <c r="N1532" t="str">
        <f t="shared" si="70"/>
        <v>Robusta</v>
      </c>
      <c r="O1532" t="str">
        <f t="shared" si="71"/>
        <v>Medium</v>
      </c>
      <c r="P1532" t="str">
        <f>VLOOKUP(orders[[#All],[Customer ID]],Table2[#All],9,0)</f>
        <v>No</v>
      </c>
    </row>
    <row r="1533" spans="1:16" x14ac:dyDescent="0.35">
      <c r="A1533" t="s">
        <v>3493</v>
      </c>
      <c r="B1533" s="5">
        <v>44591</v>
      </c>
      <c r="C1533" t="s">
        <v>3494</v>
      </c>
      <c r="D1533" t="s">
        <v>6177</v>
      </c>
      <c r="E1533">
        <v>5</v>
      </c>
      <c r="F1533" s="2" t="str">
        <f>VLOOKUP(C1533,customers!$A$2:$B$1760,2,FALSE)</f>
        <v>Rana Sharer</v>
      </c>
      <c r="G1533" s="2" t="str">
        <f>IF(VLOOKUP(C1533,customers!$A$2:$C$1760,3,FALSE)=0,"",VLOOKUP(C1533,customers!$A$2:$C$1760,3,FALSE))</f>
        <v>rsharerer@flavors.me</v>
      </c>
      <c r="H1533" s="2" t="str">
        <f>VLOOKUP(C1533,customers!$A$2:$G$1760,7,FALSE)</f>
        <v>United States</v>
      </c>
      <c r="I1533" t="str">
        <f>VLOOKUP(D1533,products!$A$2:$B$97,2,FALSE)</f>
        <v>Rob</v>
      </c>
      <c r="J1533" t="str">
        <f>VLOOKUP(D1533,products!$A$2:$E$97,3,FALSE)</f>
        <v>D</v>
      </c>
      <c r="K1533" s="6">
        <f>VLOOKUP(D1533,products!$A$2:$E$97,4,FALSE)</f>
        <v>1</v>
      </c>
      <c r="L1533" s="7">
        <f>VLOOKUP(D1533,products!$A$2:$E$97,5,FALSE)</f>
        <v>8.9499999999999993</v>
      </c>
      <c r="M1533" s="7">
        <f t="shared" si="69"/>
        <v>44.75</v>
      </c>
      <c r="N1533" t="str">
        <f t="shared" si="70"/>
        <v>Robusta</v>
      </c>
      <c r="O1533" t="str">
        <f t="shared" si="71"/>
        <v>Dark</v>
      </c>
      <c r="P1533" t="str">
        <f>VLOOKUP(orders[[#All],[Customer ID]],Table2[#All],9,0)</f>
        <v>No</v>
      </c>
    </row>
    <row r="1534" spans="1:16" x14ac:dyDescent="0.35">
      <c r="A1534" t="s">
        <v>3499</v>
      </c>
      <c r="B1534" s="5">
        <v>44330</v>
      </c>
      <c r="C1534" t="s">
        <v>3500</v>
      </c>
      <c r="D1534" t="s">
        <v>6139</v>
      </c>
      <c r="E1534">
        <v>2</v>
      </c>
      <c r="F1534" s="2" t="str">
        <f>VLOOKUP(C1534,customers!$A$2:$B$1760,2,FALSE)</f>
        <v>Nannie Naseby</v>
      </c>
      <c r="G1534" s="2" t="str">
        <f>IF(VLOOKUP(C1534,customers!$A$2:$C$1760,3,FALSE)=0,"",VLOOKUP(C1534,customers!$A$2:$C$1760,3,FALSE))</f>
        <v>nnasebyes@umich.edu</v>
      </c>
      <c r="H1534" s="2" t="str">
        <f>VLOOKUP(C1534,customers!$A$2:$G$1760,7,FALSE)</f>
        <v>United States</v>
      </c>
      <c r="I1534" t="str">
        <f>VLOOKUP(D1534,products!$A$2:$B$97,2,FALSE)</f>
        <v>Exc</v>
      </c>
      <c r="J1534" t="str">
        <f>VLOOKUP(D1534,products!$A$2:$E$97,3,FALSE)</f>
        <v>M</v>
      </c>
      <c r="K1534" s="6">
        <f>VLOOKUP(D1534,products!$A$2:$E$97,4,FALSE)</f>
        <v>0.5</v>
      </c>
      <c r="L1534" s="7">
        <f>VLOOKUP(D1534,products!$A$2:$E$97,5,FALSE)</f>
        <v>8.25</v>
      </c>
      <c r="M1534" s="7">
        <f t="shared" si="69"/>
        <v>16.5</v>
      </c>
      <c r="N1534" t="str">
        <f t="shared" si="70"/>
        <v>Excelsa</v>
      </c>
      <c r="O1534" t="str">
        <f t="shared" si="71"/>
        <v>Medium</v>
      </c>
      <c r="P1534" t="str">
        <f>VLOOKUP(orders[[#All],[Customer ID]],Table2[#All],9,0)</f>
        <v>Yes</v>
      </c>
    </row>
    <row r="1535" spans="1:16" x14ac:dyDescent="0.35">
      <c r="A1535" t="s">
        <v>3505</v>
      </c>
      <c r="B1535" s="5">
        <v>44724</v>
      </c>
      <c r="C1535" t="s">
        <v>3506</v>
      </c>
      <c r="D1535" t="s">
        <v>6172</v>
      </c>
      <c r="E1535">
        <v>4</v>
      </c>
      <c r="F1535" s="2" t="str">
        <f>VLOOKUP(C1535,customers!$A$2:$B$1760,2,FALSE)</f>
        <v>Rea Offell</v>
      </c>
      <c r="G1535" s="2" t="str">
        <f>IF(VLOOKUP(C1535,customers!$A$2:$C$1760,3,FALSE)=0,"",VLOOKUP(C1535,customers!$A$2:$C$1760,3,FALSE))</f>
        <v/>
      </c>
      <c r="H1535" s="2" t="str">
        <f>VLOOKUP(C1535,customers!$A$2:$G$1760,7,FALSE)</f>
        <v>United States</v>
      </c>
      <c r="I1535" t="str">
        <f>VLOOKUP(D1535,products!$A$2:$B$97,2,FALSE)</f>
        <v>Rob</v>
      </c>
      <c r="J1535" t="str">
        <f>VLOOKUP(D1535,products!$A$2:$E$97,3,FALSE)</f>
        <v>D</v>
      </c>
      <c r="K1535" s="6">
        <f>VLOOKUP(D1535,products!$A$2:$E$97,4,FALSE)</f>
        <v>0.5</v>
      </c>
      <c r="L1535" s="7">
        <f>VLOOKUP(D1535,products!$A$2:$E$97,5,FALSE)</f>
        <v>5.37</v>
      </c>
      <c r="M1535" s="7">
        <f t="shared" si="69"/>
        <v>21.48</v>
      </c>
      <c r="N1535" t="str">
        <f t="shared" si="70"/>
        <v>Robusta</v>
      </c>
      <c r="O1535" t="str">
        <f t="shared" si="71"/>
        <v>Dark</v>
      </c>
      <c r="P1535" t="str">
        <f>VLOOKUP(orders[[#All],[Customer ID]],Table2[#All],9,0)</f>
        <v>No</v>
      </c>
    </row>
    <row r="1536" spans="1:16" x14ac:dyDescent="0.35">
      <c r="A1536" t="s">
        <v>3510</v>
      </c>
      <c r="B1536" s="5">
        <v>44563</v>
      </c>
      <c r="C1536" t="s">
        <v>3511</v>
      </c>
      <c r="D1536" t="s">
        <v>6151</v>
      </c>
      <c r="E1536">
        <v>2</v>
      </c>
      <c r="F1536" s="2" t="str">
        <f>VLOOKUP(C1536,customers!$A$2:$B$1760,2,FALSE)</f>
        <v>Kris O'Cullen</v>
      </c>
      <c r="G1536" s="2" t="str">
        <f>IF(VLOOKUP(C1536,customers!$A$2:$C$1760,3,FALSE)=0,"",VLOOKUP(C1536,customers!$A$2:$C$1760,3,FALSE))</f>
        <v>koculleneu@ca.gov</v>
      </c>
      <c r="H1536" s="2" t="str">
        <f>VLOOKUP(C1536,customers!$A$2:$G$1760,7,FALSE)</f>
        <v>Ireland</v>
      </c>
      <c r="I1536" t="str">
        <f>VLOOKUP(D1536,products!$A$2:$B$97,2,FALSE)</f>
        <v>Rob</v>
      </c>
      <c r="J1536" t="str">
        <f>VLOOKUP(D1536,products!$A$2:$E$97,3,FALSE)</f>
        <v>M</v>
      </c>
      <c r="K1536" s="6">
        <f>VLOOKUP(D1536,products!$A$2:$E$97,4,FALSE)</f>
        <v>2.5</v>
      </c>
      <c r="L1536" s="7">
        <f>VLOOKUP(D1536,products!$A$2:$E$97,5,FALSE)</f>
        <v>22.885000000000002</v>
      </c>
      <c r="M1536" s="7">
        <f t="shared" si="69"/>
        <v>45.77</v>
      </c>
      <c r="N1536" t="str">
        <f t="shared" si="70"/>
        <v>Robusta</v>
      </c>
      <c r="O1536" t="str">
        <f t="shared" si="71"/>
        <v>Medium</v>
      </c>
      <c r="P1536" t="str">
        <f>VLOOKUP(orders[[#All],[Customer ID]],Table2[#All],9,0)</f>
        <v>Yes</v>
      </c>
    </row>
    <row r="1537" spans="1:16" x14ac:dyDescent="0.35">
      <c r="A1537" t="s">
        <v>3516</v>
      </c>
      <c r="B1537" s="5">
        <v>44585</v>
      </c>
      <c r="C1537" t="s">
        <v>3517</v>
      </c>
      <c r="D1537" t="s">
        <v>6145</v>
      </c>
      <c r="E1537">
        <v>2</v>
      </c>
      <c r="F1537" s="2" t="str">
        <f>VLOOKUP(C1537,customers!$A$2:$B$1760,2,FALSE)</f>
        <v>Timoteo Glisane</v>
      </c>
      <c r="G1537" s="2" t="str">
        <f>IF(VLOOKUP(C1537,customers!$A$2:$C$1760,3,FALSE)=0,"",VLOOKUP(C1537,customers!$A$2:$C$1760,3,FALSE))</f>
        <v/>
      </c>
      <c r="H1537" s="2" t="str">
        <f>VLOOKUP(C1537,customers!$A$2:$G$1760,7,FALSE)</f>
        <v>Ireland</v>
      </c>
      <c r="I1537" t="str">
        <f>VLOOKUP(D1537,products!$A$2:$B$97,2,FALSE)</f>
        <v>Lib</v>
      </c>
      <c r="J1537" t="str">
        <f>VLOOKUP(D1537,products!$A$2:$E$97,3,FALSE)</f>
        <v>L</v>
      </c>
      <c r="K1537" s="6">
        <f>VLOOKUP(D1537,products!$A$2:$E$97,4,FALSE)</f>
        <v>0.2</v>
      </c>
      <c r="L1537" s="7">
        <f>VLOOKUP(D1537,products!$A$2:$E$97,5,FALSE)</f>
        <v>4.7549999999999999</v>
      </c>
      <c r="M1537" s="7">
        <f t="shared" si="69"/>
        <v>9.51</v>
      </c>
      <c r="N1537" t="str">
        <f t="shared" si="70"/>
        <v>Liberica</v>
      </c>
      <c r="O1537" t="str">
        <f t="shared" si="71"/>
        <v>Light</v>
      </c>
      <c r="P1537" t="str">
        <f>VLOOKUP(orders[[#All],[Customer ID]],Table2[#All],9,0)</f>
        <v>No</v>
      </c>
    </row>
    <row r="1538" spans="1:16" x14ac:dyDescent="0.35">
      <c r="A1538" t="s">
        <v>3521</v>
      </c>
      <c r="B1538" s="5">
        <v>43544</v>
      </c>
      <c r="C1538" t="s">
        <v>3368</v>
      </c>
      <c r="D1538" t="s">
        <v>6163</v>
      </c>
      <c r="E1538">
        <v>3</v>
      </c>
      <c r="F1538" s="2" t="str">
        <f>VLOOKUP(C1538,customers!$A$2:$B$1760,2,FALSE)</f>
        <v>Marja Urion</v>
      </c>
      <c r="G1538" s="2" t="str">
        <f>IF(VLOOKUP(C1538,customers!$A$2:$C$1760,3,FALSE)=0,"",VLOOKUP(C1538,customers!$A$2:$C$1760,3,FALSE))</f>
        <v>murione5@alexa.com</v>
      </c>
      <c r="H1538" s="2" t="str">
        <f>VLOOKUP(C1538,customers!$A$2:$G$1760,7,FALSE)</f>
        <v>Ireland</v>
      </c>
      <c r="I1538" t="str">
        <f>VLOOKUP(D1538,products!$A$2:$B$97,2,FALSE)</f>
        <v>Rob</v>
      </c>
      <c r="J1538" t="str">
        <f>VLOOKUP(D1538,products!$A$2:$E$97,3,FALSE)</f>
        <v>D</v>
      </c>
      <c r="K1538" s="6">
        <f>VLOOKUP(D1538,products!$A$2:$E$97,4,FALSE)</f>
        <v>0.2</v>
      </c>
      <c r="L1538" s="7">
        <f>VLOOKUP(D1538,products!$A$2:$E$97,5,FALSE)</f>
        <v>2.6850000000000001</v>
      </c>
      <c r="M1538" s="7">
        <f t="shared" ref="M1538:M1552" si="72">E1538*L1538</f>
        <v>8.0549999999999997</v>
      </c>
      <c r="N1538" t="str">
        <f t="shared" ref="N1538:N1552" si="73">IF(I1538="Rob","Robusta",IF(I1538="Exc","Excelsa",IF(I1538="Ara","Arabica",IF(I1538="Lib","Liberica",""))))</f>
        <v>Robusta</v>
      </c>
      <c r="O1538" t="str">
        <f t="shared" ref="O1538:O1552" si="74">IF(J1538="M","Medium",IF(J1538="L","Light",IF(J1538="D","Dark","")))</f>
        <v>Dark</v>
      </c>
      <c r="P1538" t="str">
        <f>VLOOKUP(orders[[#All],[Customer ID]],Table2[#All],9,0)</f>
        <v>Yes</v>
      </c>
    </row>
    <row r="1539" spans="1:16" x14ac:dyDescent="0.35">
      <c r="A1539" t="s">
        <v>3527</v>
      </c>
      <c r="B1539" s="5">
        <v>44156</v>
      </c>
      <c r="C1539" t="s">
        <v>3528</v>
      </c>
      <c r="D1539" t="s">
        <v>6185</v>
      </c>
      <c r="E1539">
        <v>4</v>
      </c>
      <c r="F1539" s="2" t="str">
        <f>VLOOKUP(C1539,customers!$A$2:$B$1760,2,FALSE)</f>
        <v>Hildegarde Brangan</v>
      </c>
      <c r="G1539" s="2" t="str">
        <f>IF(VLOOKUP(C1539,customers!$A$2:$C$1760,3,FALSE)=0,"",VLOOKUP(C1539,customers!$A$2:$C$1760,3,FALSE))</f>
        <v>hbranganex@woothemes.com</v>
      </c>
      <c r="H1539" s="2" t="str">
        <f>VLOOKUP(C1539,customers!$A$2:$G$1760,7,FALSE)</f>
        <v>United States</v>
      </c>
      <c r="I1539" t="str">
        <f>VLOOKUP(D1539,products!$A$2:$B$97,2,FALSE)</f>
        <v>Exc</v>
      </c>
      <c r="J1539" t="str">
        <f>VLOOKUP(D1539,products!$A$2:$E$97,3,FALSE)</f>
        <v>D</v>
      </c>
      <c r="K1539" s="6">
        <f>VLOOKUP(D1539,products!$A$2:$E$97,4,FALSE)</f>
        <v>2.5</v>
      </c>
      <c r="L1539" s="7">
        <f>VLOOKUP(D1539,products!$A$2:$E$97,5,FALSE)</f>
        <v>27.945</v>
      </c>
      <c r="M1539" s="7">
        <f t="shared" si="72"/>
        <v>111.78</v>
      </c>
      <c r="N1539" t="str">
        <f t="shared" si="73"/>
        <v>Excelsa</v>
      </c>
      <c r="O1539" t="str">
        <f t="shared" si="74"/>
        <v>Dark</v>
      </c>
      <c r="P1539" t="str">
        <f>VLOOKUP(orders[[#All],[Customer ID]],Table2[#All],9,0)</f>
        <v>Yes</v>
      </c>
    </row>
    <row r="1540" spans="1:16" x14ac:dyDescent="0.35">
      <c r="A1540" t="s">
        <v>3532</v>
      </c>
      <c r="B1540" s="5">
        <v>44482</v>
      </c>
      <c r="C1540" t="s">
        <v>3533</v>
      </c>
      <c r="D1540" t="s">
        <v>6163</v>
      </c>
      <c r="E1540">
        <v>4</v>
      </c>
      <c r="F1540" s="2" t="str">
        <f>VLOOKUP(C1540,customers!$A$2:$B$1760,2,FALSE)</f>
        <v>Amii Gallyon</v>
      </c>
      <c r="G1540" s="2" t="str">
        <f>IF(VLOOKUP(C1540,customers!$A$2:$C$1760,3,FALSE)=0,"",VLOOKUP(C1540,customers!$A$2:$C$1760,3,FALSE))</f>
        <v>agallyoney@engadget.com</v>
      </c>
      <c r="H1540" s="2" t="str">
        <f>VLOOKUP(C1540,customers!$A$2:$G$1760,7,FALSE)</f>
        <v>United States</v>
      </c>
      <c r="I1540" t="str">
        <f>VLOOKUP(D1540,products!$A$2:$B$97,2,FALSE)</f>
        <v>Rob</v>
      </c>
      <c r="J1540" t="str">
        <f>VLOOKUP(D1540,products!$A$2:$E$97,3,FALSE)</f>
        <v>D</v>
      </c>
      <c r="K1540" s="6">
        <f>VLOOKUP(D1540,products!$A$2:$E$97,4,FALSE)</f>
        <v>0.2</v>
      </c>
      <c r="L1540" s="7">
        <f>VLOOKUP(D1540,products!$A$2:$E$97,5,FALSE)</f>
        <v>2.6850000000000001</v>
      </c>
      <c r="M1540" s="7">
        <f t="shared" si="72"/>
        <v>10.74</v>
      </c>
      <c r="N1540" t="str">
        <f t="shared" si="73"/>
        <v>Robusta</v>
      </c>
      <c r="O1540" t="str">
        <f t="shared" si="74"/>
        <v>Dark</v>
      </c>
      <c r="P1540" t="str">
        <f>VLOOKUP(orders[[#All],[Customer ID]],Table2[#All],9,0)</f>
        <v>Yes</v>
      </c>
    </row>
    <row r="1541" spans="1:16" x14ac:dyDescent="0.35">
      <c r="A1541" t="s">
        <v>3537</v>
      </c>
      <c r="B1541" s="5">
        <v>44488</v>
      </c>
      <c r="C1541" t="s">
        <v>3538</v>
      </c>
      <c r="D1541" t="s">
        <v>6172</v>
      </c>
      <c r="E1541">
        <v>5</v>
      </c>
      <c r="F1541" s="2" t="str">
        <f>VLOOKUP(C1541,customers!$A$2:$B$1760,2,FALSE)</f>
        <v>Birgit Domange</v>
      </c>
      <c r="G1541" s="2" t="str">
        <f>IF(VLOOKUP(C1541,customers!$A$2:$C$1760,3,FALSE)=0,"",VLOOKUP(C1541,customers!$A$2:$C$1760,3,FALSE))</f>
        <v>bdomangeez@yahoo.co.jp</v>
      </c>
      <c r="H1541" s="2" t="str">
        <f>VLOOKUP(C1541,customers!$A$2:$G$1760,7,FALSE)</f>
        <v>United States</v>
      </c>
      <c r="I1541" t="str">
        <f>VLOOKUP(D1541,products!$A$2:$B$97,2,FALSE)</f>
        <v>Rob</v>
      </c>
      <c r="J1541" t="str">
        <f>VLOOKUP(D1541,products!$A$2:$E$97,3,FALSE)</f>
        <v>D</v>
      </c>
      <c r="K1541" s="6">
        <f>VLOOKUP(D1541,products!$A$2:$E$97,4,FALSE)</f>
        <v>0.5</v>
      </c>
      <c r="L1541" s="7">
        <f>VLOOKUP(D1541,products!$A$2:$E$97,5,FALSE)</f>
        <v>5.37</v>
      </c>
      <c r="M1541" s="7">
        <f t="shared" si="72"/>
        <v>26.85</v>
      </c>
      <c r="N1541" t="str">
        <f t="shared" si="73"/>
        <v>Robusta</v>
      </c>
      <c r="O1541" t="str">
        <f t="shared" si="74"/>
        <v>Dark</v>
      </c>
      <c r="P1541" t="str">
        <f>VLOOKUP(orders[[#All],[Customer ID]],Table2[#All],9,0)</f>
        <v>No</v>
      </c>
    </row>
    <row r="1542" spans="1:16" x14ac:dyDescent="0.35">
      <c r="A1542" t="s">
        <v>3542</v>
      </c>
      <c r="B1542" s="5">
        <v>43584</v>
      </c>
      <c r="C1542" t="s">
        <v>3543</v>
      </c>
      <c r="D1542" t="s">
        <v>6170</v>
      </c>
      <c r="E1542">
        <v>4</v>
      </c>
      <c r="F1542" s="2" t="str">
        <f>VLOOKUP(C1542,customers!$A$2:$B$1760,2,FALSE)</f>
        <v>Killian Osler</v>
      </c>
      <c r="G1542" s="2" t="str">
        <f>IF(VLOOKUP(C1542,customers!$A$2:$C$1760,3,FALSE)=0,"",VLOOKUP(C1542,customers!$A$2:$C$1760,3,FALSE))</f>
        <v>koslerf0@gmpg.org</v>
      </c>
      <c r="H1542" s="2" t="str">
        <f>VLOOKUP(C1542,customers!$A$2:$G$1760,7,FALSE)</f>
        <v>United States</v>
      </c>
      <c r="I1542" t="str">
        <f>VLOOKUP(D1542,products!$A$2:$B$97,2,FALSE)</f>
        <v>Lib</v>
      </c>
      <c r="J1542" t="str">
        <f>VLOOKUP(D1542,products!$A$2:$E$97,3,FALSE)</f>
        <v>L</v>
      </c>
      <c r="K1542" s="6">
        <f>VLOOKUP(D1542,products!$A$2:$E$97,4,FALSE)</f>
        <v>1</v>
      </c>
      <c r="L1542" s="7">
        <f>VLOOKUP(D1542,products!$A$2:$E$97,5,FALSE)</f>
        <v>15.85</v>
      </c>
      <c r="M1542" s="7">
        <f t="shared" si="72"/>
        <v>63.4</v>
      </c>
      <c r="N1542" t="str">
        <f t="shared" si="73"/>
        <v>Liberica</v>
      </c>
      <c r="O1542" t="str">
        <f t="shared" si="74"/>
        <v>Light</v>
      </c>
      <c r="P1542" t="str">
        <f>VLOOKUP(orders[[#All],[Customer ID]],Table2[#All],9,0)</f>
        <v>Yes</v>
      </c>
    </row>
    <row r="1543" spans="1:16" x14ac:dyDescent="0.35">
      <c r="A1543" t="s">
        <v>3548</v>
      </c>
      <c r="B1543" s="5">
        <v>43750</v>
      </c>
      <c r="C1543" t="s">
        <v>3549</v>
      </c>
      <c r="D1543" t="s">
        <v>6168</v>
      </c>
      <c r="E1543">
        <v>1</v>
      </c>
      <c r="F1543" s="2" t="str">
        <f>VLOOKUP(C1543,customers!$A$2:$B$1760,2,FALSE)</f>
        <v>Lora Dukes</v>
      </c>
      <c r="G1543" s="2" t="str">
        <f>IF(VLOOKUP(C1543,customers!$A$2:$C$1760,3,FALSE)=0,"",VLOOKUP(C1543,customers!$A$2:$C$1760,3,FALSE))</f>
        <v/>
      </c>
      <c r="H1543" s="2" t="str">
        <f>VLOOKUP(C1543,customers!$A$2:$G$1760,7,FALSE)</f>
        <v>Ireland</v>
      </c>
      <c r="I1543" t="str">
        <f>VLOOKUP(D1543,products!$A$2:$B$97,2,FALSE)</f>
        <v>Ara</v>
      </c>
      <c r="J1543" t="str">
        <f>VLOOKUP(D1543,products!$A$2:$E$97,3,FALSE)</f>
        <v>D</v>
      </c>
      <c r="K1543" s="6">
        <f>VLOOKUP(D1543,products!$A$2:$E$97,4,FALSE)</f>
        <v>2.5</v>
      </c>
      <c r="L1543" s="7">
        <f>VLOOKUP(D1543,products!$A$2:$E$97,5,FALSE)</f>
        <v>22.885000000000002</v>
      </c>
      <c r="M1543" s="7">
        <f t="shared" si="72"/>
        <v>22.885000000000002</v>
      </c>
      <c r="N1543" t="str">
        <f t="shared" si="73"/>
        <v>Arabica</v>
      </c>
      <c r="O1543" t="str">
        <f t="shared" si="74"/>
        <v>Dark</v>
      </c>
      <c r="P1543" t="str">
        <f>VLOOKUP(orders[[#All],[Customer ID]],Table2[#All],9,0)</f>
        <v>Yes</v>
      </c>
    </row>
    <row r="1544" spans="1:16" x14ac:dyDescent="0.35">
      <c r="A1544" t="s">
        <v>3553</v>
      </c>
      <c r="B1544" s="5">
        <v>44335</v>
      </c>
      <c r="C1544" t="s">
        <v>3554</v>
      </c>
      <c r="D1544" t="s">
        <v>6175</v>
      </c>
      <c r="E1544">
        <v>4</v>
      </c>
      <c r="F1544" s="2" t="str">
        <f>VLOOKUP(C1544,customers!$A$2:$B$1760,2,FALSE)</f>
        <v>Zack Pellett</v>
      </c>
      <c r="G1544" s="2" t="str">
        <f>IF(VLOOKUP(C1544,customers!$A$2:$C$1760,3,FALSE)=0,"",VLOOKUP(C1544,customers!$A$2:$C$1760,3,FALSE))</f>
        <v>zpellettf2@dailymotion.com</v>
      </c>
      <c r="H1544" s="2" t="str">
        <f>VLOOKUP(C1544,customers!$A$2:$G$1760,7,FALSE)</f>
        <v>United States</v>
      </c>
      <c r="I1544" t="str">
        <f>VLOOKUP(D1544,products!$A$2:$B$97,2,FALSE)</f>
        <v>Ara</v>
      </c>
      <c r="J1544" t="str">
        <f>VLOOKUP(D1544,products!$A$2:$E$97,3,FALSE)</f>
        <v>M</v>
      </c>
      <c r="K1544" s="6">
        <f>VLOOKUP(D1544,products!$A$2:$E$97,4,FALSE)</f>
        <v>2.5</v>
      </c>
      <c r="L1544" s="7">
        <f>VLOOKUP(D1544,products!$A$2:$E$97,5,FALSE)</f>
        <v>25.875</v>
      </c>
      <c r="M1544" s="7">
        <f t="shared" si="72"/>
        <v>103.5</v>
      </c>
      <c r="N1544" t="str">
        <f t="shared" si="73"/>
        <v>Arabica</v>
      </c>
      <c r="O1544" t="str">
        <f t="shared" si="74"/>
        <v>Medium</v>
      </c>
      <c r="P1544" t="str">
        <f>VLOOKUP(orders[[#All],[Customer ID]],Table2[#All],9,0)</f>
        <v>No</v>
      </c>
    </row>
    <row r="1545" spans="1:16" x14ac:dyDescent="0.35">
      <c r="A1545" t="s">
        <v>3559</v>
      </c>
      <c r="B1545" s="5">
        <v>44380</v>
      </c>
      <c r="C1545" t="s">
        <v>3560</v>
      </c>
      <c r="D1545" t="s">
        <v>6142</v>
      </c>
      <c r="E1545">
        <v>2</v>
      </c>
      <c r="F1545" s="2" t="str">
        <f>VLOOKUP(C1545,customers!$A$2:$B$1760,2,FALSE)</f>
        <v>Ilaire Sprakes</v>
      </c>
      <c r="G1545" s="2" t="str">
        <f>IF(VLOOKUP(C1545,customers!$A$2:$C$1760,3,FALSE)=0,"",VLOOKUP(C1545,customers!$A$2:$C$1760,3,FALSE))</f>
        <v>isprakesf3@spiegel.de</v>
      </c>
      <c r="H1545" s="2" t="str">
        <f>VLOOKUP(C1545,customers!$A$2:$G$1760,7,FALSE)</f>
        <v>United States</v>
      </c>
      <c r="I1545" t="str">
        <f>VLOOKUP(D1545,products!$A$2:$B$97,2,FALSE)</f>
        <v>Rob</v>
      </c>
      <c r="J1545" t="str">
        <f>VLOOKUP(D1545,products!$A$2:$E$97,3,FALSE)</f>
        <v>L</v>
      </c>
      <c r="K1545" s="6">
        <f>VLOOKUP(D1545,products!$A$2:$E$97,4,FALSE)</f>
        <v>2.5</v>
      </c>
      <c r="L1545" s="7">
        <f>VLOOKUP(D1545,products!$A$2:$E$97,5,FALSE)</f>
        <v>27.484999999999999</v>
      </c>
      <c r="M1545" s="7">
        <f t="shared" si="72"/>
        <v>54.97</v>
      </c>
      <c r="N1545" t="str">
        <f t="shared" si="73"/>
        <v>Robusta</v>
      </c>
      <c r="O1545" t="str">
        <f t="shared" si="74"/>
        <v>Light</v>
      </c>
      <c r="P1545" t="str">
        <f>VLOOKUP(orders[[#All],[Customer ID]],Table2[#All],9,0)</f>
        <v>No</v>
      </c>
    </row>
    <row r="1546" spans="1:16" x14ac:dyDescent="0.35">
      <c r="A1546" t="s">
        <v>3565</v>
      </c>
      <c r="B1546" s="5">
        <v>43869</v>
      </c>
      <c r="C1546" t="s">
        <v>3566</v>
      </c>
      <c r="D1546" t="s">
        <v>6180</v>
      </c>
      <c r="E1546">
        <v>2</v>
      </c>
      <c r="F1546" s="2" t="str">
        <f>VLOOKUP(C1546,customers!$A$2:$B$1760,2,FALSE)</f>
        <v>Heda Fromant</v>
      </c>
      <c r="G1546" s="2" t="str">
        <f>IF(VLOOKUP(C1546,customers!$A$2:$C$1760,3,FALSE)=0,"",VLOOKUP(C1546,customers!$A$2:$C$1760,3,FALSE))</f>
        <v>hfromantf4@ucsd.edu</v>
      </c>
      <c r="H1546" s="2" t="str">
        <f>VLOOKUP(C1546,customers!$A$2:$G$1760,7,FALSE)</f>
        <v>United States</v>
      </c>
      <c r="I1546" t="str">
        <f>VLOOKUP(D1546,products!$A$2:$B$97,2,FALSE)</f>
        <v>Ara</v>
      </c>
      <c r="J1546" t="str">
        <f>VLOOKUP(D1546,products!$A$2:$E$97,3,FALSE)</f>
        <v>L</v>
      </c>
      <c r="K1546" s="6">
        <f>VLOOKUP(D1546,products!$A$2:$E$97,4,FALSE)</f>
        <v>0.5</v>
      </c>
      <c r="L1546" s="7">
        <f>VLOOKUP(D1546,products!$A$2:$E$97,5,FALSE)</f>
        <v>7.77</v>
      </c>
      <c r="M1546" s="7">
        <f t="shared" si="72"/>
        <v>15.54</v>
      </c>
      <c r="N1546" t="str">
        <f t="shared" si="73"/>
        <v>Arabica</v>
      </c>
      <c r="O1546" t="str">
        <f t="shared" si="74"/>
        <v>Light</v>
      </c>
      <c r="P1546" t="str">
        <f>VLOOKUP(orders[[#All],[Customer ID]],Table2[#All],9,0)</f>
        <v>No</v>
      </c>
    </row>
    <row r="1547" spans="1:16" x14ac:dyDescent="0.35">
      <c r="A1547" t="s">
        <v>3571</v>
      </c>
      <c r="B1547" s="5">
        <v>44120</v>
      </c>
      <c r="C1547" t="s">
        <v>3572</v>
      </c>
      <c r="D1547" t="s">
        <v>6150</v>
      </c>
      <c r="E1547">
        <v>4</v>
      </c>
      <c r="F1547" s="2" t="str">
        <f>VLOOKUP(C1547,customers!$A$2:$B$1760,2,FALSE)</f>
        <v>Rufus Flear</v>
      </c>
      <c r="G1547" s="2" t="str">
        <f>IF(VLOOKUP(C1547,customers!$A$2:$C$1760,3,FALSE)=0,"",VLOOKUP(C1547,customers!$A$2:$C$1760,3,FALSE))</f>
        <v>rflearf5@artisteer.com</v>
      </c>
      <c r="H1547" s="2" t="str">
        <f>VLOOKUP(C1547,customers!$A$2:$G$1760,7,FALSE)</f>
        <v>United Kingdom</v>
      </c>
      <c r="I1547" t="str">
        <f>VLOOKUP(D1547,products!$A$2:$B$97,2,FALSE)</f>
        <v>Lib</v>
      </c>
      <c r="J1547" t="str">
        <f>VLOOKUP(D1547,products!$A$2:$E$97,3,FALSE)</f>
        <v>D</v>
      </c>
      <c r="K1547" s="6">
        <f>VLOOKUP(D1547,products!$A$2:$E$97,4,FALSE)</f>
        <v>0.2</v>
      </c>
      <c r="L1547" s="7">
        <f>VLOOKUP(D1547,products!$A$2:$E$97,5,FALSE)</f>
        <v>3.8849999999999998</v>
      </c>
      <c r="M1547" s="7">
        <f t="shared" si="72"/>
        <v>15.54</v>
      </c>
      <c r="N1547" t="str">
        <f t="shared" si="73"/>
        <v>Liberica</v>
      </c>
      <c r="O1547" t="str">
        <f t="shared" si="74"/>
        <v>Dark</v>
      </c>
      <c r="P1547" t="str">
        <f>VLOOKUP(orders[[#All],[Customer ID]],Table2[#All],9,0)</f>
        <v>No</v>
      </c>
    </row>
    <row r="1548" spans="1:16" x14ac:dyDescent="0.35">
      <c r="A1548" t="s">
        <v>3577</v>
      </c>
      <c r="B1548" s="5">
        <v>44127</v>
      </c>
      <c r="C1548" t="s">
        <v>3578</v>
      </c>
      <c r="D1548" t="s">
        <v>6185</v>
      </c>
      <c r="E1548">
        <v>3</v>
      </c>
      <c r="F1548" s="2" t="str">
        <f>VLOOKUP(C1548,customers!$A$2:$B$1760,2,FALSE)</f>
        <v>Dom Milella</v>
      </c>
      <c r="G1548" s="2" t="str">
        <f>IF(VLOOKUP(C1548,customers!$A$2:$C$1760,3,FALSE)=0,"",VLOOKUP(C1548,customers!$A$2:$C$1760,3,FALSE))</f>
        <v/>
      </c>
      <c r="H1548" s="2" t="str">
        <f>VLOOKUP(C1548,customers!$A$2:$G$1760,7,FALSE)</f>
        <v>Ireland</v>
      </c>
      <c r="I1548" t="str">
        <f>VLOOKUP(D1548,products!$A$2:$B$97,2,FALSE)</f>
        <v>Exc</v>
      </c>
      <c r="J1548" t="str">
        <f>VLOOKUP(D1548,products!$A$2:$E$97,3,FALSE)</f>
        <v>D</v>
      </c>
      <c r="K1548" s="6">
        <f>VLOOKUP(D1548,products!$A$2:$E$97,4,FALSE)</f>
        <v>2.5</v>
      </c>
      <c r="L1548" s="7">
        <f>VLOOKUP(D1548,products!$A$2:$E$97,5,FALSE)</f>
        <v>27.945</v>
      </c>
      <c r="M1548" s="7">
        <f t="shared" si="72"/>
        <v>83.835000000000008</v>
      </c>
      <c r="N1548" t="str">
        <f t="shared" si="73"/>
        <v>Excelsa</v>
      </c>
      <c r="O1548" t="str">
        <f t="shared" si="74"/>
        <v>Dark</v>
      </c>
      <c r="P1548" t="str">
        <f>VLOOKUP(orders[[#All],[Customer ID]],Table2[#All],9,0)</f>
        <v>No</v>
      </c>
    </row>
    <row r="1549" spans="1:16" x14ac:dyDescent="0.35">
      <c r="A1549" t="s">
        <v>3582</v>
      </c>
      <c r="B1549" s="5">
        <v>44265</v>
      </c>
      <c r="C1549" t="s">
        <v>3594</v>
      </c>
      <c r="D1549" t="s">
        <v>6178</v>
      </c>
      <c r="E1549">
        <v>3</v>
      </c>
      <c r="F1549" s="2" t="str">
        <f>VLOOKUP(C1549,customers!$A$2:$B$1760,2,FALSE)</f>
        <v>Wilek Lightollers</v>
      </c>
      <c r="G1549" s="2" t="str">
        <f>IF(VLOOKUP(C1549,customers!$A$2:$C$1760,3,FALSE)=0,"",VLOOKUP(C1549,customers!$A$2:$C$1760,3,FALSE))</f>
        <v>wlightollersf9@baidu.com</v>
      </c>
      <c r="H1549" s="2" t="str">
        <f>VLOOKUP(C1549,customers!$A$2:$G$1760,7,FALSE)</f>
        <v>United States</v>
      </c>
      <c r="I1549" t="str">
        <f>VLOOKUP(D1549,products!$A$2:$B$97,2,FALSE)</f>
        <v>Rob</v>
      </c>
      <c r="J1549" t="str">
        <f>VLOOKUP(D1549,products!$A$2:$E$97,3,FALSE)</f>
        <v>L</v>
      </c>
      <c r="K1549" s="6">
        <f>VLOOKUP(D1549,products!$A$2:$E$97,4,FALSE)</f>
        <v>0.2</v>
      </c>
      <c r="L1549" s="7">
        <f>VLOOKUP(D1549,products!$A$2:$E$97,5,FALSE)</f>
        <v>3.585</v>
      </c>
      <c r="M1549" s="7">
        <f t="shared" si="72"/>
        <v>10.754999999999999</v>
      </c>
      <c r="N1549" t="str">
        <f t="shared" si="73"/>
        <v>Robusta</v>
      </c>
      <c r="O1549" t="str">
        <f t="shared" si="74"/>
        <v>Light</v>
      </c>
      <c r="P1549" t="str">
        <f>VLOOKUP(orders[[#All],[Customer ID]],Table2[#All],9,0)</f>
        <v>Yes</v>
      </c>
    </row>
    <row r="1550" spans="1:16" x14ac:dyDescent="0.35">
      <c r="A1550" t="s">
        <v>3587</v>
      </c>
      <c r="B1550" s="5">
        <v>44384</v>
      </c>
      <c r="C1550" t="s">
        <v>3588</v>
      </c>
      <c r="D1550" t="s">
        <v>6184</v>
      </c>
      <c r="E1550">
        <v>3</v>
      </c>
      <c r="F1550" s="2" t="str">
        <f>VLOOKUP(C1550,customers!$A$2:$B$1760,2,FALSE)</f>
        <v>Bette-ann Munden</v>
      </c>
      <c r="G1550" s="2" t="str">
        <f>IF(VLOOKUP(C1550,customers!$A$2:$C$1760,3,FALSE)=0,"",VLOOKUP(C1550,customers!$A$2:$C$1760,3,FALSE))</f>
        <v>bmundenf8@elpais.com</v>
      </c>
      <c r="H1550" s="2" t="str">
        <f>VLOOKUP(C1550,customers!$A$2:$G$1760,7,FALSE)</f>
        <v>United States</v>
      </c>
      <c r="I1550" t="str">
        <f>VLOOKUP(D1550,products!$A$2:$B$97,2,FALSE)</f>
        <v>Exc</v>
      </c>
      <c r="J1550" t="str">
        <f>VLOOKUP(D1550,products!$A$2:$E$97,3,FALSE)</f>
        <v>L</v>
      </c>
      <c r="K1550" s="6">
        <f>VLOOKUP(D1550,products!$A$2:$E$97,4,FALSE)</f>
        <v>0.2</v>
      </c>
      <c r="L1550" s="7">
        <f>VLOOKUP(D1550,products!$A$2:$E$97,5,FALSE)</f>
        <v>4.4550000000000001</v>
      </c>
      <c r="M1550" s="7">
        <f t="shared" si="72"/>
        <v>13.365</v>
      </c>
      <c r="N1550" t="str">
        <f t="shared" si="73"/>
        <v>Excelsa</v>
      </c>
      <c r="O1550" t="str">
        <f t="shared" si="74"/>
        <v>Light</v>
      </c>
      <c r="P1550" t="str">
        <f>VLOOKUP(orders[[#All],[Customer ID]],Table2[#All],9,0)</f>
        <v>Yes</v>
      </c>
    </row>
    <row r="1551" spans="1:16" x14ac:dyDescent="0.35">
      <c r="A1551" t="s">
        <v>3593</v>
      </c>
      <c r="B1551" s="5">
        <v>44232</v>
      </c>
      <c r="C1551" t="s">
        <v>3594</v>
      </c>
      <c r="D1551" t="s">
        <v>6184</v>
      </c>
      <c r="E1551">
        <v>4</v>
      </c>
      <c r="F1551" s="2" t="str">
        <f>VLOOKUP(C1551,customers!$A$2:$B$1760,2,FALSE)</f>
        <v>Wilek Lightollers</v>
      </c>
      <c r="G1551" s="2" t="str">
        <f>IF(VLOOKUP(C1551,customers!$A$2:$C$1760,3,FALSE)=0,"",VLOOKUP(C1551,customers!$A$2:$C$1760,3,FALSE))</f>
        <v>wlightollersf9@baidu.com</v>
      </c>
      <c r="H1551" s="2" t="str">
        <f>VLOOKUP(C1551,customers!$A$2:$G$1760,7,FALSE)</f>
        <v>United States</v>
      </c>
      <c r="I1551" t="str">
        <f>VLOOKUP(D1551,products!$A$2:$B$97,2,FALSE)</f>
        <v>Exc</v>
      </c>
      <c r="J1551" t="str">
        <f>VLOOKUP(D1551,products!$A$2:$E$97,3,FALSE)</f>
        <v>L</v>
      </c>
      <c r="K1551" s="6">
        <f>VLOOKUP(D1551,products!$A$2:$E$97,4,FALSE)</f>
        <v>0.2</v>
      </c>
      <c r="L1551" s="7">
        <f>VLOOKUP(D1551,products!$A$2:$E$97,5,FALSE)</f>
        <v>4.4550000000000001</v>
      </c>
      <c r="M1551" s="7">
        <f t="shared" si="72"/>
        <v>17.82</v>
      </c>
      <c r="N1551" t="str">
        <f t="shared" si="73"/>
        <v>Excelsa</v>
      </c>
      <c r="O1551" t="str">
        <f t="shared" si="74"/>
        <v>Light</v>
      </c>
      <c r="P1551" t="str">
        <f>VLOOKUP(orders[[#All],[Customer ID]],Table2[#All],9,0)</f>
        <v>Yes</v>
      </c>
    </row>
    <row r="1552" spans="1:16" x14ac:dyDescent="0.35">
      <c r="A1552" t="s">
        <v>3599</v>
      </c>
      <c r="B1552" s="5">
        <v>44176</v>
      </c>
      <c r="C1552" t="s">
        <v>3600</v>
      </c>
      <c r="D1552" t="s">
        <v>6150</v>
      </c>
      <c r="E1552">
        <v>6</v>
      </c>
      <c r="F1552" s="2" t="str">
        <f>VLOOKUP(C1552,customers!$A$2:$B$1760,2,FALSE)</f>
        <v>Nick Brakespear</v>
      </c>
      <c r="G1552" s="2" t="str">
        <f>IF(VLOOKUP(C1552,customers!$A$2:$C$1760,3,FALSE)=0,"",VLOOKUP(C1552,customers!$A$2:$C$1760,3,FALSE))</f>
        <v>nbrakespearfa@rediff.com</v>
      </c>
      <c r="H1552" s="2" t="str">
        <f>VLOOKUP(C1552,customers!$A$2:$G$1760,7,FALSE)</f>
        <v>United States</v>
      </c>
      <c r="I1552" t="str">
        <f>VLOOKUP(D1552,products!$A$2:$B$97,2,FALSE)</f>
        <v>Lib</v>
      </c>
      <c r="J1552" t="str">
        <f>VLOOKUP(D1552,products!$A$2:$E$97,3,FALSE)</f>
        <v>D</v>
      </c>
      <c r="K1552" s="6">
        <f>VLOOKUP(D1552,products!$A$2:$E$97,4,FALSE)</f>
        <v>0.2</v>
      </c>
      <c r="L1552" s="7">
        <f>VLOOKUP(D1552,products!$A$2:$E$97,5,FALSE)</f>
        <v>3.8849999999999998</v>
      </c>
      <c r="M1552" s="7">
        <f t="shared" si="72"/>
        <v>23.31</v>
      </c>
      <c r="N1552" t="str">
        <f t="shared" si="73"/>
        <v>Liberica</v>
      </c>
      <c r="O1552" t="str">
        <f t="shared" si="74"/>
        <v>Dark</v>
      </c>
      <c r="P1552" t="str">
        <f>VLOOKUP(orders[[#All],[Customer ID]],Table2[#All],9,0)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760"/>
  <sheetViews>
    <sheetView topLeftCell="C1739" workbookViewId="0">
      <selection activeCell="C5" sqref="C5"/>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8" max="8" width="10.54296875" customWidth="1"/>
    <col min="9" max="9" width="13.08984375"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row r="1002" spans="1:9" x14ac:dyDescent="0.35">
      <c r="A1002" t="s">
        <v>491</v>
      </c>
      <c r="B1002" t="s">
        <v>492</v>
      </c>
      <c r="C1002" t="s">
        <v>493</v>
      </c>
      <c r="D1002" t="s">
        <v>494</v>
      </c>
      <c r="E1002" t="s">
        <v>495</v>
      </c>
      <c r="F1002" t="s">
        <v>266</v>
      </c>
      <c r="G1002" t="s">
        <v>19</v>
      </c>
      <c r="H1002">
        <v>7505</v>
      </c>
      <c r="I1002" t="s">
        <v>6190</v>
      </c>
    </row>
    <row r="1003" spans="1:9" x14ac:dyDescent="0.35">
      <c r="A1003" t="s">
        <v>496</v>
      </c>
      <c r="B1003" t="s">
        <v>497</v>
      </c>
      <c r="C1003" t="s">
        <v>498</v>
      </c>
      <c r="D1003" t="s">
        <v>499</v>
      </c>
      <c r="E1003" t="s">
        <v>500</v>
      </c>
      <c r="F1003" t="s">
        <v>329</v>
      </c>
      <c r="G1003" t="s">
        <v>318</v>
      </c>
      <c r="I1003" t="s">
        <v>6191</v>
      </c>
    </row>
    <row r="1004" spans="1:9" x14ac:dyDescent="0.35">
      <c r="A1004" t="s">
        <v>502</v>
      </c>
      <c r="B1004" t="s">
        <v>503</v>
      </c>
      <c r="C1004" t="s">
        <v>504</v>
      </c>
      <c r="D1004" t="s">
        <v>505</v>
      </c>
      <c r="E1004" t="s">
        <v>506</v>
      </c>
      <c r="F1004" t="s">
        <v>125</v>
      </c>
      <c r="G1004" t="s">
        <v>19</v>
      </c>
      <c r="H1004">
        <v>78205</v>
      </c>
      <c r="I1004" t="s">
        <v>6190</v>
      </c>
    </row>
    <row r="1005" spans="1:9" x14ac:dyDescent="0.35">
      <c r="A1005" t="s">
        <v>507</v>
      </c>
      <c r="B1005" t="s">
        <v>508</v>
      </c>
      <c r="C1005" t="s">
        <v>509</v>
      </c>
      <c r="D1005" t="s">
        <v>510</v>
      </c>
      <c r="E1005" t="s">
        <v>511</v>
      </c>
      <c r="F1005" t="s">
        <v>83</v>
      </c>
      <c r="G1005" t="s">
        <v>19</v>
      </c>
      <c r="H1005">
        <v>62711</v>
      </c>
      <c r="I1005" t="s">
        <v>6190</v>
      </c>
    </row>
    <row r="1006" spans="1:9" x14ac:dyDescent="0.35">
      <c r="A1006" t="s">
        <v>513</v>
      </c>
      <c r="B1006" t="s">
        <v>514</v>
      </c>
      <c r="D1006" t="s">
        <v>515</v>
      </c>
      <c r="E1006" t="s">
        <v>516</v>
      </c>
      <c r="F1006" t="s">
        <v>517</v>
      </c>
      <c r="G1006" t="s">
        <v>318</v>
      </c>
      <c r="I1006" t="s">
        <v>6191</v>
      </c>
    </row>
    <row r="1007" spans="1:9" x14ac:dyDescent="0.35">
      <c r="A1007" t="s">
        <v>520</v>
      </c>
      <c r="B1007" t="s">
        <v>521</v>
      </c>
      <c r="D1007" t="s">
        <v>522</v>
      </c>
      <c r="E1007" t="s">
        <v>523</v>
      </c>
      <c r="F1007" t="s">
        <v>110</v>
      </c>
      <c r="G1007" t="s">
        <v>19</v>
      </c>
      <c r="H1007">
        <v>18505</v>
      </c>
      <c r="I1007" t="s">
        <v>6191</v>
      </c>
    </row>
    <row r="1008" spans="1:9" x14ac:dyDescent="0.35">
      <c r="A1008" t="s">
        <v>525</v>
      </c>
      <c r="B1008" t="s">
        <v>526</v>
      </c>
      <c r="C1008" t="s">
        <v>527</v>
      </c>
      <c r="D1008" t="s">
        <v>528</v>
      </c>
      <c r="E1008" t="s">
        <v>529</v>
      </c>
      <c r="F1008" t="s">
        <v>203</v>
      </c>
      <c r="G1008" t="s">
        <v>19</v>
      </c>
      <c r="H1008">
        <v>45440</v>
      </c>
      <c r="I1008" t="s">
        <v>6190</v>
      </c>
    </row>
    <row r="1009" spans="1:9" x14ac:dyDescent="0.35">
      <c r="A1009" t="s">
        <v>531</v>
      </c>
      <c r="B1009" t="s">
        <v>532</v>
      </c>
      <c r="D1009" t="s">
        <v>533</v>
      </c>
      <c r="E1009" t="s">
        <v>534</v>
      </c>
      <c r="F1009" t="s">
        <v>386</v>
      </c>
      <c r="G1009" t="s">
        <v>318</v>
      </c>
      <c r="I1009" t="s">
        <v>6190</v>
      </c>
    </row>
    <row r="1010" spans="1:9" x14ac:dyDescent="0.35">
      <c r="A1010" t="s">
        <v>536</v>
      </c>
      <c r="B1010" t="s">
        <v>537</v>
      </c>
      <c r="C1010" t="s">
        <v>538</v>
      </c>
      <c r="D1010" t="s">
        <v>539</v>
      </c>
      <c r="E1010" t="s">
        <v>540</v>
      </c>
      <c r="F1010" t="s">
        <v>27</v>
      </c>
      <c r="G1010" t="s">
        <v>19</v>
      </c>
      <c r="H1010">
        <v>90045</v>
      </c>
      <c r="I1010" t="s">
        <v>6191</v>
      </c>
    </row>
    <row r="1011" spans="1:9" x14ac:dyDescent="0.35">
      <c r="A1011" t="s">
        <v>542</v>
      </c>
      <c r="B1011" t="s">
        <v>543</v>
      </c>
      <c r="C1011" t="s">
        <v>544</v>
      </c>
      <c r="D1011" t="s">
        <v>545</v>
      </c>
      <c r="E1011" t="s">
        <v>546</v>
      </c>
      <c r="F1011" t="s">
        <v>27</v>
      </c>
      <c r="G1011" t="s">
        <v>19</v>
      </c>
      <c r="H1011">
        <v>90065</v>
      </c>
      <c r="I1011" t="s">
        <v>6191</v>
      </c>
    </row>
    <row r="1012" spans="1:9" x14ac:dyDescent="0.35">
      <c r="A1012" t="s">
        <v>548</v>
      </c>
      <c r="B1012" t="s">
        <v>549</v>
      </c>
      <c r="C1012" t="s">
        <v>550</v>
      </c>
      <c r="D1012" t="s">
        <v>551</v>
      </c>
      <c r="E1012" t="s">
        <v>552</v>
      </c>
      <c r="F1012" t="s">
        <v>98</v>
      </c>
      <c r="G1012" t="s">
        <v>19</v>
      </c>
      <c r="H1012">
        <v>95160</v>
      </c>
      <c r="I1012" t="s">
        <v>6191</v>
      </c>
    </row>
    <row r="1013" spans="1:9" x14ac:dyDescent="0.35">
      <c r="A1013" t="s">
        <v>554</v>
      </c>
      <c r="B1013" t="s">
        <v>555</v>
      </c>
      <c r="C1013" t="s">
        <v>556</v>
      </c>
      <c r="D1013" t="s">
        <v>557</v>
      </c>
      <c r="E1013" t="s">
        <v>558</v>
      </c>
      <c r="F1013" t="s">
        <v>98</v>
      </c>
      <c r="G1013" t="s">
        <v>19</v>
      </c>
      <c r="H1013">
        <v>95194</v>
      </c>
      <c r="I1013" t="s">
        <v>6190</v>
      </c>
    </row>
    <row r="1014" spans="1:9" x14ac:dyDescent="0.35">
      <c r="A1014" t="s">
        <v>560</v>
      </c>
      <c r="B1014" t="s">
        <v>561</v>
      </c>
      <c r="C1014" t="s">
        <v>562</v>
      </c>
      <c r="D1014" t="s">
        <v>563</v>
      </c>
      <c r="E1014" t="s">
        <v>564</v>
      </c>
      <c r="F1014" t="s">
        <v>38</v>
      </c>
      <c r="G1014" t="s">
        <v>19</v>
      </c>
      <c r="H1014">
        <v>23285</v>
      </c>
      <c r="I1014" t="s">
        <v>6191</v>
      </c>
    </row>
    <row r="1015" spans="1:9" x14ac:dyDescent="0.35">
      <c r="A1015" t="s">
        <v>566</v>
      </c>
      <c r="B1015" t="s">
        <v>567</v>
      </c>
      <c r="C1015" t="s">
        <v>568</v>
      </c>
      <c r="E1015" t="s">
        <v>569</v>
      </c>
      <c r="F1015" t="s">
        <v>269</v>
      </c>
      <c r="G1015" t="s">
        <v>19</v>
      </c>
      <c r="H1015">
        <v>41905</v>
      </c>
      <c r="I1015" t="s">
        <v>6191</v>
      </c>
    </row>
    <row r="1016" spans="1:9" x14ac:dyDescent="0.35">
      <c r="A1016" t="s">
        <v>571</v>
      </c>
      <c r="B1016" t="s">
        <v>572</v>
      </c>
      <c r="C1016" t="s">
        <v>573</v>
      </c>
      <c r="D1016" t="s">
        <v>574</v>
      </c>
      <c r="E1016" t="s">
        <v>575</v>
      </c>
      <c r="F1016" t="s">
        <v>104</v>
      </c>
      <c r="G1016" t="s">
        <v>19</v>
      </c>
      <c r="H1016">
        <v>63131</v>
      </c>
      <c r="I1016" t="s">
        <v>6190</v>
      </c>
    </row>
    <row r="1017" spans="1:9" x14ac:dyDescent="0.35">
      <c r="A1017" t="s">
        <v>577</v>
      </c>
      <c r="B1017" t="s">
        <v>578</v>
      </c>
      <c r="C1017" t="s">
        <v>579</v>
      </c>
      <c r="E1017" t="s">
        <v>580</v>
      </c>
      <c r="F1017" t="s">
        <v>46</v>
      </c>
      <c r="G1017" t="s">
        <v>19</v>
      </c>
      <c r="H1017">
        <v>19172</v>
      </c>
      <c r="I1017" t="s">
        <v>6191</v>
      </c>
    </row>
    <row r="1018" spans="1:9" x14ac:dyDescent="0.35">
      <c r="A1018" t="s">
        <v>582</v>
      </c>
      <c r="B1018" t="s">
        <v>583</v>
      </c>
      <c r="C1018" t="s">
        <v>584</v>
      </c>
      <c r="D1018" t="s">
        <v>585</v>
      </c>
      <c r="E1018" t="s">
        <v>586</v>
      </c>
      <c r="F1018" t="s">
        <v>189</v>
      </c>
      <c r="G1018" t="s">
        <v>19</v>
      </c>
      <c r="H1018">
        <v>97271</v>
      </c>
      <c r="I1018" t="s">
        <v>6191</v>
      </c>
    </row>
    <row r="1019" spans="1:9" x14ac:dyDescent="0.35">
      <c r="A1019" t="s">
        <v>588</v>
      </c>
      <c r="B1019" t="s">
        <v>589</v>
      </c>
      <c r="C1019" t="s">
        <v>590</v>
      </c>
      <c r="D1019" t="s">
        <v>591</v>
      </c>
      <c r="E1019" t="s">
        <v>592</v>
      </c>
      <c r="F1019" t="s">
        <v>63</v>
      </c>
      <c r="G1019" t="s">
        <v>19</v>
      </c>
      <c r="H1019">
        <v>77240</v>
      </c>
      <c r="I1019" t="s">
        <v>6191</v>
      </c>
    </row>
    <row r="1020" spans="1:9" x14ac:dyDescent="0.35">
      <c r="A1020" t="s">
        <v>594</v>
      </c>
      <c r="B1020" t="s">
        <v>595</v>
      </c>
      <c r="C1020" t="s">
        <v>596</v>
      </c>
      <c r="E1020" t="s">
        <v>597</v>
      </c>
      <c r="F1020" t="s">
        <v>474</v>
      </c>
      <c r="G1020" t="s">
        <v>318</v>
      </c>
      <c r="I1020" t="s">
        <v>6190</v>
      </c>
    </row>
    <row r="1021" spans="1:9" x14ac:dyDescent="0.35">
      <c r="A1021" t="s">
        <v>599</v>
      </c>
      <c r="B1021" t="s">
        <v>600</v>
      </c>
      <c r="C1021" t="s">
        <v>601</v>
      </c>
      <c r="D1021" t="s">
        <v>602</v>
      </c>
      <c r="E1021" t="s">
        <v>603</v>
      </c>
      <c r="F1021" t="s">
        <v>57</v>
      </c>
      <c r="G1021" t="s">
        <v>19</v>
      </c>
      <c r="H1021">
        <v>10060</v>
      </c>
      <c r="I1021" t="s">
        <v>6190</v>
      </c>
    </row>
    <row r="1022" spans="1:9" x14ac:dyDescent="0.35">
      <c r="A1022" t="s">
        <v>604</v>
      </c>
      <c r="B1022" t="s">
        <v>605</v>
      </c>
      <c r="D1022" t="s">
        <v>606</v>
      </c>
      <c r="E1022" t="s">
        <v>607</v>
      </c>
      <c r="F1022" t="s">
        <v>435</v>
      </c>
      <c r="G1022" t="s">
        <v>318</v>
      </c>
      <c r="I1022" t="s">
        <v>6190</v>
      </c>
    </row>
    <row r="1023" spans="1:9" x14ac:dyDescent="0.35">
      <c r="A1023" t="s">
        <v>609</v>
      </c>
      <c r="B1023" t="s">
        <v>610</v>
      </c>
      <c r="C1023" t="s">
        <v>611</v>
      </c>
      <c r="D1023" t="s">
        <v>612</v>
      </c>
      <c r="E1023" t="s">
        <v>613</v>
      </c>
      <c r="F1023" t="s">
        <v>183</v>
      </c>
      <c r="G1023" t="s">
        <v>19</v>
      </c>
      <c r="H1023">
        <v>49560</v>
      </c>
      <c r="I1023" t="s">
        <v>6191</v>
      </c>
    </row>
    <row r="1024" spans="1:9" x14ac:dyDescent="0.35">
      <c r="A1024" t="s">
        <v>615</v>
      </c>
      <c r="B1024" t="s">
        <v>616</v>
      </c>
      <c r="C1024" t="s">
        <v>617</v>
      </c>
      <c r="D1024" t="s">
        <v>618</v>
      </c>
      <c r="E1024" t="s">
        <v>619</v>
      </c>
      <c r="F1024" t="s">
        <v>211</v>
      </c>
      <c r="G1024" t="s">
        <v>19</v>
      </c>
      <c r="H1024">
        <v>33982</v>
      </c>
      <c r="I1024" t="s">
        <v>6190</v>
      </c>
    </row>
    <row r="1025" spans="1:9" x14ac:dyDescent="0.35">
      <c r="A1025" t="s">
        <v>621</v>
      </c>
      <c r="B1025" t="s">
        <v>622</v>
      </c>
      <c r="C1025" t="s">
        <v>623</v>
      </c>
      <c r="D1025" t="s">
        <v>624</v>
      </c>
      <c r="E1025" t="s">
        <v>625</v>
      </c>
      <c r="F1025" t="s">
        <v>91</v>
      </c>
      <c r="G1025" t="s">
        <v>19</v>
      </c>
      <c r="H1025">
        <v>98682</v>
      </c>
      <c r="I1025" t="s">
        <v>6190</v>
      </c>
    </row>
    <row r="1026" spans="1:9" x14ac:dyDescent="0.35">
      <c r="A1026" t="s">
        <v>627</v>
      </c>
      <c r="B1026" t="s">
        <v>628</v>
      </c>
      <c r="C1026" t="s">
        <v>629</v>
      </c>
      <c r="D1026" t="s">
        <v>630</v>
      </c>
      <c r="E1026" t="s">
        <v>631</v>
      </c>
      <c r="F1026" t="s">
        <v>157</v>
      </c>
      <c r="G1026" t="s">
        <v>19</v>
      </c>
      <c r="H1026">
        <v>80150</v>
      </c>
      <c r="I1026" t="s">
        <v>6191</v>
      </c>
    </row>
    <row r="1027" spans="1:9" x14ac:dyDescent="0.35">
      <c r="A1027" t="s">
        <v>633</v>
      </c>
      <c r="B1027" t="s">
        <v>634</v>
      </c>
      <c r="D1027" t="s">
        <v>635</v>
      </c>
      <c r="E1027" t="s">
        <v>636</v>
      </c>
      <c r="F1027" t="s">
        <v>211</v>
      </c>
      <c r="G1027" t="s">
        <v>19</v>
      </c>
      <c r="H1027">
        <v>33982</v>
      </c>
      <c r="I1027" t="s">
        <v>6190</v>
      </c>
    </row>
    <row r="1028" spans="1:9" x14ac:dyDescent="0.35">
      <c r="A1028" t="s">
        <v>638</v>
      </c>
      <c r="B1028" t="s">
        <v>639</v>
      </c>
      <c r="C1028" t="s">
        <v>640</v>
      </c>
      <c r="D1028" t="s">
        <v>641</v>
      </c>
      <c r="E1028" t="s">
        <v>642</v>
      </c>
      <c r="F1028" t="s">
        <v>40</v>
      </c>
      <c r="G1028" t="s">
        <v>19</v>
      </c>
      <c r="H1028">
        <v>94975</v>
      </c>
      <c r="I1028" t="s">
        <v>6190</v>
      </c>
    </row>
    <row r="1029" spans="1:9" x14ac:dyDescent="0.35">
      <c r="A1029" t="s">
        <v>644</v>
      </c>
      <c r="B1029" t="s">
        <v>645</v>
      </c>
      <c r="C1029" t="s">
        <v>646</v>
      </c>
      <c r="D1029" t="s">
        <v>647</v>
      </c>
      <c r="E1029" t="s">
        <v>648</v>
      </c>
      <c r="F1029" t="s">
        <v>433</v>
      </c>
      <c r="G1029" t="s">
        <v>318</v>
      </c>
      <c r="I1029" t="s">
        <v>6191</v>
      </c>
    </row>
    <row r="1030" spans="1:9" x14ac:dyDescent="0.35">
      <c r="A1030" t="s">
        <v>650</v>
      </c>
      <c r="B1030" t="s">
        <v>651</v>
      </c>
      <c r="C1030" t="s">
        <v>652</v>
      </c>
      <c r="D1030" t="s">
        <v>653</v>
      </c>
      <c r="E1030" t="s">
        <v>654</v>
      </c>
      <c r="F1030" t="s">
        <v>347</v>
      </c>
      <c r="G1030" t="s">
        <v>318</v>
      </c>
      <c r="I1030" t="s">
        <v>6191</v>
      </c>
    </row>
    <row r="1031" spans="1:9" x14ac:dyDescent="0.35">
      <c r="A1031" t="s">
        <v>656</v>
      </c>
      <c r="B1031" t="s">
        <v>657</v>
      </c>
      <c r="C1031" t="s">
        <v>658</v>
      </c>
      <c r="D1031" t="s">
        <v>659</v>
      </c>
      <c r="E1031" t="s">
        <v>660</v>
      </c>
      <c r="F1031" t="s">
        <v>423</v>
      </c>
      <c r="G1031" t="s">
        <v>318</v>
      </c>
      <c r="I1031" t="s">
        <v>6190</v>
      </c>
    </row>
    <row r="1032" spans="1:9" x14ac:dyDescent="0.35">
      <c r="A1032" t="s">
        <v>662</v>
      </c>
      <c r="B1032" t="s">
        <v>663</v>
      </c>
      <c r="D1032" t="s">
        <v>664</v>
      </c>
      <c r="E1032" t="s">
        <v>665</v>
      </c>
      <c r="F1032" t="s">
        <v>133</v>
      </c>
      <c r="G1032" t="s">
        <v>19</v>
      </c>
      <c r="H1032">
        <v>80044</v>
      </c>
      <c r="I1032" t="s">
        <v>6191</v>
      </c>
    </row>
    <row r="1033" spans="1:9" x14ac:dyDescent="0.35">
      <c r="A1033" t="s">
        <v>666</v>
      </c>
      <c r="B1033" t="s">
        <v>667</v>
      </c>
      <c r="C1033" t="s">
        <v>668</v>
      </c>
      <c r="D1033" t="s">
        <v>669</v>
      </c>
      <c r="E1033" t="s">
        <v>670</v>
      </c>
      <c r="F1033" t="s">
        <v>132</v>
      </c>
      <c r="G1033" t="s">
        <v>19</v>
      </c>
      <c r="H1033">
        <v>11407</v>
      </c>
      <c r="I1033" t="s">
        <v>6191</v>
      </c>
    </row>
    <row r="1034" spans="1:9" x14ac:dyDescent="0.35">
      <c r="A1034" t="s">
        <v>671</v>
      </c>
      <c r="B1034" t="s">
        <v>672</v>
      </c>
      <c r="C1034" t="s">
        <v>673</v>
      </c>
      <c r="D1034" t="s">
        <v>674</v>
      </c>
      <c r="E1034" t="s">
        <v>675</v>
      </c>
      <c r="F1034" t="s">
        <v>349</v>
      </c>
      <c r="G1034" t="s">
        <v>318</v>
      </c>
      <c r="I1034" t="s">
        <v>6190</v>
      </c>
    </row>
    <row r="1035" spans="1:9" x14ac:dyDescent="0.35">
      <c r="A1035" t="s">
        <v>677</v>
      </c>
      <c r="B1035" t="s">
        <v>678</v>
      </c>
      <c r="C1035" t="s">
        <v>679</v>
      </c>
      <c r="E1035" t="s">
        <v>680</v>
      </c>
      <c r="F1035" t="s">
        <v>141</v>
      </c>
      <c r="G1035" t="s">
        <v>19</v>
      </c>
      <c r="H1035">
        <v>58207</v>
      </c>
      <c r="I1035" t="s">
        <v>6191</v>
      </c>
    </row>
    <row r="1036" spans="1:9" x14ac:dyDescent="0.35">
      <c r="A1036" t="s">
        <v>682</v>
      </c>
      <c r="B1036" t="s">
        <v>683</v>
      </c>
      <c r="C1036" t="s">
        <v>684</v>
      </c>
      <c r="D1036" t="s">
        <v>685</v>
      </c>
      <c r="E1036" t="s">
        <v>686</v>
      </c>
      <c r="F1036" t="s">
        <v>81</v>
      </c>
      <c r="G1036" t="s">
        <v>28</v>
      </c>
      <c r="I1036" t="s">
        <v>6190</v>
      </c>
    </row>
    <row r="1037" spans="1:9" x14ac:dyDescent="0.35">
      <c r="A1037" t="s">
        <v>688</v>
      </c>
      <c r="B1037" t="s">
        <v>689</v>
      </c>
      <c r="C1037" t="s">
        <v>690</v>
      </c>
      <c r="D1037" t="s">
        <v>691</v>
      </c>
      <c r="E1037" t="s">
        <v>692</v>
      </c>
      <c r="F1037" t="s">
        <v>48</v>
      </c>
      <c r="G1037" t="s">
        <v>19</v>
      </c>
      <c r="H1037">
        <v>25362</v>
      </c>
      <c r="I1037" t="s">
        <v>6191</v>
      </c>
    </row>
    <row r="1038" spans="1:9" x14ac:dyDescent="0.35">
      <c r="A1038" t="s">
        <v>694</v>
      </c>
      <c r="B1038" t="s">
        <v>695</v>
      </c>
      <c r="C1038" t="s">
        <v>696</v>
      </c>
      <c r="D1038" t="s">
        <v>697</v>
      </c>
      <c r="E1038" t="s">
        <v>698</v>
      </c>
      <c r="F1038" t="s">
        <v>88</v>
      </c>
      <c r="G1038" t="s">
        <v>19</v>
      </c>
      <c r="H1038">
        <v>72204</v>
      </c>
      <c r="I1038" t="s">
        <v>6191</v>
      </c>
    </row>
    <row r="1039" spans="1:9" x14ac:dyDescent="0.35">
      <c r="A1039" t="s">
        <v>700</v>
      </c>
      <c r="B1039" t="s">
        <v>701</v>
      </c>
      <c r="C1039" t="s">
        <v>702</v>
      </c>
      <c r="D1039" t="s">
        <v>703</v>
      </c>
      <c r="E1039" t="s">
        <v>704</v>
      </c>
      <c r="F1039" t="s">
        <v>42</v>
      </c>
      <c r="G1039" t="s">
        <v>19</v>
      </c>
      <c r="H1039">
        <v>80291</v>
      </c>
      <c r="I1039" t="s">
        <v>6191</v>
      </c>
    </row>
    <row r="1040" spans="1:9" x14ac:dyDescent="0.35">
      <c r="A1040" t="s">
        <v>706</v>
      </c>
      <c r="B1040" t="s">
        <v>707</v>
      </c>
      <c r="C1040" t="s">
        <v>708</v>
      </c>
      <c r="D1040" t="s">
        <v>709</v>
      </c>
      <c r="E1040" t="s">
        <v>710</v>
      </c>
      <c r="F1040" t="s">
        <v>33</v>
      </c>
      <c r="G1040" t="s">
        <v>19</v>
      </c>
      <c r="H1040">
        <v>55458</v>
      </c>
      <c r="I1040" t="s">
        <v>6191</v>
      </c>
    </row>
    <row r="1041" spans="1:9" x14ac:dyDescent="0.35">
      <c r="A1041" t="s">
        <v>712</v>
      </c>
      <c r="B1041" t="s">
        <v>713</v>
      </c>
      <c r="E1041" t="s">
        <v>714</v>
      </c>
      <c r="F1041" t="s">
        <v>126</v>
      </c>
      <c r="G1041" t="s">
        <v>19</v>
      </c>
      <c r="H1041">
        <v>85715</v>
      </c>
      <c r="I1041" t="s">
        <v>6190</v>
      </c>
    </row>
    <row r="1042" spans="1:9" x14ac:dyDescent="0.35">
      <c r="A1042" t="s">
        <v>716</v>
      </c>
      <c r="B1042" t="s">
        <v>717</v>
      </c>
      <c r="D1042" t="s">
        <v>718</v>
      </c>
      <c r="E1042" t="s">
        <v>719</v>
      </c>
      <c r="F1042" t="s">
        <v>69</v>
      </c>
      <c r="G1042" t="s">
        <v>19</v>
      </c>
      <c r="H1042">
        <v>70116</v>
      </c>
      <c r="I1042" t="s">
        <v>6191</v>
      </c>
    </row>
    <row r="1043" spans="1:9" x14ac:dyDescent="0.35">
      <c r="A1043" t="s">
        <v>721</v>
      </c>
      <c r="B1043" t="s">
        <v>722</v>
      </c>
      <c r="C1043" t="s">
        <v>723</v>
      </c>
      <c r="D1043" t="s">
        <v>724</v>
      </c>
      <c r="E1043" t="s">
        <v>725</v>
      </c>
      <c r="F1043" t="s">
        <v>71</v>
      </c>
      <c r="G1043" t="s">
        <v>19</v>
      </c>
      <c r="H1043">
        <v>6183</v>
      </c>
      <c r="I1043" t="s">
        <v>6190</v>
      </c>
    </row>
    <row r="1044" spans="1:9" x14ac:dyDescent="0.35">
      <c r="A1044" t="s">
        <v>727</v>
      </c>
      <c r="B1044" t="s">
        <v>728</v>
      </c>
      <c r="C1044" t="s">
        <v>729</v>
      </c>
      <c r="D1044" t="s">
        <v>730</v>
      </c>
      <c r="E1044" t="s">
        <v>731</v>
      </c>
      <c r="F1044" t="s">
        <v>732</v>
      </c>
      <c r="G1044" t="s">
        <v>19</v>
      </c>
      <c r="H1044">
        <v>84409</v>
      </c>
      <c r="I1044" t="s">
        <v>6190</v>
      </c>
    </row>
    <row r="1045" spans="1:9" x14ac:dyDescent="0.35">
      <c r="A1045" t="s">
        <v>734</v>
      </c>
      <c r="B1045" t="s">
        <v>735</v>
      </c>
      <c r="D1045" t="s">
        <v>736</v>
      </c>
      <c r="E1045" t="s">
        <v>737</v>
      </c>
      <c r="F1045" t="s">
        <v>241</v>
      </c>
      <c r="G1045" t="s">
        <v>19</v>
      </c>
      <c r="H1045">
        <v>2216</v>
      </c>
      <c r="I1045" t="s">
        <v>6191</v>
      </c>
    </row>
    <row r="1046" spans="1:9" x14ac:dyDescent="0.35">
      <c r="A1046" t="s">
        <v>739</v>
      </c>
      <c r="B1046" t="s">
        <v>740</v>
      </c>
      <c r="C1046" t="s">
        <v>741</v>
      </c>
      <c r="D1046" t="s">
        <v>742</v>
      </c>
      <c r="E1046" t="s">
        <v>743</v>
      </c>
      <c r="F1046" t="s">
        <v>219</v>
      </c>
      <c r="G1046" t="s">
        <v>19</v>
      </c>
      <c r="H1046">
        <v>14604</v>
      </c>
      <c r="I1046" t="s">
        <v>6190</v>
      </c>
    </row>
    <row r="1047" spans="1:9" x14ac:dyDescent="0.35">
      <c r="A1047" t="s">
        <v>745</v>
      </c>
      <c r="B1047" t="s">
        <v>746</v>
      </c>
      <c r="C1047" t="s">
        <v>747</v>
      </c>
      <c r="D1047" t="s">
        <v>748</v>
      </c>
      <c r="E1047" t="s">
        <v>749</v>
      </c>
      <c r="F1047" t="s">
        <v>94</v>
      </c>
      <c r="G1047" t="s">
        <v>19</v>
      </c>
      <c r="H1047">
        <v>10469</v>
      </c>
      <c r="I1047" t="s">
        <v>6191</v>
      </c>
    </row>
    <row r="1048" spans="1:9" x14ac:dyDescent="0.35">
      <c r="A1048" t="s">
        <v>751</v>
      </c>
      <c r="B1048" t="s">
        <v>752</v>
      </c>
      <c r="D1048" t="s">
        <v>753</v>
      </c>
      <c r="E1048" t="s">
        <v>754</v>
      </c>
      <c r="F1048" t="s">
        <v>144</v>
      </c>
      <c r="G1048" t="s">
        <v>19</v>
      </c>
      <c r="H1048">
        <v>35205</v>
      </c>
      <c r="I1048" t="s">
        <v>6190</v>
      </c>
    </row>
    <row r="1049" spans="1:9" x14ac:dyDescent="0.35">
      <c r="A1049" t="s">
        <v>756</v>
      </c>
      <c r="B1049" t="s">
        <v>757</v>
      </c>
      <c r="C1049" t="s">
        <v>758</v>
      </c>
      <c r="D1049" t="s">
        <v>759</v>
      </c>
      <c r="E1049" t="s">
        <v>760</v>
      </c>
      <c r="F1049" t="s">
        <v>272</v>
      </c>
      <c r="G1049" t="s">
        <v>19</v>
      </c>
      <c r="H1049">
        <v>92415</v>
      </c>
      <c r="I1049" t="s">
        <v>6190</v>
      </c>
    </row>
    <row r="1050" spans="1:9" x14ac:dyDescent="0.35">
      <c r="A1050" t="s">
        <v>762</v>
      </c>
      <c r="B1050" t="s">
        <v>763</v>
      </c>
      <c r="C1050" t="s">
        <v>764</v>
      </c>
      <c r="E1050" t="s">
        <v>765</v>
      </c>
      <c r="F1050" t="s">
        <v>128</v>
      </c>
      <c r="G1050" t="s">
        <v>19</v>
      </c>
      <c r="H1050">
        <v>23514</v>
      </c>
      <c r="I1050" t="s">
        <v>6191</v>
      </c>
    </row>
    <row r="1051" spans="1:9" x14ac:dyDescent="0.35">
      <c r="A1051" t="s">
        <v>767</v>
      </c>
      <c r="B1051" t="s">
        <v>768</v>
      </c>
      <c r="C1051" t="s">
        <v>769</v>
      </c>
      <c r="D1051" t="s">
        <v>770</v>
      </c>
      <c r="E1051" t="s">
        <v>771</v>
      </c>
      <c r="F1051" t="s">
        <v>47</v>
      </c>
      <c r="G1051" t="s">
        <v>19</v>
      </c>
      <c r="H1051">
        <v>20409</v>
      </c>
      <c r="I1051" t="s">
        <v>6191</v>
      </c>
    </row>
    <row r="1052" spans="1:9" x14ac:dyDescent="0.35">
      <c r="A1052" t="s">
        <v>773</v>
      </c>
      <c r="B1052" t="s">
        <v>774</v>
      </c>
      <c r="C1052" t="s">
        <v>775</v>
      </c>
      <c r="D1052" t="s">
        <v>776</v>
      </c>
      <c r="E1052" t="s">
        <v>777</v>
      </c>
      <c r="F1052" t="s">
        <v>271</v>
      </c>
      <c r="G1052" t="s">
        <v>19</v>
      </c>
      <c r="H1052">
        <v>33355</v>
      </c>
      <c r="I1052" t="s">
        <v>6191</v>
      </c>
    </row>
    <row r="1053" spans="1:9" x14ac:dyDescent="0.35">
      <c r="A1053" t="s">
        <v>779</v>
      </c>
      <c r="B1053" t="s">
        <v>780</v>
      </c>
      <c r="C1053" t="s">
        <v>781</v>
      </c>
      <c r="D1053" t="s">
        <v>782</v>
      </c>
      <c r="E1053" t="s">
        <v>783</v>
      </c>
      <c r="F1053" t="s">
        <v>329</v>
      </c>
      <c r="G1053" t="s">
        <v>318</v>
      </c>
      <c r="I1053" t="s">
        <v>6190</v>
      </c>
    </row>
    <row r="1054" spans="1:9" x14ac:dyDescent="0.35">
      <c r="A1054" t="s">
        <v>785</v>
      </c>
      <c r="B1054" t="s">
        <v>786</v>
      </c>
      <c r="C1054" t="s">
        <v>787</v>
      </c>
      <c r="E1054" t="s">
        <v>788</v>
      </c>
      <c r="F1054" t="s">
        <v>248</v>
      </c>
      <c r="G1054" t="s">
        <v>28</v>
      </c>
      <c r="I1054" t="s">
        <v>6191</v>
      </c>
    </row>
    <row r="1055" spans="1:9" x14ac:dyDescent="0.35">
      <c r="A1055" t="s">
        <v>789</v>
      </c>
      <c r="B1055" t="s">
        <v>790</v>
      </c>
      <c r="C1055" t="s">
        <v>791</v>
      </c>
      <c r="D1055" t="s">
        <v>792</v>
      </c>
      <c r="E1055" t="s">
        <v>793</v>
      </c>
      <c r="F1055" t="s">
        <v>138</v>
      </c>
      <c r="G1055" t="s">
        <v>19</v>
      </c>
      <c r="H1055">
        <v>84605</v>
      </c>
      <c r="I1055" t="s">
        <v>6191</v>
      </c>
    </row>
    <row r="1056" spans="1:9" x14ac:dyDescent="0.35">
      <c r="A1056" t="s">
        <v>795</v>
      </c>
      <c r="B1056" t="s">
        <v>796</v>
      </c>
      <c r="C1056" t="s">
        <v>797</v>
      </c>
      <c r="D1056" t="s">
        <v>798</v>
      </c>
      <c r="E1056" t="s">
        <v>799</v>
      </c>
      <c r="F1056" t="s">
        <v>260</v>
      </c>
      <c r="G1056" t="s">
        <v>19</v>
      </c>
      <c r="H1056">
        <v>43666</v>
      </c>
      <c r="I1056" t="s">
        <v>6191</v>
      </c>
    </row>
    <row r="1057" spans="1:9" x14ac:dyDescent="0.35">
      <c r="A1057" t="s">
        <v>801</v>
      </c>
      <c r="B1057" t="s">
        <v>802</v>
      </c>
      <c r="D1057" t="s">
        <v>803</v>
      </c>
      <c r="E1057" t="s">
        <v>804</v>
      </c>
      <c r="F1057" t="s">
        <v>135</v>
      </c>
      <c r="G1057" t="s">
        <v>19</v>
      </c>
      <c r="H1057">
        <v>8650</v>
      </c>
      <c r="I1057" t="s">
        <v>6191</v>
      </c>
    </row>
    <row r="1058" spans="1:9" x14ac:dyDescent="0.35">
      <c r="A1058" t="s">
        <v>806</v>
      </c>
      <c r="B1058" t="s">
        <v>807</v>
      </c>
      <c r="C1058" t="s">
        <v>808</v>
      </c>
      <c r="D1058" t="s">
        <v>809</v>
      </c>
      <c r="E1058" t="s">
        <v>810</v>
      </c>
      <c r="F1058" t="s">
        <v>137</v>
      </c>
      <c r="G1058" t="s">
        <v>19</v>
      </c>
      <c r="H1058">
        <v>33686</v>
      </c>
      <c r="I1058" t="s">
        <v>6190</v>
      </c>
    </row>
    <row r="1059" spans="1:9" x14ac:dyDescent="0.35">
      <c r="A1059" t="s">
        <v>812</v>
      </c>
      <c r="B1059" t="s">
        <v>813</v>
      </c>
      <c r="C1059" t="s">
        <v>814</v>
      </c>
      <c r="D1059" t="s">
        <v>815</v>
      </c>
      <c r="E1059" t="s">
        <v>816</v>
      </c>
      <c r="F1059" t="s">
        <v>250</v>
      </c>
      <c r="G1059" t="s">
        <v>19</v>
      </c>
      <c r="H1059">
        <v>32590</v>
      </c>
      <c r="I1059" t="s">
        <v>6191</v>
      </c>
    </row>
    <row r="1060" spans="1:9" x14ac:dyDescent="0.35">
      <c r="A1060" t="s">
        <v>818</v>
      </c>
      <c r="B1060" t="s">
        <v>819</v>
      </c>
      <c r="D1060" t="s">
        <v>820</v>
      </c>
      <c r="E1060" t="s">
        <v>821</v>
      </c>
      <c r="F1060" t="s">
        <v>234</v>
      </c>
      <c r="G1060" t="s">
        <v>19</v>
      </c>
      <c r="H1060">
        <v>33543</v>
      </c>
      <c r="I1060" t="s">
        <v>6190</v>
      </c>
    </row>
    <row r="1061" spans="1:9" x14ac:dyDescent="0.35">
      <c r="A1061" t="s">
        <v>823</v>
      </c>
      <c r="B1061" t="s">
        <v>824</v>
      </c>
      <c r="C1061" t="s">
        <v>825</v>
      </c>
      <c r="E1061" t="s">
        <v>826</v>
      </c>
      <c r="F1061" t="s">
        <v>173</v>
      </c>
      <c r="G1061" t="s">
        <v>19</v>
      </c>
      <c r="H1061">
        <v>55123</v>
      </c>
      <c r="I1061" t="s">
        <v>6190</v>
      </c>
    </row>
    <row r="1062" spans="1:9" x14ac:dyDescent="0.35">
      <c r="A1062" t="s">
        <v>828</v>
      </c>
      <c r="B1062" t="s">
        <v>829</v>
      </c>
      <c r="C1062" t="s">
        <v>830</v>
      </c>
      <c r="D1062" t="s">
        <v>831</v>
      </c>
      <c r="E1062" t="s">
        <v>832</v>
      </c>
      <c r="F1062" t="s">
        <v>66</v>
      </c>
      <c r="G1062" t="s">
        <v>19</v>
      </c>
      <c r="H1062">
        <v>46862</v>
      </c>
      <c r="I1062" t="s">
        <v>6191</v>
      </c>
    </row>
    <row r="1063" spans="1:9" x14ac:dyDescent="0.35">
      <c r="A1063" t="s">
        <v>834</v>
      </c>
      <c r="B1063" t="s">
        <v>835</v>
      </c>
      <c r="D1063" t="s">
        <v>836</v>
      </c>
      <c r="E1063" t="s">
        <v>837</v>
      </c>
      <c r="F1063" t="s">
        <v>151</v>
      </c>
      <c r="G1063" t="s">
        <v>28</v>
      </c>
      <c r="I1063" t="s">
        <v>6190</v>
      </c>
    </row>
    <row r="1064" spans="1:9" x14ac:dyDescent="0.35">
      <c r="A1064" t="s">
        <v>839</v>
      </c>
      <c r="B1064" t="s">
        <v>840</v>
      </c>
      <c r="D1064" t="s">
        <v>841</v>
      </c>
      <c r="E1064" t="s">
        <v>842</v>
      </c>
      <c r="F1064" t="s">
        <v>267</v>
      </c>
      <c r="G1064" t="s">
        <v>19</v>
      </c>
      <c r="H1064">
        <v>34114</v>
      </c>
      <c r="I1064" t="s">
        <v>6190</v>
      </c>
    </row>
    <row r="1065" spans="1:9" x14ac:dyDescent="0.35">
      <c r="A1065" t="s">
        <v>844</v>
      </c>
      <c r="B1065" t="s">
        <v>845</v>
      </c>
      <c r="C1065" t="s">
        <v>846</v>
      </c>
      <c r="D1065" t="s">
        <v>847</v>
      </c>
      <c r="E1065" t="s">
        <v>848</v>
      </c>
      <c r="F1065" t="s">
        <v>56</v>
      </c>
      <c r="G1065" t="s">
        <v>19</v>
      </c>
      <c r="H1065">
        <v>60681</v>
      </c>
      <c r="I1065" t="s">
        <v>6191</v>
      </c>
    </row>
    <row r="1066" spans="1:9" x14ac:dyDescent="0.35">
      <c r="A1066" t="s">
        <v>850</v>
      </c>
      <c r="B1066" t="s">
        <v>851</v>
      </c>
      <c r="D1066" t="s">
        <v>852</v>
      </c>
      <c r="E1066" t="s">
        <v>853</v>
      </c>
      <c r="F1066" t="s">
        <v>199</v>
      </c>
      <c r="G1066" t="s">
        <v>19</v>
      </c>
      <c r="H1066">
        <v>7104</v>
      </c>
      <c r="I1066" t="s">
        <v>6190</v>
      </c>
    </row>
    <row r="1067" spans="1:9" x14ac:dyDescent="0.35">
      <c r="A1067" t="s">
        <v>855</v>
      </c>
      <c r="B1067" t="s">
        <v>856</v>
      </c>
      <c r="C1067" t="s">
        <v>857</v>
      </c>
      <c r="D1067" t="s">
        <v>858</v>
      </c>
      <c r="E1067" t="s">
        <v>859</v>
      </c>
      <c r="F1067" t="s">
        <v>364</v>
      </c>
      <c r="G1067" t="s">
        <v>19</v>
      </c>
      <c r="H1067">
        <v>22184</v>
      </c>
      <c r="I1067" t="s">
        <v>6190</v>
      </c>
    </row>
    <row r="1068" spans="1:9" x14ac:dyDescent="0.35">
      <c r="A1068" t="s">
        <v>861</v>
      </c>
      <c r="B1068" t="s">
        <v>862</v>
      </c>
      <c r="C1068" t="s">
        <v>863</v>
      </c>
      <c r="D1068" t="s">
        <v>864</v>
      </c>
      <c r="E1068" t="s">
        <v>865</v>
      </c>
      <c r="F1068" t="s">
        <v>106</v>
      </c>
      <c r="G1068" t="s">
        <v>19</v>
      </c>
      <c r="H1068">
        <v>76178</v>
      </c>
      <c r="I1068" t="s">
        <v>6190</v>
      </c>
    </row>
    <row r="1069" spans="1:9" x14ac:dyDescent="0.35">
      <c r="A1069" t="s">
        <v>867</v>
      </c>
      <c r="B1069" t="s">
        <v>868</v>
      </c>
      <c r="C1069" t="s">
        <v>869</v>
      </c>
      <c r="D1069" t="s">
        <v>870</v>
      </c>
      <c r="E1069" t="s">
        <v>871</v>
      </c>
      <c r="F1069" t="s">
        <v>118</v>
      </c>
      <c r="G1069" t="s">
        <v>19</v>
      </c>
      <c r="H1069">
        <v>91505</v>
      </c>
      <c r="I1069" t="s">
        <v>6191</v>
      </c>
    </row>
    <row r="1070" spans="1:9" x14ac:dyDescent="0.35">
      <c r="A1070" t="s">
        <v>873</v>
      </c>
      <c r="B1070" t="s">
        <v>874</v>
      </c>
      <c r="C1070" t="s">
        <v>875</v>
      </c>
      <c r="D1070" t="s">
        <v>876</v>
      </c>
      <c r="E1070" t="s">
        <v>877</v>
      </c>
      <c r="F1070" t="s">
        <v>268</v>
      </c>
      <c r="G1070" t="s">
        <v>19</v>
      </c>
      <c r="H1070">
        <v>37665</v>
      </c>
      <c r="I1070" t="s">
        <v>6191</v>
      </c>
    </row>
    <row r="1071" spans="1:9" x14ac:dyDescent="0.35">
      <c r="A1071" t="s">
        <v>879</v>
      </c>
      <c r="B1071" t="s">
        <v>880</v>
      </c>
      <c r="C1071" t="s">
        <v>881</v>
      </c>
      <c r="D1071" t="s">
        <v>882</v>
      </c>
      <c r="E1071" t="s">
        <v>883</v>
      </c>
      <c r="F1071" t="s">
        <v>284</v>
      </c>
      <c r="G1071" t="s">
        <v>28</v>
      </c>
      <c r="I1071" t="s">
        <v>6190</v>
      </c>
    </row>
    <row r="1072" spans="1:9" x14ac:dyDescent="0.35">
      <c r="A1072" t="s">
        <v>886</v>
      </c>
      <c r="B1072" t="s">
        <v>887</v>
      </c>
      <c r="C1072" t="s">
        <v>888</v>
      </c>
      <c r="D1072" t="s">
        <v>889</v>
      </c>
      <c r="E1072" t="s">
        <v>890</v>
      </c>
      <c r="F1072" t="s">
        <v>39</v>
      </c>
      <c r="G1072" t="s">
        <v>19</v>
      </c>
      <c r="H1072">
        <v>43231</v>
      </c>
      <c r="I1072" t="s">
        <v>6191</v>
      </c>
    </row>
    <row r="1073" spans="1:9" x14ac:dyDescent="0.35">
      <c r="A1073" t="s">
        <v>892</v>
      </c>
      <c r="B1073" t="s">
        <v>893</v>
      </c>
      <c r="C1073" t="s">
        <v>894</v>
      </c>
      <c r="D1073" t="s">
        <v>895</v>
      </c>
      <c r="E1073" t="s">
        <v>896</v>
      </c>
      <c r="F1073" t="s">
        <v>408</v>
      </c>
      <c r="G1073" t="s">
        <v>318</v>
      </c>
      <c r="I1073" t="s">
        <v>6191</v>
      </c>
    </row>
    <row r="1074" spans="1:9" x14ac:dyDescent="0.35">
      <c r="A1074" t="s">
        <v>898</v>
      </c>
      <c r="B1074" t="s">
        <v>899</v>
      </c>
      <c r="D1074" t="s">
        <v>900</v>
      </c>
      <c r="E1074" t="s">
        <v>901</v>
      </c>
      <c r="F1074" t="s">
        <v>69</v>
      </c>
      <c r="G1074" t="s">
        <v>19</v>
      </c>
      <c r="H1074">
        <v>70183</v>
      </c>
      <c r="I1074" t="s">
        <v>6191</v>
      </c>
    </row>
    <row r="1075" spans="1:9" x14ac:dyDescent="0.35">
      <c r="A1075" t="s">
        <v>903</v>
      </c>
      <c r="B1075" t="s">
        <v>904</v>
      </c>
      <c r="D1075" t="s">
        <v>905</v>
      </c>
      <c r="E1075" t="s">
        <v>906</v>
      </c>
      <c r="F1075" t="s">
        <v>35</v>
      </c>
      <c r="G1075" t="s">
        <v>19</v>
      </c>
      <c r="H1075">
        <v>28230</v>
      </c>
      <c r="I1075" t="s">
        <v>6190</v>
      </c>
    </row>
    <row r="1076" spans="1:9" x14ac:dyDescent="0.35">
      <c r="A1076" t="s">
        <v>908</v>
      </c>
      <c r="B1076" t="s">
        <v>909</v>
      </c>
      <c r="C1076" t="s">
        <v>910</v>
      </c>
      <c r="D1076" t="s">
        <v>911</v>
      </c>
      <c r="E1076" t="s">
        <v>912</v>
      </c>
      <c r="F1076" t="s">
        <v>83</v>
      </c>
      <c r="G1076" t="s">
        <v>19</v>
      </c>
      <c r="H1076">
        <v>1114</v>
      </c>
      <c r="I1076" t="s">
        <v>6190</v>
      </c>
    </row>
    <row r="1077" spans="1:9" x14ac:dyDescent="0.35">
      <c r="A1077" t="s">
        <v>914</v>
      </c>
      <c r="B1077" t="s">
        <v>915</v>
      </c>
      <c r="C1077" t="s">
        <v>916</v>
      </c>
      <c r="D1077" t="s">
        <v>917</v>
      </c>
      <c r="E1077" t="s">
        <v>918</v>
      </c>
      <c r="F1077" t="s">
        <v>327</v>
      </c>
      <c r="G1077" t="s">
        <v>318</v>
      </c>
      <c r="I1077" t="s">
        <v>6190</v>
      </c>
    </row>
    <row r="1078" spans="1:9" x14ac:dyDescent="0.35">
      <c r="A1078" t="s">
        <v>920</v>
      </c>
      <c r="B1078" t="s">
        <v>921</v>
      </c>
      <c r="D1078" t="s">
        <v>922</v>
      </c>
      <c r="E1078" t="s">
        <v>923</v>
      </c>
      <c r="F1078" t="s">
        <v>482</v>
      </c>
      <c r="G1078" t="s">
        <v>318</v>
      </c>
      <c r="I1078" t="s">
        <v>6190</v>
      </c>
    </row>
    <row r="1079" spans="1:9" x14ac:dyDescent="0.35">
      <c r="A1079" t="s">
        <v>925</v>
      </c>
      <c r="B1079" t="s">
        <v>926</v>
      </c>
      <c r="C1079" t="s">
        <v>927</v>
      </c>
      <c r="D1079" t="s">
        <v>928</v>
      </c>
      <c r="E1079" t="s">
        <v>929</v>
      </c>
      <c r="F1079" t="s">
        <v>212</v>
      </c>
      <c r="G1079" t="s">
        <v>19</v>
      </c>
      <c r="H1079">
        <v>79705</v>
      </c>
      <c r="I1079" t="s">
        <v>6191</v>
      </c>
    </row>
    <row r="1080" spans="1:9" x14ac:dyDescent="0.35">
      <c r="A1080" t="s">
        <v>931</v>
      </c>
      <c r="B1080" t="s">
        <v>932</v>
      </c>
      <c r="C1080" t="s">
        <v>933</v>
      </c>
      <c r="D1080" t="s">
        <v>934</v>
      </c>
      <c r="E1080" t="s">
        <v>935</v>
      </c>
      <c r="F1080" t="s">
        <v>52</v>
      </c>
      <c r="G1080" t="s">
        <v>19</v>
      </c>
      <c r="H1080">
        <v>75323</v>
      </c>
      <c r="I1080" t="s">
        <v>6190</v>
      </c>
    </row>
    <row r="1081" spans="1:9" x14ac:dyDescent="0.35">
      <c r="A1081" t="s">
        <v>937</v>
      </c>
      <c r="B1081" t="s">
        <v>938</v>
      </c>
      <c r="C1081" t="s">
        <v>939</v>
      </c>
      <c r="D1081" t="s">
        <v>940</v>
      </c>
      <c r="E1081" t="s">
        <v>941</v>
      </c>
      <c r="F1081" t="s">
        <v>288</v>
      </c>
      <c r="G1081" t="s">
        <v>19</v>
      </c>
      <c r="H1081">
        <v>20189</v>
      </c>
      <c r="I1081" t="s">
        <v>6191</v>
      </c>
    </row>
    <row r="1082" spans="1:9" x14ac:dyDescent="0.35">
      <c r="A1082" t="s">
        <v>943</v>
      </c>
      <c r="B1082" t="s">
        <v>944</v>
      </c>
      <c r="C1082" t="s">
        <v>945</v>
      </c>
      <c r="D1082" t="s">
        <v>946</v>
      </c>
      <c r="E1082" t="s">
        <v>947</v>
      </c>
      <c r="F1082" t="s">
        <v>149</v>
      </c>
      <c r="G1082" t="s">
        <v>19</v>
      </c>
      <c r="H1082">
        <v>94627</v>
      </c>
      <c r="I1082" t="s">
        <v>6190</v>
      </c>
    </row>
    <row r="1083" spans="1:9" x14ac:dyDescent="0.35">
      <c r="A1083" t="s">
        <v>949</v>
      </c>
      <c r="B1083" t="s">
        <v>950</v>
      </c>
      <c r="C1083" t="s">
        <v>951</v>
      </c>
      <c r="D1083" t="s">
        <v>952</v>
      </c>
      <c r="E1083" t="s">
        <v>953</v>
      </c>
      <c r="F1083" t="s">
        <v>78</v>
      </c>
      <c r="G1083" t="s">
        <v>19</v>
      </c>
      <c r="H1083">
        <v>80930</v>
      </c>
      <c r="I1083" t="s">
        <v>6190</v>
      </c>
    </row>
    <row r="1084" spans="1:9" x14ac:dyDescent="0.35">
      <c r="A1084" t="s">
        <v>955</v>
      </c>
      <c r="B1084" t="s">
        <v>956</v>
      </c>
      <c r="C1084" t="s">
        <v>957</v>
      </c>
      <c r="D1084" t="s">
        <v>958</v>
      </c>
      <c r="E1084" t="s">
        <v>959</v>
      </c>
      <c r="F1084" t="s">
        <v>456</v>
      </c>
      <c r="G1084" t="s">
        <v>318</v>
      </c>
      <c r="I1084" t="s">
        <v>6190</v>
      </c>
    </row>
    <row r="1085" spans="1:9" x14ac:dyDescent="0.35">
      <c r="A1085" t="s">
        <v>961</v>
      </c>
      <c r="B1085" t="s">
        <v>962</v>
      </c>
      <c r="D1085" t="s">
        <v>963</v>
      </c>
      <c r="E1085" t="s">
        <v>964</v>
      </c>
      <c r="F1085" t="s">
        <v>120</v>
      </c>
      <c r="G1085" t="s">
        <v>19</v>
      </c>
      <c r="H1085">
        <v>14205</v>
      </c>
      <c r="I1085" t="s">
        <v>6190</v>
      </c>
    </row>
    <row r="1086" spans="1:9" x14ac:dyDescent="0.35">
      <c r="A1086" t="s">
        <v>966</v>
      </c>
      <c r="B1086" t="s">
        <v>967</v>
      </c>
      <c r="C1086" t="s">
        <v>968</v>
      </c>
      <c r="D1086" t="s">
        <v>969</v>
      </c>
      <c r="E1086" t="s">
        <v>970</v>
      </c>
      <c r="F1086" t="s">
        <v>30</v>
      </c>
      <c r="G1086" t="s">
        <v>19</v>
      </c>
      <c r="H1086">
        <v>93715</v>
      </c>
      <c r="I1086" t="s">
        <v>6191</v>
      </c>
    </row>
    <row r="1087" spans="1:9" x14ac:dyDescent="0.35">
      <c r="A1087" t="s">
        <v>972</v>
      </c>
      <c r="B1087" t="s">
        <v>973</v>
      </c>
      <c r="C1087" t="s">
        <v>974</v>
      </c>
      <c r="E1087" t="s">
        <v>975</v>
      </c>
      <c r="F1087" t="s">
        <v>106</v>
      </c>
      <c r="G1087" t="s">
        <v>19</v>
      </c>
      <c r="H1087">
        <v>76121</v>
      </c>
      <c r="I1087" t="s">
        <v>6191</v>
      </c>
    </row>
    <row r="1088" spans="1:9" x14ac:dyDescent="0.35">
      <c r="A1088" t="s">
        <v>976</v>
      </c>
      <c r="B1088" t="s">
        <v>977</v>
      </c>
      <c r="C1088" t="s">
        <v>978</v>
      </c>
      <c r="E1088" t="s">
        <v>979</v>
      </c>
      <c r="F1088" t="s">
        <v>77</v>
      </c>
      <c r="G1088" t="s">
        <v>19</v>
      </c>
      <c r="H1088">
        <v>73179</v>
      </c>
      <c r="I1088" t="s">
        <v>6190</v>
      </c>
    </row>
    <row r="1089" spans="1:9" x14ac:dyDescent="0.35">
      <c r="A1089" t="s">
        <v>981</v>
      </c>
      <c r="B1089" t="s">
        <v>982</v>
      </c>
      <c r="C1089" t="s">
        <v>983</v>
      </c>
      <c r="E1089" t="s">
        <v>984</v>
      </c>
      <c r="F1089" t="s">
        <v>289</v>
      </c>
      <c r="G1089" t="s">
        <v>19</v>
      </c>
      <c r="H1089">
        <v>77705</v>
      </c>
      <c r="I1089" t="s">
        <v>6191</v>
      </c>
    </row>
    <row r="1090" spans="1:9" x14ac:dyDescent="0.35">
      <c r="A1090" t="s">
        <v>986</v>
      </c>
      <c r="B1090" t="s">
        <v>987</v>
      </c>
      <c r="C1090" t="s">
        <v>988</v>
      </c>
      <c r="E1090" t="s">
        <v>989</v>
      </c>
      <c r="F1090" t="s">
        <v>122</v>
      </c>
      <c r="G1090" t="s">
        <v>19</v>
      </c>
      <c r="H1090">
        <v>89519</v>
      </c>
      <c r="I1090" t="s">
        <v>6191</v>
      </c>
    </row>
    <row r="1091" spans="1:9" x14ac:dyDescent="0.35">
      <c r="A1091" t="s">
        <v>991</v>
      </c>
      <c r="B1091" t="s">
        <v>992</v>
      </c>
      <c r="C1091" t="s">
        <v>993</v>
      </c>
      <c r="D1091" t="s">
        <v>994</v>
      </c>
      <c r="E1091" t="s">
        <v>995</v>
      </c>
      <c r="F1091" t="s">
        <v>116</v>
      </c>
      <c r="G1091" t="s">
        <v>19</v>
      </c>
      <c r="H1091">
        <v>64136</v>
      </c>
      <c r="I1091" t="s">
        <v>6191</v>
      </c>
    </row>
    <row r="1092" spans="1:9" x14ac:dyDescent="0.35">
      <c r="A1092" t="s">
        <v>997</v>
      </c>
      <c r="B1092" t="s">
        <v>998</v>
      </c>
      <c r="D1092" t="s">
        <v>999</v>
      </c>
      <c r="E1092" t="s">
        <v>1000</v>
      </c>
      <c r="F1092" t="s">
        <v>329</v>
      </c>
      <c r="G1092" t="s">
        <v>318</v>
      </c>
      <c r="I1092" t="s">
        <v>6190</v>
      </c>
    </row>
    <row r="1093" spans="1:9" x14ac:dyDescent="0.35">
      <c r="A1093" t="s">
        <v>1002</v>
      </c>
      <c r="B1093" t="s">
        <v>1003</v>
      </c>
      <c r="C1093" t="s">
        <v>1004</v>
      </c>
      <c r="D1093" t="s">
        <v>1005</v>
      </c>
      <c r="E1093" t="s">
        <v>1006</v>
      </c>
      <c r="F1093" t="s">
        <v>153</v>
      </c>
      <c r="G1093" t="s">
        <v>19</v>
      </c>
      <c r="H1093">
        <v>92878</v>
      </c>
      <c r="I1093" t="s">
        <v>6191</v>
      </c>
    </row>
    <row r="1094" spans="1:9" x14ac:dyDescent="0.35">
      <c r="A1094" t="s">
        <v>1008</v>
      </c>
      <c r="B1094" t="s">
        <v>1009</v>
      </c>
      <c r="D1094" t="s">
        <v>1010</v>
      </c>
      <c r="E1094" t="s">
        <v>1011</v>
      </c>
      <c r="F1094" t="s">
        <v>123</v>
      </c>
      <c r="G1094" t="s">
        <v>19</v>
      </c>
      <c r="H1094">
        <v>78759</v>
      </c>
      <c r="I1094" t="s">
        <v>6190</v>
      </c>
    </row>
    <row r="1095" spans="1:9" x14ac:dyDescent="0.35">
      <c r="A1095" t="s">
        <v>1013</v>
      </c>
      <c r="B1095" t="s">
        <v>1014</v>
      </c>
      <c r="C1095" t="s">
        <v>1015</v>
      </c>
      <c r="D1095" t="s">
        <v>1016</v>
      </c>
      <c r="E1095" t="s">
        <v>1017</v>
      </c>
      <c r="F1095" t="s">
        <v>113</v>
      </c>
      <c r="G1095" t="s">
        <v>28</v>
      </c>
      <c r="I1095" t="s">
        <v>6190</v>
      </c>
    </row>
    <row r="1096" spans="1:9" x14ac:dyDescent="0.35">
      <c r="A1096" t="s">
        <v>1019</v>
      </c>
      <c r="B1096" t="s">
        <v>1020</v>
      </c>
      <c r="E1096" t="s">
        <v>1021</v>
      </c>
      <c r="F1096" t="s">
        <v>387</v>
      </c>
      <c r="G1096" t="s">
        <v>318</v>
      </c>
      <c r="I1096" t="s">
        <v>6190</v>
      </c>
    </row>
    <row r="1097" spans="1:9" x14ac:dyDescent="0.35">
      <c r="A1097" t="s">
        <v>1023</v>
      </c>
      <c r="B1097" t="s">
        <v>1024</v>
      </c>
      <c r="C1097" t="s">
        <v>1025</v>
      </c>
      <c r="E1097" t="s">
        <v>1026</v>
      </c>
      <c r="F1097" t="s">
        <v>30</v>
      </c>
      <c r="G1097" t="s">
        <v>19</v>
      </c>
      <c r="H1097">
        <v>93762</v>
      </c>
      <c r="I1097" t="s">
        <v>6191</v>
      </c>
    </row>
    <row r="1098" spans="1:9" x14ac:dyDescent="0.35">
      <c r="A1098" t="s">
        <v>1028</v>
      </c>
      <c r="B1098" t="s">
        <v>1029</v>
      </c>
      <c r="C1098" t="s">
        <v>1030</v>
      </c>
      <c r="E1098" t="s">
        <v>1031</v>
      </c>
      <c r="F1098" t="s">
        <v>104</v>
      </c>
      <c r="G1098" t="s">
        <v>19</v>
      </c>
      <c r="H1098">
        <v>63150</v>
      </c>
      <c r="I1098" t="s">
        <v>6191</v>
      </c>
    </row>
    <row r="1099" spans="1:9" x14ac:dyDescent="0.35">
      <c r="A1099" t="s">
        <v>1033</v>
      </c>
      <c r="B1099" t="s">
        <v>1034</v>
      </c>
      <c r="C1099" t="s">
        <v>1035</v>
      </c>
      <c r="D1099" t="s">
        <v>1036</v>
      </c>
      <c r="E1099" t="s">
        <v>1037</v>
      </c>
      <c r="F1099" t="s">
        <v>30</v>
      </c>
      <c r="G1099" t="s">
        <v>19</v>
      </c>
      <c r="H1099">
        <v>93726</v>
      </c>
      <c r="I1099" t="s">
        <v>6191</v>
      </c>
    </row>
    <row r="1100" spans="1:9" x14ac:dyDescent="0.35">
      <c r="A1100" t="s">
        <v>1039</v>
      </c>
      <c r="B1100" t="s">
        <v>1040</v>
      </c>
      <c r="D1100" t="s">
        <v>1041</v>
      </c>
      <c r="E1100" t="s">
        <v>1042</v>
      </c>
      <c r="F1100" t="s">
        <v>384</v>
      </c>
      <c r="G1100" t="s">
        <v>318</v>
      </c>
      <c r="I1100" t="s">
        <v>6191</v>
      </c>
    </row>
    <row r="1101" spans="1:9" x14ac:dyDescent="0.35">
      <c r="A1101" t="s">
        <v>1044</v>
      </c>
      <c r="B1101" t="s">
        <v>1045</v>
      </c>
      <c r="D1101" t="s">
        <v>1046</v>
      </c>
      <c r="E1101" t="s">
        <v>1047</v>
      </c>
      <c r="F1101" t="s">
        <v>39</v>
      </c>
      <c r="G1101" t="s">
        <v>19</v>
      </c>
      <c r="H1101">
        <v>43210</v>
      </c>
      <c r="I1101" t="s">
        <v>6190</v>
      </c>
    </row>
    <row r="1102" spans="1:9" x14ac:dyDescent="0.35">
      <c r="A1102" t="s">
        <v>1049</v>
      </c>
      <c r="B1102" t="s">
        <v>1050</v>
      </c>
      <c r="D1102" t="s">
        <v>1051</v>
      </c>
      <c r="E1102" t="s">
        <v>1052</v>
      </c>
      <c r="F1102" t="s">
        <v>291</v>
      </c>
      <c r="G1102" t="s">
        <v>19</v>
      </c>
      <c r="H1102">
        <v>95205</v>
      </c>
      <c r="I1102" t="s">
        <v>6190</v>
      </c>
    </row>
    <row r="1103" spans="1:9" x14ac:dyDescent="0.35">
      <c r="A1103" t="s">
        <v>1054</v>
      </c>
      <c r="B1103" t="s">
        <v>1055</v>
      </c>
      <c r="C1103" t="s">
        <v>1056</v>
      </c>
      <c r="D1103" t="s">
        <v>1057</v>
      </c>
      <c r="E1103" t="s">
        <v>1058</v>
      </c>
      <c r="F1103" t="s">
        <v>437</v>
      </c>
      <c r="G1103" t="s">
        <v>318</v>
      </c>
      <c r="I1103" t="s">
        <v>6190</v>
      </c>
    </row>
    <row r="1104" spans="1:9" x14ac:dyDescent="0.35">
      <c r="A1104" t="s">
        <v>1060</v>
      </c>
      <c r="B1104" t="s">
        <v>1061</v>
      </c>
      <c r="C1104" t="s">
        <v>1062</v>
      </c>
      <c r="D1104" t="s">
        <v>1063</v>
      </c>
      <c r="E1104" t="s">
        <v>1064</v>
      </c>
      <c r="F1104" t="s">
        <v>417</v>
      </c>
      <c r="G1104" t="s">
        <v>318</v>
      </c>
      <c r="I1104" t="s">
        <v>6190</v>
      </c>
    </row>
    <row r="1105" spans="1:9" x14ac:dyDescent="0.35">
      <c r="A1105" t="s">
        <v>1066</v>
      </c>
      <c r="B1105" t="s">
        <v>1067</v>
      </c>
      <c r="C1105" t="s">
        <v>1068</v>
      </c>
      <c r="D1105" t="s">
        <v>1069</v>
      </c>
      <c r="E1105" t="s">
        <v>1070</v>
      </c>
      <c r="F1105" t="s">
        <v>219</v>
      </c>
      <c r="G1105" t="s">
        <v>19</v>
      </c>
      <c r="H1105">
        <v>14652</v>
      </c>
      <c r="I1105" t="s">
        <v>6191</v>
      </c>
    </row>
    <row r="1106" spans="1:9" x14ac:dyDescent="0.35">
      <c r="A1106" t="s">
        <v>1072</v>
      </c>
      <c r="B1106" t="s">
        <v>1073</v>
      </c>
      <c r="C1106" t="s">
        <v>1074</v>
      </c>
      <c r="D1106" t="s">
        <v>1075</v>
      </c>
      <c r="E1106" t="s">
        <v>1076</v>
      </c>
      <c r="F1106" t="s">
        <v>142</v>
      </c>
      <c r="G1106" t="s">
        <v>19</v>
      </c>
      <c r="H1106">
        <v>35487</v>
      </c>
      <c r="I1106" t="s">
        <v>6191</v>
      </c>
    </row>
    <row r="1107" spans="1:9" x14ac:dyDescent="0.35">
      <c r="A1107" t="s">
        <v>1078</v>
      </c>
      <c r="B1107" t="s">
        <v>1079</v>
      </c>
      <c r="C1107" t="s">
        <v>1080</v>
      </c>
      <c r="D1107" t="s">
        <v>1081</v>
      </c>
      <c r="E1107" t="s">
        <v>1082</v>
      </c>
      <c r="F1107" t="s">
        <v>63</v>
      </c>
      <c r="G1107" t="s">
        <v>19</v>
      </c>
      <c r="H1107">
        <v>77260</v>
      </c>
      <c r="I1107" t="s">
        <v>6190</v>
      </c>
    </row>
    <row r="1108" spans="1:9" x14ac:dyDescent="0.35">
      <c r="A1108" t="s">
        <v>1084</v>
      </c>
      <c r="B1108" t="s">
        <v>1085</v>
      </c>
      <c r="C1108" t="s">
        <v>1086</v>
      </c>
      <c r="D1108" t="s">
        <v>1087</v>
      </c>
      <c r="E1108" t="s">
        <v>1088</v>
      </c>
      <c r="F1108" t="s">
        <v>50</v>
      </c>
      <c r="G1108" t="s">
        <v>19</v>
      </c>
      <c r="H1108">
        <v>88514</v>
      </c>
      <c r="I1108" t="s">
        <v>6191</v>
      </c>
    </row>
    <row r="1109" spans="1:9" x14ac:dyDescent="0.35">
      <c r="A1109" t="s">
        <v>1090</v>
      </c>
      <c r="B1109" t="s">
        <v>1091</v>
      </c>
      <c r="C1109" t="s">
        <v>1092</v>
      </c>
      <c r="D1109" t="s">
        <v>1093</v>
      </c>
      <c r="E1109" t="s">
        <v>1094</v>
      </c>
      <c r="F1109" t="s">
        <v>78</v>
      </c>
      <c r="G1109" t="s">
        <v>19</v>
      </c>
      <c r="H1109">
        <v>80935</v>
      </c>
      <c r="I1109" t="s">
        <v>6190</v>
      </c>
    </row>
    <row r="1110" spans="1:9" x14ac:dyDescent="0.35">
      <c r="A1110" t="s">
        <v>1096</v>
      </c>
      <c r="B1110" t="s">
        <v>1097</v>
      </c>
      <c r="D1110" t="s">
        <v>1098</v>
      </c>
      <c r="E1110" t="s">
        <v>1099</v>
      </c>
      <c r="F1110" t="s">
        <v>66</v>
      </c>
      <c r="G1110" t="s">
        <v>19</v>
      </c>
      <c r="H1110">
        <v>46862</v>
      </c>
      <c r="I1110" t="s">
        <v>6191</v>
      </c>
    </row>
    <row r="1111" spans="1:9" x14ac:dyDescent="0.35">
      <c r="A1111" t="s">
        <v>1101</v>
      </c>
      <c r="B1111" t="s">
        <v>1102</v>
      </c>
      <c r="C1111" t="s">
        <v>1103</v>
      </c>
      <c r="D1111" t="s">
        <v>1104</v>
      </c>
      <c r="E1111" t="s">
        <v>1105</v>
      </c>
      <c r="F1111" t="s">
        <v>235</v>
      </c>
      <c r="G1111" t="s">
        <v>19</v>
      </c>
      <c r="H1111">
        <v>11054</v>
      </c>
      <c r="I1111" t="s">
        <v>6190</v>
      </c>
    </row>
    <row r="1112" spans="1:9" x14ac:dyDescent="0.35">
      <c r="A1112" t="s">
        <v>1107</v>
      </c>
      <c r="B1112" t="s">
        <v>1108</v>
      </c>
      <c r="C1112" t="s">
        <v>1109</v>
      </c>
      <c r="D1112" t="s">
        <v>1110</v>
      </c>
      <c r="E1112" t="s">
        <v>1111</v>
      </c>
      <c r="F1112" t="s">
        <v>83</v>
      </c>
      <c r="G1112" t="s">
        <v>19</v>
      </c>
      <c r="H1112">
        <v>1105</v>
      </c>
      <c r="I1112" t="s">
        <v>6190</v>
      </c>
    </row>
    <row r="1113" spans="1:9" x14ac:dyDescent="0.35">
      <c r="A1113" t="s">
        <v>1113</v>
      </c>
      <c r="B1113" t="s">
        <v>1114</v>
      </c>
      <c r="C1113" t="s">
        <v>1115</v>
      </c>
      <c r="E1113" t="s">
        <v>1116</v>
      </c>
      <c r="F1113" t="s">
        <v>250</v>
      </c>
      <c r="G1113" t="s">
        <v>19</v>
      </c>
      <c r="H1113">
        <v>32575</v>
      </c>
      <c r="I1113" t="s">
        <v>6191</v>
      </c>
    </row>
    <row r="1114" spans="1:9" x14ac:dyDescent="0.35">
      <c r="A1114" t="s">
        <v>1118</v>
      </c>
      <c r="B1114" t="s">
        <v>1119</v>
      </c>
      <c r="C1114" t="s">
        <v>1120</v>
      </c>
      <c r="D1114" t="s">
        <v>1121</v>
      </c>
      <c r="E1114" t="s">
        <v>1122</v>
      </c>
      <c r="F1114" t="s">
        <v>38</v>
      </c>
      <c r="G1114" t="s">
        <v>19</v>
      </c>
      <c r="H1114">
        <v>23242</v>
      </c>
      <c r="I1114" t="s">
        <v>6191</v>
      </c>
    </row>
    <row r="1115" spans="1:9" x14ac:dyDescent="0.35">
      <c r="A1115" t="s">
        <v>1124</v>
      </c>
      <c r="B1115" t="s">
        <v>1125</v>
      </c>
      <c r="C1115" t="s">
        <v>1126</v>
      </c>
      <c r="D1115" t="s">
        <v>1127</v>
      </c>
      <c r="E1115" t="s">
        <v>1128</v>
      </c>
      <c r="F1115" t="s">
        <v>432</v>
      </c>
      <c r="G1115" t="s">
        <v>318</v>
      </c>
      <c r="I1115" t="s">
        <v>6191</v>
      </c>
    </row>
    <row r="1116" spans="1:9" x14ac:dyDescent="0.35">
      <c r="A1116" t="s">
        <v>1130</v>
      </c>
      <c r="B1116" t="s">
        <v>1131</v>
      </c>
      <c r="D1116" t="s">
        <v>1132</v>
      </c>
      <c r="E1116" t="s">
        <v>1133</v>
      </c>
      <c r="F1116" t="s">
        <v>26</v>
      </c>
      <c r="G1116" t="s">
        <v>19</v>
      </c>
      <c r="H1116">
        <v>25705</v>
      </c>
      <c r="I1116" t="s">
        <v>6191</v>
      </c>
    </row>
    <row r="1117" spans="1:9" x14ac:dyDescent="0.35">
      <c r="A1117" t="s">
        <v>1135</v>
      </c>
      <c r="B1117" t="s">
        <v>1136</v>
      </c>
      <c r="C1117" t="s">
        <v>1137</v>
      </c>
      <c r="D1117" t="s">
        <v>1138</v>
      </c>
      <c r="E1117" t="s">
        <v>1139</v>
      </c>
      <c r="F1117" t="s">
        <v>144</v>
      </c>
      <c r="G1117" t="s">
        <v>28</v>
      </c>
      <c r="I1117" t="s">
        <v>6191</v>
      </c>
    </row>
    <row r="1118" spans="1:9" x14ac:dyDescent="0.35">
      <c r="A1118" t="s">
        <v>1141</v>
      </c>
      <c r="B1118" t="s">
        <v>1142</v>
      </c>
      <c r="C1118" t="s">
        <v>1143</v>
      </c>
      <c r="D1118" t="s">
        <v>1144</v>
      </c>
      <c r="E1118" t="s">
        <v>1145</v>
      </c>
      <c r="F1118" t="s">
        <v>411</v>
      </c>
      <c r="G1118" t="s">
        <v>318</v>
      </c>
      <c r="I1118" t="s">
        <v>6190</v>
      </c>
    </row>
    <row r="1119" spans="1:9" x14ac:dyDescent="0.35">
      <c r="A1119" t="s">
        <v>1147</v>
      </c>
      <c r="B1119" t="s">
        <v>1148</v>
      </c>
      <c r="C1119" t="s">
        <v>1149</v>
      </c>
      <c r="D1119" t="s">
        <v>1150</v>
      </c>
      <c r="E1119" t="s">
        <v>1151</v>
      </c>
      <c r="F1119" t="s">
        <v>203</v>
      </c>
      <c r="G1119" t="s">
        <v>19</v>
      </c>
      <c r="H1119">
        <v>45432</v>
      </c>
      <c r="I1119" t="s">
        <v>6191</v>
      </c>
    </row>
    <row r="1120" spans="1:9" x14ac:dyDescent="0.35">
      <c r="A1120" t="s">
        <v>1153</v>
      </c>
      <c r="B1120" t="s">
        <v>1154</v>
      </c>
      <c r="C1120" t="s">
        <v>1155</v>
      </c>
      <c r="D1120" t="s">
        <v>1156</v>
      </c>
      <c r="E1120" t="s">
        <v>1157</v>
      </c>
      <c r="F1120" t="s">
        <v>72</v>
      </c>
      <c r="G1120" t="s">
        <v>19</v>
      </c>
      <c r="H1120">
        <v>99507</v>
      </c>
      <c r="I1120" t="s">
        <v>6190</v>
      </c>
    </row>
    <row r="1121" spans="1:9" x14ac:dyDescent="0.35">
      <c r="A1121" t="s">
        <v>1159</v>
      </c>
      <c r="B1121" t="s">
        <v>1160</v>
      </c>
      <c r="C1121" t="s">
        <v>1161</v>
      </c>
      <c r="D1121" t="s">
        <v>1162</v>
      </c>
      <c r="E1121" t="s">
        <v>1163</v>
      </c>
      <c r="F1121" t="s">
        <v>130</v>
      </c>
      <c r="G1121" t="s">
        <v>19</v>
      </c>
      <c r="H1121">
        <v>37215</v>
      </c>
      <c r="I1121" t="s">
        <v>6191</v>
      </c>
    </row>
    <row r="1122" spans="1:9" x14ac:dyDescent="0.35">
      <c r="A1122" t="s">
        <v>1164</v>
      </c>
      <c r="B1122" t="s">
        <v>1165</v>
      </c>
      <c r="C1122" t="s">
        <v>1166</v>
      </c>
      <c r="D1122" t="s">
        <v>1167</v>
      </c>
      <c r="E1122" t="s">
        <v>1168</v>
      </c>
      <c r="F1122" t="s">
        <v>27</v>
      </c>
      <c r="G1122" t="s">
        <v>19</v>
      </c>
      <c r="H1122">
        <v>90040</v>
      </c>
      <c r="I1122" t="s">
        <v>6190</v>
      </c>
    </row>
    <row r="1123" spans="1:9" x14ac:dyDescent="0.35">
      <c r="A1123" t="s">
        <v>1169</v>
      </c>
      <c r="B1123" t="s">
        <v>1170</v>
      </c>
      <c r="C1123" t="s">
        <v>1171</v>
      </c>
      <c r="D1123" t="s">
        <v>1172</v>
      </c>
      <c r="E1123" t="s">
        <v>1173</v>
      </c>
      <c r="F1123" t="s">
        <v>35</v>
      </c>
      <c r="G1123" t="s">
        <v>19</v>
      </c>
      <c r="H1123">
        <v>28289</v>
      </c>
      <c r="I1123" t="s">
        <v>6191</v>
      </c>
    </row>
    <row r="1124" spans="1:9" x14ac:dyDescent="0.35">
      <c r="A1124" t="s">
        <v>1175</v>
      </c>
      <c r="B1124" t="s">
        <v>1176</v>
      </c>
      <c r="C1124" t="s">
        <v>1177</v>
      </c>
      <c r="D1124" t="s">
        <v>1178</v>
      </c>
      <c r="E1124" t="s">
        <v>1179</v>
      </c>
      <c r="F1124" t="s">
        <v>42</v>
      </c>
      <c r="G1124" t="s">
        <v>19</v>
      </c>
      <c r="H1124">
        <v>80217</v>
      </c>
      <c r="I1124" t="s">
        <v>6190</v>
      </c>
    </row>
    <row r="1125" spans="1:9" x14ac:dyDescent="0.35">
      <c r="A1125" t="s">
        <v>1181</v>
      </c>
      <c r="B1125" t="s">
        <v>1182</v>
      </c>
      <c r="C1125" t="s">
        <v>1183</v>
      </c>
      <c r="D1125" t="s">
        <v>1184</v>
      </c>
      <c r="E1125" t="s">
        <v>1185</v>
      </c>
      <c r="F1125" t="s">
        <v>165</v>
      </c>
      <c r="G1125" t="s">
        <v>19</v>
      </c>
      <c r="H1125">
        <v>6912</v>
      </c>
      <c r="I1125" t="s">
        <v>6191</v>
      </c>
    </row>
    <row r="1126" spans="1:9" x14ac:dyDescent="0.35">
      <c r="A1126" t="s">
        <v>1187</v>
      </c>
      <c r="B1126" t="s">
        <v>1188</v>
      </c>
      <c r="C1126" t="s">
        <v>1189</v>
      </c>
      <c r="D1126" t="s">
        <v>1190</v>
      </c>
      <c r="E1126" t="s">
        <v>1191</v>
      </c>
      <c r="F1126" t="s">
        <v>311</v>
      </c>
      <c r="G1126" t="s">
        <v>19</v>
      </c>
      <c r="H1126">
        <v>23605</v>
      </c>
      <c r="I1126" t="s">
        <v>6190</v>
      </c>
    </row>
    <row r="1127" spans="1:9" x14ac:dyDescent="0.35">
      <c r="A1127" t="s">
        <v>1193</v>
      </c>
      <c r="B1127" t="s">
        <v>1194</v>
      </c>
      <c r="C1127" t="s">
        <v>1195</v>
      </c>
      <c r="D1127" t="s">
        <v>1196</v>
      </c>
      <c r="E1127" t="s">
        <v>1197</v>
      </c>
      <c r="F1127" t="s">
        <v>447</v>
      </c>
      <c r="G1127" t="s">
        <v>318</v>
      </c>
      <c r="I1127" t="s">
        <v>6190</v>
      </c>
    </row>
    <row r="1128" spans="1:9" x14ac:dyDescent="0.35">
      <c r="A1128" t="s">
        <v>1199</v>
      </c>
      <c r="B1128" t="s">
        <v>1200</v>
      </c>
      <c r="C1128" t="s">
        <v>1201</v>
      </c>
      <c r="D1128" t="s">
        <v>1202</v>
      </c>
      <c r="E1128" t="s">
        <v>1203</v>
      </c>
      <c r="F1128" t="s">
        <v>72</v>
      </c>
      <c r="G1128" t="s">
        <v>19</v>
      </c>
      <c r="H1128">
        <v>99599</v>
      </c>
      <c r="I1128" t="s">
        <v>6191</v>
      </c>
    </row>
    <row r="1129" spans="1:9" x14ac:dyDescent="0.35">
      <c r="A1129" t="s">
        <v>1205</v>
      </c>
      <c r="B1129" t="s">
        <v>1206</v>
      </c>
      <c r="C1129" t="s">
        <v>1207</v>
      </c>
      <c r="D1129" t="s">
        <v>1208</v>
      </c>
      <c r="E1129" t="s">
        <v>1209</v>
      </c>
      <c r="F1129" t="s">
        <v>289</v>
      </c>
      <c r="G1129" t="s">
        <v>318</v>
      </c>
      <c r="I1129" t="s">
        <v>6191</v>
      </c>
    </row>
    <row r="1130" spans="1:9" x14ac:dyDescent="0.35">
      <c r="A1130" t="s">
        <v>1211</v>
      </c>
      <c r="B1130" t="s">
        <v>1212</v>
      </c>
      <c r="C1130" t="s">
        <v>1213</v>
      </c>
      <c r="D1130" t="s">
        <v>1214</v>
      </c>
      <c r="E1130" t="s">
        <v>1215</v>
      </c>
      <c r="F1130" t="s">
        <v>97</v>
      </c>
      <c r="G1130" t="s">
        <v>19</v>
      </c>
      <c r="H1130">
        <v>58122</v>
      </c>
      <c r="I1130" t="s">
        <v>6191</v>
      </c>
    </row>
    <row r="1131" spans="1:9" x14ac:dyDescent="0.35">
      <c r="A1131" t="s">
        <v>1217</v>
      </c>
      <c r="B1131" t="s">
        <v>1218</v>
      </c>
      <c r="C1131" t="s">
        <v>1219</v>
      </c>
      <c r="D1131" t="s">
        <v>1220</v>
      </c>
      <c r="E1131" t="s">
        <v>1221</v>
      </c>
      <c r="F1131" t="s">
        <v>95</v>
      </c>
      <c r="G1131" t="s">
        <v>19</v>
      </c>
      <c r="H1131">
        <v>47737</v>
      </c>
      <c r="I1131" t="s">
        <v>6190</v>
      </c>
    </row>
    <row r="1132" spans="1:9" x14ac:dyDescent="0.35">
      <c r="A1132" t="s">
        <v>1223</v>
      </c>
      <c r="B1132" t="s">
        <v>1224</v>
      </c>
      <c r="D1132" t="s">
        <v>1225</v>
      </c>
      <c r="E1132" t="s">
        <v>1226</v>
      </c>
      <c r="F1132" t="s">
        <v>432</v>
      </c>
      <c r="G1132" t="s">
        <v>318</v>
      </c>
      <c r="I1132" t="s">
        <v>6190</v>
      </c>
    </row>
    <row r="1133" spans="1:9" x14ac:dyDescent="0.35">
      <c r="A1133" t="s">
        <v>1228</v>
      </c>
      <c r="B1133" t="s">
        <v>1229</v>
      </c>
      <c r="C1133" t="s">
        <v>1230</v>
      </c>
      <c r="D1133" t="s">
        <v>1231</v>
      </c>
      <c r="E1133" t="s">
        <v>1232</v>
      </c>
      <c r="F1133" t="s">
        <v>35</v>
      </c>
      <c r="G1133" t="s">
        <v>19</v>
      </c>
      <c r="H1133">
        <v>28210</v>
      </c>
      <c r="I1133" t="s">
        <v>6190</v>
      </c>
    </row>
    <row r="1134" spans="1:9" x14ac:dyDescent="0.35">
      <c r="A1134" t="s">
        <v>1234</v>
      </c>
      <c r="B1134" t="s">
        <v>1235</v>
      </c>
      <c r="C1134" t="s">
        <v>1236</v>
      </c>
      <c r="D1134" t="s">
        <v>1237</v>
      </c>
      <c r="E1134" t="s">
        <v>1238</v>
      </c>
      <c r="F1134" t="s">
        <v>223</v>
      </c>
      <c r="G1134" t="s">
        <v>19</v>
      </c>
      <c r="H1134">
        <v>35815</v>
      </c>
      <c r="I1134" t="s">
        <v>6190</v>
      </c>
    </row>
    <row r="1135" spans="1:9" x14ac:dyDescent="0.35">
      <c r="A1135" t="s">
        <v>1240</v>
      </c>
      <c r="B1135" t="s">
        <v>1241</v>
      </c>
      <c r="C1135" t="s">
        <v>1242</v>
      </c>
      <c r="D1135" t="s">
        <v>1243</v>
      </c>
      <c r="E1135" t="s">
        <v>1244</v>
      </c>
      <c r="F1135" t="s">
        <v>178</v>
      </c>
      <c r="G1135" t="s">
        <v>19</v>
      </c>
      <c r="H1135">
        <v>92725</v>
      </c>
      <c r="I1135" t="s">
        <v>6191</v>
      </c>
    </row>
    <row r="1136" spans="1:9" x14ac:dyDescent="0.35">
      <c r="A1136" t="s">
        <v>1246</v>
      </c>
      <c r="B1136" t="s">
        <v>1247</v>
      </c>
      <c r="E1136" t="s">
        <v>1248</v>
      </c>
      <c r="F1136" t="s">
        <v>47</v>
      </c>
      <c r="G1136" t="s">
        <v>19</v>
      </c>
      <c r="H1136">
        <v>20520</v>
      </c>
      <c r="I1136" t="s">
        <v>6190</v>
      </c>
    </row>
    <row r="1137" spans="1:9" x14ac:dyDescent="0.35">
      <c r="A1137" t="s">
        <v>1250</v>
      </c>
      <c r="B1137" t="s">
        <v>1251</v>
      </c>
      <c r="C1137" t="s">
        <v>1252</v>
      </c>
      <c r="D1137" t="s">
        <v>1253</v>
      </c>
      <c r="E1137" t="s">
        <v>1254</v>
      </c>
      <c r="F1137" t="s">
        <v>476</v>
      </c>
      <c r="G1137" t="s">
        <v>318</v>
      </c>
      <c r="I1137" t="s">
        <v>6191</v>
      </c>
    </row>
    <row r="1138" spans="1:9" x14ac:dyDescent="0.35">
      <c r="A1138" t="s">
        <v>1256</v>
      </c>
      <c r="B1138" t="s">
        <v>1257</v>
      </c>
      <c r="C1138" t="s">
        <v>1258</v>
      </c>
      <c r="D1138" t="s">
        <v>1259</v>
      </c>
      <c r="E1138" t="s">
        <v>1260</v>
      </c>
      <c r="F1138" t="s">
        <v>104</v>
      </c>
      <c r="G1138" t="s">
        <v>19</v>
      </c>
      <c r="H1138">
        <v>63131</v>
      </c>
      <c r="I1138" t="s">
        <v>6191</v>
      </c>
    </row>
    <row r="1139" spans="1:9" x14ac:dyDescent="0.35">
      <c r="A1139" t="s">
        <v>1262</v>
      </c>
      <c r="B1139" t="s">
        <v>1263</v>
      </c>
      <c r="D1139" t="s">
        <v>1264</v>
      </c>
      <c r="E1139" t="s">
        <v>1265</v>
      </c>
      <c r="F1139" t="s">
        <v>349</v>
      </c>
      <c r="G1139" t="s">
        <v>318</v>
      </c>
      <c r="I1139" t="s">
        <v>6191</v>
      </c>
    </row>
    <row r="1140" spans="1:9" x14ac:dyDescent="0.35">
      <c r="A1140" t="s">
        <v>1267</v>
      </c>
      <c r="B1140" t="s">
        <v>1268</v>
      </c>
      <c r="D1140" t="s">
        <v>1269</v>
      </c>
      <c r="E1140" t="s">
        <v>1270</v>
      </c>
      <c r="F1140" t="s">
        <v>73</v>
      </c>
      <c r="G1140" t="s">
        <v>19</v>
      </c>
      <c r="H1140">
        <v>96805</v>
      </c>
      <c r="I1140" t="s">
        <v>6191</v>
      </c>
    </row>
    <row r="1141" spans="1:9" x14ac:dyDescent="0.35">
      <c r="A1141" t="s">
        <v>1272</v>
      </c>
      <c r="B1141" t="s">
        <v>1273</v>
      </c>
      <c r="D1141" t="s">
        <v>1274</v>
      </c>
      <c r="E1141" t="s">
        <v>1275</v>
      </c>
      <c r="F1141" t="s">
        <v>153</v>
      </c>
      <c r="G1141" t="s">
        <v>19</v>
      </c>
      <c r="H1141">
        <v>92878</v>
      </c>
      <c r="I1141" t="s">
        <v>6190</v>
      </c>
    </row>
    <row r="1142" spans="1:9" x14ac:dyDescent="0.35">
      <c r="A1142" t="s">
        <v>1277</v>
      </c>
      <c r="B1142" t="s">
        <v>1278</v>
      </c>
      <c r="C1142" t="s">
        <v>1279</v>
      </c>
      <c r="D1142" t="s">
        <v>1280</v>
      </c>
      <c r="E1142" t="s">
        <v>1281</v>
      </c>
      <c r="F1142" t="s">
        <v>1282</v>
      </c>
      <c r="G1142" t="s">
        <v>318</v>
      </c>
      <c r="I1142" t="s">
        <v>6190</v>
      </c>
    </row>
    <row r="1143" spans="1:9" x14ac:dyDescent="0.35">
      <c r="A1143" t="s">
        <v>1284</v>
      </c>
      <c r="B1143" t="s">
        <v>1285</v>
      </c>
      <c r="C1143" t="s">
        <v>1286</v>
      </c>
      <c r="D1143" t="s">
        <v>1287</v>
      </c>
      <c r="E1143" t="s">
        <v>1288</v>
      </c>
      <c r="F1143" t="s">
        <v>47</v>
      </c>
      <c r="G1143" t="s">
        <v>19</v>
      </c>
      <c r="H1143">
        <v>20520</v>
      </c>
      <c r="I1143" t="s">
        <v>6190</v>
      </c>
    </row>
    <row r="1144" spans="1:9" x14ac:dyDescent="0.35">
      <c r="A1144" t="s">
        <v>1290</v>
      </c>
      <c r="B1144" t="s">
        <v>1291</v>
      </c>
      <c r="E1144" t="s">
        <v>1292</v>
      </c>
      <c r="F1144" t="s">
        <v>320</v>
      </c>
      <c r="G1144" t="s">
        <v>318</v>
      </c>
      <c r="I1144" t="s">
        <v>6190</v>
      </c>
    </row>
    <row r="1145" spans="1:9" x14ac:dyDescent="0.35">
      <c r="A1145" t="s">
        <v>1294</v>
      </c>
      <c r="B1145" t="s">
        <v>1295</v>
      </c>
      <c r="C1145" t="s">
        <v>1296</v>
      </c>
      <c r="D1145" t="s">
        <v>1297</v>
      </c>
      <c r="E1145" t="s">
        <v>1298</v>
      </c>
      <c r="F1145" t="s">
        <v>63</v>
      </c>
      <c r="G1145" t="s">
        <v>19</v>
      </c>
      <c r="H1145">
        <v>77281</v>
      </c>
      <c r="I1145" t="s">
        <v>6191</v>
      </c>
    </row>
    <row r="1146" spans="1:9" x14ac:dyDescent="0.35">
      <c r="A1146" t="s">
        <v>1300</v>
      </c>
      <c r="B1146" t="s">
        <v>1301</v>
      </c>
      <c r="C1146" t="s">
        <v>1302</v>
      </c>
      <c r="D1146" t="s">
        <v>1303</v>
      </c>
      <c r="E1146" t="s">
        <v>1304</v>
      </c>
      <c r="F1146" t="s">
        <v>161</v>
      </c>
      <c r="G1146" t="s">
        <v>19</v>
      </c>
      <c r="H1146">
        <v>92668</v>
      </c>
      <c r="I1146" t="s">
        <v>6190</v>
      </c>
    </row>
    <row r="1147" spans="1:9" x14ac:dyDescent="0.35">
      <c r="A1147" t="s">
        <v>1306</v>
      </c>
      <c r="B1147" t="s">
        <v>1307</v>
      </c>
      <c r="C1147" t="s">
        <v>1308</v>
      </c>
      <c r="D1147" t="s">
        <v>1309</v>
      </c>
      <c r="E1147" t="s">
        <v>1310</v>
      </c>
      <c r="F1147" t="s">
        <v>50</v>
      </c>
      <c r="G1147" t="s">
        <v>19</v>
      </c>
      <c r="H1147">
        <v>88553</v>
      </c>
      <c r="I1147" t="s">
        <v>6191</v>
      </c>
    </row>
    <row r="1148" spans="1:9" x14ac:dyDescent="0.35">
      <c r="A1148" t="s">
        <v>1312</v>
      </c>
      <c r="B1148" t="s">
        <v>1313</v>
      </c>
      <c r="C1148" t="s">
        <v>1314</v>
      </c>
      <c r="D1148" t="s">
        <v>1315</v>
      </c>
      <c r="E1148" t="s">
        <v>1316</v>
      </c>
      <c r="F1148" t="s">
        <v>352</v>
      </c>
      <c r="G1148" t="s">
        <v>19</v>
      </c>
      <c r="H1148">
        <v>89714</v>
      </c>
      <c r="I1148" t="s">
        <v>6191</v>
      </c>
    </row>
    <row r="1149" spans="1:9" x14ac:dyDescent="0.35">
      <c r="A1149" t="s">
        <v>1317</v>
      </c>
      <c r="B1149" t="s">
        <v>1318</v>
      </c>
      <c r="C1149" t="s">
        <v>1319</v>
      </c>
      <c r="D1149" t="s">
        <v>1320</v>
      </c>
      <c r="E1149" t="s">
        <v>1321</v>
      </c>
      <c r="F1149" t="s">
        <v>106</v>
      </c>
      <c r="G1149" t="s">
        <v>19</v>
      </c>
      <c r="H1149">
        <v>76105</v>
      </c>
      <c r="I1149" t="s">
        <v>6190</v>
      </c>
    </row>
    <row r="1150" spans="1:9" x14ac:dyDescent="0.35">
      <c r="A1150" t="s">
        <v>1323</v>
      </c>
      <c r="B1150" t="s">
        <v>1324</v>
      </c>
      <c r="C1150" t="s">
        <v>1325</v>
      </c>
      <c r="D1150" t="s">
        <v>1326</v>
      </c>
      <c r="E1150" t="s">
        <v>1327</v>
      </c>
      <c r="F1150" t="s">
        <v>138</v>
      </c>
      <c r="G1150" t="s">
        <v>19</v>
      </c>
      <c r="H1150">
        <v>84605</v>
      </c>
      <c r="I1150" t="s">
        <v>6190</v>
      </c>
    </row>
    <row r="1151" spans="1:9" x14ac:dyDescent="0.35">
      <c r="A1151" t="s">
        <v>1329</v>
      </c>
      <c r="B1151" t="s">
        <v>1330</v>
      </c>
      <c r="D1151" t="s">
        <v>1331</v>
      </c>
      <c r="E1151" t="s">
        <v>1332</v>
      </c>
      <c r="F1151" t="s">
        <v>197</v>
      </c>
      <c r="G1151" t="s">
        <v>19</v>
      </c>
      <c r="H1151">
        <v>33487</v>
      </c>
      <c r="I1151" t="s">
        <v>6190</v>
      </c>
    </row>
    <row r="1152" spans="1:9" x14ac:dyDescent="0.35">
      <c r="A1152" t="s">
        <v>1334</v>
      </c>
      <c r="B1152" t="s">
        <v>1335</v>
      </c>
      <c r="C1152" t="s">
        <v>1336</v>
      </c>
      <c r="D1152" t="s">
        <v>1337</v>
      </c>
      <c r="E1152" t="s">
        <v>1338</v>
      </c>
      <c r="F1152" t="s">
        <v>24</v>
      </c>
      <c r="G1152" t="s">
        <v>19</v>
      </c>
      <c r="H1152">
        <v>24040</v>
      </c>
      <c r="I1152" t="s">
        <v>6190</v>
      </c>
    </row>
    <row r="1153" spans="1:9" x14ac:dyDescent="0.35">
      <c r="A1153" t="s">
        <v>1340</v>
      </c>
      <c r="B1153" t="s">
        <v>1341</v>
      </c>
      <c r="D1153" t="s">
        <v>1342</v>
      </c>
      <c r="E1153" t="s">
        <v>1343</v>
      </c>
      <c r="F1153" t="s">
        <v>169</v>
      </c>
      <c r="G1153" t="s">
        <v>19</v>
      </c>
      <c r="H1153">
        <v>50369</v>
      </c>
      <c r="I1153" t="s">
        <v>6190</v>
      </c>
    </row>
    <row r="1154" spans="1:9" x14ac:dyDescent="0.35">
      <c r="A1154" t="s">
        <v>1345</v>
      </c>
      <c r="B1154" t="s">
        <v>1346</v>
      </c>
      <c r="C1154" t="s">
        <v>1347</v>
      </c>
      <c r="D1154" t="s">
        <v>1348</v>
      </c>
      <c r="E1154" t="s">
        <v>1349</v>
      </c>
      <c r="F1154" t="s">
        <v>73</v>
      </c>
      <c r="G1154" t="s">
        <v>19</v>
      </c>
      <c r="H1154">
        <v>96805</v>
      </c>
      <c r="I1154" t="s">
        <v>6190</v>
      </c>
    </row>
    <row r="1155" spans="1:9" x14ac:dyDescent="0.35">
      <c r="A1155" t="s">
        <v>1351</v>
      </c>
      <c r="B1155" t="s">
        <v>1352</v>
      </c>
      <c r="D1155" t="s">
        <v>1353</v>
      </c>
      <c r="E1155" t="s">
        <v>1354</v>
      </c>
      <c r="F1155" t="s">
        <v>271</v>
      </c>
      <c r="G1155" t="s">
        <v>19</v>
      </c>
      <c r="H1155">
        <v>33345</v>
      </c>
      <c r="I1155" t="s">
        <v>6191</v>
      </c>
    </row>
    <row r="1156" spans="1:9" x14ac:dyDescent="0.35">
      <c r="A1156" t="s">
        <v>1356</v>
      </c>
      <c r="B1156" t="s">
        <v>1357</v>
      </c>
      <c r="C1156" t="s">
        <v>1358</v>
      </c>
      <c r="D1156" t="s">
        <v>1359</v>
      </c>
      <c r="E1156" t="s">
        <v>1360</v>
      </c>
      <c r="F1156" t="s">
        <v>46</v>
      </c>
      <c r="G1156" t="s">
        <v>19</v>
      </c>
      <c r="H1156">
        <v>19172</v>
      </c>
      <c r="I1156" t="s">
        <v>6191</v>
      </c>
    </row>
    <row r="1157" spans="1:9" x14ac:dyDescent="0.35">
      <c r="A1157" t="s">
        <v>1362</v>
      </c>
      <c r="B1157" t="s">
        <v>1363</v>
      </c>
      <c r="C1157" t="s">
        <v>1364</v>
      </c>
      <c r="D1157" t="s">
        <v>1365</v>
      </c>
      <c r="E1157" t="s">
        <v>1366</v>
      </c>
      <c r="F1157" t="s">
        <v>124</v>
      </c>
      <c r="G1157" t="s">
        <v>19</v>
      </c>
      <c r="H1157">
        <v>6854</v>
      </c>
      <c r="I1157" t="s">
        <v>6190</v>
      </c>
    </row>
    <row r="1158" spans="1:9" x14ac:dyDescent="0.35">
      <c r="A1158" t="s">
        <v>1368</v>
      </c>
      <c r="B1158" t="s">
        <v>1369</v>
      </c>
      <c r="C1158" t="s">
        <v>1370</v>
      </c>
      <c r="D1158" t="s">
        <v>1371</v>
      </c>
      <c r="E1158" t="s">
        <v>1372</v>
      </c>
      <c r="F1158" t="s">
        <v>59</v>
      </c>
      <c r="G1158" t="s">
        <v>19</v>
      </c>
      <c r="H1158">
        <v>76011</v>
      </c>
      <c r="I1158" t="s">
        <v>6190</v>
      </c>
    </row>
    <row r="1159" spans="1:9" x14ac:dyDescent="0.35">
      <c r="A1159" t="s">
        <v>1374</v>
      </c>
      <c r="B1159" t="s">
        <v>1375</v>
      </c>
      <c r="C1159" t="s">
        <v>1376</v>
      </c>
      <c r="D1159" t="s">
        <v>1377</v>
      </c>
      <c r="E1159" t="s">
        <v>1378</v>
      </c>
      <c r="F1159" t="s">
        <v>360</v>
      </c>
      <c r="G1159" t="s">
        <v>318</v>
      </c>
      <c r="I1159" t="s">
        <v>6191</v>
      </c>
    </row>
    <row r="1160" spans="1:9" x14ac:dyDescent="0.35">
      <c r="A1160" t="s">
        <v>1380</v>
      </c>
      <c r="B1160" t="s">
        <v>1381</v>
      </c>
      <c r="D1160" t="s">
        <v>1382</v>
      </c>
      <c r="E1160" t="s">
        <v>1383</v>
      </c>
      <c r="F1160" t="s">
        <v>65</v>
      </c>
      <c r="G1160" t="s">
        <v>19</v>
      </c>
      <c r="H1160">
        <v>37416</v>
      </c>
      <c r="I1160" t="s">
        <v>6190</v>
      </c>
    </row>
    <row r="1161" spans="1:9" x14ac:dyDescent="0.35">
      <c r="A1161" t="s">
        <v>1385</v>
      </c>
      <c r="B1161" t="s">
        <v>1386</v>
      </c>
      <c r="D1161" t="s">
        <v>1387</v>
      </c>
      <c r="E1161" t="s">
        <v>1388</v>
      </c>
      <c r="F1161" t="s">
        <v>189</v>
      </c>
      <c r="G1161" t="s">
        <v>19</v>
      </c>
      <c r="H1161">
        <v>97296</v>
      </c>
      <c r="I1161" t="s">
        <v>6191</v>
      </c>
    </row>
    <row r="1162" spans="1:9" x14ac:dyDescent="0.35">
      <c r="A1162" t="s">
        <v>1390</v>
      </c>
      <c r="B1162" t="s">
        <v>1391</v>
      </c>
      <c r="C1162" t="s">
        <v>1392</v>
      </c>
      <c r="D1162" t="s">
        <v>1393</v>
      </c>
      <c r="E1162" t="s">
        <v>1394</v>
      </c>
      <c r="F1162" t="s">
        <v>77</v>
      </c>
      <c r="G1162" t="s">
        <v>19</v>
      </c>
      <c r="H1162">
        <v>73135</v>
      </c>
      <c r="I1162" t="s">
        <v>6191</v>
      </c>
    </row>
    <row r="1163" spans="1:9" x14ac:dyDescent="0.35">
      <c r="A1163" t="s">
        <v>1396</v>
      </c>
      <c r="B1163" t="s">
        <v>1397</v>
      </c>
      <c r="C1163" t="s">
        <v>1398</v>
      </c>
      <c r="D1163" t="s">
        <v>1399</v>
      </c>
      <c r="E1163" t="s">
        <v>1400</v>
      </c>
      <c r="F1163" t="s">
        <v>47</v>
      </c>
      <c r="G1163" t="s">
        <v>19</v>
      </c>
      <c r="H1163">
        <v>20520</v>
      </c>
      <c r="I1163" t="s">
        <v>6191</v>
      </c>
    </row>
    <row r="1164" spans="1:9" x14ac:dyDescent="0.35">
      <c r="A1164" t="s">
        <v>1402</v>
      </c>
      <c r="B1164" t="s">
        <v>1403</v>
      </c>
      <c r="C1164" t="s">
        <v>1404</v>
      </c>
      <c r="D1164" t="s">
        <v>1405</v>
      </c>
      <c r="E1164" t="s">
        <v>1406</v>
      </c>
      <c r="F1164" t="s">
        <v>82</v>
      </c>
      <c r="G1164" t="s">
        <v>19</v>
      </c>
      <c r="H1164">
        <v>27415</v>
      </c>
      <c r="I1164" t="s">
        <v>6190</v>
      </c>
    </row>
    <row r="1165" spans="1:9" x14ac:dyDescent="0.35">
      <c r="A1165" t="s">
        <v>1408</v>
      </c>
      <c r="B1165" t="s">
        <v>1409</v>
      </c>
      <c r="C1165" t="s">
        <v>1410</v>
      </c>
      <c r="D1165" t="s">
        <v>1411</v>
      </c>
      <c r="E1165" t="s">
        <v>1412</v>
      </c>
      <c r="F1165" t="s">
        <v>164</v>
      </c>
      <c r="G1165" t="s">
        <v>19</v>
      </c>
      <c r="H1165">
        <v>22313</v>
      </c>
      <c r="I1165" t="s">
        <v>6191</v>
      </c>
    </row>
    <row r="1166" spans="1:9" x14ac:dyDescent="0.35">
      <c r="A1166" t="s">
        <v>1414</v>
      </c>
      <c r="B1166" t="s">
        <v>1415</v>
      </c>
      <c r="C1166" t="s">
        <v>1416</v>
      </c>
      <c r="D1166" t="s">
        <v>1417</v>
      </c>
      <c r="E1166" t="s">
        <v>1418</v>
      </c>
      <c r="F1166" t="s">
        <v>1419</v>
      </c>
      <c r="G1166" t="s">
        <v>318</v>
      </c>
      <c r="I1166" t="s">
        <v>6191</v>
      </c>
    </row>
    <row r="1167" spans="1:9" x14ac:dyDescent="0.35">
      <c r="A1167" t="s">
        <v>1421</v>
      </c>
      <c r="B1167" t="s">
        <v>1422</v>
      </c>
      <c r="D1167" t="s">
        <v>1423</v>
      </c>
      <c r="E1167" t="s">
        <v>1424</v>
      </c>
      <c r="F1167" t="s">
        <v>163</v>
      </c>
      <c r="G1167" t="s">
        <v>19</v>
      </c>
      <c r="H1167">
        <v>53405</v>
      </c>
      <c r="I1167" t="s">
        <v>6190</v>
      </c>
    </row>
    <row r="1168" spans="1:9" x14ac:dyDescent="0.35">
      <c r="A1168" t="s">
        <v>1426</v>
      </c>
      <c r="B1168" t="s">
        <v>1427</v>
      </c>
      <c r="D1168" t="s">
        <v>1428</v>
      </c>
      <c r="E1168" t="s">
        <v>1429</v>
      </c>
      <c r="F1168" t="s">
        <v>209</v>
      </c>
      <c r="G1168" t="s">
        <v>19</v>
      </c>
      <c r="H1168">
        <v>34629</v>
      </c>
      <c r="I1168" t="s">
        <v>6190</v>
      </c>
    </row>
    <row r="1169" spans="1:9" x14ac:dyDescent="0.35">
      <c r="A1169" t="s">
        <v>1431</v>
      </c>
      <c r="B1169" t="s">
        <v>1432</v>
      </c>
      <c r="C1169" t="s">
        <v>1433</v>
      </c>
      <c r="D1169" t="s">
        <v>1434</v>
      </c>
      <c r="E1169" t="s">
        <v>1435</v>
      </c>
      <c r="F1169" t="s">
        <v>163</v>
      </c>
      <c r="G1169" t="s">
        <v>19</v>
      </c>
      <c r="H1169">
        <v>53405</v>
      </c>
      <c r="I1169" t="s">
        <v>6190</v>
      </c>
    </row>
    <row r="1170" spans="1:9" x14ac:dyDescent="0.35">
      <c r="A1170" t="s">
        <v>1437</v>
      </c>
      <c r="B1170" t="s">
        <v>1438</v>
      </c>
      <c r="D1170" t="s">
        <v>1439</v>
      </c>
      <c r="E1170" t="s">
        <v>1440</v>
      </c>
      <c r="F1170" t="s">
        <v>1419</v>
      </c>
      <c r="G1170" t="s">
        <v>318</v>
      </c>
      <c r="I1170" t="s">
        <v>6191</v>
      </c>
    </row>
    <row r="1171" spans="1:9" x14ac:dyDescent="0.35">
      <c r="A1171" t="s">
        <v>1442</v>
      </c>
      <c r="B1171" t="s">
        <v>1443</v>
      </c>
      <c r="C1171" t="s">
        <v>1444</v>
      </c>
      <c r="D1171" t="s">
        <v>1445</v>
      </c>
      <c r="E1171" t="s">
        <v>1446</v>
      </c>
      <c r="F1171" t="s">
        <v>1447</v>
      </c>
      <c r="G1171" t="s">
        <v>318</v>
      </c>
      <c r="I1171" t="s">
        <v>6191</v>
      </c>
    </row>
    <row r="1172" spans="1:9" x14ac:dyDescent="0.35">
      <c r="A1172" t="s">
        <v>1449</v>
      </c>
      <c r="B1172" t="s">
        <v>1450</v>
      </c>
      <c r="C1172" t="s">
        <v>1451</v>
      </c>
      <c r="E1172" t="s">
        <v>1452</v>
      </c>
      <c r="F1172" t="s">
        <v>102</v>
      </c>
      <c r="G1172" t="s">
        <v>28</v>
      </c>
      <c r="I1172" t="s">
        <v>6191</v>
      </c>
    </row>
    <row r="1173" spans="1:9" x14ac:dyDescent="0.35">
      <c r="A1173" t="s">
        <v>1454</v>
      </c>
      <c r="B1173" t="s">
        <v>1455</v>
      </c>
      <c r="C1173" t="s">
        <v>1456</v>
      </c>
      <c r="D1173" t="s">
        <v>1457</v>
      </c>
      <c r="E1173" t="s">
        <v>1458</v>
      </c>
      <c r="F1173" t="s">
        <v>137</v>
      </c>
      <c r="G1173" t="s">
        <v>19</v>
      </c>
      <c r="H1173">
        <v>33686</v>
      </c>
      <c r="I1173" t="s">
        <v>6190</v>
      </c>
    </row>
    <row r="1174" spans="1:9" x14ac:dyDescent="0.35">
      <c r="A1174" t="s">
        <v>1460</v>
      </c>
      <c r="B1174" t="s">
        <v>1461</v>
      </c>
      <c r="C1174" t="s">
        <v>1462</v>
      </c>
      <c r="E1174" t="s">
        <v>1463</v>
      </c>
      <c r="F1174" t="s">
        <v>440</v>
      </c>
      <c r="G1174" t="s">
        <v>318</v>
      </c>
      <c r="I1174" t="s">
        <v>6191</v>
      </c>
    </row>
    <row r="1175" spans="1:9" x14ac:dyDescent="0.35">
      <c r="A1175" t="s">
        <v>1465</v>
      </c>
      <c r="B1175" t="s">
        <v>1466</v>
      </c>
      <c r="C1175" t="s">
        <v>1467</v>
      </c>
      <c r="D1175" t="s">
        <v>1468</v>
      </c>
      <c r="E1175" t="s">
        <v>1469</v>
      </c>
      <c r="F1175" t="s">
        <v>187</v>
      </c>
      <c r="G1175" t="s">
        <v>19</v>
      </c>
      <c r="H1175">
        <v>36195</v>
      </c>
      <c r="I1175" t="s">
        <v>6191</v>
      </c>
    </row>
    <row r="1176" spans="1:9" x14ac:dyDescent="0.35">
      <c r="A1176" t="s">
        <v>1471</v>
      </c>
      <c r="B1176" t="s">
        <v>1472</v>
      </c>
      <c r="D1176" t="s">
        <v>1473</v>
      </c>
      <c r="E1176" t="s">
        <v>1474</v>
      </c>
      <c r="F1176" t="s">
        <v>351</v>
      </c>
      <c r="G1176" t="s">
        <v>19</v>
      </c>
      <c r="H1176">
        <v>89436</v>
      </c>
      <c r="I1176" t="s">
        <v>6190</v>
      </c>
    </row>
    <row r="1177" spans="1:9" x14ac:dyDescent="0.35">
      <c r="A1177" t="s">
        <v>1476</v>
      </c>
      <c r="B1177" t="s">
        <v>1477</v>
      </c>
      <c r="C1177" t="s">
        <v>1478</v>
      </c>
      <c r="D1177" t="s">
        <v>1479</v>
      </c>
      <c r="E1177" t="s">
        <v>1480</v>
      </c>
      <c r="F1177" t="s">
        <v>167</v>
      </c>
      <c r="G1177" t="s">
        <v>19</v>
      </c>
      <c r="H1177">
        <v>31205</v>
      </c>
      <c r="I1177" t="s">
        <v>6190</v>
      </c>
    </row>
    <row r="1178" spans="1:9" x14ac:dyDescent="0.35">
      <c r="A1178" t="s">
        <v>1482</v>
      </c>
      <c r="B1178" t="s">
        <v>1483</v>
      </c>
      <c r="C1178" t="s">
        <v>1484</v>
      </c>
      <c r="D1178" t="s">
        <v>1485</v>
      </c>
      <c r="E1178" t="s">
        <v>1486</v>
      </c>
      <c r="F1178" t="s">
        <v>146</v>
      </c>
      <c r="G1178" t="s">
        <v>19</v>
      </c>
      <c r="H1178">
        <v>90605</v>
      </c>
      <c r="I1178" t="s">
        <v>6190</v>
      </c>
    </row>
    <row r="1179" spans="1:9" x14ac:dyDescent="0.35">
      <c r="A1179" t="s">
        <v>1488</v>
      </c>
      <c r="B1179" t="s">
        <v>1489</v>
      </c>
      <c r="C1179" t="s">
        <v>1490</v>
      </c>
      <c r="E1179" t="s">
        <v>1491</v>
      </c>
      <c r="F1179" t="s">
        <v>193</v>
      </c>
      <c r="G1179" t="s">
        <v>19</v>
      </c>
      <c r="H1179">
        <v>37605</v>
      </c>
      <c r="I1179" t="s">
        <v>6190</v>
      </c>
    </row>
    <row r="1180" spans="1:9" x14ac:dyDescent="0.35">
      <c r="A1180" t="s">
        <v>1493</v>
      </c>
      <c r="B1180" t="s">
        <v>1494</v>
      </c>
      <c r="C1180" t="s">
        <v>1495</v>
      </c>
      <c r="D1180" t="s">
        <v>1496</v>
      </c>
      <c r="E1180" t="s">
        <v>1497</v>
      </c>
      <c r="F1180" t="s">
        <v>219</v>
      </c>
      <c r="G1180" t="s">
        <v>19</v>
      </c>
      <c r="H1180">
        <v>14614</v>
      </c>
      <c r="I1180" t="s">
        <v>6191</v>
      </c>
    </row>
    <row r="1181" spans="1:9" x14ac:dyDescent="0.35">
      <c r="A1181" t="s">
        <v>1499</v>
      </c>
      <c r="B1181" t="s">
        <v>1500</v>
      </c>
      <c r="D1181" t="s">
        <v>1501</v>
      </c>
      <c r="E1181" t="s">
        <v>1502</v>
      </c>
      <c r="F1181" t="s">
        <v>362</v>
      </c>
      <c r="G1181" t="s">
        <v>318</v>
      </c>
      <c r="I1181" t="s">
        <v>6191</v>
      </c>
    </row>
    <row r="1182" spans="1:9" x14ac:dyDescent="0.35">
      <c r="A1182" t="s">
        <v>1504</v>
      </c>
      <c r="B1182" t="s">
        <v>1505</v>
      </c>
      <c r="C1182" t="s">
        <v>1506</v>
      </c>
      <c r="D1182" t="s">
        <v>1507</v>
      </c>
      <c r="E1182" t="s">
        <v>1508</v>
      </c>
      <c r="F1182" t="s">
        <v>139</v>
      </c>
      <c r="G1182" t="s">
        <v>19</v>
      </c>
      <c r="H1182">
        <v>11254</v>
      </c>
      <c r="I1182" t="s">
        <v>6191</v>
      </c>
    </row>
    <row r="1183" spans="1:9" x14ac:dyDescent="0.35">
      <c r="A1183" t="s">
        <v>1509</v>
      </c>
      <c r="B1183" t="s">
        <v>1510</v>
      </c>
      <c r="C1183" t="s">
        <v>1511</v>
      </c>
      <c r="D1183" t="s">
        <v>1512</v>
      </c>
      <c r="E1183" t="s">
        <v>1513</v>
      </c>
      <c r="F1183" t="s">
        <v>83</v>
      </c>
      <c r="G1183" t="s">
        <v>19</v>
      </c>
      <c r="H1183">
        <v>1114</v>
      </c>
      <c r="I1183" t="s">
        <v>6191</v>
      </c>
    </row>
    <row r="1184" spans="1:9" x14ac:dyDescent="0.35">
      <c r="A1184" t="s">
        <v>1515</v>
      </c>
      <c r="B1184" t="s">
        <v>1516</v>
      </c>
      <c r="C1184" t="s">
        <v>1517</v>
      </c>
      <c r="D1184" t="s">
        <v>1518</v>
      </c>
      <c r="E1184" t="s">
        <v>1519</v>
      </c>
      <c r="F1184" t="s">
        <v>232</v>
      </c>
      <c r="G1184" t="s">
        <v>19</v>
      </c>
      <c r="H1184">
        <v>22908</v>
      </c>
      <c r="I1184" t="s">
        <v>6191</v>
      </c>
    </row>
    <row r="1185" spans="1:9" x14ac:dyDescent="0.35">
      <c r="A1185" t="s">
        <v>1521</v>
      </c>
      <c r="B1185" t="s">
        <v>1522</v>
      </c>
      <c r="C1185" t="s">
        <v>1523</v>
      </c>
      <c r="D1185" t="s">
        <v>1524</v>
      </c>
      <c r="E1185" t="s">
        <v>1525</v>
      </c>
      <c r="F1185" t="s">
        <v>115</v>
      </c>
      <c r="G1185" t="s">
        <v>19</v>
      </c>
      <c r="H1185">
        <v>75044</v>
      </c>
      <c r="I1185" t="s">
        <v>6191</v>
      </c>
    </row>
    <row r="1186" spans="1:9" x14ac:dyDescent="0.35">
      <c r="A1186" t="s">
        <v>1527</v>
      </c>
      <c r="B1186" t="s">
        <v>1528</v>
      </c>
      <c r="C1186" t="s">
        <v>1529</v>
      </c>
      <c r="D1186" t="s">
        <v>1530</v>
      </c>
      <c r="E1186" t="s">
        <v>1531</v>
      </c>
      <c r="F1186" t="s">
        <v>33</v>
      </c>
      <c r="G1186" t="s">
        <v>19</v>
      </c>
      <c r="H1186">
        <v>55448</v>
      </c>
      <c r="I1186" t="s">
        <v>6191</v>
      </c>
    </row>
    <row r="1187" spans="1:9" x14ac:dyDescent="0.35">
      <c r="A1187" t="s">
        <v>1533</v>
      </c>
      <c r="B1187" t="s">
        <v>1534</v>
      </c>
      <c r="C1187" t="s">
        <v>1535</v>
      </c>
      <c r="D1187" t="s">
        <v>1536</v>
      </c>
      <c r="E1187" t="s">
        <v>1537</v>
      </c>
      <c r="F1187" t="s">
        <v>174</v>
      </c>
      <c r="G1187" t="s">
        <v>19</v>
      </c>
      <c r="H1187">
        <v>48919</v>
      </c>
      <c r="I1187" t="s">
        <v>6190</v>
      </c>
    </row>
    <row r="1188" spans="1:9" x14ac:dyDescent="0.35">
      <c r="A1188" t="s">
        <v>1539</v>
      </c>
      <c r="B1188" t="s">
        <v>1540</v>
      </c>
      <c r="C1188" t="s">
        <v>1541</v>
      </c>
      <c r="D1188" t="s">
        <v>1542</v>
      </c>
      <c r="E1188" t="s">
        <v>1543</v>
      </c>
      <c r="F1188" t="s">
        <v>141</v>
      </c>
      <c r="G1188" t="s">
        <v>19</v>
      </c>
      <c r="H1188">
        <v>58207</v>
      </c>
      <c r="I1188" t="s">
        <v>6191</v>
      </c>
    </row>
    <row r="1189" spans="1:9" x14ac:dyDescent="0.35">
      <c r="A1189" t="s">
        <v>1545</v>
      </c>
      <c r="B1189" t="s">
        <v>1546</v>
      </c>
      <c r="C1189" t="s">
        <v>1547</v>
      </c>
      <c r="E1189" t="s">
        <v>1548</v>
      </c>
      <c r="F1189" t="s">
        <v>72</v>
      </c>
      <c r="G1189" t="s">
        <v>19</v>
      </c>
      <c r="H1189">
        <v>99522</v>
      </c>
      <c r="I1189" t="s">
        <v>6190</v>
      </c>
    </row>
    <row r="1190" spans="1:9" x14ac:dyDescent="0.35">
      <c r="A1190" t="s">
        <v>1550</v>
      </c>
      <c r="B1190" t="s">
        <v>1551</v>
      </c>
      <c r="C1190" t="s">
        <v>1552</v>
      </c>
      <c r="D1190" t="s">
        <v>1553</v>
      </c>
      <c r="E1190" t="s">
        <v>1554</v>
      </c>
      <c r="F1190" t="s">
        <v>77</v>
      </c>
      <c r="G1190" t="s">
        <v>19</v>
      </c>
      <c r="H1190">
        <v>73129</v>
      </c>
      <c r="I1190" t="s">
        <v>6190</v>
      </c>
    </row>
    <row r="1191" spans="1:9" x14ac:dyDescent="0.35">
      <c r="A1191" t="s">
        <v>1556</v>
      </c>
      <c r="B1191" t="s">
        <v>1557</v>
      </c>
      <c r="C1191" t="s">
        <v>1558</v>
      </c>
      <c r="D1191" t="s">
        <v>1559</v>
      </c>
      <c r="E1191" t="s">
        <v>1560</v>
      </c>
      <c r="F1191" t="s">
        <v>90</v>
      </c>
      <c r="G1191" t="s">
        <v>19</v>
      </c>
      <c r="H1191">
        <v>74103</v>
      </c>
      <c r="I1191" t="s">
        <v>6190</v>
      </c>
    </row>
    <row r="1192" spans="1:9" x14ac:dyDescent="0.35">
      <c r="A1192" t="s">
        <v>1562</v>
      </c>
      <c r="B1192" t="s">
        <v>1563</v>
      </c>
      <c r="C1192" t="s">
        <v>1564</v>
      </c>
      <c r="D1192" t="s">
        <v>1565</v>
      </c>
      <c r="E1192" t="s">
        <v>1566</v>
      </c>
      <c r="F1192" t="s">
        <v>41</v>
      </c>
      <c r="G1192" t="s">
        <v>19</v>
      </c>
      <c r="H1192">
        <v>48211</v>
      </c>
      <c r="I1192" t="s">
        <v>6190</v>
      </c>
    </row>
    <row r="1193" spans="1:9" x14ac:dyDescent="0.35">
      <c r="A1193" t="s">
        <v>1568</v>
      </c>
      <c r="B1193" t="s">
        <v>1569</v>
      </c>
      <c r="C1193" t="s">
        <v>1570</v>
      </c>
      <c r="D1193" t="s">
        <v>1571</v>
      </c>
      <c r="E1193" t="s">
        <v>1572</v>
      </c>
      <c r="F1193" t="s">
        <v>47</v>
      </c>
      <c r="G1193" t="s">
        <v>19</v>
      </c>
      <c r="H1193">
        <v>20436</v>
      </c>
      <c r="I1193" t="s">
        <v>6190</v>
      </c>
    </row>
    <row r="1194" spans="1:9" x14ac:dyDescent="0.35">
      <c r="A1194" t="s">
        <v>1574</v>
      </c>
      <c r="B1194" t="s">
        <v>1575</v>
      </c>
      <c r="C1194" t="s">
        <v>1576</v>
      </c>
      <c r="D1194" t="s">
        <v>1577</v>
      </c>
      <c r="E1194" t="s">
        <v>1578</v>
      </c>
      <c r="F1194" t="s">
        <v>323</v>
      </c>
      <c r="G1194" t="s">
        <v>318</v>
      </c>
      <c r="I1194" t="s">
        <v>6190</v>
      </c>
    </row>
    <row r="1195" spans="1:9" x14ac:dyDescent="0.35">
      <c r="A1195" t="s">
        <v>1580</v>
      </c>
      <c r="B1195" t="s">
        <v>1581</v>
      </c>
      <c r="D1195" t="s">
        <v>1582</v>
      </c>
      <c r="E1195" t="s">
        <v>1583</v>
      </c>
      <c r="F1195" t="s">
        <v>188</v>
      </c>
      <c r="G1195" t="s">
        <v>19</v>
      </c>
      <c r="H1195">
        <v>85215</v>
      </c>
      <c r="I1195" t="s">
        <v>6191</v>
      </c>
    </row>
    <row r="1196" spans="1:9" x14ac:dyDescent="0.35">
      <c r="A1196" t="s">
        <v>1585</v>
      </c>
      <c r="B1196" t="s">
        <v>1586</v>
      </c>
      <c r="C1196" t="s">
        <v>1587</v>
      </c>
      <c r="D1196" t="s">
        <v>1588</v>
      </c>
      <c r="E1196" t="s">
        <v>1589</v>
      </c>
      <c r="F1196" t="s">
        <v>181</v>
      </c>
      <c r="G1196" t="s">
        <v>19</v>
      </c>
      <c r="H1196">
        <v>44485</v>
      </c>
      <c r="I1196" t="s">
        <v>6191</v>
      </c>
    </row>
    <row r="1197" spans="1:9" x14ac:dyDescent="0.35">
      <c r="A1197" t="s">
        <v>1591</v>
      </c>
      <c r="B1197" t="s">
        <v>1592</v>
      </c>
      <c r="C1197" t="s">
        <v>1593</v>
      </c>
      <c r="D1197" t="s">
        <v>1594</v>
      </c>
      <c r="E1197" t="s">
        <v>1595</v>
      </c>
      <c r="F1197" t="s">
        <v>23</v>
      </c>
      <c r="G1197" t="s">
        <v>19</v>
      </c>
      <c r="H1197">
        <v>38150</v>
      </c>
      <c r="I1197" t="s">
        <v>6191</v>
      </c>
    </row>
    <row r="1198" spans="1:9" x14ac:dyDescent="0.35">
      <c r="A1198" t="s">
        <v>1597</v>
      </c>
      <c r="B1198" t="s">
        <v>1598</v>
      </c>
      <c r="C1198" t="s">
        <v>1599</v>
      </c>
      <c r="E1198" t="s">
        <v>1600</v>
      </c>
      <c r="F1198" t="s">
        <v>47</v>
      </c>
      <c r="G1198" t="s">
        <v>19</v>
      </c>
      <c r="H1198">
        <v>20535</v>
      </c>
      <c r="I1198" t="s">
        <v>6191</v>
      </c>
    </row>
    <row r="1199" spans="1:9" x14ac:dyDescent="0.35">
      <c r="A1199" t="s">
        <v>1601</v>
      </c>
      <c r="B1199" t="s">
        <v>1602</v>
      </c>
      <c r="C1199" t="s">
        <v>1603</v>
      </c>
      <c r="D1199" t="s">
        <v>1604</v>
      </c>
      <c r="E1199" t="s">
        <v>1605</v>
      </c>
      <c r="F1199" t="s">
        <v>475</v>
      </c>
      <c r="G1199" t="s">
        <v>318</v>
      </c>
      <c r="I1199" t="s">
        <v>6190</v>
      </c>
    </row>
    <row r="1200" spans="1:9" x14ac:dyDescent="0.35">
      <c r="A1200" t="s">
        <v>1606</v>
      </c>
      <c r="B1200" t="s">
        <v>1607</v>
      </c>
      <c r="C1200" t="s">
        <v>1608</v>
      </c>
      <c r="D1200" t="s">
        <v>1609</v>
      </c>
      <c r="E1200" t="s">
        <v>1610</v>
      </c>
      <c r="F1200" t="s">
        <v>121</v>
      </c>
      <c r="G1200" t="s">
        <v>19</v>
      </c>
      <c r="H1200">
        <v>33064</v>
      </c>
      <c r="I1200" t="s">
        <v>6191</v>
      </c>
    </row>
    <row r="1201" spans="1:9" x14ac:dyDescent="0.35">
      <c r="A1201" t="s">
        <v>1611</v>
      </c>
      <c r="B1201" t="s">
        <v>1612</v>
      </c>
      <c r="C1201" t="s">
        <v>1613</v>
      </c>
      <c r="D1201" t="s">
        <v>1614</v>
      </c>
      <c r="E1201" t="s">
        <v>1615</v>
      </c>
      <c r="F1201" t="s">
        <v>56</v>
      </c>
      <c r="G1201" t="s">
        <v>19</v>
      </c>
      <c r="H1201">
        <v>60604</v>
      </c>
      <c r="I1201" t="s">
        <v>6191</v>
      </c>
    </row>
    <row r="1202" spans="1:9" x14ac:dyDescent="0.35">
      <c r="A1202" t="s">
        <v>1616</v>
      </c>
      <c r="B1202" t="s">
        <v>1617</v>
      </c>
      <c r="C1202" t="s">
        <v>1618</v>
      </c>
      <c r="D1202" t="s">
        <v>1619</v>
      </c>
      <c r="E1202" t="s">
        <v>1620</v>
      </c>
      <c r="F1202" t="s">
        <v>299</v>
      </c>
      <c r="G1202" t="s">
        <v>28</v>
      </c>
      <c r="I1202" t="s">
        <v>6191</v>
      </c>
    </row>
    <row r="1203" spans="1:9" x14ac:dyDescent="0.35">
      <c r="A1203" t="s">
        <v>1622</v>
      </c>
      <c r="B1203" t="s">
        <v>1623</v>
      </c>
      <c r="D1203" t="s">
        <v>1624</v>
      </c>
      <c r="E1203" t="s">
        <v>1625</v>
      </c>
      <c r="F1203" t="s">
        <v>732</v>
      </c>
      <c r="G1203" t="s">
        <v>19</v>
      </c>
      <c r="H1203">
        <v>84409</v>
      </c>
      <c r="I1203" t="s">
        <v>6191</v>
      </c>
    </row>
    <row r="1204" spans="1:9" x14ac:dyDescent="0.35">
      <c r="A1204" t="s">
        <v>1627</v>
      </c>
      <c r="B1204" t="s">
        <v>1628</v>
      </c>
      <c r="C1204" t="s">
        <v>1629</v>
      </c>
      <c r="D1204" t="s">
        <v>1630</v>
      </c>
      <c r="E1204" t="s">
        <v>1631</v>
      </c>
      <c r="F1204" t="s">
        <v>198</v>
      </c>
      <c r="G1204" t="s">
        <v>19</v>
      </c>
      <c r="H1204">
        <v>12205</v>
      </c>
      <c r="I1204" t="s">
        <v>6190</v>
      </c>
    </row>
    <row r="1205" spans="1:9" x14ac:dyDescent="0.35">
      <c r="A1205" t="s">
        <v>1633</v>
      </c>
      <c r="B1205" t="s">
        <v>1634</v>
      </c>
      <c r="C1205" t="s">
        <v>1635</v>
      </c>
      <c r="D1205" t="s">
        <v>1636</v>
      </c>
      <c r="E1205" t="s">
        <v>1637</v>
      </c>
      <c r="F1205" t="s">
        <v>295</v>
      </c>
      <c r="G1205" t="s">
        <v>19</v>
      </c>
      <c r="H1205">
        <v>29305</v>
      </c>
      <c r="I1205" t="s">
        <v>6191</v>
      </c>
    </row>
    <row r="1206" spans="1:9" x14ac:dyDescent="0.35">
      <c r="A1206" t="s">
        <v>1639</v>
      </c>
      <c r="B1206" t="s">
        <v>1640</v>
      </c>
      <c r="D1206" t="s">
        <v>1641</v>
      </c>
      <c r="E1206" t="s">
        <v>1642</v>
      </c>
      <c r="F1206" t="s">
        <v>302</v>
      </c>
      <c r="G1206" t="s">
        <v>19</v>
      </c>
      <c r="H1206">
        <v>10310</v>
      </c>
      <c r="I1206" t="s">
        <v>6191</v>
      </c>
    </row>
    <row r="1207" spans="1:9" x14ac:dyDescent="0.35">
      <c r="A1207" t="s">
        <v>1644</v>
      </c>
      <c r="B1207" t="s">
        <v>1645</v>
      </c>
      <c r="D1207" t="s">
        <v>1646</v>
      </c>
      <c r="E1207" t="s">
        <v>1647</v>
      </c>
      <c r="F1207" t="s">
        <v>47</v>
      </c>
      <c r="G1207" t="s">
        <v>19</v>
      </c>
      <c r="H1207">
        <v>20337</v>
      </c>
      <c r="I1207" t="s">
        <v>6190</v>
      </c>
    </row>
    <row r="1208" spans="1:9" x14ac:dyDescent="0.35">
      <c r="A1208" t="s">
        <v>1649</v>
      </c>
      <c r="B1208" t="s">
        <v>1650</v>
      </c>
      <c r="C1208" t="s">
        <v>1651</v>
      </c>
      <c r="E1208" t="s">
        <v>1652</v>
      </c>
      <c r="F1208" t="s">
        <v>35</v>
      </c>
      <c r="G1208" t="s">
        <v>19</v>
      </c>
      <c r="H1208">
        <v>28225</v>
      </c>
      <c r="I1208" t="s">
        <v>6191</v>
      </c>
    </row>
    <row r="1209" spans="1:9" x14ac:dyDescent="0.35">
      <c r="A1209" t="s">
        <v>1654</v>
      </c>
      <c r="B1209" t="s">
        <v>1655</v>
      </c>
      <c r="C1209" t="s">
        <v>1656</v>
      </c>
      <c r="D1209" t="s">
        <v>1657</v>
      </c>
      <c r="E1209" t="s">
        <v>1658</v>
      </c>
      <c r="F1209" t="s">
        <v>297</v>
      </c>
      <c r="G1209" t="s">
        <v>19</v>
      </c>
      <c r="H1209">
        <v>79491</v>
      </c>
      <c r="I1209" t="s">
        <v>6190</v>
      </c>
    </row>
    <row r="1210" spans="1:9" x14ac:dyDescent="0.35">
      <c r="A1210" t="s">
        <v>1660</v>
      </c>
      <c r="B1210" t="s">
        <v>1661</v>
      </c>
      <c r="C1210" t="s">
        <v>1662</v>
      </c>
      <c r="D1210" t="s">
        <v>1663</v>
      </c>
      <c r="E1210" t="s">
        <v>1664</v>
      </c>
      <c r="F1210" t="s">
        <v>451</v>
      </c>
      <c r="G1210" t="s">
        <v>318</v>
      </c>
      <c r="I1210" t="s">
        <v>6190</v>
      </c>
    </row>
    <row r="1211" spans="1:9" x14ac:dyDescent="0.35">
      <c r="A1211" t="s">
        <v>1666</v>
      </c>
      <c r="B1211" t="s">
        <v>1667</v>
      </c>
      <c r="C1211" t="s">
        <v>1668</v>
      </c>
      <c r="D1211" t="s">
        <v>1669</v>
      </c>
      <c r="E1211" t="s">
        <v>1670</v>
      </c>
      <c r="F1211" t="s">
        <v>264</v>
      </c>
      <c r="G1211" t="s">
        <v>28</v>
      </c>
      <c r="I1211" t="s">
        <v>6191</v>
      </c>
    </row>
    <row r="1212" spans="1:9" x14ac:dyDescent="0.35">
      <c r="A1212" t="s">
        <v>1672</v>
      </c>
      <c r="B1212" t="s">
        <v>1673</v>
      </c>
      <c r="C1212" t="s">
        <v>1674</v>
      </c>
      <c r="D1212" t="s">
        <v>1675</v>
      </c>
      <c r="E1212" t="s">
        <v>1676</v>
      </c>
      <c r="F1212" t="s">
        <v>232</v>
      </c>
      <c r="G1212" t="s">
        <v>19</v>
      </c>
      <c r="H1212">
        <v>22908</v>
      </c>
      <c r="I1212" t="s">
        <v>6190</v>
      </c>
    </row>
    <row r="1213" spans="1:9" x14ac:dyDescent="0.35">
      <c r="A1213" t="s">
        <v>1678</v>
      </c>
      <c r="B1213" t="s">
        <v>1679</v>
      </c>
      <c r="C1213" t="s">
        <v>1680</v>
      </c>
      <c r="E1213" t="s">
        <v>1681</v>
      </c>
      <c r="F1213" t="s">
        <v>57</v>
      </c>
      <c r="G1213" t="s">
        <v>19</v>
      </c>
      <c r="H1213">
        <v>10105</v>
      </c>
      <c r="I1213" t="s">
        <v>6191</v>
      </c>
    </row>
    <row r="1214" spans="1:9" x14ac:dyDescent="0.35">
      <c r="A1214" t="s">
        <v>1683</v>
      </c>
      <c r="B1214" t="s">
        <v>1684</v>
      </c>
      <c r="C1214" t="s">
        <v>1685</v>
      </c>
      <c r="D1214" t="s">
        <v>1686</v>
      </c>
      <c r="E1214" t="s">
        <v>1687</v>
      </c>
      <c r="F1214" t="s">
        <v>24</v>
      </c>
      <c r="G1214" t="s">
        <v>19</v>
      </c>
      <c r="H1214">
        <v>24009</v>
      </c>
      <c r="I1214" t="s">
        <v>6190</v>
      </c>
    </row>
    <row r="1215" spans="1:9" x14ac:dyDescent="0.35">
      <c r="A1215" t="s">
        <v>1689</v>
      </c>
      <c r="B1215" t="s">
        <v>1690</v>
      </c>
      <c r="C1215" t="s">
        <v>1691</v>
      </c>
      <c r="D1215" t="s">
        <v>1692</v>
      </c>
      <c r="E1215" t="s">
        <v>1693</v>
      </c>
      <c r="F1215" t="s">
        <v>57</v>
      </c>
      <c r="G1215" t="s">
        <v>19</v>
      </c>
      <c r="H1215">
        <v>10009</v>
      </c>
      <c r="I1215" t="s">
        <v>6191</v>
      </c>
    </row>
    <row r="1216" spans="1:9" x14ac:dyDescent="0.35">
      <c r="A1216" t="s">
        <v>1695</v>
      </c>
      <c r="B1216" t="s">
        <v>1696</v>
      </c>
      <c r="C1216" t="s">
        <v>1697</v>
      </c>
      <c r="D1216" t="s">
        <v>1698</v>
      </c>
      <c r="E1216" t="s">
        <v>1699</v>
      </c>
      <c r="F1216" t="s">
        <v>1700</v>
      </c>
      <c r="G1216" t="s">
        <v>318</v>
      </c>
      <c r="I1216" t="s">
        <v>6191</v>
      </c>
    </row>
    <row r="1217" spans="1:9" x14ac:dyDescent="0.35">
      <c r="A1217" t="s">
        <v>1702</v>
      </c>
      <c r="B1217" t="s">
        <v>1703</v>
      </c>
      <c r="C1217" t="s">
        <v>1704</v>
      </c>
      <c r="D1217" t="s">
        <v>1705</v>
      </c>
      <c r="E1217" t="s">
        <v>1706</v>
      </c>
      <c r="F1217" t="s">
        <v>216</v>
      </c>
      <c r="G1217" t="s">
        <v>19</v>
      </c>
      <c r="H1217">
        <v>84120</v>
      </c>
      <c r="I1217" t="s">
        <v>6191</v>
      </c>
    </row>
    <row r="1218" spans="1:9" x14ac:dyDescent="0.35">
      <c r="A1218" t="s">
        <v>1708</v>
      </c>
      <c r="B1218" t="s">
        <v>1709</v>
      </c>
      <c r="C1218" t="s">
        <v>1710</v>
      </c>
      <c r="D1218" t="s">
        <v>1711</v>
      </c>
      <c r="E1218" t="s">
        <v>1712</v>
      </c>
      <c r="F1218" t="s">
        <v>260</v>
      </c>
      <c r="G1218" t="s">
        <v>19</v>
      </c>
      <c r="H1218">
        <v>43635</v>
      </c>
      <c r="I1218" t="s">
        <v>6190</v>
      </c>
    </row>
    <row r="1219" spans="1:9" x14ac:dyDescent="0.35">
      <c r="A1219" t="s">
        <v>1714</v>
      </c>
      <c r="B1219" t="s">
        <v>1715</v>
      </c>
      <c r="C1219" t="s">
        <v>1716</v>
      </c>
      <c r="D1219" t="s">
        <v>1717</v>
      </c>
      <c r="E1219" t="s">
        <v>1718</v>
      </c>
      <c r="F1219" t="s">
        <v>87</v>
      </c>
      <c r="G1219" t="s">
        <v>19</v>
      </c>
      <c r="H1219">
        <v>91131</v>
      </c>
      <c r="I1219" t="s">
        <v>6191</v>
      </c>
    </row>
    <row r="1220" spans="1:9" x14ac:dyDescent="0.35">
      <c r="A1220" t="s">
        <v>1720</v>
      </c>
      <c r="B1220" t="s">
        <v>1721</v>
      </c>
      <c r="C1220" t="s">
        <v>1722</v>
      </c>
      <c r="D1220" t="s">
        <v>1723</v>
      </c>
      <c r="E1220" t="s">
        <v>1724</v>
      </c>
      <c r="F1220" t="s">
        <v>342</v>
      </c>
      <c r="G1220" t="s">
        <v>318</v>
      </c>
      <c r="I1220" t="s">
        <v>6190</v>
      </c>
    </row>
    <row r="1221" spans="1:9" x14ac:dyDescent="0.35">
      <c r="A1221" t="s">
        <v>1726</v>
      </c>
      <c r="B1221" t="s">
        <v>1727</v>
      </c>
      <c r="C1221" t="s">
        <v>1728</v>
      </c>
      <c r="D1221" t="s">
        <v>1729</v>
      </c>
      <c r="E1221" t="s">
        <v>1730</v>
      </c>
      <c r="F1221" t="s">
        <v>37</v>
      </c>
      <c r="G1221" t="s">
        <v>19</v>
      </c>
      <c r="H1221">
        <v>64082</v>
      </c>
      <c r="I1221" t="s">
        <v>6191</v>
      </c>
    </row>
    <row r="1222" spans="1:9" x14ac:dyDescent="0.35">
      <c r="A1222" t="s">
        <v>1731</v>
      </c>
      <c r="B1222" t="s">
        <v>1732</v>
      </c>
      <c r="C1222" t="s">
        <v>1733</v>
      </c>
      <c r="D1222" t="s">
        <v>1734</v>
      </c>
      <c r="E1222" t="s">
        <v>1735</v>
      </c>
      <c r="F1222" t="s">
        <v>106</v>
      </c>
      <c r="G1222" t="s">
        <v>19</v>
      </c>
      <c r="H1222">
        <v>76121</v>
      </c>
      <c r="I1222" t="s">
        <v>6191</v>
      </c>
    </row>
    <row r="1223" spans="1:9" x14ac:dyDescent="0.35">
      <c r="A1223" t="s">
        <v>1737</v>
      </c>
      <c r="B1223" t="s">
        <v>1738</v>
      </c>
      <c r="C1223" t="s">
        <v>1739</v>
      </c>
      <c r="D1223" t="s">
        <v>1740</v>
      </c>
      <c r="E1223" t="s">
        <v>1741</v>
      </c>
      <c r="F1223" t="s">
        <v>422</v>
      </c>
      <c r="G1223" t="s">
        <v>19</v>
      </c>
      <c r="H1223">
        <v>92619</v>
      </c>
      <c r="I1223" t="s">
        <v>6190</v>
      </c>
    </row>
    <row r="1224" spans="1:9" x14ac:dyDescent="0.35">
      <c r="A1224" t="s">
        <v>1743</v>
      </c>
      <c r="B1224" t="s">
        <v>1744</v>
      </c>
      <c r="C1224" t="s">
        <v>1745</v>
      </c>
      <c r="D1224" t="s">
        <v>1746</v>
      </c>
      <c r="E1224" t="s">
        <v>1747</v>
      </c>
      <c r="F1224" t="s">
        <v>218</v>
      </c>
      <c r="G1224" t="s">
        <v>19</v>
      </c>
      <c r="H1224">
        <v>11854</v>
      </c>
      <c r="I1224" t="s">
        <v>6191</v>
      </c>
    </row>
    <row r="1225" spans="1:9" x14ac:dyDescent="0.35">
      <c r="A1225" t="s">
        <v>1749</v>
      </c>
      <c r="B1225" t="s">
        <v>1750</v>
      </c>
      <c r="D1225" t="s">
        <v>1751</v>
      </c>
      <c r="E1225" t="s">
        <v>1752</v>
      </c>
      <c r="F1225" t="s">
        <v>47</v>
      </c>
      <c r="G1225" t="s">
        <v>19</v>
      </c>
      <c r="H1225">
        <v>20546</v>
      </c>
      <c r="I1225" t="s">
        <v>6190</v>
      </c>
    </row>
    <row r="1226" spans="1:9" x14ac:dyDescent="0.35">
      <c r="A1226" t="s">
        <v>1754</v>
      </c>
      <c r="B1226" t="s">
        <v>1755</v>
      </c>
      <c r="C1226" t="s">
        <v>1756</v>
      </c>
      <c r="D1226" t="s">
        <v>1757</v>
      </c>
      <c r="E1226" t="s">
        <v>1758</v>
      </c>
      <c r="F1226" t="s">
        <v>57</v>
      </c>
      <c r="G1226" t="s">
        <v>19</v>
      </c>
      <c r="H1226">
        <v>10060</v>
      </c>
      <c r="I1226" t="s">
        <v>6190</v>
      </c>
    </row>
    <row r="1227" spans="1:9" x14ac:dyDescent="0.35">
      <c r="A1227" t="s">
        <v>1760</v>
      </c>
      <c r="B1227" t="s">
        <v>1761</v>
      </c>
      <c r="C1227" t="s">
        <v>1762</v>
      </c>
      <c r="D1227" t="s">
        <v>1763</v>
      </c>
      <c r="E1227" t="s">
        <v>1764</v>
      </c>
      <c r="F1227" t="s">
        <v>408</v>
      </c>
      <c r="G1227" t="s">
        <v>318</v>
      </c>
      <c r="I1227" t="s">
        <v>6191</v>
      </c>
    </row>
    <row r="1228" spans="1:9" x14ac:dyDescent="0.35">
      <c r="A1228" t="s">
        <v>1766</v>
      </c>
      <c r="B1228" t="s">
        <v>1767</v>
      </c>
      <c r="C1228" t="s">
        <v>1768</v>
      </c>
      <c r="D1228" t="s">
        <v>1769</v>
      </c>
      <c r="E1228" t="s">
        <v>1770</v>
      </c>
      <c r="F1228" t="s">
        <v>67</v>
      </c>
      <c r="G1228" t="s">
        <v>19</v>
      </c>
      <c r="H1228">
        <v>66276</v>
      </c>
      <c r="I1228" t="s">
        <v>6191</v>
      </c>
    </row>
    <row r="1229" spans="1:9" x14ac:dyDescent="0.35">
      <c r="A1229" t="s">
        <v>1772</v>
      </c>
      <c r="B1229" t="s">
        <v>1773</v>
      </c>
      <c r="C1229" t="s">
        <v>1774</v>
      </c>
      <c r="D1229" t="s">
        <v>1775</v>
      </c>
      <c r="E1229" t="s">
        <v>1776</v>
      </c>
      <c r="F1229" t="s">
        <v>246</v>
      </c>
      <c r="G1229" t="s">
        <v>28</v>
      </c>
      <c r="I1229" t="s">
        <v>6190</v>
      </c>
    </row>
    <row r="1230" spans="1:9" x14ac:dyDescent="0.35">
      <c r="A1230" t="s">
        <v>1778</v>
      </c>
      <c r="B1230" t="s">
        <v>1779</v>
      </c>
      <c r="C1230" t="s">
        <v>1780</v>
      </c>
      <c r="D1230" t="s">
        <v>1781</v>
      </c>
      <c r="E1230" t="s">
        <v>1782</v>
      </c>
      <c r="F1230" t="s">
        <v>131</v>
      </c>
      <c r="G1230" t="s">
        <v>19</v>
      </c>
      <c r="H1230">
        <v>94291</v>
      </c>
      <c r="I1230" t="s">
        <v>6191</v>
      </c>
    </row>
    <row r="1231" spans="1:9" x14ac:dyDescent="0.35">
      <c r="A1231" t="s">
        <v>1784</v>
      </c>
      <c r="B1231" t="s">
        <v>1785</v>
      </c>
      <c r="C1231" t="s">
        <v>1786</v>
      </c>
      <c r="D1231" t="s">
        <v>1787</v>
      </c>
      <c r="E1231" t="s">
        <v>1788</v>
      </c>
      <c r="F1231" t="s">
        <v>202</v>
      </c>
      <c r="G1231" t="s">
        <v>19</v>
      </c>
      <c r="H1231">
        <v>18706</v>
      </c>
      <c r="I1231" t="s">
        <v>6191</v>
      </c>
    </row>
    <row r="1232" spans="1:9" x14ac:dyDescent="0.35">
      <c r="A1232" t="s">
        <v>1790</v>
      </c>
      <c r="B1232" t="s">
        <v>1791</v>
      </c>
      <c r="C1232" t="s">
        <v>1792</v>
      </c>
      <c r="D1232" t="s">
        <v>1793</v>
      </c>
      <c r="E1232" t="s">
        <v>1794</v>
      </c>
      <c r="F1232" t="s">
        <v>82</v>
      </c>
      <c r="G1232" t="s">
        <v>19</v>
      </c>
      <c r="H1232">
        <v>27499</v>
      </c>
      <c r="I1232" t="s">
        <v>6191</v>
      </c>
    </row>
    <row r="1233" spans="1:9" x14ac:dyDescent="0.35">
      <c r="A1233" t="s">
        <v>1796</v>
      </c>
      <c r="B1233" t="s">
        <v>1797</v>
      </c>
      <c r="D1233" t="s">
        <v>1798</v>
      </c>
      <c r="E1233" t="s">
        <v>1799</v>
      </c>
      <c r="F1233" t="s">
        <v>199</v>
      </c>
      <c r="G1233" t="s">
        <v>19</v>
      </c>
      <c r="H1233">
        <v>19725</v>
      </c>
      <c r="I1233" t="s">
        <v>6190</v>
      </c>
    </row>
    <row r="1234" spans="1:9" x14ac:dyDescent="0.35">
      <c r="A1234" t="s">
        <v>1801</v>
      </c>
      <c r="B1234" t="s">
        <v>1802</v>
      </c>
      <c r="C1234" t="s">
        <v>1803</v>
      </c>
      <c r="D1234" t="s">
        <v>1804</v>
      </c>
      <c r="E1234" t="s">
        <v>1805</v>
      </c>
      <c r="F1234" t="s">
        <v>248</v>
      </c>
      <c r="G1234" t="s">
        <v>28</v>
      </c>
      <c r="I1234" t="s">
        <v>6191</v>
      </c>
    </row>
    <row r="1235" spans="1:9" x14ac:dyDescent="0.35">
      <c r="A1235" t="s">
        <v>1807</v>
      </c>
      <c r="B1235" t="s">
        <v>1808</v>
      </c>
      <c r="C1235" t="s">
        <v>1809</v>
      </c>
      <c r="D1235" t="s">
        <v>1810</v>
      </c>
      <c r="E1235" t="s">
        <v>1811</v>
      </c>
      <c r="F1235" t="s">
        <v>73</v>
      </c>
      <c r="G1235" t="s">
        <v>19</v>
      </c>
      <c r="H1235">
        <v>96825</v>
      </c>
      <c r="I1235" t="s">
        <v>6191</v>
      </c>
    </row>
    <row r="1236" spans="1:9" x14ac:dyDescent="0.35">
      <c r="A1236" t="s">
        <v>1813</v>
      </c>
      <c r="B1236" t="s">
        <v>1814</v>
      </c>
      <c r="C1236" t="s">
        <v>1815</v>
      </c>
      <c r="D1236" t="s">
        <v>1816</v>
      </c>
      <c r="E1236" t="s">
        <v>1817</v>
      </c>
      <c r="F1236" t="s">
        <v>57</v>
      </c>
      <c r="G1236" t="s">
        <v>19</v>
      </c>
      <c r="H1236">
        <v>10150</v>
      </c>
      <c r="I1236" t="s">
        <v>6191</v>
      </c>
    </row>
    <row r="1237" spans="1:9" x14ac:dyDescent="0.35">
      <c r="A1237" t="s">
        <v>1819</v>
      </c>
      <c r="B1237" t="s">
        <v>1820</v>
      </c>
      <c r="E1237" t="s">
        <v>1821</v>
      </c>
      <c r="F1237" t="s">
        <v>472</v>
      </c>
      <c r="G1237" t="s">
        <v>318</v>
      </c>
      <c r="I1237" t="s">
        <v>6191</v>
      </c>
    </row>
    <row r="1238" spans="1:9" x14ac:dyDescent="0.35">
      <c r="A1238" t="s">
        <v>1823</v>
      </c>
      <c r="B1238" t="s">
        <v>1824</v>
      </c>
      <c r="C1238" t="s">
        <v>1825</v>
      </c>
      <c r="D1238" t="s">
        <v>1826</v>
      </c>
      <c r="E1238" t="s">
        <v>1827</v>
      </c>
      <c r="F1238" t="s">
        <v>463</v>
      </c>
      <c r="G1238" t="s">
        <v>318</v>
      </c>
      <c r="I1238" t="s">
        <v>6191</v>
      </c>
    </row>
    <row r="1239" spans="1:9" x14ac:dyDescent="0.35">
      <c r="A1239" t="s">
        <v>1829</v>
      </c>
      <c r="B1239" t="s">
        <v>1830</v>
      </c>
      <c r="D1239" t="s">
        <v>1831</v>
      </c>
      <c r="E1239" t="s">
        <v>1832</v>
      </c>
      <c r="F1239" t="s">
        <v>51</v>
      </c>
      <c r="G1239" t="s">
        <v>19</v>
      </c>
      <c r="H1239">
        <v>45218</v>
      </c>
      <c r="I1239" t="s">
        <v>6190</v>
      </c>
    </row>
    <row r="1240" spans="1:9" x14ac:dyDescent="0.35">
      <c r="A1240" t="s">
        <v>1834</v>
      </c>
      <c r="B1240" t="s">
        <v>1835</v>
      </c>
      <c r="C1240" t="s">
        <v>1836</v>
      </c>
      <c r="D1240" t="s">
        <v>1837</v>
      </c>
      <c r="E1240" t="s">
        <v>1838</v>
      </c>
      <c r="F1240" t="s">
        <v>212</v>
      </c>
      <c r="G1240" t="s">
        <v>19</v>
      </c>
      <c r="H1240">
        <v>48670</v>
      </c>
      <c r="I1240" t="s">
        <v>6190</v>
      </c>
    </row>
    <row r="1241" spans="1:9" x14ac:dyDescent="0.35">
      <c r="A1241" t="s">
        <v>1840</v>
      </c>
      <c r="B1241" t="s">
        <v>1841</v>
      </c>
      <c r="C1241" t="s">
        <v>1842</v>
      </c>
      <c r="D1241" t="s">
        <v>1843</v>
      </c>
      <c r="E1241" t="s">
        <v>1844</v>
      </c>
      <c r="F1241" t="s">
        <v>154</v>
      </c>
      <c r="G1241" t="s">
        <v>19</v>
      </c>
      <c r="H1241">
        <v>82007</v>
      </c>
      <c r="I1241" t="s">
        <v>6191</v>
      </c>
    </row>
    <row r="1242" spans="1:9" x14ac:dyDescent="0.35">
      <c r="A1242" t="s">
        <v>1846</v>
      </c>
      <c r="B1242" t="s">
        <v>1847</v>
      </c>
      <c r="E1242" t="s">
        <v>1848</v>
      </c>
      <c r="F1242" t="s">
        <v>84</v>
      </c>
      <c r="G1242" t="s">
        <v>19</v>
      </c>
      <c r="H1242">
        <v>31119</v>
      </c>
      <c r="I1242" t="s">
        <v>6190</v>
      </c>
    </row>
    <row r="1243" spans="1:9" x14ac:dyDescent="0.35">
      <c r="A1243" t="s">
        <v>1850</v>
      </c>
      <c r="B1243" t="s">
        <v>1851</v>
      </c>
      <c r="D1243" t="s">
        <v>1852</v>
      </c>
      <c r="E1243" t="s">
        <v>1853</v>
      </c>
      <c r="F1243" t="s">
        <v>64</v>
      </c>
      <c r="G1243" t="s">
        <v>19</v>
      </c>
      <c r="H1243">
        <v>30096</v>
      </c>
      <c r="I1243" t="s">
        <v>6191</v>
      </c>
    </row>
    <row r="1244" spans="1:9" x14ac:dyDescent="0.35">
      <c r="A1244" t="s">
        <v>1855</v>
      </c>
      <c r="B1244" t="s">
        <v>1856</v>
      </c>
      <c r="C1244" t="s">
        <v>1857</v>
      </c>
      <c r="D1244" t="s">
        <v>1858</v>
      </c>
      <c r="E1244" t="s">
        <v>1859</v>
      </c>
      <c r="F1244" t="s">
        <v>131</v>
      </c>
      <c r="G1244" t="s">
        <v>19</v>
      </c>
      <c r="H1244">
        <v>94250</v>
      </c>
      <c r="I1244" t="s">
        <v>6190</v>
      </c>
    </row>
    <row r="1245" spans="1:9" x14ac:dyDescent="0.35">
      <c r="A1245" t="s">
        <v>1861</v>
      </c>
      <c r="B1245" t="s">
        <v>1862</v>
      </c>
      <c r="C1245" t="s">
        <v>1863</v>
      </c>
      <c r="D1245" t="s">
        <v>1864</v>
      </c>
      <c r="E1245" t="s">
        <v>1865</v>
      </c>
      <c r="F1245" t="s">
        <v>137</v>
      </c>
      <c r="G1245" t="s">
        <v>19</v>
      </c>
      <c r="H1245">
        <v>33661</v>
      </c>
      <c r="I1245" t="s">
        <v>6190</v>
      </c>
    </row>
    <row r="1246" spans="1:9" x14ac:dyDescent="0.35">
      <c r="A1246" t="s">
        <v>1867</v>
      </c>
      <c r="B1246" t="s">
        <v>1868</v>
      </c>
      <c r="C1246" t="s">
        <v>1869</v>
      </c>
      <c r="D1246" t="s">
        <v>1870</v>
      </c>
      <c r="E1246" t="s">
        <v>1871</v>
      </c>
      <c r="F1246" t="s">
        <v>73</v>
      </c>
      <c r="G1246" t="s">
        <v>19</v>
      </c>
      <c r="H1246">
        <v>96805</v>
      </c>
      <c r="I1246" t="s">
        <v>6191</v>
      </c>
    </row>
    <row r="1247" spans="1:9" x14ac:dyDescent="0.35">
      <c r="A1247" t="s">
        <v>1873</v>
      </c>
      <c r="B1247" t="s">
        <v>1874</v>
      </c>
      <c r="C1247" t="s">
        <v>1875</v>
      </c>
      <c r="D1247" t="s">
        <v>1876</v>
      </c>
      <c r="E1247" t="s">
        <v>1877</v>
      </c>
      <c r="F1247" t="s">
        <v>32</v>
      </c>
      <c r="G1247" t="s">
        <v>19</v>
      </c>
      <c r="H1247">
        <v>70820</v>
      </c>
      <c r="I1247" t="s">
        <v>6190</v>
      </c>
    </row>
    <row r="1248" spans="1:9" x14ac:dyDescent="0.35">
      <c r="A1248" t="s">
        <v>1879</v>
      </c>
      <c r="B1248" t="s">
        <v>1880</v>
      </c>
      <c r="C1248" t="s">
        <v>1881</v>
      </c>
      <c r="D1248" t="s">
        <v>1882</v>
      </c>
      <c r="E1248" t="s">
        <v>1883</v>
      </c>
      <c r="F1248" t="s">
        <v>229</v>
      </c>
      <c r="G1248" t="s">
        <v>28</v>
      </c>
      <c r="I1248" t="s">
        <v>6191</v>
      </c>
    </row>
    <row r="1249" spans="1:9" x14ac:dyDescent="0.35">
      <c r="A1249" t="s">
        <v>1885</v>
      </c>
      <c r="B1249" t="s">
        <v>1886</v>
      </c>
      <c r="D1249" t="s">
        <v>1887</v>
      </c>
      <c r="E1249" t="s">
        <v>1888</v>
      </c>
      <c r="F1249" t="s">
        <v>393</v>
      </c>
      <c r="G1249" t="s">
        <v>318</v>
      </c>
      <c r="I1249" t="s">
        <v>6190</v>
      </c>
    </row>
    <row r="1250" spans="1:9" x14ac:dyDescent="0.35">
      <c r="A1250" t="s">
        <v>1890</v>
      </c>
      <c r="B1250" t="s">
        <v>1891</v>
      </c>
      <c r="C1250" t="s">
        <v>1892</v>
      </c>
      <c r="D1250" t="s">
        <v>1893</v>
      </c>
      <c r="E1250" t="s">
        <v>1894</v>
      </c>
      <c r="F1250" t="s">
        <v>33</v>
      </c>
      <c r="G1250" t="s">
        <v>19</v>
      </c>
      <c r="H1250">
        <v>55458</v>
      </c>
      <c r="I1250" t="s">
        <v>6190</v>
      </c>
    </row>
    <row r="1251" spans="1:9" x14ac:dyDescent="0.35">
      <c r="A1251" t="s">
        <v>1896</v>
      </c>
      <c r="B1251" t="s">
        <v>1897</v>
      </c>
      <c r="D1251" t="s">
        <v>1898</v>
      </c>
      <c r="E1251" t="s">
        <v>1899</v>
      </c>
      <c r="F1251" t="s">
        <v>150</v>
      </c>
      <c r="G1251" t="s">
        <v>19</v>
      </c>
      <c r="H1251">
        <v>94159</v>
      </c>
      <c r="I1251" t="s">
        <v>6191</v>
      </c>
    </row>
    <row r="1252" spans="1:9" x14ac:dyDescent="0.35">
      <c r="A1252" t="s">
        <v>1901</v>
      </c>
      <c r="B1252" t="s">
        <v>1902</v>
      </c>
      <c r="C1252" t="s">
        <v>1903</v>
      </c>
      <c r="D1252" t="s">
        <v>1904</v>
      </c>
      <c r="E1252" t="s">
        <v>1905</v>
      </c>
      <c r="F1252" t="s">
        <v>35</v>
      </c>
      <c r="G1252" t="s">
        <v>19</v>
      </c>
      <c r="H1252">
        <v>28225</v>
      </c>
      <c r="I1252" t="s">
        <v>6190</v>
      </c>
    </row>
    <row r="1253" spans="1:9" x14ac:dyDescent="0.35">
      <c r="A1253" t="s">
        <v>1907</v>
      </c>
      <c r="B1253" t="s">
        <v>1908</v>
      </c>
      <c r="C1253" t="s">
        <v>1909</v>
      </c>
      <c r="D1253" t="s">
        <v>1910</v>
      </c>
      <c r="E1253" t="s">
        <v>1911</v>
      </c>
      <c r="F1253" t="s">
        <v>184</v>
      </c>
      <c r="G1253" t="s">
        <v>19</v>
      </c>
      <c r="H1253">
        <v>85099</v>
      </c>
      <c r="I1253" t="s">
        <v>6190</v>
      </c>
    </row>
    <row r="1254" spans="1:9" x14ac:dyDescent="0.35">
      <c r="A1254" t="s">
        <v>1913</v>
      </c>
      <c r="B1254" t="s">
        <v>1914</v>
      </c>
      <c r="D1254" t="s">
        <v>1915</v>
      </c>
      <c r="E1254" t="s">
        <v>1916</v>
      </c>
      <c r="F1254" t="s">
        <v>132</v>
      </c>
      <c r="G1254" t="s">
        <v>19</v>
      </c>
      <c r="H1254">
        <v>11407</v>
      </c>
      <c r="I1254" t="s">
        <v>6191</v>
      </c>
    </row>
    <row r="1255" spans="1:9" x14ac:dyDescent="0.35">
      <c r="A1255" t="s">
        <v>1918</v>
      </c>
      <c r="B1255" t="s">
        <v>1919</v>
      </c>
      <c r="C1255" t="s">
        <v>1920</v>
      </c>
      <c r="D1255" t="s">
        <v>1921</v>
      </c>
      <c r="E1255" t="s">
        <v>1922</v>
      </c>
      <c r="F1255" t="s">
        <v>194</v>
      </c>
      <c r="G1255" t="s">
        <v>19</v>
      </c>
      <c r="H1255">
        <v>61825</v>
      </c>
      <c r="I1255" t="s">
        <v>6191</v>
      </c>
    </row>
    <row r="1256" spans="1:9" x14ac:dyDescent="0.35">
      <c r="A1256" t="s">
        <v>1924</v>
      </c>
      <c r="B1256" t="s">
        <v>1925</v>
      </c>
      <c r="C1256" t="s">
        <v>1926</v>
      </c>
      <c r="E1256" t="s">
        <v>1927</v>
      </c>
      <c r="F1256" t="s">
        <v>238</v>
      </c>
      <c r="G1256" t="s">
        <v>28</v>
      </c>
      <c r="I1256" t="s">
        <v>6191</v>
      </c>
    </row>
    <row r="1257" spans="1:9" x14ac:dyDescent="0.35">
      <c r="A1257" t="s">
        <v>1929</v>
      </c>
      <c r="B1257" t="s">
        <v>1930</v>
      </c>
      <c r="C1257" t="s">
        <v>1931</v>
      </c>
      <c r="D1257" t="s">
        <v>1932</v>
      </c>
      <c r="E1257" t="s">
        <v>1933</v>
      </c>
      <c r="F1257" t="s">
        <v>126</v>
      </c>
      <c r="G1257" t="s">
        <v>19</v>
      </c>
      <c r="H1257">
        <v>85715</v>
      </c>
      <c r="I1257" t="s">
        <v>6191</v>
      </c>
    </row>
    <row r="1258" spans="1:9" x14ac:dyDescent="0.35">
      <c r="A1258" t="s">
        <v>1935</v>
      </c>
      <c r="B1258" t="s">
        <v>1936</v>
      </c>
      <c r="C1258" t="s">
        <v>1937</v>
      </c>
      <c r="D1258" t="s">
        <v>1938</v>
      </c>
      <c r="E1258" t="s">
        <v>1939</v>
      </c>
      <c r="F1258" t="s">
        <v>45</v>
      </c>
      <c r="G1258" t="s">
        <v>19</v>
      </c>
      <c r="H1258">
        <v>53205</v>
      </c>
      <c r="I1258" t="s">
        <v>6190</v>
      </c>
    </row>
    <row r="1259" spans="1:9" x14ac:dyDescent="0.35">
      <c r="A1259" t="s">
        <v>1941</v>
      </c>
      <c r="B1259" t="s">
        <v>1942</v>
      </c>
      <c r="C1259" t="s">
        <v>1943</v>
      </c>
      <c r="D1259" t="s">
        <v>1944</v>
      </c>
      <c r="E1259" t="s">
        <v>1945</v>
      </c>
      <c r="F1259" t="s">
        <v>121</v>
      </c>
      <c r="G1259" t="s">
        <v>19</v>
      </c>
      <c r="H1259">
        <v>33064</v>
      </c>
      <c r="I1259" t="s">
        <v>6190</v>
      </c>
    </row>
    <row r="1260" spans="1:9" x14ac:dyDescent="0.35">
      <c r="A1260" t="s">
        <v>1947</v>
      </c>
      <c r="B1260" t="s">
        <v>1948</v>
      </c>
      <c r="C1260" t="s">
        <v>1949</v>
      </c>
      <c r="D1260" t="s">
        <v>1950</v>
      </c>
      <c r="E1260" t="s">
        <v>1951</v>
      </c>
      <c r="F1260" t="s">
        <v>146</v>
      </c>
      <c r="G1260" t="s">
        <v>19</v>
      </c>
      <c r="H1260">
        <v>90610</v>
      </c>
      <c r="I1260" t="s">
        <v>6191</v>
      </c>
    </row>
    <row r="1261" spans="1:9" x14ac:dyDescent="0.35">
      <c r="A1261" t="s">
        <v>1953</v>
      </c>
      <c r="B1261" t="s">
        <v>1954</v>
      </c>
      <c r="C1261" t="s">
        <v>1955</v>
      </c>
      <c r="D1261" t="s">
        <v>1956</v>
      </c>
      <c r="E1261" t="s">
        <v>1957</v>
      </c>
      <c r="F1261" t="s">
        <v>176</v>
      </c>
      <c r="G1261" t="s">
        <v>28</v>
      </c>
      <c r="I1261" t="s">
        <v>6191</v>
      </c>
    </row>
    <row r="1262" spans="1:9" x14ac:dyDescent="0.35">
      <c r="A1262" t="s">
        <v>1959</v>
      </c>
      <c r="B1262" t="s">
        <v>1960</v>
      </c>
      <c r="C1262" t="s">
        <v>1961</v>
      </c>
      <c r="E1262" t="s">
        <v>1962</v>
      </c>
      <c r="F1262" t="s">
        <v>104</v>
      </c>
      <c r="G1262" t="s">
        <v>19</v>
      </c>
      <c r="H1262">
        <v>63180</v>
      </c>
      <c r="I1262" t="s">
        <v>6190</v>
      </c>
    </row>
    <row r="1263" spans="1:9" x14ac:dyDescent="0.35">
      <c r="A1263" t="s">
        <v>1964</v>
      </c>
      <c r="B1263" t="s">
        <v>1965</v>
      </c>
      <c r="C1263" t="s">
        <v>1966</v>
      </c>
      <c r="D1263" t="s">
        <v>1967</v>
      </c>
      <c r="E1263" t="s">
        <v>1968</v>
      </c>
      <c r="F1263" t="s">
        <v>179</v>
      </c>
      <c r="G1263" t="s">
        <v>19</v>
      </c>
      <c r="H1263">
        <v>16522</v>
      </c>
      <c r="I1263" t="s">
        <v>6190</v>
      </c>
    </row>
    <row r="1264" spans="1:9" x14ac:dyDescent="0.35">
      <c r="A1264" t="s">
        <v>1970</v>
      </c>
      <c r="B1264" t="s">
        <v>1971</v>
      </c>
      <c r="C1264" t="s">
        <v>1972</v>
      </c>
      <c r="D1264" t="s">
        <v>1973</v>
      </c>
      <c r="E1264" t="s">
        <v>1974</v>
      </c>
      <c r="F1264" t="s">
        <v>134</v>
      </c>
      <c r="G1264" t="s">
        <v>19</v>
      </c>
      <c r="H1264">
        <v>98464</v>
      </c>
      <c r="I1264" t="s">
        <v>6191</v>
      </c>
    </row>
    <row r="1265" spans="1:9" x14ac:dyDescent="0.35">
      <c r="A1265" t="s">
        <v>1976</v>
      </c>
      <c r="B1265" t="s">
        <v>1977</v>
      </c>
      <c r="D1265" t="s">
        <v>1978</v>
      </c>
      <c r="E1265" t="s">
        <v>1979</v>
      </c>
      <c r="F1265" t="s">
        <v>38</v>
      </c>
      <c r="G1265" t="s">
        <v>19</v>
      </c>
      <c r="H1265">
        <v>23277</v>
      </c>
      <c r="I1265" t="s">
        <v>6191</v>
      </c>
    </row>
    <row r="1266" spans="1:9" x14ac:dyDescent="0.35">
      <c r="A1266" t="s">
        <v>1981</v>
      </c>
      <c r="B1266" t="s">
        <v>1982</v>
      </c>
      <c r="D1266" t="s">
        <v>1983</v>
      </c>
      <c r="E1266" t="s">
        <v>1984</v>
      </c>
      <c r="F1266" t="s">
        <v>1985</v>
      </c>
      <c r="G1266" t="s">
        <v>318</v>
      </c>
      <c r="I1266" t="s">
        <v>6190</v>
      </c>
    </row>
    <row r="1267" spans="1:9" x14ac:dyDescent="0.35">
      <c r="A1267" t="s">
        <v>1987</v>
      </c>
      <c r="B1267" t="s">
        <v>1988</v>
      </c>
      <c r="C1267" t="s">
        <v>1989</v>
      </c>
      <c r="D1267" t="s">
        <v>1990</v>
      </c>
      <c r="E1267" t="s">
        <v>1991</v>
      </c>
      <c r="F1267" t="s">
        <v>88</v>
      </c>
      <c r="G1267" t="s">
        <v>19</v>
      </c>
      <c r="H1267">
        <v>72204</v>
      </c>
      <c r="I1267" t="s">
        <v>6190</v>
      </c>
    </row>
    <row r="1268" spans="1:9" x14ac:dyDescent="0.35">
      <c r="A1268" t="s">
        <v>1993</v>
      </c>
      <c r="B1268" t="s">
        <v>1994</v>
      </c>
      <c r="C1268" t="s">
        <v>1995</v>
      </c>
      <c r="D1268" t="s">
        <v>1996</v>
      </c>
      <c r="E1268" t="s">
        <v>1997</v>
      </c>
      <c r="F1268" t="s">
        <v>280</v>
      </c>
      <c r="G1268" t="s">
        <v>28</v>
      </c>
      <c r="I1268" t="s">
        <v>6191</v>
      </c>
    </row>
    <row r="1269" spans="1:9" x14ac:dyDescent="0.35">
      <c r="A1269" t="s">
        <v>1999</v>
      </c>
      <c r="B1269" t="s">
        <v>2000</v>
      </c>
      <c r="C1269" t="s">
        <v>2001</v>
      </c>
      <c r="D1269" t="s">
        <v>2002</v>
      </c>
      <c r="E1269" t="s">
        <v>2003</v>
      </c>
      <c r="F1269" t="s">
        <v>351</v>
      </c>
      <c r="G1269" t="s">
        <v>19</v>
      </c>
      <c r="H1269">
        <v>89436</v>
      </c>
      <c r="I1269" t="s">
        <v>6190</v>
      </c>
    </row>
    <row r="1270" spans="1:9" x14ac:dyDescent="0.35">
      <c r="A1270" t="s">
        <v>2005</v>
      </c>
      <c r="B1270" t="s">
        <v>2006</v>
      </c>
      <c r="D1270" t="s">
        <v>2007</v>
      </c>
      <c r="E1270" t="s">
        <v>2008</v>
      </c>
      <c r="F1270" t="s">
        <v>242</v>
      </c>
      <c r="G1270" t="s">
        <v>19</v>
      </c>
      <c r="H1270">
        <v>77806</v>
      </c>
      <c r="I1270" t="s">
        <v>6190</v>
      </c>
    </row>
    <row r="1271" spans="1:9" x14ac:dyDescent="0.35">
      <c r="A1271" t="s">
        <v>2010</v>
      </c>
      <c r="B1271" t="s">
        <v>2011</v>
      </c>
      <c r="C1271" t="s">
        <v>2012</v>
      </c>
      <c r="D1271" t="s">
        <v>2013</v>
      </c>
      <c r="E1271" t="s">
        <v>2014</v>
      </c>
      <c r="F1271" t="s">
        <v>190</v>
      </c>
      <c r="G1271" t="s">
        <v>19</v>
      </c>
      <c r="H1271">
        <v>76210</v>
      </c>
      <c r="I1271" t="s">
        <v>6191</v>
      </c>
    </row>
    <row r="1272" spans="1:9" x14ac:dyDescent="0.35">
      <c r="A1272" t="s">
        <v>2016</v>
      </c>
      <c r="B1272" t="s">
        <v>2017</v>
      </c>
      <c r="E1272" t="s">
        <v>2018</v>
      </c>
      <c r="F1272" t="s">
        <v>441</v>
      </c>
      <c r="G1272" t="s">
        <v>318</v>
      </c>
      <c r="I1272" t="s">
        <v>6190</v>
      </c>
    </row>
    <row r="1273" spans="1:9" x14ac:dyDescent="0.35">
      <c r="A1273" t="s">
        <v>2020</v>
      </c>
      <c r="B1273" t="s">
        <v>2021</v>
      </c>
      <c r="C1273" t="s">
        <v>2022</v>
      </c>
      <c r="D1273" t="s">
        <v>2023</v>
      </c>
      <c r="E1273" t="s">
        <v>2024</v>
      </c>
      <c r="F1273" t="s">
        <v>335</v>
      </c>
      <c r="G1273" t="s">
        <v>19</v>
      </c>
      <c r="H1273">
        <v>27635</v>
      </c>
      <c r="I1273" t="s">
        <v>6190</v>
      </c>
    </row>
    <row r="1274" spans="1:9" x14ac:dyDescent="0.35">
      <c r="A1274" t="s">
        <v>2026</v>
      </c>
      <c r="B1274" t="s">
        <v>2027</v>
      </c>
      <c r="C1274" t="s">
        <v>2028</v>
      </c>
      <c r="D1274" t="s">
        <v>2029</v>
      </c>
      <c r="E1274" t="s">
        <v>2030</v>
      </c>
      <c r="F1274" t="s">
        <v>2031</v>
      </c>
      <c r="G1274" t="s">
        <v>318</v>
      </c>
      <c r="I1274" t="s">
        <v>6190</v>
      </c>
    </row>
    <row r="1275" spans="1:9" x14ac:dyDescent="0.35">
      <c r="A1275" t="s">
        <v>2033</v>
      </c>
      <c r="B1275" t="s">
        <v>2034</v>
      </c>
      <c r="C1275" t="s">
        <v>2035</v>
      </c>
      <c r="D1275" t="s">
        <v>2036</v>
      </c>
      <c r="E1275" t="s">
        <v>2037</v>
      </c>
      <c r="F1275" t="s">
        <v>57</v>
      </c>
      <c r="G1275" t="s">
        <v>19</v>
      </c>
      <c r="H1275">
        <v>10105</v>
      </c>
      <c r="I1275" t="s">
        <v>6191</v>
      </c>
    </row>
    <row r="1276" spans="1:9" x14ac:dyDescent="0.35">
      <c r="A1276" t="s">
        <v>2039</v>
      </c>
      <c r="B1276" t="s">
        <v>2040</v>
      </c>
      <c r="C1276" t="s">
        <v>2041</v>
      </c>
      <c r="D1276" t="s">
        <v>2042</v>
      </c>
      <c r="E1276" t="s">
        <v>2043</v>
      </c>
      <c r="F1276" t="s">
        <v>165</v>
      </c>
      <c r="G1276" t="s">
        <v>19</v>
      </c>
      <c r="H1276">
        <v>6905</v>
      </c>
      <c r="I1276" t="s">
        <v>6191</v>
      </c>
    </row>
    <row r="1277" spans="1:9" x14ac:dyDescent="0.35">
      <c r="A1277" t="s">
        <v>2045</v>
      </c>
      <c r="B1277" t="s">
        <v>2046</v>
      </c>
      <c r="C1277" t="s">
        <v>2047</v>
      </c>
      <c r="D1277" t="s">
        <v>2048</v>
      </c>
      <c r="E1277" t="s">
        <v>2049</v>
      </c>
      <c r="F1277" t="s">
        <v>260</v>
      </c>
      <c r="G1277" t="s">
        <v>19</v>
      </c>
      <c r="H1277">
        <v>43666</v>
      </c>
      <c r="I1277" t="s">
        <v>6191</v>
      </c>
    </row>
    <row r="1278" spans="1:9" x14ac:dyDescent="0.35">
      <c r="A1278" t="s">
        <v>2051</v>
      </c>
      <c r="B1278" t="s">
        <v>2052</v>
      </c>
      <c r="C1278" t="s">
        <v>2053</v>
      </c>
      <c r="D1278" t="s">
        <v>2054</v>
      </c>
      <c r="E1278" t="s">
        <v>2055</v>
      </c>
      <c r="F1278" t="s">
        <v>325</v>
      </c>
      <c r="G1278" t="s">
        <v>318</v>
      </c>
      <c r="I1278" t="s">
        <v>6190</v>
      </c>
    </row>
    <row r="1279" spans="1:9" x14ac:dyDescent="0.35">
      <c r="A1279" t="s">
        <v>2057</v>
      </c>
      <c r="B1279" t="s">
        <v>2058</v>
      </c>
      <c r="C1279" t="s">
        <v>2059</v>
      </c>
      <c r="D1279" t="s">
        <v>2060</v>
      </c>
      <c r="E1279" t="s">
        <v>2061</v>
      </c>
      <c r="F1279" t="s">
        <v>60</v>
      </c>
      <c r="G1279" t="s">
        <v>19</v>
      </c>
      <c r="H1279">
        <v>65211</v>
      </c>
      <c r="I1279" t="s">
        <v>6191</v>
      </c>
    </row>
    <row r="1280" spans="1:9" x14ac:dyDescent="0.35">
      <c r="A1280" t="s">
        <v>2063</v>
      </c>
      <c r="B1280" t="s">
        <v>2064</v>
      </c>
      <c r="C1280" t="s">
        <v>2065</v>
      </c>
      <c r="D1280" t="s">
        <v>2066</v>
      </c>
      <c r="E1280" t="s">
        <v>2067</v>
      </c>
      <c r="F1280" t="s">
        <v>66</v>
      </c>
      <c r="G1280" t="s">
        <v>19</v>
      </c>
      <c r="H1280">
        <v>46852</v>
      </c>
      <c r="I1280" t="s">
        <v>6190</v>
      </c>
    </row>
    <row r="1281" spans="1:9" x14ac:dyDescent="0.35">
      <c r="A1281" t="s">
        <v>2069</v>
      </c>
      <c r="B1281" t="s">
        <v>2070</v>
      </c>
      <c r="C1281" t="s">
        <v>2071</v>
      </c>
      <c r="D1281" t="s">
        <v>2072</v>
      </c>
      <c r="E1281" t="s">
        <v>2073</v>
      </c>
      <c r="F1281" t="s">
        <v>104</v>
      </c>
      <c r="G1281" t="s">
        <v>19</v>
      </c>
      <c r="H1281">
        <v>63143</v>
      </c>
      <c r="I1281" t="s">
        <v>6190</v>
      </c>
    </row>
    <row r="1282" spans="1:9" x14ac:dyDescent="0.35">
      <c r="A1282" t="s">
        <v>2075</v>
      </c>
      <c r="B1282" t="s">
        <v>2076</v>
      </c>
      <c r="D1282" t="s">
        <v>2077</v>
      </c>
      <c r="E1282" t="s">
        <v>2078</v>
      </c>
      <c r="F1282" t="s">
        <v>189</v>
      </c>
      <c r="G1282" t="s">
        <v>19</v>
      </c>
      <c r="H1282">
        <v>97211</v>
      </c>
      <c r="I1282" t="s">
        <v>6190</v>
      </c>
    </row>
    <row r="1283" spans="1:9" x14ac:dyDescent="0.35">
      <c r="A1283" t="s">
        <v>2080</v>
      </c>
      <c r="B1283" t="s">
        <v>2081</v>
      </c>
      <c r="C1283" t="s">
        <v>2082</v>
      </c>
      <c r="D1283" t="s">
        <v>2083</v>
      </c>
      <c r="E1283" t="s">
        <v>2084</v>
      </c>
      <c r="F1283" t="s">
        <v>112</v>
      </c>
      <c r="G1283" t="s">
        <v>19</v>
      </c>
      <c r="H1283">
        <v>80305</v>
      </c>
      <c r="I1283" t="s">
        <v>6190</v>
      </c>
    </row>
    <row r="1284" spans="1:9" x14ac:dyDescent="0.35">
      <c r="A1284" t="s">
        <v>2086</v>
      </c>
      <c r="B1284" t="s">
        <v>2087</v>
      </c>
      <c r="C1284" t="s">
        <v>2088</v>
      </c>
      <c r="D1284" t="s">
        <v>2089</v>
      </c>
      <c r="E1284" t="s">
        <v>2090</v>
      </c>
      <c r="F1284" t="s">
        <v>220</v>
      </c>
      <c r="G1284" t="s">
        <v>28</v>
      </c>
      <c r="I1284" t="s">
        <v>6191</v>
      </c>
    </row>
    <row r="1285" spans="1:9" x14ac:dyDescent="0.35">
      <c r="A1285" t="s">
        <v>2092</v>
      </c>
      <c r="B1285" t="s">
        <v>2093</v>
      </c>
      <c r="C1285" t="s">
        <v>2094</v>
      </c>
      <c r="D1285" t="s">
        <v>2095</v>
      </c>
      <c r="E1285" t="s">
        <v>2096</v>
      </c>
      <c r="F1285" t="s">
        <v>176</v>
      </c>
      <c r="G1285" t="s">
        <v>28</v>
      </c>
      <c r="I1285" t="s">
        <v>6190</v>
      </c>
    </row>
    <row r="1286" spans="1:9" x14ac:dyDescent="0.35">
      <c r="A1286" t="s">
        <v>2098</v>
      </c>
      <c r="B1286" t="s">
        <v>2099</v>
      </c>
      <c r="D1286" t="s">
        <v>2100</v>
      </c>
      <c r="E1286" t="s">
        <v>2101</v>
      </c>
      <c r="F1286" t="s">
        <v>44</v>
      </c>
      <c r="G1286" t="s">
        <v>19</v>
      </c>
      <c r="H1286">
        <v>40298</v>
      </c>
      <c r="I1286" t="s">
        <v>6191</v>
      </c>
    </row>
    <row r="1287" spans="1:9" x14ac:dyDescent="0.35">
      <c r="A1287" t="s">
        <v>2103</v>
      </c>
      <c r="B1287" t="s">
        <v>2104</v>
      </c>
      <c r="D1287" t="s">
        <v>2105</v>
      </c>
      <c r="E1287" t="s">
        <v>2106</v>
      </c>
      <c r="F1287" t="s">
        <v>120</v>
      </c>
      <c r="G1287" t="s">
        <v>19</v>
      </c>
      <c r="H1287">
        <v>14276</v>
      </c>
      <c r="I1287" t="s">
        <v>6191</v>
      </c>
    </row>
    <row r="1288" spans="1:9" x14ac:dyDescent="0.35">
      <c r="A1288" t="s">
        <v>2108</v>
      </c>
      <c r="B1288" t="s">
        <v>2109</v>
      </c>
      <c r="C1288" t="s">
        <v>2110</v>
      </c>
      <c r="E1288" t="s">
        <v>2111</v>
      </c>
      <c r="F1288" t="s">
        <v>303</v>
      </c>
      <c r="G1288" t="s">
        <v>19</v>
      </c>
      <c r="H1288">
        <v>44710</v>
      </c>
      <c r="I1288" t="s">
        <v>6190</v>
      </c>
    </row>
    <row r="1289" spans="1:9" x14ac:dyDescent="0.35">
      <c r="A1289" t="s">
        <v>2113</v>
      </c>
      <c r="B1289" t="s">
        <v>2114</v>
      </c>
      <c r="C1289" t="s">
        <v>2115</v>
      </c>
      <c r="D1289" t="s">
        <v>2116</v>
      </c>
      <c r="E1289" t="s">
        <v>2117</v>
      </c>
      <c r="F1289" t="s">
        <v>241</v>
      </c>
      <c r="G1289" t="s">
        <v>19</v>
      </c>
      <c r="H1289">
        <v>2114</v>
      </c>
      <c r="I1289" t="s">
        <v>6191</v>
      </c>
    </row>
    <row r="1290" spans="1:9" x14ac:dyDescent="0.35">
      <c r="A1290" t="s">
        <v>2119</v>
      </c>
      <c r="B1290" t="s">
        <v>2120</v>
      </c>
      <c r="D1290" t="s">
        <v>2121</v>
      </c>
      <c r="E1290" t="s">
        <v>2122</v>
      </c>
      <c r="F1290" t="s">
        <v>403</v>
      </c>
      <c r="G1290" t="s">
        <v>318</v>
      </c>
      <c r="I1290" t="s">
        <v>6190</v>
      </c>
    </row>
    <row r="1291" spans="1:9" x14ac:dyDescent="0.35">
      <c r="A1291" t="s">
        <v>2124</v>
      </c>
      <c r="B1291" t="s">
        <v>2125</v>
      </c>
      <c r="E1291" t="s">
        <v>2126</v>
      </c>
      <c r="F1291" t="s">
        <v>222</v>
      </c>
      <c r="G1291" t="s">
        <v>19</v>
      </c>
      <c r="H1291">
        <v>24515</v>
      </c>
      <c r="I1291" t="s">
        <v>6190</v>
      </c>
    </row>
    <row r="1292" spans="1:9" x14ac:dyDescent="0.35">
      <c r="A1292" t="s">
        <v>2128</v>
      </c>
      <c r="B1292" t="s">
        <v>2129</v>
      </c>
      <c r="C1292" t="s">
        <v>2130</v>
      </c>
      <c r="D1292" t="s">
        <v>2131</v>
      </c>
      <c r="E1292" t="s">
        <v>2132</v>
      </c>
      <c r="F1292" t="s">
        <v>27</v>
      </c>
      <c r="G1292" t="s">
        <v>19</v>
      </c>
      <c r="H1292">
        <v>90071</v>
      </c>
      <c r="I1292" t="s">
        <v>6191</v>
      </c>
    </row>
    <row r="1293" spans="1:9" x14ac:dyDescent="0.35">
      <c r="A1293" t="s">
        <v>2134</v>
      </c>
      <c r="B1293" t="s">
        <v>2135</v>
      </c>
      <c r="E1293" t="s">
        <v>2136</v>
      </c>
      <c r="F1293" t="s">
        <v>447</v>
      </c>
      <c r="G1293" t="s">
        <v>318</v>
      </c>
      <c r="I1293" t="s">
        <v>6191</v>
      </c>
    </row>
    <row r="1294" spans="1:9" x14ac:dyDescent="0.35">
      <c r="A1294" t="s">
        <v>2138</v>
      </c>
      <c r="B1294" t="s">
        <v>2139</v>
      </c>
      <c r="C1294" t="s">
        <v>2140</v>
      </c>
      <c r="E1294" t="s">
        <v>2141</v>
      </c>
      <c r="F1294" t="s">
        <v>144</v>
      </c>
      <c r="G1294" t="s">
        <v>19</v>
      </c>
      <c r="H1294">
        <v>35236</v>
      </c>
      <c r="I1294" t="s">
        <v>6191</v>
      </c>
    </row>
    <row r="1295" spans="1:9" x14ac:dyDescent="0.35">
      <c r="A1295" t="s">
        <v>2143</v>
      </c>
      <c r="B1295" t="s">
        <v>2144</v>
      </c>
      <c r="C1295" t="s">
        <v>2145</v>
      </c>
      <c r="D1295" t="s">
        <v>2146</v>
      </c>
      <c r="E1295" t="s">
        <v>2147</v>
      </c>
      <c r="F1295" t="s">
        <v>164</v>
      </c>
      <c r="G1295" t="s">
        <v>19</v>
      </c>
      <c r="H1295">
        <v>22309</v>
      </c>
      <c r="I1295" t="s">
        <v>6191</v>
      </c>
    </row>
    <row r="1296" spans="1:9" x14ac:dyDescent="0.35">
      <c r="A1296" t="s">
        <v>2149</v>
      </c>
      <c r="B1296" t="s">
        <v>2150</v>
      </c>
      <c r="D1296" t="s">
        <v>2151</v>
      </c>
      <c r="E1296" t="s">
        <v>2152</v>
      </c>
      <c r="F1296" t="s">
        <v>170</v>
      </c>
      <c r="G1296" t="s">
        <v>19</v>
      </c>
      <c r="H1296">
        <v>6816</v>
      </c>
      <c r="I1296" t="s">
        <v>6191</v>
      </c>
    </row>
    <row r="1297" spans="1:9" x14ac:dyDescent="0.35">
      <c r="A1297" t="s">
        <v>2154</v>
      </c>
      <c r="B1297" t="s">
        <v>2155</v>
      </c>
      <c r="E1297" t="s">
        <v>2156</v>
      </c>
      <c r="F1297" t="s">
        <v>198</v>
      </c>
      <c r="G1297" t="s">
        <v>19</v>
      </c>
      <c r="H1297">
        <v>12205</v>
      </c>
      <c r="I1297" t="s">
        <v>6191</v>
      </c>
    </row>
    <row r="1298" spans="1:9" x14ac:dyDescent="0.35">
      <c r="A1298" t="s">
        <v>2158</v>
      </c>
      <c r="B1298" t="s">
        <v>2159</v>
      </c>
      <c r="C1298" t="s">
        <v>2160</v>
      </c>
      <c r="D1298" t="s">
        <v>2161</v>
      </c>
      <c r="E1298" t="s">
        <v>2162</v>
      </c>
      <c r="F1298" t="s">
        <v>267</v>
      </c>
      <c r="G1298" t="s">
        <v>19</v>
      </c>
      <c r="H1298">
        <v>34108</v>
      </c>
      <c r="I1298" t="s">
        <v>6190</v>
      </c>
    </row>
    <row r="1299" spans="1:9" x14ac:dyDescent="0.35">
      <c r="A1299" t="s">
        <v>2164</v>
      </c>
      <c r="B1299" t="s">
        <v>2165</v>
      </c>
      <c r="C1299" t="s">
        <v>2166</v>
      </c>
      <c r="D1299" t="s">
        <v>2167</v>
      </c>
      <c r="E1299" t="s">
        <v>2168</v>
      </c>
      <c r="F1299" t="s">
        <v>195</v>
      </c>
      <c r="G1299" t="s">
        <v>19</v>
      </c>
      <c r="H1299">
        <v>33141</v>
      </c>
      <c r="I1299" t="s">
        <v>6190</v>
      </c>
    </row>
    <row r="1300" spans="1:9" x14ac:dyDescent="0.35">
      <c r="A1300" t="s">
        <v>2170</v>
      </c>
      <c r="B1300" t="s">
        <v>2171</v>
      </c>
      <c r="C1300" t="s">
        <v>2172</v>
      </c>
      <c r="D1300" t="s">
        <v>2173</v>
      </c>
      <c r="E1300" t="s">
        <v>2174</v>
      </c>
      <c r="F1300" t="s">
        <v>84</v>
      </c>
      <c r="G1300" t="s">
        <v>19</v>
      </c>
      <c r="H1300">
        <v>30358</v>
      </c>
      <c r="I1300" t="s">
        <v>6190</v>
      </c>
    </row>
    <row r="1301" spans="1:9" x14ac:dyDescent="0.35">
      <c r="A1301" t="s">
        <v>2176</v>
      </c>
      <c r="B1301" t="s">
        <v>2177</v>
      </c>
      <c r="C1301" t="s">
        <v>2178</v>
      </c>
      <c r="D1301" t="s">
        <v>2179</v>
      </c>
      <c r="E1301" t="s">
        <v>2180</v>
      </c>
      <c r="F1301" t="s">
        <v>228</v>
      </c>
      <c r="G1301" t="s">
        <v>19</v>
      </c>
      <c r="H1301">
        <v>78405</v>
      </c>
      <c r="I1301" t="s">
        <v>6190</v>
      </c>
    </row>
    <row r="1302" spans="1:9" x14ac:dyDescent="0.35">
      <c r="A1302" t="s">
        <v>2182</v>
      </c>
      <c r="B1302" t="s">
        <v>2183</v>
      </c>
      <c r="C1302" t="s">
        <v>2184</v>
      </c>
      <c r="D1302" t="s">
        <v>2185</v>
      </c>
      <c r="E1302" t="s">
        <v>2186</v>
      </c>
      <c r="F1302" t="s">
        <v>73</v>
      </c>
      <c r="G1302" t="s">
        <v>19</v>
      </c>
      <c r="H1302">
        <v>96835</v>
      </c>
      <c r="I1302" t="s">
        <v>6190</v>
      </c>
    </row>
    <row r="1303" spans="1:9" x14ac:dyDescent="0.35">
      <c r="A1303" t="s">
        <v>2188</v>
      </c>
      <c r="B1303" t="s">
        <v>2189</v>
      </c>
      <c r="C1303" t="s">
        <v>2190</v>
      </c>
      <c r="D1303" t="s">
        <v>2191</v>
      </c>
      <c r="E1303" t="s">
        <v>2192</v>
      </c>
      <c r="F1303" t="s">
        <v>123</v>
      </c>
      <c r="G1303" t="s">
        <v>19</v>
      </c>
      <c r="H1303">
        <v>78737</v>
      </c>
      <c r="I1303" t="s">
        <v>6190</v>
      </c>
    </row>
    <row r="1304" spans="1:9" x14ac:dyDescent="0.35">
      <c r="A1304" t="s">
        <v>2194</v>
      </c>
      <c r="B1304" t="s">
        <v>2195</v>
      </c>
      <c r="C1304" t="s">
        <v>2196</v>
      </c>
      <c r="D1304" t="s">
        <v>2197</v>
      </c>
      <c r="E1304" t="s">
        <v>2198</v>
      </c>
      <c r="F1304" t="s">
        <v>20</v>
      </c>
      <c r="G1304" t="s">
        <v>19</v>
      </c>
      <c r="H1304">
        <v>21290</v>
      </c>
      <c r="I1304" t="s">
        <v>6191</v>
      </c>
    </row>
    <row r="1305" spans="1:9" x14ac:dyDescent="0.35">
      <c r="A1305" t="s">
        <v>2200</v>
      </c>
      <c r="B1305" t="s">
        <v>2201</v>
      </c>
      <c r="C1305" t="s">
        <v>2202</v>
      </c>
      <c r="E1305" t="s">
        <v>2203</v>
      </c>
      <c r="F1305" t="s">
        <v>43</v>
      </c>
      <c r="G1305" t="s">
        <v>19</v>
      </c>
      <c r="H1305">
        <v>40596</v>
      </c>
      <c r="I1305" t="s">
        <v>6190</v>
      </c>
    </row>
    <row r="1306" spans="1:9" x14ac:dyDescent="0.35">
      <c r="A1306" t="s">
        <v>2205</v>
      </c>
      <c r="B1306" t="s">
        <v>2206</v>
      </c>
      <c r="C1306" t="s">
        <v>2207</v>
      </c>
      <c r="E1306" t="s">
        <v>2208</v>
      </c>
      <c r="F1306" t="s">
        <v>316</v>
      </c>
      <c r="G1306" t="s">
        <v>19</v>
      </c>
      <c r="H1306">
        <v>60435</v>
      </c>
      <c r="I1306" t="s">
        <v>6190</v>
      </c>
    </row>
    <row r="1307" spans="1:9" x14ac:dyDescent="0.35">
      <c r="A1307" t="s">
        <v>2210</v>
      </c>
      <c r="B1307" t="s">
        <v>2211</v>
      </c>
      <c r="C1307" t="s">
        <v>2212</v>
      </c>
      <c r="D1307" t="s">
        <v>2213</v>
      </c>
      <c r="E1307" t="s">
        <v>2214</v>
      </c>
      <c r="F1307" t="s">
        <v>273</v>
      </c>
      <c r="G1307" t="s">
        <v>28</v>
      </c>
      <c r="I1307" t="s">
        <v>6191</v>
      </c>
    </row>
    <row r="1308" spans="1:9" x14ac:dyDescent="0.35">
      <c r="A1308" t="s">
        <v>2216</v>
      </c>
      <c r="B1308" t="s">
        <v>2217</v>
      </c>
      <c r="C1308" t="s">
        <v>2218</v>
      </c>
      <c r="D1308" t="s">
        <v>2219</v>
      </c>
      <c r="E1308" t="s">
        <v>2220</v>
      </c>
      <c r="F1308" t="s">
        <v>236</v>
      </c>
      <c r="G1308" t="s">
        <v>19</v>
      </c>
      <c r="H1308">
        <v>68505</v>
      </c>
      <c r="I1308" t="s">
        <v>6191</v>
      </c>
    </row>
    <row r="1309" spans="1:9" x14ac:dyDescent="0.35">
      <c r="A1309" t="s">
        <v>2222</v>
      </c>
      <c r="B1309" t="s">
        <v>2223</v>
      </c>
      <c r="C1309" t="s">
        <v>2224</v>
      </c>
      <c r="D1309" t="s">
        <v>2225</v>
      </c>
      <c r="E1309" t="s">
        <v>2226</v>
      </c>
      <c r="F1309" t="s">
        <v>51</v>
      </c>
      <c r="G1309" t="s">
        <v>19</v>
      </c>
      <c r="H1309">
        <v>45254</v>
      </c>
      <c r="I1309" t="s">
        <v>6190</v>
      </c>
    </row>
    <row r="1310" spans="1:9" x14ac:dyDescent="0.35">
      <c r="A1310" t="s">
        <v>2228</v>
      </c>
      <c r="B1310" t="s">
        <v>2229</v>
      </c>
      <c r="C1310" t="s">
        <v>2230</v>
      </c>
      <c r="E1310" t="s">
        <v>2231</v>
      </c>
      <c r="F1310" t="s">
        <v>176</v>
      </c>
      <c r="G1310" t="s">
        <v>28</v>
      </c>
      <c r="I1310" t="s">
        <v>6191</v>
      </c>
    </row>
    <row r="1311" spans="1:9" x14ac:dyDescent="0.35">
      <c r="A1311" t="s">
        <v>2233</v>
      </c>
      <c r="B1311" t="s">
        <v>2234</v>
      </c>
      <c r="C1311" t="s">
        <v>2235</v>
      </c>
      <c r="D1311" t="s">
        <v>2236</v>
      </c>
      <c r="E1311" t="s">
        <v>2237</v>
      </c>
      <c r="F1311" t="s">
        <v>379</v>
      </c>
      <c r="G1311" t="s">
        <v>19</v>
      </c>
      <c r="H1311">
        <v>6127</v>
      </c>
      <c r="I1311" t="s">
        <v>6190</v>
      </c>
    </row>
    <row r="1312" spans="1:9" x14ac:dyDescent="0.35">
      <c r="A1312" t="s">
        <v>2239</v>
      </c>
      <c r="B1312" t="s">
        <v>2240</v>
      </c>
      <c r="C1312" t="s">
        <v>2241</v>
      </c>
      <c r="D1312" t="s">
        <v>2242</v>
      </c>
      <c r="E1312" t="s">
        <v>2243</v>
      </c>
      <c r="F1312" t="s">
        <v>327</v>
      </c>
      <c r="G1312" t="s">
        <v>318</v>
      </c>
      <c r="I1312" t="s">
        <v>6191</v>
      </c>
    </row>
    <row r="1313" spans="1:9" x14ac:dyDescent="0.35">
      <c r="A1313" t="s">
        <v>2245</v>
      </c>
      <c r="B1313" t="s">
        <v>2246</v>
      </c>
      <c r="C1313" t="s">
        <v>2247</v>
      </c>
      <c r="D1313" t="s">
        <v>2248</v>
      </c>
      <c r="E1313" t="s">
        <v>2249</v>
      </c>
      <c r="F1313" t="s">
        <v>35</v>
      </c>
      <c r="G1313" t="s">
        <v>19</v>
      </c>
      <c r="H1313">
        <v>28299</v>
      </c>
      <c r="I1313" t="s">
        <v>6190</v>
      </c>
    </row>
    <row r="1314" spans="1:9" x14ac:dyDescent="0.35">
      <c r="A1314" t="s">
        <v>2251</v>
      </c>
      <c r="B1314" t="s">
        <v>2252</v>
      </c>
      <c r="C1314" t="s">
        <v>2253</v>
      </c>
      <c r="D1314" t="s">
        <v>2254</v>
      </c>
      <c r="E1314" t="s">
        <v>2255</v>
      </c>
      <c r="F1314" t="s">
        <v>164</v>
      </c>
      <c r="G1314" t="s">
        <v>19</v>
      </c>
      <c r="H1314">
        <v>71307</v>
      </c>
      <c r="I1314" t="s">
        <v>6190</v>
      </c>
    </row>
    <row r="1315" spans="1:9" x14ac:dyDescent="0.35">
      <c r="A1315" t="s">
        <v>2257</v>
      </c>
      <c r="B1315" t="s">
        <v>2258</v>
      </c>
      <c r="C1315" t="s">
        <v>2259</v>
      </c>
      <c r="D1315" t="s">
        <v>2260</v>
      </c>
      <c r="E1315" t="s">
        <v>2261</v>
      </c>
      <c r="F1315" t="s">
        <v>365</v>
      </c>
      <c r="G1315" t="s">
        <v>28</v>
      </c>
      <c r="I1315" t="s">
        <v>6190</v>
      </c>
    </row>
    <row r="1316" spans="1:9" x14ac:dyDescent="0.35">
      <c r="A1316" t="s">
        <v>2263</v>
      </c>
      <c r="B1316" t="s">
        <v>2264</v>
      </c>
      <c r="D1316" t="s">
        <v>2265</v>
      </c>
      <c r="E1316" t="s">
        <v>2266</v>
      </c>
      <c r="F1316" t="s">
        <v>107</v>
      </c>
      <c r="G1316" t="s">
        <v>19</v>
      </c>
      <c r="H1316">
        <v>89115</v>
      </c>
      <c r="I1316" t="s">
        <v>6191</v>
      </c>
    </row>
    <row r="1317" spans="1:9" x14ac:dyDescent="0.35">
      <c r="A1317" t="s">
        <v>2268</v>
      </c>
      <c r="B1317" t="s">
        <v>2269</v>
      </c>
      <c r="C1317" t="s">
        <v>2270</v>
      </c>
      <c r="D1317" t="s">
        <v>2271</v>
      </c>
      <c r="E1317" t="s">
        <v>2272</v>
      </c>
      <c r="F1317" t="s">
        <v>169</v>
      </c>
      <c r="G1317" t="s">
        <v>19</v>
      </c>
      <c r="H1317">
        <v>50369</v>
      </c>
      <c r="I1317" t="s">
        <v>6190</v>
      </c>
    </row>
    <row r="1318" spans="1:9" x14ac:dyDescent="0.35">
      <c r="A1318" t="s">
        <v>2274</v>
      </c>
      <c r="B1318" t="s">
        <v>2275</v>
      </c>
      <c r="C1318" t="s">
        <v>2276</v>
      </c>
      <c r="D1318" t="s">
        <v>2277</v>
      </c>
      <c r="E1318" t="s">
        <v>2278</v>
      </c>
      <c r="F1318" t="s">
        <v>1282</v>
      </c>
      <c r="G1318" t="s">
        <v>318</v>
      </c>
      <c r="I1318" t="s">
        <v>6191</v>
      </c>
    </row>
    <row r="1319" spans="1:9" x14ac:dyDescent="0.35">
      <c r="A1319" t="s">
        <v>2280</v>
      </c>
      <c r="B1319" t="s">
        <v>2281</v>
      </c>
      <c r="C1319" t="s">
        <v>2282</v>
      </c>
      <c r="D1319" t="s">
        <v>2283</v>
      </c>
      <c r="E1319" t="s">
        <v>2284</v>
      </c>
      <c r="F1319" t="s">
        <v>75</v>
      </c>
      <c r="G1319" t="s">
        <v>19</v>
      </c>
      <c r="H1319">
        <v>44315</v>
      </c>
      <c r="I1319" t="s">
        <v>6191</v>
      </c>
    </row>
    <row r="1320" spans="1:9" x14ac:dyDescent="0.35">
      <c r="A1320" t="s">
        <v>2286</v>
      </c>
      <c r="B1320" t="s">
        <v>2287</v>
      </c>
      <c r="C1320" t="s">
        <v>2288</v>
      </c>
      <c r="D1320" t="s">
        <v>2289</v>
      </c>
      <c r="E1320" t="s">
        <v>2290</v>
      </c>
      <c r="F1320" t="s">
        <v>29</v>
      </c>
      <c r="G1320" t="s">
        <v>19</v>
      </c>
      <c r="H1320">
        <v>33405</v>
      </c>
      <c r="I1320" t="s">
        <v>6190</v>
      </c>
    </row>
    <row r="1321" spans="1:9" x14ac:dyDescent="0.35">
      <c r="A1321" t="s">
        <v>2292</v>
      </c>
      <c r="B1321" t="s">
        <v>2293</v>
      </c>
      <c r="C1321" t="s">
        <v>2294</v>
      </c>
      <c r="E1321" t="s">
        <v>2295</v>
      </c>
      <c r="F1321" t="s">
        <v>30</v>
      </c>
      <c r="G1321" t="s">
        <v>19</v>
      </c>
      <c r="H1321">
        <v>93715</v>
      </c>
      <c r="I1321" t="s">
        <v>6190</v>
      </c>
    </row>
    <row r="1322" spans="1:9" x14ac:dyDescent="0.35">
      <c r="A1322" t="s">
        <v>2296</v>
      </c>
      <c r="B1322" t="s">
        <v>2297</v>
      </c>
      <c r="C1322" t="s">
        <v>2298</v>
      </c>
      <c r="D1322" t="s">
        <v>2299</v>
      </c>
      <c r="E1322" t="s">
        <v>2300</v>
      </c>
      <c r="F1322" t="s">
        <v>213</v>
      </c>
      <c r="G1322" t="s">
        <v>19</v>
      </c>
      <c r="H1322">
        <v>52245</v>
      </c>
      <c r="I1322" t="s">
        <v>6190</v>
      </c>
    </row>
    <row r="1323" spans="1:9" x14ac:dyDescent="0.35">
      <c r="A1323" t="s">
        <v>2302</v>
      </c>
      <c r="B1323" t="s">
        <v>2303</v>
      </c>
      <c r="C1323" t="s">
        <v>2304</v>
      </c>
      <c r="D1323" t="s">
        <v>2305</v>
      </c>
      <c r="E1323" t="s">
        <v>2306</v>
      </c>
      <c r="F1323" t="s">
        <v>390</v>
      </c>
      <c r="G1323" t="s">
        <v>318</v>
      </c>
      <c r="I1323" t="s">
        <v>6190</v>
      </c>
    </row>
    <row r="1324" spans="1:9" x14ac:dyDescent="0.35">
      <c r="A1324" t="s">
        <v>2308</v>
      </c>
      <c r="B1324" t="s">
        <v>2309</v>
      </c>
      <c r="C1324" t="s">
        <v>2310</v>
      </c>
      <c r="D1324" t="s">
        <v>2311</v>
      </c>
      <c r="E1324" t="s">
        <v>2312</v>
      </c>
      <c r="F1324" t="s">
        <v>455</v>
      </c>
      <c r="G1324" t="s">
        <v>318</v>
      </c>
      <c r="I1324" t="s">
        <v>6191</v>
      </c>
    </row>
    <row r="1325" spans="1:9" x14ac:dyDescent="0.35">
      <c r="A1325" t="s">
        <v>2314</v>
      </c>
      <c r="B1325" t="s">
        <v>2315</v>
      </c>
      <c r="C1325" t="s">
        <v>2316</v>
      </c>
      <c r="D1325" t="s">
        <v>2317</v>
      </c>
      <c r="E1325" t="s">
        <v>2318</v>
      </c>
      <c r="F1325" t="s">
        <v>49</v>
      </c>
      <c r="G1325" t="s">
        <v>19</v>
      </c>
      <c r="H1325">
        <v>37924</v>
      </c>
      <c r="I1325" t="s">
        <v>6190</v>
      </c>
    </row>
    <row r="1326" spans="1:9" x14ac:dyDescent="0.35">
      <c r="A1326" t="s">
        <v>2320</v>
      </c>
      <c r="B1326" t="s">
        <v>2321</v>
      </c>
      <c r="D1326" t="s">
        <v>2322</v>
      </c>
      <c r="E1326" t="s">
        <v>2323</v>
      </c>
      <c r="F1326" t="s">
        <v>67</v>
      </c>
      <c r="G1326" t="s">
        <v>19</v>
      </c>
      <c r="H1326">
        <v>66276</v>
      </c>
      <c r="I1326" t="s">
        <v>6191</v>
      </c>
    </row>
    <row r="1327" spans="1:9" x14ac:dyDescent="0.35">
      <c r="A1327" t="s">
        <v>2325</v>
      </c>
      <c r="B1327" t="s">
        <v>2326</v>
      </c>
      <c r="C1327" t="s">
        <v>2327</v>
      </c>
      <c r="D1327" t="s">
        <v>2328</v>
      </c>
      <c r="E1327" t="s">
        <v>2329</v>
      </c>
      <c r="F1327" t="s">
        <v>150</v>
      </c>
      <c r="G1327" t="s">
        <v>19</v>
      </c>
      <c r="H1327">
        <v>94132</v>
      </c>
      <c r="I1327" t="s">
        <v>6190</v>
      </c>
    </row>
    <row r="1328" spans="1:9" x14ac:dyDescent="0.35">
      <c r="A1328" t="s">
        <v>2331</v>
      </c>
      <c r="B1328" t="s">
        <v>2332</v>
      </c>
      <c r="D1328" t="s">
        <v>2333</v>
      </c>
      <c r="E1328" t="s">
        <v>2334</v>
      </c>
      <c r="F1328" t="s">
        <v>144</v>
      </c>
      <c r="G1328" t="s">
        <v>19</v>
      </c>
      <c r="H1328">
        <v>35244</v>
      </c>
      <c r="I1328" t="s">
        <v>6191</v>
      </c>
    </row>
    <row r="1329" spans="1:9" x14ac:dyDescent="0.35">
      <c r="A1329" t="s">
        <v>2336</v>
      </c>
      <c r="B1329" t="s">
        <v>2337</v>
      </c>
      <c r="C1329" t="s">
        <v>2338</v>
      </c>
      <c r="D1329" t="s">
        <v>2339</v>
      </c>
      <c r="E1329" t="s">
        <v>2340</v>
      </c>
      <c r="F1329" t="s">
        <v>139</v>
      </c>
      <c r="G1329" t="s">
        <v>19</v>
      </c>
      <c r="H1329">
        <v>11215</v>
      </c>
      <c r="I1329" t="s">
        <v>6190</v>
      </c>
    </row>
    <row r="1330" spans="1:9" x14ac:dyDescent="0.35">
      <c r="A1330" t="s">
        <v>2342</v>
      </c>
      <c r="B1330" t="s">
        <v>2343</v>
      </c>
      <c r="D1330" t="s">
        <v>2344</v>
      </c>
      <c r="E1330" t="s">
        <v>2345</v>
      </c>
      <c r="F1330" t="s">
        <v>50</v>
      </c>
      <c r="G1330" t="s">
        <v>19</v>
      </c>
      <c r="H1330">
        <v>79934</v>
      </c>
      <c r="I1330" t="s">
        <v>6190</v>
      </c>
    </row>
    <row r="1331" spans="1:9" x14ac:dyDescent="0.35">
      <c r="A1331" t="s">
        <v>2347</v>
      </c>
      <c r="B1331" t="s">
        <v>2348</v>
      </c>
      <c r="C1331" t="s">
        <v>2349</v>
      </c>
      <c r="E1331" t="s">
        <v>2350</v>
      </c>
      <c r="F1331" t="s">
        <v>131</v>
      </c>
      <c r="G1331" t="s">
        <v>19</v>
      </c>
      <c r="H1331">
        <v>94250</v>
      </c>
      <c r="I1331" t="s">
        <v>6190</v>
      </c>
    </row>
    <row r="1332" spans="1:9" x14ac:dyDescent="0.35">
      <c r="A1332" t="s">
        <v>2352</v>
      </c>
      <c r="B1332" t="s">
        <v>2353</v>
      </c>
      <c r="C1332" t="s">
        <v>2354</v>
      </c>
      <c r="D1332" t="s">
        <v>2355</v>
      </c>
      <c r="E1332" t="s">
        <v>2356</v>
      </c>
      <c r="F1332" t="s">
        <v>47</v>
      </c>
      <c r="G1332" t="s">
        <v>19</v>
      </c>
      <c r="H1332">
        <v>20220</v>
      </c>
      <c r="I1332" t="s">
        <v>6191</v>
      </c>
    </row>
    <row r="1333" spans="1:9" x14ac:dyDescent="0.35">
      <c r="A1333" t="s">
        <v>2358</v>
      </c>
      <c r="B1333" t="s">
        <v>2359</v>
      </c>
      <c r="C1333" t="s">
        <v>2360</v>
      </c>
      <c r="D1333" t="s">
        <v>2361</v>
      </c>
      <c r="E1333" t="s">
        <v>2362</v>
      </c>
      <c r="F1333" t="s">
        <v>117</v>
      </c>
      <c r="G1333" t="s">
        <v>19</v>
      </c>
      <c r="H1333">
        <v>33436</v>
      </c>
      <c r="I1333" t="s">
        <v>6190</v>
      </c>
    </row>
    <row r="1334" spans="1:9" x14ac:dyDescent="0.35">
      <c r="A1334" t="s">
        <v>2364</v>
      </c>
      <c r="B1334" t="s">
        <v>2365</v>
      </c>
      <c r="C1334" t="s">
        <v>2366</v>
      </c>
      <c r="D1334" t="s">
        <v>2367</v>
      </c>
      <c r="E1334" t="s">
        <v>2368</v>
      </c>
      <c r="F1334" t="s">
        <v>27</v>
      </c>
      <c r="G1334" t="s">
        <v>19</v>
      </c>
      <c r="H1334">
        <v>90094</v>
      </c>
      <c r="I1334" t="s">
        <v>6190</v>
      </c>
    </row>
    <row r="1335" spans="1:9" x14ac:dyDescent="0.35">
      <c r="A1335" t="s">
        <v>2370</v>
      </c>
      <c r="B1335" t="s">
        <v>2371</v>
      </c>
      <c r="C1335" t="s">
        <v>2372</v>
      </c>
      <c r="D1335" t="s">
        <v>2373</v>
      </c>
      <c r="E1335" t="s">
        <v>2374</v>
      </c>
      <c r="F1335" t="s">
        <v>20</v>
      </c>
      <c r="G1335" t="s">
        <v>19</v>
      </c>
      <c r="H1335">
        <v>21275</v>
      </c>
      <c r="I1335" t="s">
        <v>6190</v>
      </c>
    </row>
    <row r="1336" spans="1:9" x14ac:dyDescent="0.35">
      <c r="A1336" t="s">
        <v>2376</v>
      </c>
      <c r="B1336" t="s">
        <v>2377</v>
      </c>
      <c r="E1336" t="s">
        <v>2378</v>
      </c>
      <c r="F1336" t="s">
        <v>216</v>
      </c>
      <c r="G1336" t="s">
        <v>19</v>
      </c>
      <c r="H1336">
        <v>84125</v>
      </c>
      <c r="I1336" t="s">
        <v>6191</v>
      </c>
    </row>
    <row r="1337" spans="1:9" x14ac:dyDescent="0.35">
      <c r="A1337" t="s">
        <v>2380</v>
      </c>
      <c r="B1337" t="s">
        <v>2381</v>
      </c>
      <c r="C1337" t="s">
        <v>2382</v>
      </c>
      <c r="D1337" t="s">
        <v>2383</v>
      </c>
      <c r="E1337" t="s">
        <v>2384</v>
      </c>
      <c r="F1337" t="s">
        <v>115</v>
      </c>
      <c r="G1337" t="s">
        <v>19</v>
      </c>
      <c r="H1337">
        <v>75049</v>
      </c>
      <c r="I1337" t="s">
        <v>6190</v>
      </c>
    </row>
    <row r="1338" spans="1:9" x14ac:dyDescent="0.35">
      <c r="A1338" t="s">
        <v>2386</v>
      </c>
      <c r="B1338" t="s">
        <v>2387</v>
      </c>
      <c r="C1338" t="s">
        <v>2388</v>
      </c>
      <c r="D1338" t="s">
        <v>2389</v>
      </c>
      <c r="E1338" t="s">
        <v>2390</v>
      </c>
      <c r="F1338" t="s">
        <v>253</v>
      </c>
      <c r="G1338" t="s">
        <v>28</v>
      </c>
      <c r="I1338" t="s">
        <v>6191</v>
      </c>
    </row>
    <row r="1339" spans="1:9" x14ac:dyDescent="0.35">
      <c r="A1339" t="s">
        <v>2392</v>
      </c>
      <c r="B1339" t="s">
        <v>2393</v>
      </c>
      <c r="D1339" t="s">
        <v>2394</v>
      </c>
      <c r="E1339" t="s">
        <v>2395</v>
      </c>
      <c r="F1339" t="s">
        <v>39</v>
      </c>
      <c r="G1339" t="s">
        <v>19</v>
      </c>
      <c r="H1339">
        <v>43240</v>
      </c>
      <c r="I1339" t="s">
        <v>6191</v>
      </c>
    </row>
    <row r="1340" spans="1:9" x14ac:dyDescent="0.35">
      <c r="A1340" t="s">
        <v>2397</v>
      </c>
      <c r="B1340" t="s">
        <v>2398</v>
      </c>
      <c r="C1340" t="s">
        <v>2399</v>
      </c>
      <c r="D1340" t="s">
        <v>2400</v>
      </c>
      <c r="E1340" t="s">
        <v>2401</v>
      </c>
      <c r="F1340" t="s">
        <v>57</v>
      </c>
      <c r="G1340" t="s">
        <v>19</v>
      </c>
      <c r="H1340">
        <v>10184</v>
      </c>
      <c r="I1340" t="s">
        <v>6191</v>
      </c>
    </row>
    <row r="1341" spans="1:9" x14ac:dyDescent="0.35">
      <c r="A1341" t="s">
        <v>2403</v>
      </c>
      <c r="B1341" t="s">
        <v>2404</v>
      </c>
      <c r="C1341" t="s">
        <v>2405</v>
      </c>
      <c r="D1341" t="s">
        <v>2406</v>
      </c>
      <c r="E1341" t="s">
        <v>2407</v>
      </c>
      <c r="F1341" t="s">
        <v>241</v>
      </c>
      <c r="G1341" t="s">
        <v>19</v>
      </c>
      <c r="H1341">
        <v>2216</v>
      </c>
      <c r="I1341" t="s">
        <v>6190</v>
      </c>
    </row>
    <row r="1342" spans="1:9" x14ac:dyDescent="0.35">
      <c r="A1342" t="s">
        <v>2409</v>
      </c>
      <c r="B1342" t="s">
        <v>2410</v>
      </c>
      <c r="C1342" t="s">
        <v>2411</v>
      </c>
      <c r="D1342" t="s">
        <v>2412</v>
      </c>
      <c r="E1342" t="s">
        <v>2413</v>
      </c>
      <c r="F1342" t="s">
        <v>150</v>
      </c>
      <c r="G1342" t="s">
        <v>19</v>
      </c>
      <c r="H1342">
        <v>94132</v>
      </c>
      <c r="I1342" t="s">
        <v>6190</v>
      </c>
    </row>
    <row r="1343" spans="1:9" x14ac:dyDescent="0.35">
      <c r="A1343" t="s">
        <v>2415</v>
      </c>
      <c r="B1343" t="s">
        <v>2416</v>
      </c>
      <c r="C1343" t="s">
        <v>2417</v>
      </c>
      <c r="D1343" t="s">
        <v>2418</v>
      </c>
      <c r="E1343" t="s">
        <v>2419</v>
      </c>
      <c r="F1343" t="s">
        <v>36</v>
      </c>
      <c r="G1343" t="s">
        <v>19</v>
      </c>
      <c r="H1343">
        <v>46295</v>
      </c>
      <c r="I1343" t="s">
        <v>6191</v>
      </c>
    </row>
    <row r="1344" spans="1:9" x14ac:dyDescent="0.35">
      <c r="A1344" t="s">
        <v>2420</v>
      </c>
      <c r="B1344" t="s">
        <v>2421</v>
      </c>
      <c r="C1344" t="s">
        <v>2422</v>
      </c>
      <c r="E1344" t="s">
        <v>2423</v>
      </c>
      <c r="F1344" t="s">
        <v>22</v>
      </c>
      <c r="G1344" t="s">
        <v>19</v>
      </c>
      <c r="H1344">
        <v>32209</v>
      </c>
      <c r="I1344" t="s">
        <v>6191</v>
      </c>
    </row>
    <row r="1345" spans="1:9" x14ac:dyDescent="0.35">
      <c r="A1345" t="s">
        <v>2425</v>
      </c>
      <c r="B1345" t="s">
        <v>2426</v>
      </c>
      <c r="C1345" t="s">
        <v>2427</v>
      </c>
      <c r="E1345" t="s">
        <v>2428</v>
      </c>
      <c r="F1345" t="s">
        <v>105</v>
      </c>
      <c r="G1345" t="s">
        <v>19</v>
      </c>
      <c r="H1345">
        <v>98148</v>
      </c>
      <c r="I1345" t="s">
        <v>6191</v>
      </c>
    </row>
    <row r="1346" spans="1:9" x14ac:dyDescent="0.35">
      <c r="A1346" t="s">
        <v>2430</v>
      </c>
      <c r="B1346" t="s">
        <v>2431</v>
      </c>
      <c r="D1346" t="s">
        <v>2432</v>
      </c>
      <c r="E1346" t="s">
        <v>2433</v>
      </c>
      <c r="F1346" t="s">
        <v>428</v>
      </c>
      <c r="G1346" t="s">
        <v>318</v>
      </c>
      <c r="I1346" t="s">
        <v>6190</v>
      </c>
    </row>
    <row r="1347" spans="1:9" x14ac:dyDescent="0.35">
      <c r="A1347" t="s">
        <v>2435</v>
      </c>
      <c r="B1347" t="s">
        <v>2436</v>
      </c>
      <c r="C1347" t="s">
        <v>2437</v>
      </c>
      <c r="D1347" t="s">
        <v>2438</v>
      </c>
      <c r="E1347" t="s">
        <v>2439</v>
      </c>
      <c r="F1347" t="s">
        <v>187</v>
      </c>
      <c r="G1347" t="s">
        <v>19</v>
      </c>
      <c r="H1347">
        <v>36109</v>
      </c>
      <c r="I1347" t="s">
        <v>6191</v>
      </c>
    </row>
    <row r="1348" spans="1:9" x14ac:dyDescent="0.35">
      <c r="A1348" t="s">
        <v>2441</v>
      </c>
      <c r="B1348" t="s">
        <v>2442</v>
      </c>
      <c r="C1348" t="s">
        <v>2443</v>
      </c>
      <c r="D1348" t="s">
        <v>2444</v>
      </c>
      <c r="E1348" t="s">
        <v>2445</v>
      </c>
      <c r="F1348" t="s">
        <v>52</v>
      </c>
      <c r="G1348" t="s">
        <v>19</v>
      </c>
      <c r="H1348">
        <v>75372</v>
      </c>
      <c r="I1348" t="s">
        <v>6190</v>
      </c>
    </row>
    <row r="1349" spans="1:9" x14ac:dyDescent="0.35">
      <c r="A1349" t="s">
        <v>2447</v>
      </c>
      <c r="B1349" t="s">
        <v>2448</v>
      </c>
      <c r="C1349" t="s">
        <v>2449</v>
      </c>
      <c r="D1349" t="s">
        <v>2450</v>
      </c>
      <c r="E1349" t="s">
        <v>2451</v>
      </c>
      <c r="F1349" t="s">
        <v>148</v>
      </c>
      <c r="G1349" t="s">
        <v>19</v>
      </c>
      <c r="H1349">
        <v>66622</v>
      </c>
      <c r="I1349" t="s">
        <v>6191</v>
      </c>
    </row>
    <row r="1350" spans="1:9" x14ac:dyDescent="0.35">
      <c r="A1350" t="s">
        <v>2453</v>
      </c>
      <c r="B1350" t="s">
        <v>2454</v>
      </c>
      <c r="C1350" t="s">
        <v>2455</v>
      </c>
      <c r="D1350" t="s">
        <v>2456</v>
      </c>
      <c r="E1350" t="s">
        <v>2457</v>
      </c>
      <c r="F1350" t="s">
        <v>185</v>
      </c>
      <c r="G1350" t="s">
        <v>19</v>
      </c>
      <c r="H1350">
        <v>75799</v>
      </c>
      <c r="I1350" t="s">
        <v>6191</v>
      </c>
    </row>
    <row r="1351" spans="1:9" x14ac:dyDescent="0.35">
      <c r="A1351" t="s">
        <v>2459</v>
      </c>
      <c r="B1351" t="s">
        <v>2460</v>
      </c>
      <c r="C1351" t="s">
        <v>2461</v>
      </c>
      <c r="D1351" t="s">
        <v>2462</v>
      </c>
      <c r="E1351" t="s">
        <v>2463</v>
      </c>
      <c r="F1351" t="s">
        <v>27</v>
      </c>
      <c r="G1351" t="s">
        <v>19</v>
      </c>
      <c r="H1351">
        <v>90065</v>
      </c>
      <c r="I1351" t="s">
        <v>6191</v>
      </c>
    </row>
    <row r="1352" spans="1:9" x14ac:dyDescent="0.35">
      <c r="A1352" t="s">
        <v>2465</v>
      </c>
      <c r="B1352" t="s">
        <v>2466</v>
      </c>
      <c r="C1352" t="s">
        <v>2467</v>
      </c>
      <c r="D1352" t="s">
        <v>2468</v>
      </c>
      <c r="E1352" t="s">
        <v>2469</v>
      </c>
      <c r="F1352" t="s">
        <v>175</v>
      </c>
      <c r="G1352" t="s">
        <v>19</v>
      </c>
      <c r="H1352">
        <v>71137</v>
      </c>
      <c r="I1352" t="s">
        <v>6191</v>
      </c>
    </row>
    <row r="1353" spans="1:9" x14ac:dyDescent="0.35">
      <c r="A1353" t="s">
        <v>2471</v>
      </c>
      <c r="B1353" t="s">
        <v>2472</v>
      </c>
      <c r="C1353" t="s">
        <v>2473</v>
      </c>
      <c r="D1353" t="s">
        <v>2474</v>
      </c>
      <c r="E1353" t="s">
        <v>2475</v>
      </c>
      <c r="F1353" t="s">
        <v>196</v>
      </c>
      <c r="G1353" t="s">
        <v>19</v>
      </c>
      <c r="H1353">
        <v>83722</v>
      </c>
      <c r="I1353" t="s">
        <v>6191</v>
      </c>
    </row>
    <row r="1354" spans="1:9" x14ac:dyDescent="0.35">
      <c r="A1354" t="s">
        <v>2477</v>
      </c>
      <c r="B1354" t="s">
        <v>2478</v>
      </c>
      <c r="C1354" t="s">
        <v>2479</v>
      </c>
      <c r="D1354" t="s">
        <v>2480</v>
      </c>
      <c r="E1354" t="s">
        <v>2481</v>
      </c>
      <c r="F1354" t="s">
        <v>272</v>
      </c>
      <c r="G1354" t="s">
        <v>19</v>
      </c>
      <c r="H1354">
        <v>92415</v>
      </c>
      <c r="I1354" t="s">
        <v>6191</v>
      </c>
    </row>
    <row r="1355" spans="1:9" x14ac:dyDescent="0.35">
      <c r="A1355" t="s">
        <v>2483</v>
      </c>
      <c r="B1355" t="s">
        <v>2484</v>
      </c>
      <c r="D1355" t="s">
        <v>2485</v>
      </c>
      <c r="E1355" t="s">
        <v>2486</v>
      </c>
      <c r="F1355" t="s">
        <v>187</v>
      </c>
      <c r="G1355" t="s">
        <v>19</v>
      </c>
      <c r="H1355">
        <v>36177</v>
      </c>
      <c r="I1355" t="s">
        <v>6190</v>
      </c>
    </row>
    <row r="1356" spans="1:9" x14ac:dyDescent="0.35">
      <c r="A1356" t="s">
        <v>2488</v>
      </c>
      <c r="B1356" t="s">
        <v>2489</v>
      </c>
      <c r="C1356" t="s">
        <v>2490</v>
      </c>
      <c r="E1356" t="s">
        <v>2491</v>
      </c>
      <c r="F1356" t="s">
        <v>270</v>
      </c>
      <c r="G1356" t="s">
        <v>19</v>
      </c>
      <c r="H1356">
        <v>34981</v>
      </c>
      <c r="I1356" t="s">
        <v>6191</v>
      </c>
    </row>
    <row r="1357" spans="1:9" x14ac:dyDescent="0.35">
      <c r="A1357" t="s">
        <v>2493</v>
      </c>
      <c r="B1357" t="s">
        <v>2494</v>
      </c>
      <c r="C1357" t="s">
        <v>2495</v>
      </c>
      <c r="D1357" t="s">
        <v>2496</v>
      </c>
      <c r="E1357" t="s">
        <v>2497</v>
      </c>
      <c r="F1357" t="s">
        <v>82</v>
      </c>
      <c r="G1357" t="s">
        <v>19</v>
      </c>
      <c r="H1357">
        <v>27415</v>
      </c>
      <c r="I1357" t="s">
        <v>6190</v>
      </c>
    </row>
    <row r="1358" spans="1:9" x14ac:dyDescent="0.35">
      <c r="A1358" t="s">
        <v>2499</v>
      </c>
      <c r="B1358" t="s">
        <v>2500</v>
      </c>
      <c r="C1358" t="s">
        <v>2501</v>
      </c>
      <c r="D1358" t="s">
        <v>2502</v>
      </c>
      <c r="E1358" t="s">
        <v>2503</v>
      </c>
      <c r="F1358" t="s">
        <v>131</v>
      </c>
      <c r="G1358" t="s">
        <v>19</v>
      </c>
      <c r="H1358">
        <v>94237</v>
      </c>
      <c r="I1358" t="s">
        <v>6190</v>
      </c>
    </row>
    <row r="1359" spans="1:9" x14ac:dyDescent="0.35">
      <c r="A1359" t="s">
        <v>2505</v>
      </c>
      <c r="B1359" t="s">
        <v>2506</v>
      </c>
      <c r="D1359" t="s">
        <v>2507</v>
      </c>
      <c r="E1359" t="s">
        <v>2508</v>
      </c>
      <c r="F1359" t="s">
        <v>296</v>
      </c>
      <c r="G1359" t="s">
        <v>19</v>
      </c>
      <c r="H1359">
        <v>78682</v>
      </c>
      <c r="I1359" t="s">
        <v>6191</v>
      </c>
    </row>
    <row r="1360" spans="1:9" x14ac:dyDescent="0.35">
      <c r="A1360" t="s">
        <v>2510</v>
      </c>
      <c r="B1360" t="s">
        <v>2511</v>
      </c>
      <c r="C1360" t="s">
        <v>2512</v>
      </c>
      <c r="D1360" t="s">
        <v>2513</v>
      </c>
      <c r="E1360" t="s">
        <v>2514</v>
      </c>
      <c r="F1360" t="s">
        <v>143</v>
      </c>
      <c r="G1360" t="s">
        <v>19</v>
      </c>
      <c r="H1360">
        <v>22096</v>
      </c>
      <c r="I1360" t="s">
        <v>6191</v>
      </c>
    </row>
    <row r="1361" spans="1:9" x14ac:dyDescent="0.35">
      <c r="A1361" t="s">
        <v>2516</v>
      </c>
      <c r="B1361" t="s">
        <v>2517</v>
      </c>
      <c r="C1361" t="s">
        <v>2518</v>
      </c>
      <c r="D1361" t="s">
        <v>2519</v>
      </c>
      <c r="E1361" t="s">
        <v>2520</v>
      </c>
      <c r="F1361" t="s">
        <v>286</v>
      </c>
      <c r="G1361" t="s">
        <v>28</v>
      </c>
      <c r="I1361" t="s">
        <v>6191</v>
      </c>
    </row>
    <row r="1362" spans="1:9" x14ac:dyDescent="0.35">
      <c r="A1362" t="s">
        <v>2522</v>
      </c>
      <c r="B1362" t="s">
        <v>2523</v>
      </c>
      <c r="C1362" t="s">
        <v>2524</v>
      </c>
      <c r="D1362" t="s">
        <v>2525</v>
      </c>
      <c r="E1362" t="s">
        <v>2526</v>
      </c>
      <c r="F1362" t="s">
        <v>60</v>
      </c>
      <c r="G1362" t="s">
        <v>19</v>
      </c>
      <c r="H1362">
        <v>29220</v>
      </c>
      <c r="I1362" t="s">
        <v>6191</v>
      </c>
    </row>
    <row r="1363" spans="1:9" x14ac:dyDescent="0.35">
      <c r="A1363" t="s">
        <v>2527</v>
      </c>
      <c r="B1363" t="s">
        <v>2528</v>
      </c>
      <c r="C1363" t="s">
        <v>2529</v>
      </c>
      <c r="D1363" t="s">
        <v>2530</v>
      </c>
      <c r="E1363" t="s">
        <v>2531</v>
      </c>
      <c r="F1363" t="s">
        <v>130</v>
      </c>
      <c r="G1363" t="s">
        <v>19</v>
      </c>
      <c r="H1363">
        <v>37215</v>
      </c>
      <c r="I1363" t="s">
        <v>6190</v>
      </c>
    </row>
    <row r="1364" spans="1:9" x14ac:dyDescent="0.35">
      <c r="A1364" t="s">
        <v>2533</v>
      </c>
      <c r="B1364" t="s">
        <v>2534</v>
      </c>
      <c r="C1364" t="s">
        <v>2535</v>
      </c>
      <c r="D1364" t="s">
        <v>2536</v>
      </c>
      <c r="E1364" t="s">
        <v>2537</v>
      </c>
      <c r="F1364" t="s">
        <v>184</v>
      </c>
      <c r="G1364" t="s">
        <v>19</v>
      </c>
      <c r="H1364">
        <v>85025</v>
      </c>
      <c r="I1364" t="s">
        <v>6190</v>
      </c>
    </row>
    <row r="1365" spans="1:9" x14ac:dyDescent="0.35">
      <c r="A1365" t="s">
        <v>2539</v>
      </c>
      <c r="B1365" t="s">
        <v>2540</v>
      </c>
      <c r="C1365" t="s">
        <v>2541</v>
      </c>
      <c r="E1365" t="s">
        <v>2542</v>
      </c>
      <c r="F1365" t="s">
        <v>92</v>
      </c>
      <c r="G1365" t="s">
        <v>19</v>
      </c>
      <c r="H1365">
        <v>33233</v>
      </c>
      <c r="I1365" t="s">
        <v>6191</v>
      </c>
    </row>
    <row r="1366" spans="1:9" x14ac:dyDescent="0.35">
      <c r="A1366" t="s">
        <v>2544</v>
      </c>
      <c r="B1366" t="s">
        <v>2545</v>
      </c>
      <c r="C1366" t="s">
        <v>2546</v>
      </c>
      <c r="D1366" t="s">
        <v>2547</v>
      </c>
      <c r="E1366" t="s">
        <v>2548</v>
      </c>
      <c r="F1366" t="s">
        <v>30</v>
      </c>
      <c r="G1366" t="s">
        <v>19</v>
      </c>
      <c r="H1366">
        <v>93762</v>
      </c>
      <c r="I1366" t="s">
        <v>6190</v>
      </c>
    </row>
    <row r="1367" spans="1:9" x14ac:dyDescent="0.35">
      <c r="A1367" t="s">
        <v>2550</v>
      </c>
      <c r="B1367" t="s">
        <v>2551</v>
      </c>
      <c r="C1367" t="s">
        <v>2552</v>
      </c>
      <c r="E1367" t="s">
        <v>2553</v>
      </c>
      <c r="F1367" t="s">
        <v>282</v>
      </c>
      <c r="G1367" t="s">
        <v>19</v>
      </c>
      <c r="H1367">
        <v>92825</v>
      </c>
      <c r="I1367" t="s">
        <v>6191</v>
      </c>
    </row>
    <row r="1368" spans="1:9" x14ac:dyDescent="0.35">
      <c r="A1368" t="s">
        <v>2555</v>
      </c>
      <c r="B1368" t="s">
        <v>2556</v>
      </c>
      <c r="D1368" t="s">
        <v>2557</v>
      </c>
      <c r="E1368" t="s">
        <v>2558</v>
      </c>
      <c r="F1368" t="s">
        <v>311</v>
      </c>
      <c r="G1368" t="s">
        <v>19</v>
      </c>
      <c r="H1368">
        <v>23605</v>
      </c>
      <c r="I1368" t="s">
        <v>6191</v>
      </c>
    </row>
    <row r="1369" spans="1:9" x14ac:dyDescent="0.35">
      <c r="A1369" t="s">
        <v>2560</v>
      </c>
      <c r="B1369" t="s">
        <v>2561</v>
      </c>
      <c r="E1369" t="s">
        <v>2562</v>
      </c>
      <c r="F1369" t="s">
        <v>295</v>
      </c>
      <c r="G1369" t="s">
        <v>19</v>
      </c>
      <c r="H1369">
        <v>29305</v>
      </c>
      <c r="I1369" t="s">
        <v>6190</v>
      </c>
    </row>
    <row r="1370" spans="1:9" x14ac:dyDescent="0.35">
      <c r="A1370" t="s">
        <v>2564</v>
      </c>
      <c r="B1370" t="s">
        <v>2565</v>
      </c>
      <c r="C1370" t="s">
        <v>2566</v>
      </c>
      <c r="D1370" t="s">
        <v>2567</v>
      </c>
      <c r="E1370" t="s">
        <v>2568</v>
      </c>
      <c r="F1370" t="s">
        <v>302</v>
      </c>
      <c r="G1370" t="s">
        <v>19</v>
      </c>
      <c r="H1370">
        <v>10305</v>
      </c>
      <c r="I1370" t="s">
        <v>6191</v>
      </c>
    </row>
    <row r="1371" spans="1:9" x14ac:dyDescent="0.35">
      <c r="A1371" t="s">
        <v>2570</v>
      </c>
      <c r="B1371" t="s">
        <v>2571</v>
      </c>
      <c r="E1371" t="s">
        <v>2572</v>
      </c>
      <c r="F1371" t="s">
        <v>107</v>
      </c>
      <c r="G1371" t="s">
        <v>19</v>
      </c>
      <c r="H1371">
        <v>89115</v>
      </c>
      <c r="I1371" t="s">
        <v>6190</v>
      </c>
    </row>
    <row r="1372" spans="1:9" x14ac:dyDescent="0.35">
      <c r="A1372" t="s">
        <v>2574</v>
      </c>
      <c r="B1372" t="s">
        <v>2575</v>
      </c>
      <c r="C1372" t="s">
        <v>2576</v>
      </c>
      <c r="D1372" t="s">
        <v>2577</v>
      </c>
      <c r="E1372" t="s">
        <v>2578</v>
      </c>
      <c r="F1372" t="s">
        <v>216</v>
      </c>
      <c r="G1372" t="s">
        <v>19</v>
      </c>
      <c r="H1372">
        <v>84105</v>
      </c>
      <c r="I1372" t="s">
        <v>6190</v>
      </c>
    </row>
    <row r="1373" spans="1:9" x14ac:dyDescent="0.35">
      <c r="A1373" t="s">
        <v>2580</v>
      </c>
      <c r="B1373" t="s">
        <v>2581</v>
      </c>
      <c r="C1373" t="s">
        <v>2582</v>
      </c>
      <c r="D1373" t="s">
        <v>2583</v>
      </c>
      <c r="E1373" t="s">
        <v>2584</v>
      </c>
      <c r="F1373" t="s">
        <v>105</v>
      </c>
      <c r="G1373" t="s">
        <v>19</v>
      </c>
      <c r="H1373">
        <v>98109</v>
      </c>
      <c r="I1373" t="s">
        <v>6190</v>
      </c>
    </row>
    <row r="1374" spans="1:9" x14ac:dyDescent="0.35">
      <c r="A1374" t="s">
        <v>2586</v>
      </c>
      <c r="B1374" t="s">
        <v>2587</v>
      </c>
      <c r="C1374" t="s">
        <v>2588</v>
      </c>
      <c r="D1374" t="s">
        <v>2589</v>
      </c>
      <c r="E1374" t="s">
        <v>2590</v>
      </c>
      <c r="F1374" t="s">
        <v>166</v>
      </c>
      <c r="G1374" t="s">
        <v>19</v>
      </c>
      <c r="H1374">
        <v>79764</v>
      </c>
      <c r="I1374" t="s">
        <v>6191</v>
      </c>
    </row>
    <row r="1375" spans="1:9" x14ac:dyDescent="0.35">
      <c r="A1375" t="s">
        <v>2592</v>
      </c>
      <c r="B1375" t="s">
        <v>2593</v>
      </c>
      <c r="D1375" t="s">
        <v>2594</v>
      </c>
      <c r="E1375" t="s">
        <v>2595</v>
      </c>
      <c r="F1375" t="s">
        <v>2596</v>
      </c>
      <c r="G1375" t="s">
        <v>318</v>
      </c>
      <c r="I1375" t="s">
        <v>6190</v>
      </c>
    </row>
    <row r="1376" spans="1:9" x14ac:dyDescent="0.35">
      <c r="A1376" t="s">
        <v>2598</v>
      </c>
      <c r="B1376" t="s">
        <v>2599</v>
      </c>
      <c r="C1376" t="s">
        <v>2600</v>
      </c>
      <c r="D1376" t="s">
        <v>2601</v>
      </c>
      <c r="E1376" t="s">
        <v>2602</v>
      </c>
      <c r="F1376" t="s">
        <v>162</v>
      </c>
      <c r="G1376" t="s">
        <v>19</v>
      </c>
      <c r="H1376">
        <v>75037</v>
      </c>
      <c r="I1376" t="s">
        <v>6190</v>
      </c>
    </row>
    <row r="1377" spans="1:9" x14ac:dyDescent="0.35">
      <c r="A1377" t="s">
        <v>2604</v>
      </c>
      <c r="B1377" t="s">
        <v>2605</v>
      </c>
      <c r="C1377" t="s">
        <v>2606</v>
      </c>
      <c r="D1377" t="s">
        <v>2607</v>
      </c>
      <c r="E1377" t="s">
        <v>2608</v>
      </c>
      <c r="F1377" t="s">
        <v>203</v>
      </c>
      <c r="G1377" t="s">
        <v>19</v>
      </c>
      <c r="H1377">
        <v>45426</v>
      </c>
      <c r="I1377" t="s">
        <v>6190</v>
      </c>
    </row>
    <row r="1378" spans="1:9" x14ac:dyDescent="0.35">
      <c r="A1378" t="s">
        <v>2610</v>
      </c>
      <c r="B1378" t="s">
        <v>2611</v>
      </c>
      <c r="C1378" t="s">
        <v>2612</v>
      </c>
      <c r="D1378" t="s">
        <v>2613</v>
      </c>
      <c r="E1378" t="s">
        <v>2614</v>
      </c>
      <c r="F1378" t="s">
        <v>183</v>
      </c>
      <c r="G1378" t="s">
        <v>19</v>
      </c>
      <c r="H1378">
        <v>49560</v>
      </c>
      <c r="I1378" t="s">
        <v>6190</v>
      </c>
    </row>
    <row r="1379" spans="1:9" x14ac:dyDescent="0.35">
      <c r="A1379" t="s">
        <v>2616</v>
      </c>
      <c r="B1379" t="s">
        <v>2617</v>
      </c>
      <c r="C1379" t="s">
        <v>2618</v>
      </c>
      <c r="D1379" t="s">
        <v>2619</v>
      </c>
      <c r="E1379" t="s">
        <v>2620</v>
      </c>
      <c r="F1379" t="s">
        <v>1700</v>
      </c>
      <c r="G1379" t="s">
        <v>318</v>
      </c>
      <c r="I1379" t="s">
        <v>6191</v>
      </c>
    </row>
    <row r="1380" spans="1:9" x14ac:dyDescent="0.35">
      <c r="A1380" t="s">
        <v>2622</v>
      </c>
      <c r="B1380" t="s">
        <v>2623</v>
      </c>
      <c r="C1380" t="s">
        <v>2624</v>
      </c>
      <c r="D1380" t="s">
        <v>2625</v>
      </c>
      <c r="E1380" t="s">
        <v>2626</v>
      </c>
      <c r="F1380" t="s">
        <v>468</v>
      </c>
      <c r="G1380" t="s">
        <v>318</v>
      </c>
      <c r="I1380" t="s">
        <v>6190</v>
      </c>
    </row>
    <row r="1381" spans="1:9" x14ac:dyDescent="0.35">
      <c r="A1381" t="s">
        <v>2628</v>
      </c>
      <c r="B1381" t="s">
        <v>2629</v>
      </c>
      <c r="C1381" t="s">
        <v>2630</v>
      </c>
      <c r="E1381" t="s">
        <v>2631</v>
      </c>
      <c r="F1381" t="s">
        <v>70</v>
      </c>
      <c r="G1381" t="s">
        <v>28</v>
      </c>
      <c r="I1381" t="s">
        <v>6190</v>
      </c>
    </row>
    <row r="1382" spans="1:9" x14ac:dyDescent="0.35">
      <c r="A1382" t="s">
        <v>2633</v>
      </c>
      <c r="B1382" t="s">
        <v>2634</v>
      </c>
      <c r="C1382" t="s">
        <v>2635</v>
      </c>
      <c r="D1382" t="s">
        <v>2636</v>
      </c>
      <c r="E1382" t="s">
        <v>2637</v>
      </c>
      <c r="F1382" t="s">
        <v>83</v>
      </c>
      <c r="G1382" t="s">
        <v>19</v>
      </c>
      <c r="H1382">
        <v>62756</v>
      </c>
      <c r="I1382" t="s">
        <v>6191</v>
      </c>
    </row>
    <row r="1383" spans="1:9" x14ac:dyDescent="0.35">
      <c r="A1383" t="s">
        <v>2639</v>
      </c>
      <c r="B1383" t="s">
        <v>2640</v>
      </c>
      <c r="C1383" t="s">
        <v>2641</v>
      </c>
      <c r="D1383" t="s">
        <v>2642</v>
      </c>
      <c r="E1383" t="s">
        <v>2643</v>
      </c>
      <c r="F1383" t="s">
        <v>27</v>
      </c>
      <c r="G1383" t="s">
        <v>19</v>
      </c>
      <c r="H1383">
        <v>90010</v>
      </c>
      <c r="I1383" t="s">
        <v>6190</v>
      </c>
    </row>
    <row r="1384" spans="1:9" x14ac:dyDescent="0.35">
      <c r="A1384" t="s">
        <v>2645</v>
      </c>
      <c r="B1384" t="s">
        <v>2646</v>
      </c>
      <c r="C1384" t="s">
        <v>2647</v>
      </c>
      <c r="D1384" t="s">
        <v>2648</v>
      </c>
      <c r="E1384" t="s">
        <v>2649</v>
      </c>
      <c r="F1384" t="s">
        <v>20</v>
      </c>
      <c r="G1384" t="s">
        <v>19</v>
      </c>
      <c r="H1384">
        <v>21239</v>
      </c>
      <c r="I1384" t="s">
        <v>6191</v>
      </c>
    </row>
    <row r="1385" spans="1:9" x14ac:dyDescent="0.35">
      <c r="A1385" t="s">
        <v>2651</v>
      </c>
      <c r="B1385" t="s">
        <v>2652</v>
      </c>
      <c r="D1385" t="s">
        <v>2653</v>
      </c>
      <c r="E1385" t="s">
        <v>2654</v>
      </c>
      <c r="F1385" t="s">
        <v>172</v>
      </c>
      <c r="G1385" t="s">
        <v>19</v>
      </c>
      <c r="H1385">
        <v>17126</v>
      </c>
      <c r="I1385" t="s">
        <v>6190</v>
      </c>
    </row>
    <row r="1386" spans="1:9" x14ac:dyDescent="0.35">
      <c r="A1386" t="s">
        <v>2656</v>
      </c>
      <c r="B1386" t="s">
        <v>2657</v>
      </c>
      <c r="D1386" t="s">
        <v>2658</v>
      </c>
      <c r="E1386" t="s">
        <v>2659</v>
      </c>
      <c r="F1386" t="s">
        <v>52</v>
      </c>
      <c r="G1386" t="s">
        <v>19</v>
      </c>
      <c r="H1386">
        <v>75216</v>
      </c>
      <c r="I1386" t="s">
        <v>6191</v>
      </c>
    </row>
    <row r="1387" spans="1:9" x14ac:dyDescent="0.35">
      <c r="A1387" t="s">
        <v>2661</v>
      </c>
      <c r="B1387" t="s">
        <v>2662</v>
      </c>
      <c r="C1387" t="s">
        <v>2663</v>
      </c>
      <c r="D1387" t="s">
        <v>2664</v>
      </c>
      <c r="E1387" t="s">
        <v>2665</v>
      </c>
      <c r="F1387" t="s">
        <v>116</v>
      </c>
      <c r="G1387" t="s">
        <v>19</v>
      </c>
      <c r="H1387">
        <v>64125</v>
      </c>
      <c r="I1387" t="s">
        <v>6190</v>
      </c>
    </row>
    <row r="1388" spans="1:9" x14ac:dyDescent="0.35">
      <c r="A1388" t="s">
        <v>2667</v>
      </c>
      <c r="B1388" t="s">
        <v>2668</v>
      </c>
      <c r="D1388" t="s">
        <v>2669</v>
      </c>
      <c r="E1388" t="s">
        <v>2670</v>
      </c>
      <c r="F1388" t="s">
        <v>83</v>
      </c>
      <c r="G1388" t="s">
        <v>19</v>
      </c>
      <c r="H1388">
        <v>62723</v>
      </c>
      <c r="I1388" t="s">
        <v>6190</v>
      </c>
    </row>
    <row r="1389" spans="1:9" x14ac:dyDescent="0.35">
      <c r="A1389" t="s">
        <v>2672</v>
      </c>
      <c r="B1389" t="s">
        <v>2673</v>
      </c>
      <c r="C1389" t="s">
        <v>2674</v>
      </c>
      <c r="D1389" t="s">
        <v>2675</v>
      </c>
      <c r="E1389" t="s">
        <v>2676</v>
      </c>
      <c r="F1389" t="s">
        <v>18</v>
      </c>
      <c r="G1389" t="s">
        <v>19</v>
      </c>
      <c r="H1389">
        <v>6510</v>
      </c>
      <c r="I1389" t="s">
        <v>6190</v>
      </c>
    </row>
    <row r="1390" spans="1:9" x14ac:dyDescent="0.35">
      <c r="A1390" t="s">
        <v>2678</v>
      </c>
      <c r="B1390" t="s">
        <v>2679</v>
      </c>
      <c r="C1390" t="s">
        <v>2680</v>
      </c>
      <c r="D1390" t="s">
        <v>2681</v>
      </c>
      <c r="E1390" t="s">
        <v>2682</v>
      </c>
      <c r="F1390" t="s">
        <v>259</v>
      </c>
      <c r="G1390" t="s">
        <v>19</v>
      </c>
      <c r="H1390">
        <v>30045</v>
      </c>
      <c r="I1390" t="s">
        <v>6190</v>
      </c>
    </row>
    <row r="1391" spans="1:9" x14ac:dyDescent="0.35">
      <c r="A1391" t="s">
        <v>2684</v>
      </c>
      <c r="B1391" t="s">
        <v>2685</v>
      </c>
      <c r="C1391" t="s">
        <v>2686</v>
      </c>
      <c r="D1391" t="s">
        <v>2687</v>
      </c>
      <c r="E1391" t="s">
        <v>2688</v>
      </c>
      <c r="F1391" t="s">
        <v>171</v>
      </c>
      <c r="G1391" t="s">
        <v>19</v>
      </c>
      <c r="H1391">
        <v>28805</v>
      </c>
      <c r="I1391" t="s">
        <v>6190</v>
      </c>
    </row>
    <row r="1392" spans="1:9" x14ac:dyDescent="0.35">
      <c r="A1392" t="s">
        <v>2690</v>
      </c>
      <c r="B1392" t="s">
        <v>2691</v>
      </c>
      <c r="C1392" t="s">
        <v>2692</v>
      </c>
      <c r="E1392" t="s">
        <v>2693</v>
      </c>
      <c r="F1392" t="s">
        <v>173</v>
      </c>
      <c r="G1392" t="s">
        <v>19</v>
      </c>
      <c r="H1392">
        <v>55123</v>
      </c>
      <c r="I1392" t="s">
        <v>6190</v>
      </c>
    </row>
    <row r="1393" spans="1:9" x14ac:dyDescent="0.35">
      <c r="A1393" t="s">
        <v>2695</v>
      </c>
      <c r="B1393" t="s">
        <v>2696</v>
      </c>
      <c r="C1393" t="s">
        <v>2697</v>
      </c>
      <c r="E1393" t="s">
        <v>2698</v>
      </c>
      <c r="F1393" t="s">
        <v>33</v>
      </c>
      <c r="G1393" t="s">
        <v>19</v>
      </c>
      <c r="H1393">
        <v>55458</v>
      </c>
      <c r="I1393" t="s">
        <v>6191</v>
      </c>
    </row>
    <row r="1394" spans="1:9" x14ac:dyDescent="0.35">
      <c r="A1394" t="s">
        <v>2700</v>
      </c>
      <c r="B1394" t="s">
        <v>2701</v>
      </c>
      <c r="C1394" t="s">
        <v>2702</v>
      </c>
      <c r="D1394" t="s">
        <v>2703</v>
      </c>
      <c r="E1394" t="s">
        <v>2704</v>
      </c>
      <c r="F1394" t="s">
        <v>178</v>
      </c>
      <c r="G1394" t="s">
        <v>19</v>
      </c>
      <c r="H1394">
        <v>92725</v>
      </c>
      <c r="I1394" t="s">
        <v>6191</v>
      </c>
    </row>
    <row r="1395" spans="1:9" x14ac:dyDescent="0.35">
      <c r="A1395" t="s">
        <v>2705</v>
      </c>
      <c r="B1395" t="s">
        <v>2706</v>
      </c>
      <c r="C1395" t="s">
        <v>2707</v>
      </c>
      <c r="D1395" t="s">
        <v>2708</v>
      </c>
      <c r="E1395" t="s">
        <v>2709</v>
      </c>
      <c r="F1395" t="s">
        <v>261</v>
      </c>
      <c r="G1395" t="s">
        <v>19</v>
      </c>
      <c r="H1395">
        <v>21747</v>
      </c>
      <c r="I1395" t="s">
        <v>6190</v>
      </c>
    </row>
    <row r="1396" spans="1:9" x14ac:dyDescent="0.35">
      <c r="A1396" t="s">
        <v>2711</v>
      </c>
      <c r="B1396" t="s">
        <v>2712</v>
      </c>
      <c r="C1396" t="s">
        <v>2713</v>
      </c>
      <c r="D1396" t="s">
        <v>2714</v>
      </c>
      <c r="E1396" t="s">
        <v>2715</v>
      </c>
      <c r="F1396" t="s">
        <v>33</v>
      </c>
      <c r="G1396" t="s">
        <v>19</v>
      </c>
      <c r="H1396">
        <v>55458</v>
      </c>
      <c r="I1396" t="s">
        <v>6191</v>
      </c>
    </row>
    <row r="1397" spans="1:9" x14ac:dyDescent="0.35">
      <c r="A1397" t="s">
        <v>2717</v>
      </c>
      <c r="B1397" t="s">
        <v>2718</v>
      </c>
      <c r="C1397" t="s">
        <v>2719</v>
      </c>
      <c r="E1397" t="s">
        <v>2720</v>
      </c>
      <c r="F1397" t="s">
        <v>47</v>
      </c>
      <c r="G1397" t="s">
        <v>19</v>
      </c>
      <c r="H1397">
        <v>20420</v>
      </c>
      <c r="I1397" t="s">
        <v>6190</v>
      </c>
    </row>
    <row r="1398" spans="1:9" x14ac:dyDescent="0.35">
      <c r="A1398" t="s">
        <v>2722</v>
      </c>
      <c r="B1398" t="s">
        <v>2723</v>
      </c>
      <c r="C1398" t="s">
        <v>2724</v>
      </c>
      <c r="D1398" t="s">
        <v>2725</v>
      </c>
      <c r="E1398" t="s">
        <v>2726</v>
      </c>
      <c r="F1398" t="s">
        <v>272</v>
      </c>
      <c r="G1398" t="s">
        <v>19</v>
      </c>
      <c r="H1398">
        <v>92415</v>
      </c>
      <c r="I1398" t="s">
        <v>6191</v>
      </c>
    </row>
    <row r="1399" spans="1:9" x14ac:dyDescent="0.35">
      <c r="A1399" t="s">
        <v>2728</v>
      </c>
      <c r="B1399" t="s">
        <v>2729</v>
      </c>
      <c r="C1399" t="s">
        <v>2730</v>
      </c>
      <c r="D1399" t="s">
        <v>2731</v>
      </c>
      <c r="E1399" t="s">
        <v>2732</v>
      </c>
      <c r="F1399" t="s">
        <v>219</v>
      </c>
      <c r="G1399" t="s">
        <v>19</v>
      </c>
      <c r="H1399">
        <v>14609</v>
      </c>
      <c r="I1399" t="s">
        <v>6190</v>
      </c>
    </row>
    <row r="1400" spans="1:9" x14ac:dyDescent="0.35">
      <c r="A1400" t="s">
        <v>2734</v>
      </c>
      <c r="B1400" t="s">
        <v>2735</v>
      </c>
      <c r="C1400" t="s">
        <v>2736</v>
      </c>
      <c r="D1400" t="s">
        <v>2737</v>
      </c>
      <c r="E1400" t="s">
        <v>2738</v>
      </c>
      <c r="F1400" t="s">
        <v>91</v>
      </c>
      <c r="G1400" t="s">
        <v>19</v>
      </c>
      <c r="H1400">
        <v>98664</v>
      </c>
      <c r="I1400" t="s">
        <v>6190</v>
      </c>
    </row>
    <row r="1401" spans="1:9" x14ac:dyDescent="0.35">
      <c r="A1401" t="s">
        <v>2740</v>
      </c>
      <c r="B1401" t="s">
        <v>2741</v>
      </c>
      <c r="C1401" t="s">
        <v>2742</v>
      </c>
      <c r="D1401" t="s">
        <v>2743</v>
      </c>
      <c r="E1401" t="s">
        <v>2744</v>
      </c>
      <c r="F1401" t="s">
        <v>305</v>
      </c>
      <c r="G1401" t="s">
        <v>28</v>
      </c>
      <c r="I1401" t="s">
        <v>6191</v>
      </c>
    </row>
    <row r="1402" spans="1:9" x14ac:dyDescent="0.35">
      <c r="A1402" t="s">
        <v>2746</v>
      </c>
      <c r="B1402" t="s">
        <v>2747</v>
      </c>
      <c r="C1402" t="s">
        <v>2748</v>
      </c>
      <c r="D1402" t="s">
        <v>2749</v>
      </c>
      <c r="E1402" t="s">
        <v>2750</v>
      </c>
      <c r="F1402" t="s">
        <v>47</v>
      </c>
      <c r="G1402" t="s">
        <v>19</v>
      </c>
      <c r="H1402">
        <v>20057</v>
      </c>
      <c r="I1402" t="s">
        <v>6191</v>
      </c>
    </row>
    <row r="1403" spans="1:9" x14ac:dyDescent="0.35">
      <c r="A1403" t="s">
        <v>2752</v>
      </c>
      <c r="B1403" t="s">
        <v>2753</v>
      </c>
      <c r="C1403" t="s">
        <v>2754</v>
      </c>
      <c r="D1403" t="s">
        <v>2755</v>
      </c>
      <c r="E1403" t="s">
        <v>2756</v>
      </c>
      <c r="F1403" t="s">
        <v>49</v>
      </c>
      <c r="G1403" t="s">
        <v>19</v>
      </c>
      <c r="H1403">
        <v>37924</v>
      </c>
      <c r="I1403" t="s">
        <v>6190</v>
      </c>
    </row>
    <row r="1404" spans="1:9" x14ac:dyDescent="0.35">
      <c r="A1404" t="s">
        <v>2758</v>
      </c>
      <c r="B1404" t="s">
        <v>2759</v>
      </c>
      <c r="C1404" t="s">
        <v>2760</v>
      </c>
      <c r="D1404" t="s">
        <v>2761</v>
      </c>
      <c r="E1404" t="s">
        <v>2762</v>
      </c>
      <c r="F1404" t="s">
        <v>48</v>
      </c>
      <c r="G1404" t="s">
        <v>19</v>
      </c>
      <c r="H1404">
        <v>25336</v>
      </c>
      <c r="I1404" t="s">
        <v>6190</v>
      </c>
    </row>
    <row r="1405" spans="1:9" x14ac:dyDescent="0.35">
      <c r="A1405" t="s">
        <v>2764</v>
      </c>
      <c r="B1405" t="s">
        <v>2765</v>
      </c>
      <c r="C1405" t="s">
        <v>2766</v>
      </c>
      <c r="D1405" t="s">
        <v>2767</v>
      </c>
      <c r="E1405" t="s">
        <v>2768</v>
      </c>
      <c r="F1405" t="s">
        <v>52</v>
      </c>
      <c r="G1405" t="s">
        <v>19</v>
      </c>
      <c r="H1405">
        <v>75372</v>
      </c>
      <c r="I1405" t="s">
        <v>6191</v>
      </c>
    </row>
    <row r="1406" spans="1:9" x14ac:dyDescent="0.35">
      <c r="A1406" t="s">
        <v>2770</v>
      </c>
      <c r="B1406" t="s">
        <v>2771</v>
      </c>
      <c r="C1406" t="s">
        <v>2772</v>
      </c>
      <c r="D1406" t="s">
        <v>2773</v>
      </c>
      <c r="E1406" t="s">
        <v>2774</v>
      </c>
      <c r="F1406" t="s">
        <v>469</v>
      </c>
      <c r="G1406" t="s">
        <v>318</v>
      </c>
      <c r="I1406" t="s">
        <v>6191</v>
      </c>
    </row>
    <row r="1407" spans="1:9" x14ac:dyDescent="0.35">
      <c r="A1407" t="s">
        <v>2776</v>
      </c>
      <c r="B1407" t="s">
        <v>2777</v>
      </c>
      <c r="C1407" t="s">
        <v>2778</v>
      </c>
      <c r="D1407" t="s">
        <v>2779</v>
      </c>
      <c r="E1407" t="s">
        <v>2780</v>
      </c>
      <c r="F1407" t="s">
        <v>237</v>
      </c>
      <c r="G1407" t="s">
        <v>19</v>
      </c>
      <c r="H1407">
        <v>95973</v>
      </c>
      <c r="I1407" t="s">
        <v>6190</v>
      </c>
    </row>
    <row r="1408" spans="1:9" x14ac:dyDescent="0.35">
      <c r="A1408" t="s">
        <v>2782</v>
      </c>
      <c r="B1408" t="s">
        <v>2783</v>
      </c>
      <c r="C1408" t="s">
        <v>2784</v>
      </c>
      <c r="D1408" t="s">
        <v>2785</v>
      </c>
      <c r="E1408" t="s">
        <v>2786</v>
      </c>
      <c r="F1408" t="s">
        <v>88</v>
      </c>
      <c r="G1408" t="s">
        <v>19</v>
      </c>
      <c r="H1408">
        <v>72215</v>
      </c>
      <c r="I1408" t="s">
        <v>6190</v>
      </c>
    </row>
    <row r="1409" spans="1:9" x14ac:dyDescent="0.35">
      <c r="A1409" t="s">
        <v>2788</v>
      </c>
      <c r="B1409" t="s">
        <v>2789</v>
      </c>
      <c r="D1409" t="s">
        <v>2790</v>
      </c>
      <c r="E1409" t="s">
        <v>2791</v>
      </c>
      <c r="F1409" t="s">
        <v>373</v>
      </c>
      <c r="G1409" t="s">
        <v>318</v>
      </c>
      <c r="I1409" t="s">
        <v>6191</v>
      </c>
    </row>
    <row r="1410" spans="1:9" x14ac:dyDescent="0.35">
      <c r="A1410" t="s">
        <v>2793</v>
      </c>
      <c r="B1410" t="s">
        <v>2794</v>
      </c>
      <c r="C1410" t="s">
        <v>2795</v>
      </c>
      <c r="D1410" t="s">
        <v>2796</v>
      </c>
      <c r="E1410" t="s">
        <v>2797</v>
      </c>
      <c r="F1410" t="s">
        <v>304</v>
      </c>
      <c r="G1410" t="s">
        <v>19</v>
      </c>
      <c r="H1410">
        <v>8922</v>
      </c>
      <c r="I1410" t="s">
        <v>6190</v>
      </c>
    </row>
    <row r="1411" spans="1:9" x14ac:dyDescent="0.35">
      <c r="A1411" t="s">
        <v>2799</v>
      </c>
      <c r="B1411" t="s">
        <v>2800</v>
      </c>
      <c r="D1411" t="s">
        <v>2801</v>
      </c>
      <c r="E1411" t="s">
        <v>2802</v>
      </c>
      <c r="F1411" t="s">
        <v>486</v>
      </c>
      <c r="G1411" t="s">
        <v>318</v>
      </c>
      <c r="I1411" t="s">
        <v>6190</v>
      </c>
    </row>
    <row r="1412" spans="1:9" x14ac:dyDescent="0.35">
      <c r="A1412" t="s">
        <v>2804</v>
      </c>
      <c r="B1412" t="s">
        <v>2805</v>
      </c>
      <c r="D1412" t="s">
        <v>2806</v>
      </c>
      <c r="E1412" t="s">
        <v>2807</v>
      </c>
      <c r="F1412" t="s">
        <v>150</v>
      </c>
      <c r="G1412" t="s">
        <v>19</v>
      </c>
      <c r="H1412">
        <v>94132</v>
      </c>
      <c r="I1412" t="s">
        <v>6191</v>
      </c>
    </row>
    <row r="1413" spans="1:9" x14ac:dyDescent="0.35">
      <c r="A1413" t="s">
        <v>2809</v>
      </c>
      <c r="B1413" t="s">
        <v>2810</v>
      </c>
      <c r="D1413" t="s">
        <v>2811</v>
      </c>
      <c r="E1413" t="s">
        <v>2812</v>
      </c>
      <c r="F1413" t="s">
        <v>292</v>
      </c>
      <c r="G1413" t="s">
        <v>19</v>
      </c>
      <c r="H1413">
        <v>70505</v>
      </c>
      <c r="I1413" t="s">
        <v>6190</v>
      </c>
    </row>
    <row r="1414" spans="1:9" x14ac:dyDescent="0.35">
      <c r="A1414" t="s">
        <v>2814</v>
      </c>
      <c r="B1414" t="s">
        <v>2815</v>
      </c>
      <c r="D1414" t="s">
        <v>2816</v>
      </c>
      <c r="E1414" t="s">
        <v>2817</v>
      </c>
      <c r="F1414" t="s">
        <v>58</v>
      </c>
      <c r="G1414" t="s">
        <v>19</v>
      </c>
      <c r="H1414">
        <v>92191</v>
      </c>
      <c r="I1414" t="s">
        <v>6190</v>
      </c>
    </row>
    <row r="1415" spans="1:9" x14ac:dyDescent="0.35">
      <c r="A1415" t="s">
        <v>2819</v>
      </c>
      <c r="B1415" t="s">
        <v>2820</v>
      </c>
      <c r="C1415" t="s">
        <v>2821</v>
      </c>
      <c r="D1415" t="s">
        <v>2822</v>
      </c>
      <c r="E1415" t="s">
        <v>2823</v>
      </c>
      <c r="F1415" t="s">
        <v>109</v>
      </c>
      <c r="G1415" t="s">
        <v>19</v>
      </c>
      <c r="H1415">
        <v>91841</v>
      </c>
      <c r="I1415" t="s">
        <v>6190</v>
      </c>
    </row>
    <row r="1416" spans="1:9" x14ac:dyDescent="0.35">
      <c r="A1416" t="s">
        <v>2825</v>
      </c>
      <c r="B1416" t="s">
        <v>2826</v>
      </c>
      <c r="D1416" t="s">
        <v>2827</v>
      </c>
      <c r="E1416" t="s">
        <v>2828</v>
      </c>
      <c r="F1416" t="s">
        <v>185</v>
      </c>
      <c r="G1416" t="s">
        <v>19</v>
      </c>
      <c r="H1416">
        <v>75799</v>
      </c>
      <c r="I1416" t="s">
        <v>6190</v>
      </c>
    </row>
    <row r="1417" spans="1:9" x14ac:dyDescent="0.35">
      <c r="A1417" t="s">
        <v>2830</v>
      </c>
      <c r="B1417" t="s">
        <v>2831</v>
      </c>
      <c r="C1417" t="s">
        <v>2832</v>
      </c>
      <c r="E1417" t="s">
        <v>2833</v>
      </c>
      <c r="F1417" t="s">
        <v>292</v>
      </c>
      <c r="G1417" t="s">
        <v>19</v>
      </c>
      <c r="H1417">
        <v>70593</v>
      </c>
      <c r="I1417" t="s">
        <v>6191</v>
      </c>
    </row>
    <row r="1418" spans="1:9" x14ac:dyDescent="0.35">
      <c r="A1418" t="s">
        <v>2835</v>
      </c>
      <c r="B1418" t="s">
        <v>2836</v>
      </c>
      <c r="D1418" t="s">
        <v>2837</v>
      </c>
      <c r="E1418" t="s">
        <v>2838</v>
      </c>
      <c r="F1418" t="s">
        <v>203</v>
      </c>
      <c r="G1418" t="s">
        <v>19</v>
      </c>
      <c r="H1418">
        <v>45426</v>
      </c>
      <c r="I1418" t="s">
        <v>6190</v>
      </c>
    </row>
    <row r="1419" spans="1:9" x14ac:dyDescent="0.35">
      <c r="A1419" t="s">
        <v>2840</v>
      </c>
      <c r="B1419" t="s">
        <v>2841</v>
      </c>
      <c r="D1419" t="s">
        <v>2842</v>
      </c>
      <c r="E1419" t="s">
        <v>2843</v>
      </c>
      <c r="F1419" t="s">
        <v>184</v>
      </c>
      <c r="G1419" t="s">
        <v>19</v>
      </c>
      <c r="H1419">
        <v>85072</v>
      </c>
      <c r="I1419" t="s">
        <v>6190</v>
      </c>
    </row>
    <row r="1420" spans="1:9" x14ac:dyDescent="0.35">
      <c r="A1420" t="s">
        <v>2845</v>
      </c>
      <c r="B1420" t="s">
        <v>2846</v>
      </c>
      <c r="C1420" t="s">
        <v>2847</v>
      </c>
      <c r="E1420" t="s">
        <v>2848</v>
      </c>
      <c r="F1420" t="s">
        <v>131</v>
      </c>
      <c r="G1420" t="s">
        <v>19</v>
      </c>
      <c r="H1420">
        <v>94263</v>
      </c>
      <c r="I1420" t="s">
        <v>6190</v>
      </c>
    </row>
    <row r="1421" spans="1:9" x14ac:dyDescent="0.35">
      <c r="A1421" t="s">
        <v>2850</v>
      </c>
      <c r="B1421" t="s">
        <v>2851</v>
      </c>
      <c r="C1421" t="s">
        <v>2852</v>
      </c>
      <c r="D1421" t="s">
        <v>2853</v>
      </c>
      <c r="E1421" t="s">
        <v>2854</v>
      </c>
      <c r="F1421" t="s">
        <v>236</v>
      </c>
      <c r="G1421" t="s">
        <v>19</v>
      </c>
      <c r="H1421">
        <v>68505</v>
      </c>
      <c r="I1421" t="s">
        <v>6190</v>
      </c>
    </row>
    <row r="1422" spans="1:9" x14ac:dyDescent="0.35">
      <c r="A1422" t="s">
        <v>2856</v>
      </c>
      <c r="B1422" t="s">
        <v>2857</v>
      </c>
      <c r="C1422" t="s">
        <v>2858</v>
      </c>
      <c r="D1422" t="s">
        <v>2859</v>
      </c>
      <c r="E1422" t="s">
        <v>2860</v>
      </c>
      <c r="F1422" t="s">
        <v>172</v>
      </c>
      <c r="G1422" t="s">
        <v>19</v>
      </c>
      <c r="H1422">
        <v>17126</v>
      </c>
      <c r="I1422" t="s">
        <v>6191</v>
      </c>
    </row>
    <row r="1423" spans="1:9" x14ac:dyDescent="0.35">
      <c r="A1423" t="s">
        <v>2861</v>
      </c>
      <c r="B1423" t="s">
        <v>2862</v>
      </c>
      <c r="C1423" t="s">
        <v>2863</v>
      </c>
      <c r="D1423" t="s">
        <v>2864</v>
      </c>
      <c r="E1423" t="s">
        <v>2865</v>
      </c>
      <c r="F1423" t="s">
        <v>69</v>
      </c>
      <c r="G1423" t="s">
        <v>19</v>
      </c>
      <c r="H1423">
        <v>70174</v>
      </c>
      <c r="I1423" t="s">
        <v>6190</v>
      </c>
    </row>
    <row r="1424" spans="1:9" x14ac:dyDescent="0.35">
      <c r="A1424" t="s">
        <v>2867</v>
      </c>
      <c r="B1424" t="s">
        <v>2868</v>
      </c>
      <c r="D1424" t="s">
        <v>2869</v>
      </c>
      <c r="E1424" t="s">
        <v>2870</v>
      </c>
      <c r="F1424" t="s">
        <v>231</v>
      </c>
      <c r="G1424" t="s">
        <v>19</v>
      </c>
      <c r="H1424">
        <v>53726</v>
      </c>
      <c r="I1424" t="s">
        <v>6191</v>
      </c>
    </row>
    <row r="1425" spans="1:9" x14ac:dyDescent="0.35">
      <c r="A1425" t="s">
        <v>2872</v>
      </c>
      <c r="B1425" t="s">
        <v>2873</v>
      </c>
      <c r="D1425" t="s">
        <v>2874</v>
      </c>
      <c r="E1425" t="s">
        <v>2875</v>
      </c>
      <c r="F1425" t="s">
        <v>48</v>
      </c>
      <c r="G1425" t="s">
        <v>19</v>
      </c>
      <c r="H1425">
        <v>25336</v>
      </c>
      <c r="I1425" t="s">
        <v>6191</v>
      </c>
    </row>
    <row r="1426" spans="1:9" x14ac:dyDescent="0.35">
      <c r="A1426" t="s">
        <v>2877</v>
      </c>
      <c r="B1426" t="s">
        <v>2878</v>
      </c>
      <c r="C1426" t="s">
        <v>2879</v>
      </c>
      <c r="D1426" t="s">
        <v>2880</v>
      </c>
      <c r="E1426" t="s">
        <v>2881</v>
      </c>
      <c r="F1426" t="s">
        <v>88</v>
      </c>
      <c r="G1426" t="s">
        <v>19</v>
      </c>
      <c r="H1426">
        <v>72204</v>
      </c>
      <c r="I1426" t="s">
        <v>6190</v>
      </c>
    </row>
    <row r="1427" spans="1:9" x14ac:dyDescent="0.35">
      <c r="A1427" t="s">
        <v>2883</v>
      </c>
      <c r="B1427" t="s">
        <v>2884</v>
      </c>
      <c r="C1427" t="s">
        <v>2885</v>
      </c>
      <c r="D1427" t="s">
        <v>2886</v>
      </c>
      <c r="E1427" t="s">
        <v>2887</v>
      </c>
      <c r="F1427" t="s">
        <v>72</v>
      </c>
      <c r="G1427" t="s">
        <v>19</v>
      </c>
      <c r="H1427">
        <v>99507</v>
      </c>
      <c r="I1427" t="s">
        <v>6191</v>
      </c>
    </row>
    <row r="1428" spans="1:9" x14ac:dyDescent="0.35">
      <c r="A1428" t="s">
        <v>2889</v>
      </c>
      <c r="B1428" t="s">
        <v>2890</v>
      </c>
      <c r="C1428" t="s">
        <v>2891</v>
      </c>
      <c r="D1428" t="s">
        <v>2892</v>
      </c>
      <c r="E1428" t="s">
        <v>2893</v>
      </c>
      <c r="F1428" t="s">
        <v>380</v>
      </c>
      <c r="G1428" t="s">
        <v>318</v>
      </c>
      <c r="I1428" t="s">
        <v>6190</v>
      </c>
    </row>
    <row r="1429" spans="1:9" x14ac:dyDescent="0.35">
      <c r="A1429" t="s">
        <v>2895</v>
      </c>
      <c r="B1429" t="s">
        <v>2896</v>
      </c>
      <c r="D1429" t="s">
        <v>2897</v>
      </c>
      <c r="E1429" t="s">
        <v>2898</v>
      </c>
      <c r="F1429" t="s">
        <v>150</v>
      </c>
      <c r="G1429" t="s">
        <v>19</v>
      </c>
      <c r="H1429">
        <v>94110</v>
      </c>
      <c r="I1429" t="s">
        <v>6190</v>
      </c>
    </row>
    <row r="1430" spans="1:9" x14ac:dyDescent="0.35">
      <c r="A1430" t="s">
        <v>2900</v>
      </c>
      <c r="B1430" t="s">
        <v>2901</v>
      </c>
      <c r="C1430" t="s">
        <v>2902</v>
      </c>
      <c r="D1430" t="s">
        <v>2903</v>
      </c>
      <c r="E1430" t="s">
        <v>2904</v>
      </c>
      <c r="F1430" t="s">
        <v>181</v>
      </c>
      <c r="G1430" t="s">
        <v>19</v>
      </c>
      <c r="H1430">
        <v>44485</v>
      </c>
      <c r="I1430" t="s">
        <v>6191</v>
      </c>
    </row>
    <row r="1431" spans="1:9" x14ac:dyDescent="0.35">
      <c r="A1431" t="s">
        <v>2906</v>
      </c>
      <c r="B1431" t="s">
        <v>2907</v>
      </c>
      <c r="C1431" t="s">
        <v>2908</v>
      </c>
      <c r="D1431" t="s">
        <v>2909</v>
      </c>
      <c r="E1431" t="s">
        <v>2910</v>
      </c>
      <c r="F1431" t="s">
        <v>233</v>
      </c>
      <c r="G1431" t="s">
        <v>19</v>
      </c>
      <c r="H1431">
        <v>23324</v>
      </c>
      <c r="I1431" t="s">
        <v>6191</v>
      </c>
    </row>
    <row r="1432" spans="1:9" x14ac:dyDescent="0.35">
      <c r="A1432" t="s">
        <v>2912</v>
      </c>
      <c r="B1432" t="s">
        <v>2913</v>
      </c>
      <c r="C1432" t="s">
        <v>2914</v>
      </c>
      <c r="D1432" t="s">
        <v>2915</v>
      </c>
      <c r="E1432" t="s">
        <v>2916</v>
      </c>
      <c r="F1432" t="s">
        <v>93</v>
      </c>
      <c r="G1432" t="s">
        <v>19</v>
      </c>
      <c r="H1432">
        <v>39236</v>
      </c>
      <c r="I1432" t="s">
        <v>6190</v>
      </c>
    </row>
    <row r="1433" spans="1:9" x14ac:dyDescent="0.35">
      <c r="A1433" t="s">
        <v>2918</v>
      </c>
      <c r="B1433" t="s">
        <v>2919</v>
      </c>
      <c r="C1433" t="s">
        <v>2920</v>
      </c>
      <c r="D1433" t="s">
        <v>2921</v>
      </c>
      <c r="E1433" t="s">
        <v>2922</v>
      </c>
      <c r="F1433" t="s">
        <v>337</v>
      </c>
      <c r="G1433" t="s">
        <v>318</v>
      </c>
      <c r="I1433" t="s">
        <v>6190</v>
      </c>
    </row>
    <row r="1434" spans="1:9" x14ac:dyDescent="0.35">
      <c r="A1434" t="s">
        <v>2924</v>
      </c>
      <c r="B1434" t="s">
        <v>2925</v>
      </c>
      <c r="D1434" t="s">
        <v>2926</v>
      </c>
      <c r="E1434" t="s">
        <v>2927</v>
      </c>
      <c r="F1434" t="s">
        <v>45</v>
      </c>
      <c r="G1434" t="s">
        <v>19</v>
      </c>
      <c r="H1434">
        <v>53277</v>
      </c>
      <c r="I1434" t="s">
        <v>6191</v>
      </c>
    </row>
    <row r="1435" spans="1:9" x14ac:dyDescent="0.35">
      <c r="A1435" t="s">
        <v>2929</v>
      </c>
      <c r="B1435" t="s">
        <v>2930</v>
      </c>
      <c r="C1435" t="s">
        <v>2931</v>
      </c>
      <c r="D1435" t="s">
        <v>2932</v>
      </c>
      <c r="E1435" t="s">
        <v>2933</v>
      </c>
      <c r="F1435" t="s">
        <v>131</v>
      </c>
      <c r="G1435" t="s">
        <v>19</v>
      </c>
      <c r="H1435">
        <v>94250</v>
      </c>
      <c r="I1435" t="s">
        <v>6190</v>
      </c>
    </row>
    <row r="1436" spans="1:9" x14ac:dyDescent="0.35">
      <c r="A1436" t="s">
        <v>2935</v>
      </c>
      <c r="B1436" t="s">
        <v>2936</v>
      </c>
      <c r="D1436" t="s">
        <v>2937</v>
      </c>
      <c r="E1436" t="s">
        <v>2938</v>
      </c>
      <c r="F1436" t="s">
        <v>241</v>
      </c>
      <c r="G1436" t="s">
        <v>19</v>
      </c>
      <c r="H1436">
        <v>2298</v>
      </c>
      <c r="I1436" t="s">
        <v>6191</v>
      </c>
    </row>
    <row r="1437" spans="1:9" x14ac:dyDescent="0.35">
      <c r="A1437" t="s">
        <v>2940</v>
      </c>
      <c r="B1437" t="s">
        <v>2941</v>
      </c>
      <c r="C1437" t="s">
        <v>2942</v>
      </c>
      <c r="D1437" t="s">
        <v>2943</v>
      </c>
      <c r="E1437" t="s">
        <v>2944</v>
      </c>
      <c r="F1437" t="s">
        <v>148</v>
      </c>
      <c r="G1437" t="s">
        <v>19</v>
      </c>
      <c r="H1437">
        <v>66622</v>
      </c>
      <c r="I1437" t="s">
        <v>6191</v>
      </c>
    </row>
    <row r="1438" spans="1:9" x14ac:dyDescent="0.35">
      <c r="A1438" t="s">
        <v>2946</v>
      </c>
      <c r="B1438" t="s">
        <v>2947</v>
      </c>
      <c r="C1438" t="s">
        <v>2948</v>
      </c>
      <c r="D1438" t="s">
        <v>2949</v>
      </c>
      <c r="E1438" t="s">
        <v>2950</v>
      </c>
      <c r="F1438" t="s">
        <v>97</v>
      </c>
      <c r="G1438" t="s">
        <v>19</v>
      </c>
      <c r="H1438">
        <v>58122</v>
      </c>
      <c r="I1438" t="s">
        <v>6190</v>
      </c>
    </row>
    <row r="1439" spans="1:9" x14ac:dyDescent="0.35">
      <c r="A1439" t="s">
        <v>2952</v>
      </c>
      <c r="B1439" t="s">
        <v>2953</v>
      </c>
      <c r="D1439" t="s">
        <v>2954</v>
      </c>
      <c r="E1439" t="s">
        <v>2955</v>
      </c>
      <c r="F1439" t="s">
        <v>63</v>
      </c>
      <c r="G1439" t="s">
        <v>19</v>
      </c>
      <c r="H1439">
        <v>77095</v>
      </c>
      <c r="I1439" t="s">
        <v>6191</v>
      </c>
    </row>
    <row r="1440" spans="1:9" x14ac:dyDescent="0.35">
      <c r="A1440" t="s">
        <v>2957</v>
      </c>
      <c r="B1440" t="s">
        <v>2958</v>
      </c>
      <c r="C1440" t="s">
        <v>2959</v>
      </c>
      <c r="D1440" t="s">
        <v>2960</v>
      </c>
      <c r="E1440" t="s">
        <v>2961</v>
      </c>
      <c r="F1440" t="s">
        <v>77</v>
      </c>
      <c r="G1440" t="s">
        <v>19</v>
      </c>
      <c r="H1440">
        <v>73190</v>
      </c>
      <c r="I1440" t="s">
        <v>6191</v>
      </c>
    </row>
    <row r="1441" spans="1:9" x14ac:dyDescent="0.35">
      <c r="A1441" t="s">
        <v>2963</v>
      </c>
      <c r="B1441" t="s">
        <v>2964</v>
      </c>
      <c r="C1441" t="s">
        <v>2965</v>
      </c>
      <c r="D1441" t="s">
        <v>2966</v>
      </c>
      <c r="E1441" t="s">
        <v>2967</v>
      </c>
      <c r="F1441" t="s">
        <v>474</v>
      </c>
      <c r="G1441" t="s">
        <v>318</v>
      </c>
      <c r="I1441" t="s">
        <v>6191</v>
      </c>
    </row>
    <row r="1442" spans="1:9" x14ac:dyDescent="0.35">
      <c r="A1442" t="s">
        <v>2969</v>
      </c>
      <c r="B1442" t="s">
        <v>2970</v>
      </c>
      <c r="C1442" t="s">
        <v>2971</v>
      </c>
      <c r="D1442" t="s">
        <v>2972</v>
      </c>
      <c r="E1442" t="s">
        <v>2973</v>
      </c>
      <c r="F1442" t="s">
        <v>120</v>
      </c>
      <c r="G1442" t="s">
        <v>19</v>
      </c>
      <c r="H1442">
        <v>14205</v>
      </c>
      <c r="I1442" t="s">
        <v>6190</v>
      </c>
    </row>
    <row r="1443" spans="1:9" x14ac:dyDescent="0.35">
      <c r="A1443" t="s">
        <v>2975</v>
      </c>
      <c r="B1443" t="s">
        <v>2976</v>
      </c>
      <c r="C1443" t="s">
        <v>2977</v>
      </c>
      <c r="D1443" t="s">
        <v>2978</v>
      </c>
      <c r="E1443" t="s">
        <v>2979</v>
      </c>
      <c r="F1443" t="s">
        <v>2031</v>
      </c>
      <c r="G1443" t="s">
        <v>318</v>
      </c>
      <c r="I1443" t="s">
        <v>6190</v>
      </c>
    </row>
    <row r="1444" spans="1:9" x14ac:dyDescent="0.35">
      <c r="A1444" t="s">
        <v>2981</v>
      </c>
      <c r="B1444" t="s">
        <v>2982</v>
      </c>
      <c r="C1444" t="s">
        <v>2983</v>
      </c>
      <c r="D1444" t="s">
        <v>2984</v>
      </c>
      <c r="E1444" t="s">
        <v>2985</v>
      </c>
      <c r="F1444" t="s">
        <v>294</v>
      </c>
      <c r="G1444" t="s">
        <v>19</v>
      </c>
      <c r="H1444">
        <v>18018</v>
      </c>
      <c r="I1444" t="s">
        <v>6191</v>
      </c>
    </row>
    <row r="1445" spans="1:9" x14ac:dyDescent="0.35">
      <c r="A1445" t="s">
        <v>2987</v>
      </c>
      <c r="B1445" t="s">
        <v>2988</v>
      </c>
      <c r="C1445" t="s">
        <v>2989</v>
      </c>
      <c r="D1445" t="s">
        <v>2990</v>
      </c>
      <c r="E1445" t="s">
        <v>2991</v>
      </c>
      <c r="F1445" t="s">
        <v>465</v>
      </c>
      <c r="G1445" t="s">
        <v>318</v>
      </c>
      <c r="I1445" t="s">
        <v>6190</v>
      </c>
    </row>
    <row r="1446" spans="1:9" x14ac:dyDescent="0.35">
      <c r="A1446" t="s">
        <v>2993</v>
      </c>
      <c r="B1446" t="s">
        <v>2994</v>
      </c>
      <c r="C1446" t="s">
        <v>2995</v>
      </c>
      <c r="D1446" t="s">
        <v>2996</v>
      </c>
      <c r="E1446" t="s">
        <v>2997</v>
      </c>
      <c r="F1446" t="s">
        <v>2998</v>
      </c>
      <c r="G1446" t="s">
        <v>318</v>
      </c>
      <c r="I1446" t="s">
        <v>6191</v>
      </c>
    </row>
    <row r="1447" spans="1:9" x14ac:dyDescent="0.35">
      <c r="A1447" t="s">
        <v>3000</v>
      </c>
      <c r="B1447" t="s">
        <v>3001</v>
      </c>
      <c r="C1447" t="s">
        <v>3002</v>
      </c>
      <c r="E1447" t="s">
        <v>3003</v>
      </c>
      <c r="F1447" t="s">
        <v>390</v>
      </c>
      <c r="G1447" t="s">
        <v>318</v>
      </c>
      <c r="I1447" t="s">
        <v>6190</v>
      </c>
    </row>
    <row r="1448" spans="1:9" x14ac:dyDescent="0.35">
      <c r="A1448" t="s">
        <v>3005</v>
      </c>
      <c r="B1448" t="s">
        <v>3006</v>
      </c>
      <c r="C1448" t="s">
        <v>3007</v>
      </c>
      <c r="D1448" t="s">
        <v>3008</v>
      </c>
      <c r="E1448" t="s">
        <v>3009</v>
      </c>
      <c r="F1448" t="s">
        <v>144</v>
      </c>
      <c r="G1448" t="s">
        <v>28</v>
      </c>
      <c r="I1448" t="s">
        <v>6190</v>
      </c>
    </row>
    <row r="1449" spans="1:9" x14ac:dyDescent="0.35">
      <c r="A1449" t="s">
        <v>3011</v>
      </c>
      <c r="B1449" t="s">
        <v>3012</v>
      </c>
      <c r="C1449" t="s">
        <v>3013</v>
      </c>
      <c r="E1449" t="s">
        <v>3014</v>
      </c>
      <c r="F1449" t="s">
        <v>184</v>
      </c>
      <c r="G1449" t="s">
        <v>19</v>
      </c>
      <c r="H1449">
        <v>85099</v>
      </c>
      <c r="I1449" t="s">
        <v>6191</v>
      </c>
    </row>
    <row r="1450" spans="1:9" x14ac:dyDescent="0.35">
      <c r="A1450" t="s">
        <v>3016</v>
      </c>
      <c r="B1450" t="s">
        <v>3017</v>
      </c>
      <c r="C1450" t="s">
        <v>3018</v>
      </c>
      <c r="D1450" t="s">
        <v>3019</v>
      </c>
      <c r="E1450" t="s">
        <v>3020</v>
      </c>
      <c r="F1450" t="s">
        <v>344</v>
      </c>
      <c r="G1450" t="s">
        <v>318</v>
      </c>
      <c r="I1450" t="s">
        <v>6191</v>
      </c>
    </row>
    <row r="1451" spans="1:9" x14ac:dyDescent="0.35">
      <c r="A1451" t="s">
        <v>3022</v>
      </c>
      <c r="B1451" t="s">
        <v>3023</v>
      </c>
      <c r="C1451" t="s">
        <v>3024</v>
      </c>
      <c r="D1451" t="s">
        <v>3025</v>
      </c>
      <c r="E1451" t="s">
        <v>3026</v>
      </c>
      <c r="F1451" t="s">
        <v>260</v>
      </c>
      <c r="G1451" t="s">
        <v>19</v>
      </c>
      <c r="H1451">
        <v>43610</v>
      </c>
      <c r="I1451" t="s">
        <v>6191</v>
      </c>
    </row>
    <row r="1452" spans="1:9" x14ac:dyDescent="0.35">
      <c r="A1452" t="s">
        <v>3028</v>
      </c>
      <c r="B1452" t="s">
        <v>3029</v>
      </c>
      <c r="C1452" t="s">
        <v>3030</v>
      </c>
      <c r="D1452" t="s">
        <v>3031</v>
      </c>
      <c r="E1452" t="s">
        <v>3032</v>
      </c>
      <c r="F1452" t="s">
        <v>3033</v>
      </c>
      <c r="G1452" t="s">
        <v>318</v>
      </c>
      <c r="I1452" t="s">
        <v>6191</v>
      </c>
    </row>
    <row r="1453" spans="1:9" x14ac:dyDescent="0.35">
      <c r="A1453" t="s">
        <v>3036</v>
      </c>
      <c r="B1453" t="s">
        <v>3037</v>
      </c>
      <c r="C1453" t="s">
        <v>3038</v>
      </c>
      <c r="D1453" t="s">
        <v>3039</v>
      </c>
      <c r="E1453" t="s">
        <v>3040</v>
      </c>
      <c r="F1453" t="s">
        <v>35</v>
      </c>
      <c r="G1453" t="s">
        <v>19</v>
      </c>
      <c r="H1453">
        <v>28210</v>
      </c>
      <c r="I1453" t="s">
        <v>6190</v>
      </c>
    </row>
    <row r="1454" spans="1:9" x14ac:dyDescent="0.35">
      <c r="A1454" t="s">
        <v>3042</v>
      </c>
      <c r="B1454" t="s">
        <v>3043</v>
      </c>
      <c r="C1454" t="s">
        <v>3044</v>
      </c>
      <c r="D1454" t="s">
        <v>3045</v>
      </c>
      <c r="E1454" t="s">
        <v>3046</v>
      </c>
      <c r="F1454" t="s">
        <v>105</v>
      </c>
      <c r="G1454" t="s">
        <v>19</v>
      </c>
      <c r="H1454">
        <v>98109</v>
      </c>
      <c r="I1454" t="s">
        <v>6191</v>
      </c>
    </row>
    <row r="1455" spans="1:9" x14ac:dyDescent="0.35">
      <c r="A1455" t="s">
        <v>3048</v>
      </c>
      <c r="B1455" t="s">
        <v>3049</v>
      </c>
      <c r="C1455" t="s">
        <v>3050</v>
      </c>
      <c r="D1455" t="s">
        <v>3051</v>
      </c>
      <c r="E1455" t="s">
        <v>3052</v>
      </c>
      <c r="F1455" t="s">
        <v>202</v>
      </c>
      <c r="G1455" t="s">
        <v>19</v>
      </c>
      <c r="H1455">
        <v>18706</v>
      </c>
      <c r="I1455" t="s">
        <v>6191</v>
      </c>
    </row>
    <row r="1456" spans="1:9" x14ac:dyDescent="0.35">
      <c r="A1456" t="s">
        <v>3054</v>
      </c>
      <c r="B1456" t="s">
        <v>3055</v>
      </c>
      <c r="C1456" t="s">
        <v>3056</v>
      </c>
      <c r="E1456" t="s">
        <v>3057</v>
      </c>
      <c r="F1456" t="s">
        <v>449</v>
      </c>
      <c r="G1456" t="s">
        <v>318</v>
      </c>
      <c r="I1456" t="s">
        <v>6190</v>
      </c>
    </row>
    <row r="1457" spans="1:9" x14ac:dyDescent="0.35">
      <c r="A1457" t="s">
        <v>3059</v>
      </c>
      <c r="B1457" t="s">
        <v>3060</v>
      </c>
      <c r="C1457" t="s">
        <v>3061</v>
      </c>
      <c r="D1457" t="s">
        <v>3062</v>
      </c>
      <c r="E1457" t="s">
        <v>3063</v>
      </c>
      <c r="F1457" t="s">
        <v>488</v>
      </c>
      <c r="G1457" t="s">
        <v>318</v>
      </c>
      <c r="I1457" t="s">
        <v>6190</v>
      </c>
    </row>
    <row r="1458" spans="1:9" x14ac:dyDescent="0.35">
      <c r="A1458" t="s">
        <v>3065</v>
      </c>
      <c r="B1458" t="s">
        <v>3066</v>
      </c>
      <c r="C1458" t="s">
        <v>3067</v>
      </c>
      <c r="D1458" t="s">
        <v>3068</v>
      </c>
      <c r="E1458" t="s">
        <v>3069</v>
      </c>
      <c r="F1458" t="s">
        <v>284</v>
      </c>
      <c r="G1458" t="s">
        <v>28</v>
      </c>
      <c r="I1458" t="s">
        <v>6191</v>
      </c>
    </row>
    <row r="1459" spans="1:9" x14ac:dyDescent="0.35">
      <c r="A1459" t="s">
        <v>3071</v>
      </c>
      <c r="B1459" t="s">
        <v>3072</v>
      </c>
      <c r="C1459" t="s">
        <v>3073</v>
      </c>
      <c r="D1459" t="s">
        <v>3074</v>
      </c>
      <c r="E1459" t="s">
        <v>3075</v>
      </c>
      <c r="F1459" t="s">
        <v>219</v>
      </c>
      <c r="G1459" t="s">
        <v>19</v>
      </c>
      <c r="H1459">
        <v>14652</v>
      </c>
      <c r="I1459" t="s">
        <v>6191</v>
      </c>
    </row>
    <row r="1460" spans="1:9" x14ac:dyDescent="0.35">
      <c r="A1460" t="s">
        <v>3077</v>
      </c>
      <c r="B1460" t="s">
        <v>3078</v>
      </c>
      <c r="C1460" t="s">
        <v>3079</v>
      </c>
      <c r="D1460" t="s">
        <v>3080</v>
      </c>
      <c r="E1460" t="s">
        <v>3081</v>
      </c>
      <c r="F1460" t="s">
        <v>126</v>
      </c>
      <c r="G1460" t="s">
        <v>19</v>
      </c>
      <c r="H1460">
        <v>85754</v>
      </c>
      <c r="I1460" t="s">
        <v>6191</v>
      </c>
    </row>
    <row r="1461" spans="1:9" x14ac:dyDescent="0.35">
      <c r="A1461" t="s">
        <v>3083</v>
      </c>
      <c r="B1461" t="s">
        <v>3084</v>
      </c>
      <c r="C1461" t="s">
        <v>3085</v>
      </c>
      <c r="D1461" t="s">
        <v>3086</v>
      </c>
      <c r="E1461" t="s">
        <v>3087</v>
      </c>
      <c r="F1461" t="s">
        <v>33</v>
      </c>
      <c r="G1461" t="s">
        <v>19</v>
      </c>
      <c r="H1461">
        <v>55480</v>
      </c>
      <c r="I1461" t="s">
        <v>6191</v>
      </c>
    </row>
    <row r="1462" spans="1:9" x14ac:dyDescent="0.35">
      <c r="A1462" t="s">
        <v>3089</v>
      </c>
      <c r="B1462" t="s">
        <v>3090</v>
      </c>
      <c r="C1462" t="s">
        <v>3091</v>
      </c>
      <c r="D1462" t="s">
        <v>3092</v>
      </c>
      <c r="E1462" t="s">
        <v>3093</v>
      </c>
      <c r="F1462" t="s">
        <v>399</v>
      </c>
      <c r="G1462" t="s">
        <v>318</v>
      </c>
      <c r="I1462" t="s">
        <v>6190</v>
      </c>
    </row>
    <row r="1463" spans="1:9" x14ac:dyDescent="0.35">
      <c r="A1463" t="s">
        <v>3095</v>
      </c>
      <c r="B1463" t="s">
        <v>3096</v>
      </c>
      <c r="C1463" t="s">
        <v>3097</v>
      </c>
      <c r="D1463" t="s">
        <v>3098</v>
      </c>
      <c r="E1463" t="s">
        <v>3099</v>
      </c>
      <c r="F1463" t="s">
        <v>85</v>
      </c>
      <c r="G1463" t="s">
        <v>28</v>
      </c>
      <c r="I1463" t="s">
        <v>6190</v>
      </c>
    </row>
    <row r="1464" spans="1:9" x14ac:dyDescent="0.35">
      <c r="A1464" t="s">
        <v>3101</v>
      </c>
      <c r="B1464" t="s">
        <v>3102</v>
      </c>
      <c r="C1464" t="s">
        <v>3103</v>
      </c>
      <c r="D1464" t="s">
        <v>3104</v>
      </c>
      <c r="E1464" t="s">
        <v>3105</v>
      </c>
      <c r="F1464" t="s">
        <v>84</v>
      </c>
      <c r="G1464" t="s">
        <v>19</v>
      </c>
      <c r="H1464">
        <v>31119</v>
      </c>
      <c r="I1464" t="s">
        <v>6190</v>
      </c>
    </row>
    <row r="1465" spans="1:9" x14ac:dyDescent="0.35">
      <c r="A1465" t="s">
        <v>3107</v>
      </c>
      <c r="B1465" t="s">
        <v>3108</v>
      </c>
      <c r="C1465" t="s">
        <v>3109</v>
      </c>
      <c r="D1465" t="s">
        <v>3110</v>
      </c>
      <c r="E1465" t="s">
        <v>3111</v>
      </c>
      <c r="F1465" t="s">
        <v>439</v>
      </c>
      <c r="G1465" t="s">
        <v>318</v>
      </c>
      <c r="I1465" t="s">
        <v>6191</v>
      </c>
    </row>
    <row r="1466" spans="1:9" x14ac:dyDescent="0.35">
      <c r="A1466" t="s">
        <v>3113</v>
      </c>
      <c r="B1466" t="s">
        <v>3114</v>
      </c>
      <c r="C1466" t="s">
        <v>3115</v>
      </c>
      <c r="D1466" t="s">
        <v>3116</v>
      </c>
      <c r="E1466" t="s">
        <v>3117</v>
      </c>
      <c r="F1466" t="s">
        <v>299</v>
      </c>
      <c r="G1466" t="s">
        <v>28</v>
      </c>
      <c r="I1466" t="s">
        <v>6191</v>
      </c>
    </row>
    <row r="1467" spans="1:9" x14ac:dyDescent="0.35">
      <c r="A1467" t="s">
        <v>3119</v>
      </c>
      <c r="B1467" t="s">
        <v>3120</v>
      </c>
      <c r="C1467" t="s">
        <v>3121</v>
      </c>
      <c r="D1467" t="s">
        <v>3122</v>
      </c>
      <c r="E1467" t="s">
        <v>3123</v>
      </c>
      <c r="F1467" t="s">
        <v>49</v>
      </c>
      <c r="G1467" t="s">
        <v>19</v>
      </c>
      <c r="H1467">
        <v>37939</v>
      </c>
      <c r="I1467" t="s">
        <v>6190</v>
      </c>
    </row>
    <row r="1468" spans="1:9" x14ac:dyDescent="0.35">
      <c r="A1468" t="s">
        <v>3125</v>
      </c>
      <c r="B1468" t="s">
        <v>3126</v>
      </c>
      <c r="C1468" t="s">
        <v>3127</v>
      </c>
      <c r="D1468" t="s">
        <v>3128</v>
      </c>
      <c r="E1468" t="s">
        <v>3129</v>
      </c>
      <c r="F1468" t="s">
        <v>158</v>
      </c>
      <c r="G1468" t="s">
        <v>19</v>
      </c>
      <c r="H1468">
        <v>48604</v>
      </c>
      <c r="I1468" t="s">
        <v>6190</v>
      </c>
    </row>
    <row r="1469" spans="1:9" x14ac:dyDescent="0.35">
      <c r="A1469" t="s">
        <v>3131</v>
      </c>
      <c r="B1469" t="s">
        <v>3132</v>
      </c>
      <c r="C1469" t="s">
        <v>3133</v>
      </c>
      <c r="D1469" t="s">
        <v>3134</v>
      </c>
      <c r="E1469" t="s">
        <v>3135</v>
      </c>
      <c r="F1469" t="s">
        <v>201</v>
      </c>
      <c r="G1469" t="s">
        <v>19</v>
      </c>
      <c r="H1469">
        <v>32092</v>
      </c>
      <c r="I1469" t="s">
        <v>6191</v>
      </c>
    </row>
    <row r="1470" spans="1:9" x14ac:dyDescent="0.35">
      <c r="A1470" t="s">
        <v>3137</v>
      </c>
      <c r="B1470" t="s">
        <v>3138</v>
      </c>
      <c r="C1470" t="s">
        <v>3139</v>
      </c>
      <c r="E1470" t="s">
        <v>3140</v>
      </c>
      <c r="F1470" t="s">
        <v>140</v>
      </c>
      <c r="G1470" t="s">
        <v>19</v>
      </c>
      <c r="H1470">
        <v>94913</v>
      </c>
      <c r="I1470" t="s">
        <v>6190</v>
      </c>
    </row>
    <row r="1471" spans="1:9" x14ac:dyDescent="0.35">
      <c r="A1471" t="s">
        <v>3142</v>
      </c>
      <c r="B1471" t="s">
        <v>3143</v>
      </c>
      <c r="C1471" t="s">
        <v>3144</v>
      </c>
      <c r="D1471" t="s">
        <v>3145</v>
      </c>
      <c r="E1471" t="s">
        <v>3146</v>
      </c>
      <c r="F1471" t="s">
        <v>98</v>
      </c>
      <c r="G1471" t="s">
        <v>19</v>
      </c>
      <c r="H1471">
        <v>95113</v>
      </c>
      <c r="I1471" t="s">
        <v>6190</v>
      </c>
    </row>
    <row r="1472" spans="1:9" x14ac:dyDescent="0.35">
      <c r="A1472" t="s">
        <v>3148</v>
      </c>
      <c r="B1472" t="s">
        <v>3149</v>
      </c>
      <c r="C1472" t="s">
        <v>3150</v>
      </c>
      <c r="D1472" t="s">
        <v>3151</v>
      </c>
      <c r="E1472" t="s">
        <v>3152</v>
      </c>
      <c r="F1472" t="s">
        <v>259</v>
      </c>
      <c r="G1472" t="s">
        <v>19</v>
      </c>
      <c r="H1472">
        <v>30045</v>
      </c>
      <c r="I1472" t="s">
        <v>6190</v>
      </c>
    </row>
    <row r="1473" spans="1:9" x14ac:dyDescent="0.35">
      <c r="A1473" t="s">
        <v>3154</v>
      </c>
      <c r="B1473" t="s">
        <v>3155</v>
      </c>
      <c r="D1473" t="s">
        <v>3156</v>
      </c>
      <c r="E1473" t="s">
        <v>3157</v>
      </c>
      <c r="F1473" t="s">
        <v>148</v>
      </c>
      <c r="G1473" t="s">
        <v>19</v>
      </c>
      <c r="H1473">
        <v>66622</v>
      </c>
      <c r="I1473" t="s">
        <v>6190</v>
      </c>
    </row>
    <row r="1474" spans="1:9" x14ac:dyDescent="0.35">
      <c r="A1474" t="s">
        <v>3159</v>
      </c>
      <c r="B1474" t="s">
        <v>3160</v>
      </c>
      <c r="C1474" t="s">
        <v>3161</v>
      </c>
      <c r="D1474" t="s">
        <v>3162</v>
      </c>
      <c r="E1474" t="s">
        <v>3163</v>
      </c>
      <c r="F1474" t="s">
        <v>67</v>
      </c>
      <c r="G1474" t="s">
        <v>19</v>
      </c>
      <c r="H1474">
        <v>66276</v>
      </c>
      <c r="I1474" t="s">
        <v>6191</v>
      </c>
    </row>
    <row r="1475" spans="1:9" x14ac:dyDescent="0.35">
      <c r="A1475" t="s">
        <v>3165</v>
      </c>
      <c r="B1475" t="s">
        <v>3166</v>
      </c>
      <c r="C1475" t="s">
        <v>3167</v>
      </c>
      <c r="D1475" t="s">
        <v>3168</v>
      </c>
      <c r="E1475" t="s">
        <v>3169</v>
      </c>
      <c r="F1475" t="s">
        <v>105</v>
      </c>
      <c r="G1475" t="s">
        <v>19</v>
      </c>
      <c r="H1475">
        <v>98148</v>
      </c>
      <c r="I1475" t="s">
        <v>6191</v>
      </c>
    </row>
    <row r="1476" spans="1:9" x14ac:dyDescent="0.35">
      <c r="A1476" t="s">
        <v>3171</v>
      </c>
      <c r="B1476" t="s">
        <v>3172</v>
      </c>
      <c r="C1476" t="s">
        <v>3173</v>
      </c>
      <c r="D1476" t="s">
        <v>3174</v>
      </c>
      <c r="E1476" t="s">
        <v>3175</v>
      </c>
      <c r="F1476" t="s">
        <v>393</v>
      </c>
      <c r="G1476" t="s">
        <v>318</v>
      </c>
      <c r="I1476" t="s">
        <v>6190</v>
      </c>
    </row>
    <row r="1477" spans="1:9" x14ac:dyDescent="0.35">
      <c r="A1477" t="s">
        <v>3177</v>
      </c>
      <c r="B1477" t="s">
        <v>3178</v>
      </c>
      <c r="C1477" t="s">
        <v>3179</v>
      </c>
      <c r="E1477" t="s">
        <v>3180</v>
      </c>
      <c r="F1477" t="s">
        <v>315</v>
      </c>
      <c r="G1477" t="s">
        <v>19</v>
      </c>
      <c r="H1477">
        <v>34745</v>
      </c>
      <c r="I1477" t="s">
        <v>6191</v>
      </c>
    </row>
    <row r="1478" spans="1:9" x14ac:dyDescent="0.35">
      <c r="A1478" t="s">
        <v>3182</v>
      </c>
      <c r="B1478" t="s">
        <v>3183</v>
      </c>
      <c r="C1478" t="s">
        <v>3184</v>
      </c>
      <c r="D1478" t="s">
        <v>3185</v>
      </c>
      <c r="E1478" t="s">
        <v>3186</v>
      </c>
      <c r="F1478" t="s">
        <v>219</v>
      </c>
      <c r="G1478" t="s">
        <v>19</v>
      </c>
      <c r="H1478">
        <v>14683</v>
      </c>
      <c r="I1478" t="s">
        <v>6190</v>
      </c>
    </row>
    <row r="1479" spans="1:9" x14ac:dyDescent="0.35">
      <c r="A1479" t="s">
        <v>3188</v>
      </c>
      <c r="B1479" t="s">
        <v>3189</v>
      </c>
      <c r="C1479" t="s">
        <v>3190</v>
      </c>
      <c r="D1479" t="s">
        <v>3191</v>
      </c>
      <c r="E1479" t="s">
        <v>3192</v>
      </c>
      <c r="F1479" t="s">
        <v>185</v>
      </c>
      <c r="G1479" t="s">
        <v>19</v>
      </c>
      <c r="H1479">
        <v>75799</v>
      </c>
      <c r="I1479" t="s">
        <v>6191</v>
      </c>
    </row>
    <row r="1480" spans="1:9" x14ac:dyDescent="0.35">
      <c r="A1480" t="s">
        <v>3194</v>
      </c>
      <c r="B1480" t="s">
        <v>3195</v>
      </c>
      <c r="C1480" t="s">
        <v>3196</v>
      </c>
      <c r="D1480" t="s">
        <v>3197</v>
      </c>
      <c r="E1480" t="s">
        <v>3198</v>
      </c>
      <c r="F1480" t="s">
        <v>89</v>
      </c>
      <c r="G1480" t="s">
        <v>19</v>
      </c>
      <c r="H1480">
        <v>11388</v>
      </c>
      <c r="I1480" t="s">
        <v>6190</v>
      </c>
    </row>
    <row r="1481" spans="1:9" x14ac:dyDescent="0.35">
      <c r="A1481" t="s">
        <v>3199</v>
      </c>
      <c r="B1481" t="s">
        <v>3200</v>
      </c>
      <c r="D1481" t="s">
        <v>3201</v>
      </c>
      <c r="E1481" t="s">
        <v>3202</v>
      </c>
      <c r="F1481" t="s">
        <v>34</v>
      </c>
      <c r="G1481" t="s">
        <v>19</v>
      </c>
      <c r="H1481">
        <v>20167</v>
      </c>
      <c r="I1481" t="s">
        <v>6190</v>
      </c>
    </row>
    <row r="1482" spans="1:9" x14ac:dyDescent="0.35">
      <c r="A1482" t="s">
        <v>3203</v>
      </c>
      <c r="B1482" t="s">
        <v>3204</v>
      </c>
      <c r="C1482" t="s">
        <v>3205</v>
      </c>
      <c r="D1482" t="s">
        <v>3206</v>
      </c>
      <c r="E1482" t="s">
        <v>3207</v>
      </c>
      <c r="F1482" t="s">
        <v>38</v>
      </c>
      <c r="G1482" t="s">
        <v>19</v>
      </c>
      <c r="H1482">
        <v>23203</v>
      </c>
      <c r="I1482" t="s">
        <v>6191</v>
      </c>
    </row>
    <row r="1483" spans="1:9" x14ac:dyDescent="0.35">
      <c r="A1483" t="s">
        <v>3209</v>
      </c>
      <c r="B1483" t="s">
        <v>3210</v>
      </c>
      <c r="C1483" t="s">
        <v>3211</v>
      </c>
      <c r="D1483" t="s">
        <v>3212</v>
      </c>
      <c r="E1483" t="s">
        <v>3213</v>
      </c>
      <c r="F1483" t="s">
        <v>251</v>
      </c>
      <c r="G1483" t="s">
        <v>28</v>
      </c>
      <c r="I1483" t="s">
        <v>6191</v>
      </c>
    </row>
    <row r="1484" spans="1:9" x14ac:dyDescent="0.35">
      <c r="A1484" t="s">
        <v>3215</v>
      </c>
      <c r="B1484" t="s">
        <v>3216</v>
      </c>
      <c r="C1484" t="s">
        <v>3217</v>
      </c>
      <c r="D1484" t="s">
        <v>3218</v>
      </c>
      <c r="E1484" t="s">
        <v>3219</v>
      </c>
      <c r="F1484" t="s">
        <v>164</v>
      </c>
      <c r="G1484" t="s">
        <v>19</v>
      </c>
      <c r="H1484">
        <v>22309</v>
      </c>
      <c r="I1484" t="s">
        <v>6190</v>
      </c>
    </row>
    <row r="1485" spans="1:9" x14ac:dyDescent="0.35">
      <c r="A1485" t="s">
        <v>3221</v>
      </c>
      <c r="B1485" t="s">
        <v>3222</v>
      </c>
      <c r="D1485" t="s">
        <v>3223</v>
      </c>
      <c r="E1485" t="s">
        <v>3224</v>
      </c>
      <c r="F1485" t="s">
        <v>216</v>
      </c>
      <c r="G1485" t="s">
        <v>19</v>
      </c>
      <c r="H1485">
        <v>84115</v>
      </c>
      <c r="I1485" t="s">
        <v>6190</v>
      </c>
    </row>
    <row r="1486" spans="1:9" x14ac:dyDescent="0.35">
      <c r="A1486" t="s">
        <v>3226</v>
      </c>
      <c r="B1486" t="s">
        <v>3227</v>
      </c>
      <c r="C1486" t="s">
        <v>3228</v>
      </c>
      <c r="E1486" t="s">
        <v>3229</v>
      </c>
      <c r="F1486" t="s">
        <v>98</v>
      </c>
      <c r="G1486" t="s">
        <v>19</v>
      </c>
      <c r="H1486">
        <v>95108</v>
      </c>
      <c r="I1486" t="s">
        <v>6191</v>
      </c>
    </row>
    <row r="1487" spans="1:9" x14ac:dyDescent="0.35">
      <c r="A1487" t="s">
        <v>3231</v>
      </c>
      <c r="B1487" t="s">
        <v>3232</v>
      </c>
      <c r="C1487" t="s">
        <v>3233</v>
      </c>
      <c r="D1487" t="s">
        <v>3234</v>
      </c>
      <c r="E1487" t="s">
        <v>3235</v>
      </c>
      <c r="F1487" t="s">
        <v>371</v>
      </c>
      <c r="G1487" t="s">
        <v>318</v>
      </c>
      <c r="I1487" t="s">
        <v>6190</v>
      </c>
    </row>
    <row r="1488" spans="1:9" x14ac:dyDescent="0.35">
      <c r="A1488" t="s">
        <v>3237</v>
      </c>
      <c r="B1488" t="s">
        <v>3238</v>
      </c>
      <c r="C1488" t="s">
        <v>3239</v>
      </c>
      <c r="D1488" t="s">
        <v>3240</v>
      </c>
      <c r="E1488" t="s">
        <v>3241</v>
      </c>
      <c r="F1488" t="s">
        <v>471</v>
      </c>
      <c r="G1488" t="s">
        <v>318</v>
      </c>
      <c r="I1488" t="s">
        <v>6190</v>
      </c>
    </row>
    <row r="1489" spans="1:9" x14ac:dyDescent="0.35">
      <c r="A1489" t="s">
        <v>3243</v>
      </c>
      <c r="B1489" t="s">
        <v>3244</v>
      </c>
      <c r="C1489" t="s">
        <v>3245</v>
      </c>
      <c r="D1489" t="s">
        <v>3246</v>
      </c>
      <c r="E1489" t="s">
        <v>3247</v>
      </c>
      <c r="F1489" t="s">
        <v>471</v>
      </c>
      <c r="G1489" t="s">
        <v>318</v>
      </c>
      <c r="I1489" t="s">
        <v>6191</v>
      </c>
    </row>
    <row r="1490" spans="1:9" x14ac:dyDescent="0.35">
      <c r="A1490" t="s">
        <v>3249</v>
      </c>
      <c r="B1490" t="s">
        <v>3250</v>
      </c>
      <c r="C1490" t="s">
        <v>3251</v>
      </c>
      <c r="D1490" t="s">
        <v>3252</v>
      </c>
      <c r="E1490" t="s">
        <v>3253</v>
      </c>
      <c r="F1490" t="s">
        <v>424</v>
      </c>
      <c r="G1490" t="s">
        <v>318</v>
      </c>
      <c r="I1490" t="s">
        <v>6190</v>
      </c>
    </row>
    <row r="1491" spans="1:9" x14ac:dyDescent="0.35">
      <c r="A1491" t="s">
        <v>3255</v>
      </c>
      <c r="B1491" t="s">
        <v>3256</v>
      </c>
      <c r="C1491" t="s">
        <v>3257</v>
      </c>
      <c r="D1491" t="s">
        <v>3258</v>
      </c>
      <c r="E1491" t="s">
        <v>3259</v>
      </c>
      <c r="F1491" t="s">
        <v>50</v>
      </c>
      <c r="G1491" t="s">
        <v>19</v>
      </c>
      <c r="H1491">
        <v>79945</v>
      </c>
      <c r="I1491" t="s">
        <v>6191</v>
      </c>
    </row>
    <row r="1492" spans="1:9" x14ac:dyDescent="0.35">
      <c r="A1492" t="s">
        <v>3261</v>
      </c>
      <c r="B1492" t="s">
        <v>3262</v>
      </c>
      <c r="C1492" t="s">
        <v>3263</v>
      </c>
      <c r="D1492" t="s">
        <v>3264</v>
      </c>
      <c r="E1492" t="s">
        <v>3265</v>
      </c>
      <c r="F1492" t="s">
        <v>271</v>
      </c>
      <c r="G1492" t="s">
        <v>19</v>
      </c>
      <c r="H1492">
        <v>33355</v>
      </c>
      <c r="I1492" t="s">
        <v>6191</v>
      </c>
    </row>
    <row r="1493" spans="1:9" x14ac:dyDescent="0.35">
      <c r="A1493" t="s">
        <v>3267</v>
      </c>
      <c r="B1493" t="s">
        <v>3268</v>
      </c>
      <c r="D1493" t="s">
        <v>3269</v>
      </c>
      <c r="E1493" t="s">
        <v>3270</v>
      </c>
      <c r="F1493" t="s">
        <v>36</v>
      </c>
      <c r="G1493" t="s">
        <v>19</v>
      </c>
      <c r="H1493">
        <v>46295</v>
      </c>
      <c r="I1493" t="s">
        <v>6191</v>
      </c>
    </row>
    <row r="1494" spans="1:9" x14ac:dyDescent="0.35">
      <c r="A1494" t="s">
        <v>3272</v>
      </c>
      <c r="B1494" t="s">
        <v>3273</v>
      </c>
      <c r="C1494" t="s">
        <v>3274</v>
      </c>
      <c r="D1494" t="s">
        <v>3275</v>
      </c>
      <c r="E1494" t="s">
        <v>3276</v>
      </c>
      <c r="F1494" t="s">
        <v>45</v>
      </c>
      <c r="G1494" t="s">
        <v>19</v>
      </c>
      <c r="H1494">
        <v>53234</v>
      </c>
      <c r="I1494" t="s">
        <v>6190</v>
      </c>
    </row>
    <row r="1495" spans="1:9" x14ac:dyDescent="0.35">
      <c r="A1495" t="s">
        <v>3278</v>
      </c>
      <c r="B1495" t="s">
        <v>3279</v>
      </c>
      <c r="C1495" t="s">
        <v>3280</v>
      </c>
      <c r="D1495" t="s">
        <v>3281</v>
      </c>
      <c r="E1495" t="s">
        <v>3282</v>
      </c>
      <c r="F1495" t="s">
        <v>273</v>
      </c>
      <c r="G1495" t="s">
        <v>28</v>
      </c>
      <c r="I1495" t="s">
        <v>6191</v>
      </c>
    </row>
    <row r="1496" spans="1:9" x14ac:dyDescent="0.35">
      <c r="A1496" t="s">
        <v>3284</v>
      </c>
      <c r="B1496" t="s">
        <v>3285</v>
      </c>
      <c r="C1496" t="s">
        <v>3286</v>
      </c>
      <c r="D1496" t="s">
        <v>3287</v>
      </c>
      <c r="E1496" t="s">
        <v>3288</v>
      </c>
      <c r="F1496" t="s">
        <v>32</v>
      </c>
      <c r="G1496" t="s">
        <v>19</v>
      </c>
      <c r="H1496">
        <v>70836</v>
      </c>
      <c r="I1496" t="s">
        <v>6191</v>
      </c>
    </row>
    <row r="1497" spans="1:9" x14ac:dyDescent="0.35">
      <c r="A1497" t="s">
        <v>3290</v>
      </c>
      <c r="B1497" t="s">
        <v>3291</v>
      </c>
      <c r="D1497" t="s">
        <v>3292</v>
      </c>
      <c r="E1497" t="s">
        <v>3293</v>
      </c>
      <c r="F1497" t="s">
        <v>170</v>
      </c>
      <c r="G1497" t="s">
        <v>19</v>
      </c>
      <c r="H1497">
        <v>6816</v>
      </c>
      <c r="I1497" t="s">
        <v>6190</v>
      </c>
    </row>
    <row r="1498" spans="1:9" x14ac:dyDescent="0.35">
      <c r="A1498" t="s">
        <v>3295</v>
      </c>
      <c r="B1498" t="s">
        <v>3296</v>
      </c>
      <c r="C1498" t="s">
        <v>3297</v>
      </c>
      <c r="D1498" t="s">
        <v>3298</v>
      </c>
      <c r="E1498" t="s">
        <v>3299</v>
      </c>
      <c r="F1498" t="s">
        <v>250</v>
      </c>
      <c r="G1498" t="s">
        <v>19</v>
      </c>
      <c r="H1498">
        <v>32590</v>
      </c>
      <c r="I1498" t="s">
        <v>6191</v>
      </c>
    </row>
    <row r="1499" spans="1:9" x14ac:dyDescent="0.35">
      <c r="A1499" t="s">
        <v>3301</v>
      </c>
      <c r="B1499" t="s">
        <v>3302</v>
      </c>
      <c r="C1499" t="s">
        <v>3303</v>
      </c>
      <c r="D1499" t="s">
        <v>3304</v>
      </c>
      <c r="E1499" t="s">
        <v>3305</v>
      </c>
      <c r="F1499" t="s">
        <v>3306</v>
      </c>
      <c r="G1499" t="s">
        <v>318</v>
      </c>
      <c r="I1499" t="s">
        <v>6191</v>
      </c>
    </row>
    <row r="1500" spans="1:9" x14ac:dyDescent="0.35">
      <c r="A1500" t="s">
        <v>3308</v>
      </c>
      <c r="B1500" t="s">
        <v>3309</v>
      </c>
      <c r="C1500" t="s">
        <v>3310</v>
      </c>
      <c r="D1500" t="s">
        <v>3311</v>
      </c>
      <c r="E1500" t="s">
        <v>3312</v>
      </c>
      <c r="F1500" t="s">
        <v>220</v>
      </c>
      <c r="G1500" t="s">
        <v>28</v>
      </c>
      <c r="I1500" t="s">
        <v>6190</v>
      </c>
    </row>
    <row r="1501" spans="1:9" x14ac:dyDescent="0.35">
      <c r="A1501" t="s">
        <v>3314</v>
      </c>
      <c r="B1501" t="s">
        <v>3315</v>
      </c>
      <c r="D1501" t="s">
        <v>3316</v>
      </c>
      <c r="E1501" t="s">
        <v>3317</v>
      </c>
      <c r="F1501" t="s">
        <v>1700</v>
      </c>
      <c r="G1501" t="s">
        <v>318</v>
      </c>
      <c r="I1501" t="s">
        <v>6190</v>
      </c>
    </row>
    <row r="1502" spans="1:9" x14ac:dyDescent="0.35">
      <c r="A1502" t="s">
        <v>3319</v>
      </c>
      <c r="B1502" t="s">
        <v>3320</v>
      </c>
      <c r="D1502" t="s">
        <v>3321</v>
      </c>
      <c r="E1502" t="s">
        <v>3322</v>
      </c>
      <c r="F1502" t="s">
        <v>183</v>
      </c>
      <c r="G1502" t="s">
        <v>19</v>
      </c>
      <c r="H1502">
        <v>49518</v>
      </c>
      <c r="I1502" t="s">
        <v>6191</v>
      </c>
    </row>
    <row r="1503" spans="1:9" x14ac:dyDescent="0.35">
      <c r="A1503" t="s">
        <v>3324</v>
      </c>
      <c r="B1503" t="s">
        <v>3325</v>
      </c>
      <c r="C1503" t="s">
        <v>3326</v>
      </c>
      <c r="D1503" t="s">
        <v>3327</v>
      </c>
      <c r="E1503" t="s">
        <v>3328</v>
      </c>
      <c r="F1503" t="s">
        <v>365</v>
      </c>
      <c r="G1503" t="s">
        <v>28</v>
      </c>
      <c r="I1503" t="s">
        <v>6191</v>
      </c>
    </row>
    <row r="1504" spans="1:9" x14ac:dyDescent="0.35">
      <c r="A1504" t="s">
        <v>3329</v>
      </c>
      <c r="B1504" t="s">
        <v>3330</v>
      </c>
      <c r="C1504" t="s">
        <v>3331</v>
      </c>
      <c r="D1504" t="s">
        <v>3332</v>
      </c>
      <c r="E1504" t="s">
        <v>3333</v>
      </c>
      <c r="F1504" t="s">
        <v>116</v>
      </c>
      <c r="G1504" t="s">
        <v>19</v>
      </c>
      <c r="H1504">
        <v>66160</v>
      </c>
      <c r="I1504" t="s">
        <v>6191</v>
      </c>
    </row>
    <row r="1505" spans="1:9" x14ac:dyDescent="0.35">
      <c r="A1505" t="s">
        <v>3334</v>
      </c>
      <c r="B1505" t="s">
        <v>3335</v>
      </c>
      <c r="D1505" t="s">
        <v>3336</v>
      </c>
      <c r="E1505" t="s">
        <v>3337</v>
      </c>
      <c r="F1505" t="s">
        <v>450</v>
      </c>
      <c r="G1505" t="s">
        <v>19</v>
      </c>
      <c r="H1505">
        <v>14905</v>
      </c>
      <c r="I1505" t="s">
        <v>6191</v>
      </c>
    </row>
    <row r="1506" spans="1:9" x14ac:dyDescent="0.35">
      <c r="A1506" t="s">
        <v>3338</v>
      </c>
      <c r="B1506" t="s">
        <v>3339</v>
      </c>
      <c r="C1506" t="s">
        <v>3340</v>
      </c>
      <c r="D1506" t="s">
        <v>3341</v>
      </c>
      <c r="E1506" t="s">
        <v>3342</v>
      </c>
      <c r="F1506" t="s">
        <v>45</v>
      </c>
      <c r="G1506" t="s">
        <v>19</v>
      </c>
      <c r="H1506">
        <v>53205</v>
      </c>
      <c r="I1506" t="s">
        <v>6190</v>
      </c>
    </row>
    <row r="1507" spans="1:9" x14ac:dyDescent="0.35">
      <c r="A1507" t="s">
        <v>3344</v>
      </c>
      <c r="B1507" t="s">
        <v>3345</v>
      </c>
      <c r="C1507" t="s">
        <v>3346</v>
      </c>
      <c r="D1507" t="s">
        <v>3347</v>
      </c>
      <c r="E1507" t="s">
        <v>3348</v>
      </c>
      <c r="F1507" t="s">
        <v>257</v>
      </c>
      <c r="G1507" t="s">
        <v>19</v>
      </c>
      <c r="H1507">
        <v>27264</v>
      </c>
      <c r="I1507" t="s">
        <v>6191</v>
      </c>
    </row>
    <row r="1508" spans="1:9" x14ac:dyDescent="0.35">
      <c r="A1508" t="s">
        <v>3350</v>
      </c>
      <c r="B1508" t="s">
        <v>3351</v>
      </c>
      <c r="C1508" t="s">
        <v>3352</v>
      </c>
      <c r="D1508" t="s">
        <v>3353</v>
      </c>
      <c r="E1508" t="s">
        <v>3354</v>
      </c>
      <c r="F1508" t="s">
        <v>50</v>
      </c>
      <c r="G1508" t="s">
        <v>19</v>
      </c>
      <c r="H1508">
        <v>88546</v>
      </c>
      <c r="I1508" t="s">
        <v>6190</v>
      </c>
    </row>
    <row r="1509" spans="1:9" x14ac:dyDescent="0.35">
      <c r="A1509" t="s">
        <v>3356</v>
      </c>
      <c r="B1509" t="s">
        <v>3357</v>
      </c>
      <c r="C1509" t="s">
        <v>3358</v>
      </c>
      <c r="D1509" t="s">
        <v>3359</v>
      </c>
      <c r="E1509" t="s">
        <v>3360</v>
      </c>
      <c r="F1509" t="s">
        <v>255</v>
      </c>
      <c r="G1509" t="s">
        <v>19</v>
      </c>
      <c r="H1509">
        <v>44185</v>
      </c>
      <c r="I1509" t="s">
        <v>6190</v>
      </c>
    </row>
    <row r="1510" spans="1:9" x14ac:dyDescent="0.35">
      <c r="A1510" t="s">
        <v>3362</v>
      </c>
      <c r="B1510" t="s">
        <v>3363</v>
      </c>
      <c r="C1510" t="s">
        <v>3364</v>
      </c>
      <c r="D1510" t="s">
        <v>3365</v>
      </c>
      <c r="E1510" t="s">
        <v>3366</v>
      </c>
      <c r="F1510" t="s">
        <v>377</v>
      </c>
      <c r="G1510" t="s">
        <v>318</v>
      </c>
      <c r="I1510" t="s">
        <v>6191</v>
      </c>
    </row>
    <row r="1511" spans="1:9" x14ac:dyDescent="0.35">
      <c r="A1511" t="s">
        <v>3368</v>
      </c>
      <c r="B1511" t="s">
        <v>3369</v>
      </c>
      <c r="C1511" t="s">
        <v>3370</v>
      </c>
      <c r="D1511" t="s">
        <v>3371</v>
      </c>
      <c r="E1511" t="s">
        <v>3372</v>
      </c>
      <c r="F1511" t="s">
        <v>466</v>
      </c>
      <c r="G1511" t="s">
        <v>318</v>
      </c>
      <c r="I1511" t="s">
        <v>6190</v>
      </c>
    </row>
    <row r="1512" spans="1:9" x14ac:dyDescent="0.35">
      <c r="A1512" t="s">
        <v>3374</v>
      </c>
      <c r="B1512" t="s">
        <v>3375</v>
      </c>
      <c r="C1512" t="s">
        <v>3376</v>
      </c>
      <c r="D1512" t="s">
        <v>3377</v>
      </c>
      <c r="E1512" t="s">
        <v>3378</v>
      </c>
      <c r="F1512" t="s">
        <v>469</v>
      </c>
      <c r="G1512" t="s">
        <v>318</v>
      </c>
      <c r="I1512" t="s">
        <v>6190</v>
      </c>
    </row>
    <row r="1513" spans="1:9" x14ac:dyDescent="0.35">
      <c r="A1513" t="s">
        <v>3380</v>
      </c>
      <c r="B1513" t="s">
        <v>3381</v>
      </c>
      <c r="C1513" t="s">
        <v>3382</v>
      </c>
      <c r="D1513" t="s">
        <v>3383</v>
      </c>
      <c r="E1513" t="s">
        <v>3384</v>
      </c>
      <c r="F1513" t="s">
        <v>144</v>
      </c>
      <c r="G1513" t="s">
        <v>19</v>
      </c>
      <c r="H1513">
        <v>35244</v>
      </c>
      <c r="I1513" t="s">
        <v>6190</v>
      </c>
    </row>
    <row r="1514" spans="1:9" x14ac:dyDescent="0.35">
      <c r="A1514" t="s">
        <v>3386</v>
      </c>
      <c r="B1514" t="s">
        <v>3387</v>
      </c>
      <c r="C1514" t="s">
        <v>3388</v>
      </c>
      <c r="D1514" t="s">
        <v>3389</v>
      </c>
      <c r="E1514" t="s">
        <v>3390</v>
      </c>
      <c r="F1514" t="s">
        <v>328</v>
      </c>
      <c r="G1514" t="s">
        <v>19</v>
      </c>
      <c r="H1514">
        <v>56372</v>
      </c>
      <c r="I1514" t="s">
        <v>6191</v>
      </c>
    </row>
    <row r="1515" spans="1:9" x14ac:dyDescent="0.35">
      <c r="A1515" t="s">
        <v>3392</v>
      </c>
      <c r="B1515" t="s">
        <v>3393</v>
      </c>
      <c r="C1515" t="s">
        <v>3394</v>
      </c>
      <c r="E1515" t="s">
        <v>3395</v>
      </c>
      <c r="F1515" t="s">
        <v>46</v>
      </c>
      <c r="G1515" t="s">
        <v>19</v>
      </c>
      <c r="H1515">
        <v>19191</v>
      </c>
      <c r="I1515" t="s">
        <v>6191</v>
      </c>
    </row>
    <row r="1516" spans="1:9" x14ac:dyDescent="0.35">
      <c r="A1516" t="s">
        <v>3397</v>
      </c>
      <c r="B1516" t="s">
        <v>3398</v>
      </c>
      <c r="C1516" t="s">
        <v>3399</v>
      </c>
      <c r="D1516" t="s">
        <v>3400</v>
      </c>
      <c r="E1516" t="s">
        <v>3401</v>
      </c>
      <c r="F1516" t="s">
        <v>41</v>
      </c>
      <c r="G1516" t="s">
        <v>19</v>
      </c>
      <c r="H1516">
        <v>48211</v>
      </c>
      <c r="I1516" t="s">
        <v>6190</v>
      </c>
    </row>
    <row r="1517" spans="1:9" x14ac:dyDescent="0.35">
      <c r="A1517" t="s">
        <v>3403</v>
      </c>
      <c r="B1517" t="s">
        <v>3404</v>
      </c>
      <c r="C1517" t="s">
        <v>3405</v>
      </c>
      <c r="D1517" t="s">
        <v>3406</v>
      </c>
      <c r="E1517" t="s">
        <v>3407</v>
      </c>
      <c r="F1517" t="s">
        <v>104</v>
      </c>
      <c r="G1517" t="s">
        <v>19</v>
      </c>
      <c r="H1517">
        <v>63180</v>
      </c>
      <c r="I1517" t="s">
        <v>6191</v>
      </c>
    </row>
    <row r="1518" spans="1:9" x14ac:dyDescent="0.35">
      <c r="A1518" t="s">
        <v>3409</v>
      </c>
      <c r="B1518" t="s">
        <v>3410</v>
      </c>
      <c r="D1518" t="s">
        <v>3411</v>
      </c>
      <c r="E1518" t="s">
        <v>3412</v>
      </c>
      <c r="F1518" t="s">
        <v>283</v>
      </c>
      <c r="G1518" t="s">
        <v>19</v>
      </c>
      <c r="H1518">
        <v>12305</v>
      </c>
      <c r="I1518" t="s">
        <v>6190</v>
      </c>
    </row>
    <row r="1519" spans="1:9" x14ac:dyDescent="0.35">
      <c r="A1519" t="s">
        <v>3414</v>
      </c>
      <c r="B1519" t="s">
        <v>3415</v>
      </c>
      <c r="D1519" t="s">
        <v>3416</v>
      </c>
      <c r="E1519" t="s">
        <v>3417</v>
      </c>
      <c r="F1519" t="s">
        <v>319</v>
      </c>
      <c r="G1519" t="s">
        <v>19</v>
      </c>
      <c r="H1519">
        <v>33805</v>
      </c>
      <c r="I1519" t="s">
        <v>6191</v>
      </c>
    </row>
    <row r="1520" spans="1:9" x14ac:dyDescent="0.35">
      <c r="A1520" t="s">
        <v>3419</v>
      </c>
      <c r="B1520" t="s">
        <v>3420</v>
      </c>
      <c r="C1520" t="s">
        <v>3421</v>
      </c>
      <c r="D1520" t="s">
        <v>3422</v>
      </c>
      <c r="E1520" t="s">
        <v>3423</v>
      </c>
      <c r="F1520" t="s">
        <v>356</v>
      </c>
      <c r="G1520" t="s">
        <v>19</v>
      </c>
      <c r="H1520">
        <v>32941</v>
      </c>
      <c r="I1520" t="s">
        <v>6191</v>
      </c>
    </row>
    <row r="1521" spans="1:9" x14ac:dyDescent="0.35">
      <c r="A1521" t="s">
        <v>3425</v>
      </c>
      <c r="B1521" t="s">
        <v>3426</v>
      </c>
      <c r="C1521" t="s">
        <v>3427</v>
      </c>
      <c r="D1521" t="s">
        <v>3428</v>
      </c>
      <c r="E1521" t="s">
        <v>3429</v>
      </c>
      <c r="F1521" t="s">
        <v>63</v>
      </c>
      <c r="G1521" t="s">
        <v>19</v>
      </c>
      <c r="H1521">
        <v>77075</v>
      </c>
      <c r="I1521" t="s">
        <v>6191</v>
      </c>
    </row>
    <row r="1522" spans="1:9" x14ac:dyDescent="0.35">
      <c r="A1522" t="s">
        <v>3431</v>
      </c>
      <c r="B1522" t="s">
        <v>3432</v>
      </c>
      <c r="C1522" t="s">
        <v>3433</v>
      </c>
      <c r="D1522" t="s">
        <v>3434</v>
      </c>
      <c r="E1522" t="s">
        <v>3435</v>
      </c>
      <c r="F1522" t="s">
        <v>69</v>
      </c>
      <c r="G1522" t="s">
        <v>19</v>
      </c>
      <c r="H1522">
        <v>70179</v>
      </c>
      <c r="I1522" t="s">
        <v>6191</v>
      </c>
    </row>
    <row r="1523" spans="1:9" x14ac:dyDescent="0.35">
      <c r="A1523" t="s">
        <v>3436</v>
      </c>
      <c r="B1523" t="s">
        <v>3437</v>
      </c>
      <c r="C1523" t="s">
        <v>3438</v>
      </c>
      <c r="D1523" t="s">
        <v>3439</v>
      </c>
      <c r="E1523" t="s">
        <v>3440</v>
      </c>
      <c r="F1523" t="s">
        <v>77</v>
      </c>
      <c r="G1523" t="s">
        <v>19</v>
      </c>
      <c r="H1523">
        <v>73142</v>
      </c>
      <c r="I1523" t="s">
        <v>6191</v>
      </c>
    </row>
    <row r="1524" spans="1:9" x14ac:dyDescent="0.35">
      <c r="A1524" t="s">
        <v>3442</v>
      </c>
      <c r="B1524" t="s">
        <v>3443</v>
      </c>
      <c r="C1524" t="s">
        <v>3444</v>
      </c>
      <c r="D1524" t="s">
        <v>3445</v>
      </c>
      <c r="E1524" t="s">
        <v>3446</v>
      </c>
      <c r="F1524" t="s">
        <v>148</v>
      </c>
      <c r="G1524" t="s">
        <v>19</v>
      </c>
      <c r="H1524">
        <v>66617</v>
      </c>
      <c r="I1524" t="s">
        <v>6191</v>
      </c>
    </row>
    <row r="1525" spans="1:9" x14ac:dyDescent="0.35">
      <c r="A1525" t="s">
        <v>3448</v>
      </c>
      <c r="B1525" t="s">
        <v>3449</v>
      </c>
      <c r="C1525" t="s">
        <v>3450</v>
      </c>
      <c r="D1525" t="s">
        <v>3451</v>
      </c>
      <c r="E1525" t="s">
        <v>3452</v>
      </c>
      <c r="F1525" t="s">
        <v>426</v>
      </c>
      <c r="G1525" t="s">
        <v>318</v>
      </c>
      <c r="I1525" t="s">
        <v>6191</v>
      </c>
    </row>
    <row r="1526" spans="1:9" x14ac:dyDescent="0.35">
      <c r="A1526" t="s">
        <v>3454</v>
      </c>
      <c r="B1526" t="s">
        <v>3455</v>
      </c>
      <c r="D1526" t="s">
        <v>3456</v>
      </c>
      <c r="E1526" t="s">
        <v>3457</v>
      </c>
      <c r="F1526" t="s">
        <v>83</v>
      </c>
      <c r="G1526" t="s">
        <v>19</v>
      </c>
      <c r="H1526">
        <v>62723</v>
      </c>
      <c r="I1526" t="s">
        <v>6191</v>
      </c>
    </row>
    <row r="1527" spans="1:9" x14ac:dyDescent="0.35">
      <c r="A1527" t="s">
        <v>3459</v>
      </c>
      <c r="B1527" t="s">
        <v>3460</v>
      </c>
      <c r="D1527" t="s">
        <v>3461</v>
      </c>
      <c r="E1527" t="s">
        <v>3462</v>
      </c>
      <c r="F1527" t="s">
        <v>21</v>
      </c>
      <c r="G1527" t="s">
        <v>19</v>
      </c>
      <c r="H1527">
        <v>8104</v>
      </c>
      <c r="I1527" t="s">
        <v>6190</v>
      </c>
    </row>
    <row r="1528" spans="1:9" x14ac:dyDescent="0.35">
      <c r="A1528" t="s">
        <v>3464</v>
      </c>
      <c r="B1528" t="s">
        <v>3465</v>
      </c>
      <c r="C1528" t="s">
        <v>3466</v>
      </c>
      <c r="D1528" t="s">
        <v>3467</v>
      </c>
      <c r="E1528" t="s">
        <v>3468</v>
      </c>
      <c r="F1528" t="s">
        <v>105</v>
      </c>
      <c r="G1528" t="s">
        <v>19</v>
      </c>
      <c r="H1528">
        <v>98185</v>
      </c>
      <c r="I1528" t="s">
        <v>6190</v>
      </c>
    </row>
    <row r="1529" spans="1:9" x14ac:dyDescent="0.35">
      <c r="A1529" t="s">
        <v>3470</v>
      </c>
      <c r="B1529" t="s">
        <v>3471</v>
      </c>
      <c r="C1529" t="s">
        <v>3472</v>
      </c>
      <c r="D1529" t="s">
        <v>3473</v>
      </c>
      <c r="E1529" t="s">
        <v>3474</v>
      </c>
      <c r="F1529" t="s">
        <v>151</v>
      </c>
      <c r="G1529" t="s">
        <v>28</v>
      </c>
      <c r="I1529" t="s">
        <v>6191</v>
      </c>
    </row>
    <row r="1530" spans="1:9" x14ac:dyDescent="0.35">
      <c r="A1530" t="s">
        <v>3476</v>
      </c>
      <c r="B1530" t="s">
        <v>3477</v>
      </c>
      <c r="C1530" t="s">
        <v>3478</v>
      </c>
      <c r="D1530" t="s">
        <v>3479</v>
      </c>
      <c r="E1530" t="s">
        <v>3480</v>
      </c>
      <c r="F1530" t="s">
        <v>96</v>
      </c>
      <c r="G1530" t="s">
        <v>19</v>
      </c>
      <c r="H1530">
        <v>76711</v>
      </c>
      <c r="I1530" t="s">
        <v>6191</v>
      </c>
    </row>
    <row r="1531" spans="1:9" x14ac:dyDescent="0.35">
      <c r="A1531" t="s">
        <v>3482</v>
      </c>
      <c r="B1531" t="s">
        <v>3483</v>
      </c>
      <c r="C1531" t="s">
        <v>3484</v>
      </c>
      <c r="D1531" t="s">
        <v>3485</v>
      </c>
      <c r="E1531" t="s">
        <v>3486</v>
      </c>
      <c r="F1531" t="s">
        <v>38</v>
      </c>
      <c r="G1531" t="s">
        <v>19</v>
      </c>
      <c r="H1531">
        <v>23242</v>
      </c>
      <c r="I1531" t="s">
        <v>6191</v>
      </c>
    </row>
    <row r="1532" spans="1:9" x14ac:dyDescent="0.35">
      <c r="A1532" t="s">
        <v>3488</v>
      </c>
      <c r="B1532" t="s">
        <v>3489</v>
      </c>
      <c r="C1532" t="s">
        <v>3490</v>
      </c>
      <c r="D1532" t="s">
        <v>3491</v>
      </c>
      <c r="E1532" t="s">
        <v>3492</v>
      </c>
      <c r="F1532" t="s">
        <v>260</v>
      </c>
      <c r="G1532" t="s">
        <v>19</v>
      </c>
      <c r="H1532">
        <v>43610</v>
      </c>
      <c r="I1532" t="s">
        <v>6191</v>
      </c>
    </row>
    <row r="1533" spans="1:9" x14ac:dyDescent="0.35">
      <c r="A1533" t="s">
        <v>3494</v>
      </c>
      <c r="B1533" t="s">
        <v>3495</v>
      </c>
      <c r="C1533" t="s">
        <v>3496</v>
      </c>
      <c r="D1533" t="s">
        <v>3497</v>
      </c>
      <c r="E1533" t="s">
        <v>3498</v>
      </c>
      <c r="F1533" t="s">
        <v>26</v>
      </c>
      <c r="G1533" t="s">
        <v>19</v>
      </c>
      <c r="H1533">
        <v>25705</v>
      </c>
      <c r="I1533" t="s">
        <v>6191</v>
      </c>
    </row>
    <row r="1534" spans="1:9" x14ac:dyDescent="0.35">
      <c r="A1534" t="s">
        <v>3500</v>
      </c>
      <c r="B1534" t="s">
        <v>3501</v>
      </c>
      <c r="C1534" t="s">
        <v>3502</v>
      </c>
      <c r="D1534" t="s">
        <v>3503</v>
      </c>
      <c r="E1534" t="s">
        <v>3504</v>
      </c>
      <c r="F1534" t="s">
        <v>413</v>
      </c>
      <c r="G1534" t="s">
        <v>19</v>
      </c>
      <c r="H1534">
        <v>33884</v>
      </c>
      <c r="I1534" t="s">
        <v>6190</v>
      </c>
    </row>
    <row r="1535" spans="1:9" x14ac:dyDescent="0.35">
      <c r="A1535" t="s">
        <v>3506</v>
      </c>
      <c r="B1535" t="s">
        <v>3507</v>
      </c>
      <c r="D1535" t="s">
        <v>3508</v>
      </c>
      <c r="E1535" t="s">
        <v>3509</v>
      </c>
      <c r="F1535" t="s">
        <v>52</v>
      </c>
      <c r="G1535" t="s">
        <v>19</v>
      </c>
      <c r="H1535">
        <v>75323</v>
      </c>
      <c r="I1535" t="s">
        <v>6191</v>
      </c>
    </row>
    <row r="1536" spans="1:9" x14ac:dyDescent="0.35">
      <c r="A1536" t="s">
        <v>3511</v>
      </c>
      <c r="B1536" t="s">
        <v>3512</v>
      </c>
      <c r="C1536" t="s">
        <v>3513</v>
      </c>
      <c r="D1536" t="s">
        <v>3514</v>
      </c>
      <c r="E1536" t="s">
        <v>3515</v>
      </c>
      <c r="F1536" t="s">
        <v>456</v>
      </c>
      <c r="G1536" t="s">
        <v>318</v>
      </c>
      <c r="I1536" t="s">
        <v>6190</v>
      </c>
    </row>
    <row r="1537" spans="1:9" x14ac:dyDescent="0.35">
      <c r="A1537" t="s">
        <v>3517</v>
      </c>
      <c r="B1537" t="s">
        <v>3518</v>
      </c>
      <c r="D1537" t="s">
        <v>3519</v>
      </c>
      <c r="E1537" t="s">
        <v>3520</v>
      </c>
      <c r="F1537" t="s">
        <v>1282</v>
      </c>
      <c r="G1537" t="s">
        <v>318</v>
      </c>
      <c r="I1537" t="s">
        <v>6191</v>
      </c>
    </row>
    <row r="1538" spans="1:9" x14ac:dyDescent="0.35">
      <c r="A1538" t="s">
        <v>3522</v>
      </c>
      <c r="B1538" t="s">
        <v>3523</v>
      </c>
      <c r="C1538" t="s">
        <v>3524</v>
      </c>
      <c r="D1538" t="s">
        <v>3525</v>
      </c>
      <c r="E1538" t="s">
        <v>3526</v>
      </c>
      <c r="F1538" t="s">
        <v>39</v>
      </c>
      <c r="G1538" t="s">
        <v>19</v>
      </c>
      <c r="H1538">
        <v>43231</v>
      </c>
      <c r="I1538" t="s">
        <v>6191</v>
      </c>
    </row>
    <row r="1539" spans="1:9" x14ac:dyDescent="0.35">
      <c r="A1539" t="s">
        <v>3528</v>
      </c>
      <c r="B1539" t="s">
        <v>3529</v>
      </c>
      <c r="C1539" t="s">
        <v>3530</v>
      </c>
      <c r="E1539" t="s">
        <v>3531</v>
      </c>
      <c r="F1539" t="s">
        <v>95</v>
      </c>
      <c r="G1539" t="s">
        <v>19</v>
      </c>
      <c r="H1539">
        <v>47747</v>
      </c>
      <c r="I1539" t="s">
        <v>6190</v>
      </c>
    </row>
    <row r="1540" spans="1:9" x14ac:dyDescent="0.35">
      <c r="A1540" t="s">
        <v>3533</v>
      </c>
      <c r="B1540" t="s">
        <v>3534</v>
      </c>
      <c r="C1540" t="s">
        <v>3535</v>
      </c>
      <c r="E1540" t="s">
        <v>3536</v>
      </c>
      <c r="F1540" t="s">
        <v>217</v>
      </c>
      <c r="G1540" t="s">
        <v>19</v>
      </c>
      <c r="H1540">
        <v>60567</v>
      </c>
      <c r="I1540" t="s">
        <v>6190</v>
      </c>
    </row>
    <row r="1541" spans="1:9" x14ac:dyDescent="0.35">
      <c r="A1541" t="s">
        <v>3538</v>
      </c>
      <c r="B1541" t="s">
        <v>3539</v>
      </c>
      <c r="C1541" t="s">
        <v>3540</v>
      </c>
      <c r="E1541" t="s">
        <v>3541</v>
      </c>
      <c r="F1541" t="s">
        <v>48</v>
      </c>
      <c r="G1541" t="s">
        <v>19</v>
      </c>
      <c r="H1541">
        <v>29424</v>
      </c>
      <c r="I1541" t="s">
        <v>6191</v>
      </c>
    </row>
    <row r="1542" spans="1:9" x14ac:dyDescent="0.35">
      <c r="A1542" t="s">
        <v>3543</v>
      </c>
      <c r="B1542" t="s">
        <v>3544</v>
      </c>
      <c r="C1542" t="s">
        <v>3545</v>
      </c>
      <c r="D1542" t="s">
        <v>3546</v>
      </c>
      <c r="E1542" t="s">
        <v>3547</v>
      </c>
      <c r="F1542" t="s">
        <v>174</v>
      </c>
      <c r="G1542" t="s">
        <v>19</v>
      </c>
      <c r="H1542">
        <v>48930</v>
      </c>
      <c r="I1542" t="s">
        <v>6190</v>
      </c>
    </row>
    <row r="1543" spans="1:9" x14ac:dyDescent="0.35">
      <c r="A1543" t="s">
        <v>3549</v>
      </c>
      <c r="B1543" t="s">
        <v>3550</v>
      </c>
      <c r="D1543" t="s">
        <v>3551</v>
      </c>
      <c r="E1543" t="s">
        <v>3552</v>
      </c>
      <c r="F1543" t="s">
        <v>443</v>
      </c>
      <c r="G1543" t="s">
        <v>318</v>
      </c>
      <c r="I1543" t="s">
        <v>6190</v>
      </c>
    </row>
    <row r="1544" spans="1:9" x14ac:dyDescent="0.35">
      <c r="A1544" t="s">
        <v>3554</v>
      </c>
      <c r="B1544" t="s">
        <v>3555</v>
      </c>
      <c r="C1544" t="s">
        <v>3556</v>
      </c>
      <c r="D1544" t="s">
        <v>3557</v>
      </c>
      <c r="E1544" t="s">
        <v>3558</v>
      </c>
      <c r="F1544" t="s">
        <v>175</v>
      </c>
      <c r="G1544" t="s">
        <v>19</v>
      </c>
      <c r="H1544">
        <v>71115</v>
      </c>
      <c r="I1544" t="s">
        <v>6191</v>
      </c>
    </row>
    <row r="1545" spans="1:9" x14ac:dyDescent="0.35">
      <c r="A1545" t="s">
        <v>3560</v>
      </c>
      <c r="B1545" t="s">
        <v>3561</v>
      </c>
      <c r="C1545" t="s">
        <v>3562</v>
      </c>
      <c r="D1545" t="s">
        <v>3563</v>
      </c>
      <c r="E1545" t="s">
        <v>3564</v>
      </c>
      <c r="F1545" t="s">
        <v>98</v>
      </c>
      <c r="G1545" t="s">
        <v>19</v>
      </c>
      <c r="H1545">
        <v>95194</v>
      </c>
      <c r="I1545" t="s">
        <v>6191</v>
      </c>
    </row>
    <row r="1546" spans="1:9" x14ac:dyDescent="0.35">
      <c r="A1546" t="s">
        <v>3566</v>
      </c>
      <c r="B1546" t="s">
        <v>3567</v>
      </c>
      <c r="C1546" t="s">
        <v>3568</v>
      </c>
      <c r="D1546" t="s">
        <v>3569</v>
      </c>
      <c r="E1546" t="s">
        <v>3570</v>
      </c>
      <c r="F1546" t="s">
        <v>46</v>
      </c>
      <c r="G1546" t="s">
        <v>19</v>
      </c>
      <c r="H1546">
        <v>19104</v>
      </c>
      <c r="I1546" t="s">
        <v>6191</v>
      </c>
    </row>
    <row r="1547" spans="1:9" x14ac:dyDescent="0.35">
      <c r="A1547" t="s">
        <v>3572</v>
      </c>
      <c r="B1547" t="s">
        <v>3573</v>
      </c>
      <c r="C1547" t="s">
        <v>3574</v>
      </c>
      <c r="D1547" t="s">
        <v>3575</v>
      </c>
      <c r="E1547" t="s">
        <v>3576</v>
      </c>
      <c r="F1547" t="s">
        <v>176</v>
      </c>
      <c r="G1547" t="s">
        <v>28</v>
      </c>
      <c r="I1547" t="s">
        <v>6191</v>
      </c>
    </row>
    <row r="1548" spans="1:9" x14ac:dyDescent="0.35">
      <c r="A1548" t="s">
        <v>3578</v>
      </c>
      <c r="B1548" t="s">
        <v>3579</v>
      </c>
      <c r="D1548" t="s">
        <v>3580</v>
      </c>
      <c r="E1548" t="s">
        <v>3581</v>
      </c>
      <c r="F1548" t="s">
        <v>375</v>
      </c>
      <c r="G1548" t="s">
        <v>318</v>
      </c>
      <c r="I1548" t="s">
        <v>6191</v>
      </c>
    </row>
    <row r="1549" spans="1:9" x14ac:dyDescent="0.35">
      <c r="A1549" t="s">
        <v>3583</v>
      </c>
      <c r="B1549" t="s">
        <v>3584</v>
      </c>
      <c r="D1549" t="s">
        <v>3585</v>
      </c>
      <c r="E1549" t="s">
        <v>3586</v>
      </c>
      <c r="F1549" t="s">
        <v>20</v>
      </c>
      <c r="G1549" t="s">
        <v>19</v>
      </c>
      <c r="H1549">
        <v>21229</v>
      </c>
      <c r="I1549" t="s">
        <v>6190</v>
      </c>
    </row>
    <row r="1550" spans="1:9" x14ac:dyDescent="0.35">
      <c r="A1550" t="s">
        <v>3588</v>
      </c>
      <c r="B1550" t="s">
        <v>3589</v>
      </c>
      <c r="C1550" t="s">
        <v>3590</v>
      </c>
      <c r="D1550" t="s">
        <v>3591</v>
      </c>
      <c r="E1550" t="s">
        <v>3592</v>
      </c>
      <c r="F1550" t="s">
        <v>77</v>
      </c>
      <c r="G1550" t="s">
        <v>19</v>
      </c>
      <c r="H1550">
        <v>73119</v>
      </c>
      <c r="I1550" t="s">
        <v>6190</v>
      </c>
    </row>
    <row r="1551" spans="1:9" x14ac:dyDescent="0.35">
      <c r="A1551" t="s">
        <v>3594</v>
      </c>
      <c r="B1551" t="s">
        <v>3595</v>
      </c>
      <c r="C1551" t="s">
        <v>3596</v>
      </c>
      <c r="D1551" t="s">
        <v>3597</v>
      </c>
      <c r="E1551" t="s">
        <v>3598</v>
      </c>
      <c r="F1551" t="s">
        <v>57</v>
      </c>
      <c r="G1551" t="s">
        <v>19</v>
      </c>
      <c r="H1551">
        <v>10060</v>
      </c>
      <c r="I1551" t="s">
        <v>6190</v>
      </c>
    </row>
    <row r="1552" spans="1:9" x14ac:dyDescent="0.35">
      <c r="A1552" t="s">
        <v>3600</v>
      </c>
      <c r="B1552" t="s">
        <v>3601</v>
      </c>
      <c r="C1552" t="s">
        <v>3602</v>
      </c>
      <c r="D1552" t="s">
        <v>3603</v>
      </c>
      <c r="E1552" t="s">
        <v>3604</v>
      </c>
      <c r="F1552" t="s">
        <v>199</v>
      </c>
      <c r="G1552" t="s">
        <v>19</v>
      </c>
      <c r="H1552">
        <v>7112</v>
      </c>
      <c r="I1552" t="s">
        <v>6190</v>
      </c>
    </row>
    <row r="1553" spans="1:9" x14ac:dyDescent="0.35">
      <c r="A1553" t="s">
        <v>3606</v>
      </c>
      <c r="B1553" t="s">
        <v>3607</v>
      </c>
      <c r="C1553" t="s">
        <v>3608</v>
      </c>
      <c r="D1553" t="s">
        <v>3609</v>
      </c>
      <c r="E1553" t="s">
        <v>3610</v>
      </c>
      <c r="F1553" t="s">
        <v>18</v>
      </c>
      <c r="G1553" t="s">
        <v>19</v>
      </c>
      <c r="H1553">
        <v>6510</v>
      </c>
      <c r="I1553" t="s">
        <v>6191</v>
      </c>
    </row>
    <row r="1554" spans="1:9" x14ac:dyDescent="0.35">
      <c r="A1554" t="s">
        <v>3612</v>
      </c>
      <c r="B1554" t="s">
        <v>3613</v>
      </c>
      <c r="C1554" t="s">
        <v>3614</v>
      </c>
      <c r="D1554" t="s">
        <v>3615</v>
      </c>
      <c r="E1554" t="s">
        <v>3616</v>
      </c>
      <c r="F1554" t="s">
        <v>365</v>
      </c>
      <c r="G1554" t="s">
        <v>28</v>
      </c>
      <c r="I1554" t="s">
        <v>6190</v>
      </c>
    </row>
    <row r="1555" spans="1:9" x14ac:dyDescent="0.35">
      <c r="A1555" t="s">
        <v>3618</v>
      </c>
      <c r="B1555" t="s">
        <v>3619</v>
      </c>
      <c r="C1555" t="s">
        <v>3620</v>
      </c>
      <c r="E1555" t="s">
        <v>3621</v>
      </c>
      <c r="F1555" t="s">
        <v>260</v>
      </c>
      <c r="G1555" t="s">
        <v>19</v>
      </c>
      <c r="H1555">
        <v>43610</v>
      </c>
      <c r="I1555" t="s">
        <v>6191</v>
      </c>
    </row>
    <row r="1556" spans="1:9" x14ac:dyDescent="0.35">
      <c r="A1556" t="s">
        <v>3623</v>
      </c>
      <c r="B1556" t="s">
        <v>3624</v>
      </c>
      <c r="D1556" t="s">
        <v>3625</v>
      </c>
      <c r="E1556" t="s">
        <v>3626</v>
      </c>
      <c r="F1556" t="s">
        <v>280</v>
      </c>
      <c r="G1556" t="s">
        <v>28</v>
      </c>
      <c r="I1556" t="s">
        <v>6190</v>
      </c>
    </row>
    <row r="1557" spans="1:9" x14ac:dyDescent="0.35">
      <c r="A1557" t="s">
        <v>3628</v>
      </c>
      <c r="B1557" t="s">
        <v>3629</v>
      </c>
      <c r="C1557" t="s">
        <v>3630</v>
      </c>
      <c r="D1557" t="s">
        <v>3631</v>
      </c>
      <c r="E1557" t="s">
        <v>3632</v>
      </c>
      <c r="F1557" t="s">
        <v>418</v>
      </c>
      <c r="G1557" t="s">
        <v>318</v>
      </c>
      <c r="I1557" t="s">
        <v>6191</v>
      </c>
    </row>
    <row r="1558" spans="1:9" x14ac:dyDescent="0.35">
      <c r="A1558" t="s">
        <v>3634</v>
      </c>
      <c r="B1558" t="s">
        <v>3635</v>
      </c>
      <c r="C1558" t="s">
        <v>3636</v>
      </c>
      <c r="E1558" t="s">
        <v>3637</v>
      </c>
      <c r="F1558" t="s">
        <v>175</v>
      </c>
      <c r="G1558" t="s">
        <v>19</v>
      </c>
      <c r="H1558">
        <v>71161</v>
      </c>
      <c r="I1558" t="s">
        <v>6190</v>
      </c>
    </row>
    <row r="1559" spans="1:9" x14ac:dyDescent="0.35">
      <c r="A1559" t="s">
        <v>3639</v>
      </c>
      <c r="B1559" t="s">
        <v>3640</v>
      </c>
      <c r="D1559" t="s">
        <v>3641</v>
      </c>
      <c r="E1559" t="s">
        <v>3642</v>
      </c>
      <c r="F1559" t="s">
        <v>80</v>
      </c>
      <c r="G1559" t="s">
        <v>19</v>
      </c>
      <c r="H1559">
        <v>32835</v>
      </c>
      <c r="I1559" t="s">
        <v>6191</v>
      </c>
    </row>
    <row r="1560" spans="1:9" x14ac:dyDescent="0.35">
      <c r="A1560" t="s">
        <v>3644</v>
      </c>
      <c r="B1560" t="s">
        <v>3645</v>
      </c>
      <c r="D1560" t="s">
        <v>3646</v>
      </c>
      <c r="E1560" t="s">
        <v>3647</v>
      </c>
      <c r="F1560" t="s">
        <v>43</v>
      </c>
      <c r="G1560" t="s">
        <v>19</v>
      </c>
      <c r="H1560">
        <v>40515</v>
      </c>
      <c r="I1560" t="s">
        <v>6190</v>
      </c>
    </row>
    <row r="1561" spans="1:9" x14ac:dyDescent="0.35">
      <c r="A1561" t="s">
        <v>3649</v>
      </c>
      <c r="B1561" t="s">
        <v>3650</v>
      </c>
      <c r="C1561" t="s">
        <v>3651</v>
      </c>
      <c r="D1561" t="s">
        <v>3652</v>
      </c>
      <c r="E1561" t="s">
        <v>3653</v>
      </c>
      <c r="F1561" t="s">
        <v>45</v>
      </c>
      <c r="G1561" t="s">
        <v>19</v>
      </c>
      <c r="H1561">
        <v>53263</v>
      </c>
      <c r="I1561" t="s">
        <v>6190</v>
      </c>
    </row>
    <row r="1562" spans="1:9" x14ac:dyDescent="0.35">
      <c r="A1562" t="s">
        <v>3655</v>
      </c>
      <c r="B1562" t="s">
        <v>3656</v>
      </c>
      <c r="D1562" t="s">
        <v>3657</v>
      </c>
      <c r="E1562" t="s">
        <v>3658</v>
      </c>
      <c r="F1562" t="s">
        <v>240</v>
      </c>
      <c r="G1562" t="s">
        <v>19</v>
      </c>
      <c r="H1562">
        <v>79176</v>
      </c>
      <c r="I1562" t="s">
        <v>6190</v>
      </c>
    </row>
    <row r="1563" spans="1:9" x14ac:dyDescent="0.35">
      <c r="A1563" t="s">
        <v>3660</v>
      </c>
      <c r="B1563" t="s">
        <v>3661</v>
      </c>
      <c r="D1563" t="s">
        <v>3662</v>
      </c>
      <c r="E1563" t="s">
        <v>3663</v>
      </c>
      <c r="F1563" t="s">
        <v>3664</v>
      </c>
      <c r="G1563" t="s">
        <v>318</v>
      </c>
      <c r="I1563" t="s">
        <v>6190</v>
      </c>
    </row>
    <row r="1564" spans="1:9" x14ac:dyDescent="0.35">
      <c r="A1564" t="s">
        <v>3666</v>
      </c>
      <c r="B1564" t="s">
        <v>3667</v>
      </c>
      <c r="C1564" t="s">
        <v>3668</v>
      </c>
      <c r="D1564" t="s">
        <v>3669</v>
      </c>
      <c r="E1564" t="s">
        <v>3670</v>
      </c>
      <c r="F1564" t="s">
        <v>159</v>
      </c>
      <c r="G1564" t="s">
        <v>28</v>
      </c>
      <c r="I1564" t="s">
        <v>6191</v>
      </c>
    </row>
    <row r="1565" spans="1:9" x14ac:dyDescent="0.35">
      <c r="A1565" t="s">
        <v>3672</v>
      </c>
      <c r="B1565" t="s">
        <v>3673</v>
      </c>
      <c r="C1565" t="s">
        <v>3674</v>
      </c>
      <c r="D1565" t="s">
        <v>3675</v>
      </c>
      <c r="E1565" t="s">
        <v>3676</v>
      </c>
      <c r="F1565" t="s">
        <v>84</v>
      </c>
      <c r="G1565" t="s">
        <v>19</v>
      </c>
      <c r="H1565">
        <v>30323</v>
      </c>
      <c r="I1565" t="s">
        <v>6191</v>
      </c>
    </row>
    <row r="1566" spans="1:9" x14ac:dyDescent="0.35">
      <c r="A1566" t="s">
        <v>3678</v>
      </c>
      <c r="B1566" t="s">
        <v>3679</v>
      </c>
      <c r="C1566" t="s">
        <v>3680</v>
      </c>
      <c r="D1566" t="s">
        <v>3681</v>
      </c>
      <c r="E1566" t="s">
        <v>3682</v>
      </c>
      <c r="F1566" t="s">
        <v>49</v>
      </c>
      <c r="G1566" t="s">
        <v>19</v>
      </c>
      <c r="H1566">
        <v>37924</v>
      </c>
      <c r="I1566" t="s">
        <v>6191</v>
      </c>
    </row>
    <row r="1567" spans="1:9" x14ac:dyDescent="0.35">
      <c r="A1567" t="s">
        <v>3684</v>
      </c>
      <c r="B1567" t="s">
        <v>3685</v>
      </c>
      <c r="C1567" t="s">
        <v>3686</v>
      </c>
      <c r="D1567" t="s">
        <v>3687</v>
      </c>
      <c r="E1567" t="s">
        <v>3688</v>
      </c>
      <c r="F1567" t="s">
        <v>67</v>
      </c>
      <c r="G1567" t="s">
        <v>19</v>
      </c>
      <c r="H1567">
        <v>66225</v>
      </c>
      <c r="I1567" t="s">
        <v>6191</v>
      </c>
    </row>
    <row r="1568" spans="1:9" x14ac:dyDescent="0.35">
      <c r="A1568" t="s">
        <v>3690</v>
      </c>
      <c r="B1568" t="s">
        <v>3691</v>
      </c>
      <c r="C1568" t="s">
        <v>3692</v>
      </c>
      <c r="D1568" t="s">
        <v>3693</v>
      </c>
      <c r="E1568" t="s">
        <v>3694</v>
      </c>
      <c r="F1568" t="s">
        <v>271</v>
      </c>
      <c r="G1568" t="s">
        <v>19</v>
      </c>
      <c r="H1568">
        <v>33330</v>
      </c>
      <c r="I1568" t="s">
        <v>6190</v>
      </c>
    </row>
    <row r="1569" spans="1:9" x14ac:dyDescent="0.35">
      <c r="A1569" t="s">
        <v>3696</v>
      </c>
      <c r="B1569" t="s">
        <v>3697</v>
      </c>
      <c r="D1569" t="s">
        <v>3698</v>
      </c>
      <c r="E1569" t="s">
        <v>3699</v>
      </c>
      <c r="F1569" t="s">
        <v>433</v>
      </c>
      <c r="G1569" t="s">
        <v>318</v>
      </c>
      <c r="I1569" t="s">
        <v>6191</v>
      </c>
    </row>
    <row r="1570" spans="1:9" x14ac:dyDescent="0.35">
      <c r="A1570" t="s">
        <v>3701</v>
      </c>
      <c r="B1570" t="s">
        <v>3702</v>
      </c>
      <c r="C1570" t="s">
        <v>3703</v>
      </c>
      <c r="D1570" t="s">
        <v>3704</v>
      </c>
      <c r="E1570" t="s">
        <v>3705</v>
      </c>
      <c r="F1570" t="s">
        <v>123</v>
      </c>
      <c r="G1570" t="s">
        <v>19</v>
      </c>
      <c r="H1570">
        <v>78715</v>
      </c>
      <c r="I1570" t="s">
        <v>6190</v>
      </c>
    </row>
    <row r="1571" spans="1:9" x14ac:dyDescent="0.35">
      <c r="A1571" t="s">
        <v>3707</v>
      </c>
      <c r="B1571" t="s">
        <v>3708</v>
      </c>
      <c r="C1571" t="s">
        <v>3709</v>
      </c>
      <c r="D1571" t="s">
        <v>3710</v>
      </c>
      <c r="E1571" t="s">
        <v>3711</v>
      </c>
      <c r="F1571" t="s">
        <v>255</v>
      </c>
      <c r="G1571" t="s">
        <v>19</v>
      </c>
      <c r="H1571">
        <v>44105</v>
      </c>
      <c r="I1571" t="s">
        <v>6191</v>
      </c>
    </row>
    <row r="1572" spans="1:9" x14ac:dyDescent="0.35">
      <c r="A1572" t="s">
        <v>3713</v>
      </c>
      <c r="B1572" t="s">
        <v>3714</v>
      </c>
      <c r="C1572" t="s">
        <v>3715</v>
      </c>
      <c r="D1572" t="s">
        <v>3716</v>
      </c>
      <c r="E1572" t="s">
        <v>3717</v>
      </c>
      <c r="F1572" t="s">
        <v>68</v>
      </c>
      <c r="G1572" t="s">
        <v>19</v>
      </c>
      <c r="H1572">
        <v>20784</v>
      </c>
      <c r="I1572" t="s">
        <v>6191</v>
      </c>
    </row>
    <row r="1573" spans="1:9" x14ac:dyDescent="0.35">
      <c r="A1573" t="s">
        <v>3719</v>
      </c>
      <c r="B1573" t="s">
        <v>3720</v>
      </c>
      <c r="C1573" t="s">
        <v>3721</v>
      </c>
      <c r="D1573" t="s">
        <v>3722</v>
      </c>
      <c r="E1573" t="s">
        <v>3723</v>
      </c>
      <c r="F1573" t="s">
        <v>244</v>
      </c>
      <c r="G1573" t="s">
        <v>28</v>
      </c>
      <c r="I1573" t="s">
        <v>6191</v>
      </c>
    </row>
    <row r="1574" spans="1:9" x14ac:dyDescent="0.35">
      <c r="A1574" t="s">
        <v>3725</v>
      </c>
      <c r="B1574" t="s">
        <v>3726</v>
      </c>
      <c r="E1574" t="s">
        <v>3727</v>
      </c>
      <c r="F1574" t="s">
        <v>87</v>
      </c>
      <c r="G1574" t="s">
        <v>19</v>
      </c>
      <c r="H1574">
        <v>91103</v>
      </c>
      <c r="I1574" t="s">
        <v>6190</v>
      </c>
    </row>
    <row r="1575" spans="1:9" x14ac:dyDescent="0.35">
      <c r="A1575" t="s">
        <v>3729</v>
      </c>
      <c r="B1575" t="s">
        <v>3730</v>
      </c>
      <c r="C1575" t="s">
        <v>3731</v>
      </c>
      <c r="D1575" t="s">
        <v>3732</v>
      </c>
      <c r="E1575" t="s">
        <v>3733</v>
      </c>
      <c r="F1575" t="s">
        <v>175</v>
      </c>
      <c r="G1575" t="s">
        <v>19</v>
      </c>
      <c r="H1575">
        <v>71161</v>
      </c>
      <c r="I1575" t="s">
        <v>6191</v>
      </c>
    </row>
    <row r="1576" spans="1:9" x14ac:dyDescent="0.35">
      <c r="A1576" t="s">
        <v>3735</v>
      </c>
      <c r="B1576" t="s">
        <v>3736</v>
      </c>
      <c r="C1576" t="s">
        <v>3737</v>
      </c>
      <c r="E1576" t="s">
        <v>3738</v>
      </c>
      <c r="F1576" t="s">
        <v>250</v>
      </c>
      <c r="G1576" t="s">
        <v>19</v>
      </c>
      <c r="H1576">
        <v>32590</v>
      </c>
      <c r="I1576" t="s">
        <v>6190</v>
      </c>
    </row>
    <row r="1577" spans="1:9" x14ac:dyDescent="0.35">
      <c r="A1577" t="s">
        <v>3740</v>
      </c>
      <c r="B1577" t="s">
        <v>3741</v>
      </c>
      <c r="C1577" t="s">
        <v>3742</v>
      </c>
      <c r="D1577" t="s">
        <v>3743</v>
      </c>
      <c r="E1577" t="s">
        <v>3744</v>
      </c>
      <c r="F1577" t="s">
        <v>27</v>
      </c>
      <c r="G1577" t="s">
        <v>19</v>
      </c>
      <c r="H1577">
        <v>90035</v>
      </c>
      <c r="I1577" t="s">
        <v>6191</v>
      </c>
    </row>
    <row r="1578" spans="1:9" x14ac:dyDescent="0.35">
      <c r="A1578" t="s">
        <v>3746</v>
      </c>
      <c r="B1578" t="s">
        <v>3747</v>
      </c>
      <c r="C1578" t="s">
        <v>3748</v>
      </c>
      <c r="D1578" t="s">
        <v>3749</v>
      </c>
      <c r="E1578" t="s">
        <v>3750</v>
      </c>
      <c r="F1578" t="s">
        <v>31</v>
      </c>
      <c r="G1578" t="s">
        <v>19</v>
      </c>
      <c r="H1578">
        <v>27705</v>
      </c>
      <c r="I1578" t="s">
        <v>6191</v>
      </c>
    </row>
    <row r="1579" spans="1:9" x14ac:dyDescent="0.35">
      <c r="A1579" t="s">
        <v>3752</v>
      </c>
      <c r="B1579" t="s">
        <v>3753</v>
      </c>
      <c r="C1579" t="s">
        <v>3754</v>
      </c>
      <c r="E1579" t="s">
        <v>3755</v>
      </c>
      <c r="F1579" t="s">
        <v>180</v>
      </c>
      <c r="G1579" t="s">
        <v>28</v>
      </c>
      <c r="I1579" t="s">
        <v>6191</v>
      </c>
    </row>
    <row r="1580" spans="1:9" x14ac:dyDescent="0.35">
      <c r="A1580" t="s">
        <v>3757</v>
      </c>
      <c r="B1580" t="s">
        <v>3758</v>
      </c>
      <c r="C1580" t="s">
        <v>3759</v>
      </c>
      <c r="D1580" t="s">
        <v>3760</v>
      </c>
      <c r="E1580" t="s">
        <v>3761</v>
      </c>
      <c r="F1580" t="s">
        <v>414</v>
      </c>
      <c r="G1580" t="s">
        <v>318</v>
      </c>
      <c r="I1580" t="s">
        <v>6191</v>
      </c>
    </row>
    <row r="1581" spans="1:9" x14ac:dyDescent="0.35">
      <c r="A1581" t="s">
        <v>3762</v>
      </c>
      <c r="B1581" t="s">
        <v>3763</v>
      </c>
      <c r="C1581" t="s">
        <v>3764</v>
      </c>
      <c r="D1581" t="s">
        <v>3765</v>
      </c>
      <c r="E1581" t="s">
        <v>3766</v>
      </c>
      <c r="F1581" t="s">
        <v>3664</v>
      </c>
      <c r="G1581" t="s">
        <v>318</v>
      </c>
      <c r="I1581" t="s">
        <v>6191</v>
      </c>
    </row>
    <row r="1582" spans="1:9" x14ac:dyDescent="0.35">
      <c r="A1582" t="s">
        <v>3768</v>
      </c>
      <c r="B1582" t="s">
        <v>3769</v>
      </c>
      <c r="C1582" t="s">
        <v>3770</v>
      </c>
      <c r="D1582" t="s">
        <v>3771</v>
      </c>
      <c r="E1582" t="s">
        <v>3772</v>
      </c>
      <c r="F1582" t="s">
        <v>146</v>
      </c>
      <c r="G1582" t="s">
        <v>19</v>
      </c>
      <c r="H1582">
        <v>90605</v>
      </c>
      <c r="I1582" t="s">
        <v>6190</v>
      </c>
    </row>
    <row r="1583" spans="1:9" x14ac:dyDescent="0.35">
      <c r="A1583" t="s">
        <v>3774</v>
      </c>
      <c r="B1583" t="s">
        <v>3775</v>
      </c>
      <c r="C1583" t="s">
        <v>3776</v>
      </c>
      <c r="E1583" t="s">
        <v>3777</v>
      </c>
      <c r="F1583" t="s">
        <v>144</v>
      </c>
      <c r="G1583" t="s">
        <v>28</v>
      </c>
      <c r="I1583" t="s">
        <v>6190</v>
      </c>
    </row>
    <row r="1584" spans="1:9" x14ac:dyDescent="0.35">
      <c r="A1584" t="s">
        <v>3779</v>
      </c>
      <c r="B1584" t="s">
        <v>3780</v>
      </c>
      <c r="C1584" t="s">
        <v>3781</v>
      </c>
      <c r="D1584" t="s">
        <v>3782</v>
      </c>
      <c r="E1584" t="s">
        <v>3783</v>
      </c>
      <c r="F1584" t="s">
        <v>38</v>
      </c>
      <c r="G1584" t="s">
        <v>19</v>
      </c>
      <c r="H1584">
        <v>23237</v>
      </c>
      <c r="I1584" t="s">
        <v>6191</v>
      </c>
    </row>
    <row r="1585" spans="1:9" x14ac:dyDescent="0.35">
      <c r="A1585" t="s">
        <v>3785</v>
      </c>
      <c r="B1585" t="s">
        <v>3786</v>
      </c>
      <c r="C1585" t="s">
        <v>3787</v>
      </c>
      <c r="D1585" t="s">
        <v>3788</v>
      </c>
      <c r="E1585" t="s">
        <v>3789</v>
      </c>
      <c r="F1585" t="s">
        <v>34</v>
      </c>
      <c r="G1585" t="s">
        <v>19</v>
      </c>
      <c r="H1585">
        <v>20167</v>
      </c>
      <c r="I1585" t="s">
        <v>6190</v>
      </c>
    </row>
    <row r="1586" spans="1:9" x14ac:dyDescent="0.35">
      <c r="A1586" t="s">
        <v>3791</v>
      </c>
      <c r="B1586" t="s">
        <v>3792</v>
      </c>
      <c r="C1586" t="s">
        <v>3793</v>
      </c>
      <c r="D1586" t="s">
        <v>3794</v>
      </c>
      <c r="E1586" t="s">
        <v>3795</v>
      </c>
      <c r="F1586" t="s">
        <v>352</v>
      </c>
      <c r="G1586" t="s">
        <v>19</v>
      </c>
      <c r="H1586">
        <v>89706</v>
      </c>
      <c r="I1586" t="s">
        <v>6191</v>
      </c>
    </row>
    <row r="1587" spans="1:9" x14ac:dyDescent="0.35">
      <c r="A1587" t="s">
        <v>3797</v>
      </c>
      <c r="B1587" t="s">
        <v>3798</v>
      </c>
      <c r="C1587" t="s">
        <v>3799</v>
      </c>
      <c r="D1587" t="s">
        <v>3800</v>
      </c>
      <c r="E1587" t="s">
        <v>3801</v>
      </c>
      <c r="F1587" t="s">
        <v>360</v>
      </c>
      <c r="G1587" t="s">
        <v>318</v>
      </c>
      <c r="I1587" t="s">
        <v>6190</v>
      </c>
    </row>
    <row r="1588" spans="1:9" x14ac:dyDescent="0.35">
      <c r="A1588" t="s">
        <v>3803</v>
      </c>
      <c r="B1588" t="s">
        <v>3804</v>
      </c>
      <c r="D1588" t="s">
        <v>3805</v>
      </c>
      <c r="E1588" t="s">
        <v>3806</v>
      </c>
      <c r="F1588" t="s">
        <v>173</v>
      </c>
      <c r="G1588" t="s">
        <v>19</v>
      </c>
      <c r="H1588">
        <v>55123</v>
      </c>
      <c r="I1588" t="s">
        <v>6191</v>
      </c>
    </row>
    <row r="1589" spans="1:9" x14ac:dyDescent="0.35">
      <c r="A1589" t="s">
        <v>3808</v>
      </c>
      <c r="B1589" t="s">
        <v>3809</v>
      </c>
      <c r="C1589" t="s">
        <v>3810</v>
      </c>
      <c r="E1589" t="s">
        <v>3811</v>
      </c>
      <c r="F1589" t="s">
        <v>223</v>
      </c>
      <c r="G1589" t="s">
        <v>19</v>
      </c>
      <c r="H1589">
        <v>35895</v>
      </c>
      <c r="I1589" t="s">
        <v>6190</v>
      </c>
    </row>
    <row r="1590" spans="1:9" x14ac:dyDescent="0.35">
      <c r="A1590" t="s">
        <v>3813</v>
      </c>
      <c r="B1590" t="s">
        <v>3814</v>
      </c>
      <c r="C1590" t="s">
        <v>3815</v>
      </c>
      <c r="D1590" t="s">
        <v>3816</v>
      </c>
      <c r="E1590" t="s">
        <v>3817</v>
      </c>
      <c r="F1590" t="s">
        <v>50</v>
      </c>
      <c r="G1590" t="s">
        <v>19</v>
      </c>
      <c r="H1590">
        <v>88553</v>
      </c>
      <c r="I1590" t="s">
        <v>6190</v>
      </c>
    </row>
    <row r="1591" spans="1:9" x14ac:dyDescent="0.35">
      <c r="A1591" t="s">
        <v>3819</v>
      </c>
      <c r="B1591" t="s">
        <v>3820</v>
      </c>
      <c r="C1591" t="s">
        <v>3821</v>
      </c>
      <c r="E1591" t="s">
        <v>3822</v>
      </c>
      <c r="F1591" t="s">
        <v>62</v>
      </c>
      <c r="G1591" t="s">
        <v>19</v>
      </c>
      <c r="H1591">
        <v>30033</v>
      </c>
      <c r="I1591" t="s">
        <v>6191</v>
      </c>
    </row>
    <row r="1592" spans="1:9" x14ac:dyDescent="0.35">
      <c r="A1592" t="s">
        <v>3824</v>
      </c>
      <c r="B1592" t="s">
        <v>3825</v>
      </c>
      <c r="C1592" t="s">
        <v>3826</v>
      </c>
      <c r="D1592" t="s">
        <v>3827</v>
      </c>
      <c r="E1592" t="s">
        <v>3828</v>
      </c>
      <c r="F1592" t="s">
        <v>161</v>
      </c>
      <c r="G1592" t="s">
        <v>19</v>
      </c>
      <c r="H1592">
        <v>92668</v>
      </c>
      <c r="I1592" t="s">
        <v>6190</v>
      </c>
    </row>
    <row r="1593" spans="1:9" x14ac:dyDescent="0.35">
      <c r="A1593" t="s">
        <v>3830</v>
      </c>
      <c r="B1593" t="s">
        <v>3831</v>
      </c>
      <c r="C1593" t="s">
        <v>3832</v>
      </c>
      <c r="E1593" t="s">
        <v>3833</v>
      </c>
      <c r="F1593" t="s">
        <v>25</v>
      </c>
      <c r="G1593" t="s">
        <v>19</v>
      </c>
      <c r="H1593">
        <v>92648</v>
      </c>
      <c r="I1593" t="s">
        <v>6190</v>
      </c>
    </row>
    <row r="1594" spans="1:9" x14ac:dyDescent="0.35">
      <c r="A1594" t="s">
        <v>3835</v>
      </c>
      <c r="B1594" t="s">
        <v>3836</v>
      </c>
      <c r="D1594" t="s">
        <v>3837</v>
      </c>
      <c r="E1594" t="s">
        <v>3838</v>
      </c>
      <c r="F1594" t="s">
        <v>45</v>
      </c>
      <c r="G1594" t="s">
        <v>19</v>
      </c>
      <c r="H1594">
        <v>53285</v>
      </c>
      <c r="I1594" t="s">
        <v>6191</v>
      </c>
    </row>
    <row r="1595" spans="1:9" x14ac:dyDescent="0.35">
      <c r="A1595" t="s">
        <v>3840</v>
      </c>
      <c r="B1595" t="s">
        <v>3841</v>
      </c>
      <c r="C1595" t="s">
        <v>3842</v>
      </c>
      <c r="E1595" t="s">
        <v>3843</v>
      </c>
      <c r="F1595" t="s">
        <v>81</v>
      </c>
      <c r="G1595" t="s">
        <v>28</v>
      </c>
      <c r="I1595" t="s">
        <v>6190</v>
      </c>
    </row>
    <row r="1596" spans="1:9" x14ac:dyDescent="0.35">
      <c r="A1596" t="s">
        <v>3845</v>
      </c>
      <c r="B1596" t="s">
        <v>3846</v>
      </c>
      <c r="C1596" t="s">
        <v>3847</v>
      </c>
      <c r="D1596" t="s">
        <v>3848</v>
      </c>
      <c r="E1596" t="s">
        <v>3849</v>
      </c>
      <c r="F1596" t="s">
        <v>65</v>
      </c>
      <c r="G1596" t="s">
        <v>19</v>
      </c>
      <c r="H1596">
        <v>37416</v>
      </c>
      <c r="I1596" t="s">
        <v>6191</v>
      </c>
    </row>
    <row r="1597" spans="1:9" x14ac:dyDescent="0.35">
      <c r="A1597" t="s">
        <v>3851</v>
      </c>
      <c r="B1597" t="s">
        <v>3852</v>
      </c>
      <c r="E1597" t="s">
        <v>3853</v>
      </c>
      <c r="F1597" t="s">
        <v>307</v>
      </c>
      <c r="G1597" t="s">
        <v>28</v>
      </c>
      <c r="I1597" t="s">
        <v>6191</v>
      </c>
    </row>
    <row r="1598" spans="1:9" x14ac:dyDescent="0.35">
      <c r="A1598" t="s">
        <v>3855</v>
      </c>
      <c r="B1598" t="s">
        <v>3856</v>
      </c>
      <c r="C1598" t="s">
        <v>3857</v>
      </c>
      <c r="D1598" t="s">
        <v>3858</v>
      </c>
      <c r="E1598" t="s">
        <v>3859</v>
      </c>
      <c r="F1598" t="s">
        <v>39</v>
      </c>
      <c r="G1598" t="s">
        <v>19</v>
      </c>
      <c r="H1598">
        <v>43268</v>
      </c>
      <c r="I1598" t="s">
        <v>6191</v>
      </c>
    </row>
    <row r="1599" spans="1:9" x14ac:dyDescent="0.35">
      <c r="A1599" t="s">
        <v>3861</v>
      </c>
      <c r="B1599" t="s">
        <v>3862</v>
      </c>
      <c r="C1599" t="s">
        <v>3863</v>
      </c>
      <c r="D1599" t="s">
        <v>3864</v>
      </c>
      <c r="E1599" t="s">
        <v>3865</v>
      </c>
      <c r="F1599" t="s">
        <v>87</v>
      </c>
      <c r="G1599" t="s">
        <v>19</v>
      </c>
      <c r="H1599">
        <v>91186</v>
      </c>
      <c r="I1599" t="s">
        <v>6190</v>
      </c>
    </row>
    <row r="1600" spans="1:9" x14ac:dyDescent="0.35">
      <c r="A1600" t="s">
        <v>3867</v>
      </c>
      <c r="B1600" t="s">
        <v>3868</v>
      </c>
      <c r="C1600" t="s">
        <v>3869</v>
      </c>
      <c r="D1600" t="s">
        <v>3870</v>
      </c>
      <c r="E1600" t="s">
        <v>3871</v>
      </c>
      <c r="F1600" t="s">
        <v>150</v>
      </c>
      <c r="G1600" t="s">
        <v>19</v>
      </c>
      <c r="H1600">
        <v>94159</v>
      </c>
      <c r="I1600" t="s">
        <v>6190</v>
      </c>
    </row>
    <row r="1601" spans="1:9" x14ac:dyDescent="0.35">
      <c r="A1601" t="s">
        <v>3873</v>
      </c>
      <c r="B1601" t="s">
        <v>3874</v>
      </c>
      <c r="C1601" t="s">
        <v>3875</v>
      </c>
      <c r="E1601" t="s">
        <v>3876</v>
      </c>
      <c r="F1601" t="s">
        <v>175</v>
      </c>
      <c r="G1601" t="s">
        <v>19</v>
      </c>
      <c r="H1601">
        <v>71137</v>
      </c>
      <c r="I1601" t="s">
        <v>6190</v>
      </c>
    </row>
    <row r="1602" spans="1:9" x14ac:dyDescent="0.35">
      <c r="A1602" t="s">
        <v>3878</v>
      </c>
      <c r="B1602" t="s">
        <v>3879</v>
      </c>
      <c r="C1602" t="s">
        <v>3880</v>
      </c>
      <c r="D1602" t="s">
        <v>3881</v>
      </c>
      <c r="E1602" t="s">
        <v>3882</v>
      </c>
      <c r="F1602" t="s">
        <v>46</v>
      </c>
      <c r="G1602" t="s">
        <v>19</v>
      </c>
      <c r="H1602">
        <v>19141</v>
      </c>
      <c r="I1602" t="s">
        <v>6191</v>
      </c>
    </row>
    <row r="1603" spans="1:9" x14ac:dyDescent="0.35">
      <c r="A1603" t="s">
        <v>3884</v>
      </c>
      <c r="B1603" t="s">
        <v>3885</v>
      </c>
      <c r="C1603" t="s">
        <v>3886</v>
      </c>
      <c r="D1603" t="s">
        <v>3887</v>
      </c>
      <c r="E1603" t="s">
        <v>3888</v>
      </c>
      <c r="F1603" t="s">
        <v>269</v>
      </c>
      <c r="G1603" t="s">
        <v>19</v>
      </c>
      <c r="H1603">
        <v>41905</v>
      </c>
      <c r="I1603" t="s">
        <v>6190</v>
      </c>
    </row>
    <row r="1604" spans="1:9" x14ac:dyDescent="0.35">
      <c r="A1604" t="s">
        <v>3890</v>
      </c>
      <c r="B1604" t="s">
        <v>3891</v>
      </c>
      <c r="C1604" t="s">
        <v>3892</v>
      </c>
      <c r="D1604" t="s">
        <v>3893</v>
      </c>
      <c r="E1604" t="s">
        <v>3894</v>
      </c>
      <c r="F1604" t="s">
        <v>260</v>
      </c>
      <c r="G1604" t="s">
        <v>19</v>
      </c>
      <c r="H1604">
        <v>43666</v>
      </c>
      <c r="I1604" t="s">
        <v>6190</v>
      </c>
    </row>
    <row r="1605" spans="1:9" x14ac:dyDescent="0.35">
      <c r="A1605" t="s">
        <v>3896</v>
      </c>
      <c r="B1605" t="s">
        <v>3897</v>
      </c>
      <c r="C1605" t="s">
        <v>3898</v>
      </c>
      <c r="E1605" t="s">
        <v>3899</v>
      </c>
      <c r="F1605" t="s">
        <v>78</v>
      </c>
      <c r="G1605" t="s">
        <v>19</v>
      </c>
      <c r="H1605">
        <v>80945</v>
      </c>
      <c r="I1605" t="s">
        <v>6191</v>
      </c>
    </row>
    <row r="1606" spans="1:9" x14ac:dyDescent="0.35">
      <c r="A1606" t="s">
        <v>3901</v>
      </c>
      <c r="B1606" t="s">
        <v>3902</v>
      </c>
      <c r="D1606" t="s">
        <v>3903</v>
      </c>
      <c r="E1606" t="s">
        <v>3904</v>
      </c>
      <c r="F1606" t="s">
        <v>380</v>
      </c>
      <c r="G1606" t="s">
        <v>318</v>
      </c>
      <c r="I1606" t="s">
        <v>6191</v>
      </c>
    </row>
    <row r="1607" spans="1:9" x14ac:dyDescent="0.35">
      <c r="A1607" t="s">
        <v>3906</v>
      </c>
      <c r="B1607" t="s">
        <v>3907</v>
      </c>
      <c r="C1607" t="s">
        <v>3908</v>
      </c>
      <c r="D1607" t="s">
        <v>3909</v>
      </c>
      <c r="E1607" t="s">
        <v>3910</v>
      </c>
      <c r="F1607" t="s">
        <v>108</v>
      </c>
      <c r="G1607" t="s">
        <v>19</v>
      </c>
      <c r="H1607">
        <v>15274</v>
      </c>
      <c r="I1607" t="s">
        <v>6190</v>
      </c>
    </row>
    <row r="1608" spans="1:9" x14ac:dyDescent="0.35">
      <c r="A1608" t="s">
        <v>3912</v>
      </c>
      <c r="B1608" t="s">
        <v>3913</v>
      </c>
      <c r="C1608" t="s">
        <v>3914</v>
      </c>
      <c r="D1608" t="s">
        <v>3915</v>
      </c>
      <c r="E1608" t="s">
        <v>3916</v>
      </c>
      <c r="F1608" t="s">
        <v>29</v>
      </c>
      <c r="G1608" t="s">
        <v>19</v>
      </c>
      <c r="H1608">
        <v>33411</v>
      </c>
      <c r="I1608" t="s">
        <v>6191</v>
      </c>
    </row>
    <row r="1609" spans="1:9" x14ac:dyDescent="0.35">
      <c r="A1609" t="s">
        <v>3918</v>
      </c>
      <c r="B1609" t="s">
        <v>3919</v>
      </c>
      <c r="C1609" t="s">
        <v>3920</v>
      </c>
      <c r="D1609" t="s">
        <v>3921</v>
      </c>
      <c r="E1609" t="s">
        <v>3922</v>
      </c>
      <c r="F1609" t="s">
        <v>175</v>
      </c>
      <c r="G1609" t="s">
        <v>19</v>
      </c>
      <c r="H1609">
        <v>71115</v>
      </c>
      <c r="I1609" t="s">
        <v>6190</v>
      </c>
    </row>
    <row r="1610" spans="1:9" x14ac:dyDescent="0.35">
      <c r="A1610" t="s">
        <v>3924</v>
      </c>
      <c r="B1610" t="s">
        <v>3925</v>
      </c>
      <c r="E1610" t="s">
        <v>3926</v>
      </c>
      <c r="F1610" t="s">
        <v>255</v>
      </c>
      <c r="G1610" t="s">
        <v>19</v>
      </c>
      <c r="H1610">
        <v>44105</v>
      </c>
      <c r="I1610" t="s">
        <v>6191</v>
      </c>
    </row>
    <row r="1611" spans="1:9" x14ac:dyDescent="0.35">
      <c r="A1611" t="s">
        <v>3928</v>
      </c>
      <c r="B1611" t="s">
        <v>3929</v>
      </c>
      <c r="C1611" t="s">
        <v>3930</v>
      </c>
      <c r="D1611" t="s">
        <v>3931</v>
      </c>
      <c r="E1611" t="s">
        <v>3932</v>
      </c>
      <c r="F1611" t="s">
        <v>45</v>
      </c>
      <c r="G1611" t="s">
        <v>19</v>
      </c>
      <c r="H1611">
        <v>53234</v>
      </c>
      <c r="I1611" t="s">
        <v>6190</v>
      </c>
    </row>
    <row r="1612" spans="1:9" x14ac:dyDescent="0.35">
      <c r="A1612" t="s">
        <v>3934</v>
      </c>
      <c r="B1612" t="s">
        <v>3935</v>
      </c>
      <c r="C1612" t="s">
        <v>3936</v>
      </c>
      <c r="D1612" t="s">
        <v>3937</v>
      </c>
      <c r="E1612" t="s">
        <v>3938</v>
      </c>
      <c r="F1612" t="s">
        <v>271</v>
      </c>
      <c r="G1612" t="s">
        <v>19</v>
      </c>
      <c r="H1612">
        <v>33345</v>
      </c>
      <c r="I1612" t="s">
        <v>6191</v>
      </c>
    </row>
    <row r="1613" spans="1:9" x14ac:dyDescent="0.35">
      <c r="A1613" t="s">
        <v>3940</v>
      </c>
      <c r="B1613" t="s">
        <v>3941</v>
      </c>
      <c r="C1613" t="s">
        <v>3942</v>
      </c>
      <c r="D1613" t="s">
        <v>3943</v>
      </c>
      <c r="E1613" t="s">
        <v>3944</v>
      </c>
      <c r="F1613" t="s">
        <v>175</v>
      </c>
      <c r="G1613" t="s">
        <v>19</v>
      </c>
      <c r="H1613">
        <v>71105</v>
      </c>
      <c r="I1613" t="s">
        <v>6191</v>
      </c>
    </row>
    <row r="1614" spans="1:9" x14ac:dyDescent="0.35">
      <c r="A1614" t="s">
        <v>3946</v>
      </c>
      <c r="B1614" t="s">
        <v>3947</v>
      </c>
      <c r="D1614" t="s">
        <v>3948</v>
      </c>
      <c r="E1614" t="s">
        <v>3949</v>
      </c>
      <c r="F1614" t="s">
        <v>289</v>
      </c>
      <c r="G1614" t="s">
        <v>318</v>
      </c>
      <c r="I1614" t="s">
        <v>6191</v>
      </c>
    </row>
    <row r="1615" spans="1:9" x14ac:dyDescent="0.35">
      <c r="A1615" t="s">
        <v>3951</v>
      </c>
      <c r="B1615" t="s">
        <v>3952</v>
      </c>
      <c r="D1615" t="s">
        <v>3953</v>
      </c>
      <c r="E1615" t="s">
        <v>3954</v>
      </c>
      <c r="F1615" t="s">
        <v>131</v>
      </c>
      <c r="G1615" t="s">
        <v>19</v>
      </c>
      <c r="H1615">
        <v>94207</v>
      </c>
      <c r="I1615" t="s">
        <v>6191</v>
      </c>
    </row>
    <row r="1616" spans="1:9" x14ac:dyDescent="0.35">
      <c r="A1616" t="s">
        <v>3956</v>
      </c>
      <c r="B1616" t="s">
        <v>3957</v>
      </c>
      <c r="D1616" t="s">
        <v>3958</v>
      </c>
      <c r="E1616" t="s">
        <v>3959</v>
      </c>
      <c r="F1616" t="s">
        <v>130</v>
      </c>
      <c r="G1616" t="s">
        <v>19</v>
      </c>
      <c r="H1616">
        <v>37240</v>
      </c>
      <c r="I1616" t="s">
        <v>6191</v>
      </c>
    </row>
    <row r="1617" spans="1:9" x14ac:dyDescent="0.35">
      <c r="A1617" t="s">
        <v>3961</v>
      </c>
      <c r="B1617" t="s">
        <v>3962</v>
      </c>
      <c r="C1617" t="s">
        <v>3963</v>
      </c>
      <c r="D1617" t="s">
        <v>3964</v>
      </c>
      <c r="E1617" t="s">
        <v>3965</v>
      </c>
      <c r="F1617" t="s">
        <v>97</v>
      </c>
      <c r="G1617" t="s">
        <v>19</v>
      </c>
      <c r="H1617">
        <v>58122</v>
      </c>
      <c r="I1617" t="s">
        <v>6190</v>
      </c>
    </row>
    <row r="1618" spans="1:9" x14ac:dyDescent="0.35">
      <c r="A1618" t="s">
        <v>3967</v>
      </c>
      <c r="B1618" t="s">
        <v>3968</v>
      </c>
      <c r="C1618" t="s">
        <v>3969</v>
      </c>
      <c r="D1618" t="s">
        <v>3970</v>
      </c>
      <c r="E1618" t="s">
        <v>3971</v>
      </c>
      <c r="F1618" t="s">
        <v>54</v>
      </c>
      <c r="G1618" t="s">
        <v>28</v>
      </c>
      <c r="I1618" t="s">
        <v>6191</v>
      </c>
    </row>
    <row r="1619" spans="1:9" x14ac:dyDescent="0.35">
      <c r="A1619" t="s">
        <v>3973</v>
      </c>
      <c r="B1619" t="s">
        <v>3974</v>
      </c>
      <c r="C1619" t="s">
        <v>3975</v>
      </c>
      <c r="D1619" t="s">
        <v>3976</v>
      </c>
      <c r="E1619" t="s">
        <v>3977</v>
      </c>
      <c r="F1619" t="s">
        <v>90</v>
      </c>
      <c r="G1619" t="s">
        <v>19</v>
      </c>
      <c r="H1619">
        <v>74184</v>
      </c>
      <c r="I1619" t="s">
        <v>6191</v>
      </c>
    </row>
    <row r="1620" spans="1:9" x14ac:dyDescent="0.35">
      <c r="A1620" t="s">
        <v>3979</v>
      </c>
      <c r="B1620" t="s">
        <v>3980</v>
      </c>
      <c r="C1620" t="s">
        <v>3981</v>
      </c>
      <c r="D1620" t="s">
        <v>3982</v>
      </c>
      <c r="E1620" t="s">
        <v>3983</v>
      </c>
      <c r="F1620" t="s">
        <v>57</v>
      </c>
      <c r="G1620" t="s">
        <v>19</v>
      </c>
      <c r="H1620">
        <v>10045</v>
      </c>
      <c r="I1620" t="s">
        <v>6190</v>
      </c>
    </row>
    <row r="1621" spans="1:9" x14ac:dyDescent="0.35">
      <c r="A1621" t="s">
        <v>3985</v>
      </c>
      <c r="B1621" t="s">
        <v>3986</v>
      </c>
      <c r="C1621" t="s">
        <v>3987</v>
      </c>
      <c r="D1621" t="s">
        <v>3988</v>
      </c>
      <c r="E1621" t="s">
        <v>3989</v>
      </c>
      <c r="F1621" t="s">
        <v>53</v>
      </c>
      <c r="G1621" t="s">
        <v>19</v>
      </c>
      <c r="H1621">
        <v>34642</v>
      </c>
      <c r="I1621" t="s">
        <v>6190</v>
      </c>
    </row>
    <row r="1622" spans="1:9" x14ac:dyDescent="0.35">
      <c r="A1622" t="s">
        <v>3991</v>
      </c>
      <c r="B1622" t="s">
        <v>3992</v>
      </c>
      <c r="C1622" t="s">
        <v>3993</v>
      </c>
      <c r="D1622" t="s">
        <v>3994</v>
      </c>
      <c r="E1622" t="s">
        <v>3995</v>
      </c>
      <c r="F1622" t="s">
        <v>2998</v>
      </c>
      <c r="G1622" t="s">
        <v>318</v>
      </c>
      <c r="I1622" t="s">
        <v>6191</v>
      </c>
    </row>
    <row r="1623" spans="1:9" x14ac:dyDescent="0.35">
      <c r="A1623" t="s">
        <v>3997</v>
      </c>
      <c r="B1623" t="s">
        <v>3998</v>
      </c>
      <c r="C1623" t="s">
        <v>3999</v>
      </c>
      <c r="D1623" t="s">
        <v>4000</v>
      </c>
      <c r="E1623" t="s">
        <v>4001</v>
      </c>
      <c r="F1623" t="s">
        <v>189</v>
      </c>
      <c r="G1623" t="s">
        <v>19</v>
      </c>
      <c r="H1623">
        <v>97296</v>
      </c>
      <c r="I1623" t="s">
        <v>6191</v>
      </c>
    </row>
    <row r="1624" spans="1:9" x14ac:dyDescent="0.35">
      <c r="A1624" t="s">
        <v>4003</v>
      </c>
      <c r="B1624" t="s">
        <v>4004</v>
      </c>
      <c r="C1624" t="s">
        <v>4005</v>
      </c>
      <c r="E1624" t="s">
        <v>4006</v>
      </c>
      <c r="F1624" t="s">
        <v>107</v>
      </c>
      <c r="G1624" t="s">
        <v>19</v>
      </c>
      <c r="H1624">
        <v>89115</v>
      </c>
      <c r="I1624" t="s">
        <v>6191</v>
      </c>
    </row>
    <row r="1625" spans="1:9" x14ac:dyDescent="0.35">
      <c r="A1625" t="s">
        <v>4008</v>
      </c>
      <c r="B1625" t="s">
        <v>4009</v>
      </c>
      <c r="D1625" t="s">
        <v>4010</v>
      </c>
      <c r="E1625" t="s">
        <v>4011</v>
      </c>
      <c r="F1625" t="s">
        <v>100</v>
      </c>
      <c r="G1625" t="s">
        <v>28</v>
      </c>
      <c r="I1625" t="s">
        <v>6191</v>
      </c>
    </row>
    <row r="1626" spans="1:9" x14ac:dyDescent="0.35">
      <c r="A1626" t="s">
        <v>4013</v>
      </c>
      <c r="B1626" t="s">
        <v>4014</v>
      </c>
      <c r="C1626" t="s">
        <v>4015</v>
      </c>
      <c r="E1626" t="s">
        <v>4016</v>
      </c>
      <c r="F1626" t="s">
        <v>339</v>
      </c>
      <c r="G1626" t="s">
        <v>318</v>
      </c>
      <c r="I1626" t="s">
        <v>6190</v>
      </c>
    </row>
    <row r="1627" spans="1:9" x14ac:dyDescent="0.35">
      <c r="A1627" t="s">
        <v>4018</v>
      </c>
      <c r="B1627" t="s">
        <v>4019</v>
      </c>
      <c r="C1627" t="s">
        <v>4020</v>
      </c>
      <c r="D1627" t="s">
        <v>4021</v>
      </c>
      <c r="E1627" t="s">
        <v>4022</v>
      </c>
      <c r="F1627" t="s">
        <v>150</v>
      </c>
      <c r="G1627" t="s">
        <v>19</v>
      </c>
      <c r="H1627">
        <v>94159</v>
      </c>
      <c r="I1627" t="s">
        <v>6191</v>
      </c>
    </row>
    <row r="1628" spans="1:9" x14ac:dyDescent="0.35">
      <c r="A1628" t="s">
        <v>4024</v>
      </c>
      <c r="B1628" t="s">
        <v>4025</v>
      </c>
      <c r="C1628" t="s">
        <v>4026</v>
      </c>
      <c r="D1628" t="s">
        <v>4027</v>
      </c>
      <c r="E1628" t="s">
        <v>4028</v>
      </c>
      <c r="F1628" t="s">
        <v>108</v>
      </c>
      <c r="G1628" t="s">
        <v>19</v>
      </c>
      <c r="H1628">
        <v>15274</v>
      </c>
      <c r="I1628" t="s">
        <v>6191</v>
      </c>
    </row>
    <row r="1629" spans="1:9" x14ac:dyDescent="0.35">
      <c r="A1629" t="s">
        <v>4030</v>
      </c>
      <c r="B1629" t="s">
        <v>4031</v>
      </c>
      <c r="C1629" t="s">
        <v>4032</v>
      </c>
      <c r="D1629" t="s">
        <v>4033</v>
      </c>
      <c r="E1629" t="s">
        <v>4034</v>
      </c>
      <c r="F1629" t="s">
        <v>63</v>
      </c>
      <c r="G1629" t="s">
        <v>19</v>
      </c>
      <c r="H1629">
        <v>77281</v>
      </c>
      <c r="I1629" t="s">
        <v>6190</v>
      </c>
    </row>
    <row r="1630" spans="1:9" x14ac:dyDescent="0.35">
      <c r="A1630" t="s">
        <v>4036</v>
      </c>
      <c r="B1630" t="s">
        <v>4037</v>
      </c>
      <c r="C1630" t="s">
        <v>4038</v>
      </c>
      <c r="D1630" t="s">
        <v>4039</v>
      </c>
      <c r="E1630" t="s">
        <v>4040</v>
      </c>
      <c r="F1630" t="s">
        <v>4041</v>
      </c>
      <c r="G1630" t="s">
        <v>318</v>
      </c>
      <c r="I1630" t="s">
        <v>6190</v>
      </c>
    </row>
    <row r="1631" spans="1:9" x14ac:dyDescent="0.35">
      <c r="A1631" t="s">
        <v>4042</v>
      </c>
      <c r="B1631" t="s">
        <v>4043</v>
      </c>
      <c r="C1631" t="s">
        <v>4044</v>
      </c>
      <c r="E1631" t="s">
        <v>4045</v>
      </c>
      <c r="F1631" t="s">
        <v>271</v>
      </c>
      <c r="G1631" t="s">
        <v>19</v>
      </c>
      <c r="H1631">
        <v>33345</v>
      </c>
      <c r="I1631" t="s">
        <v>6191</v>
      </c>
    </row>
    <row r="1632" spans="1:9" x14ac:dyDescent="0.35">
      <c r="A1632" t="s">
        <v>4046</v>
      </c>
      <c r="B1632" t="s">
        <v>4047</v>
      </c>
      <c r="C1632" t="s">
        <v>4048</v>
      </c>
      <c r="D1632" t="s">
        <v>4049</v>
      </c>
      <c r="E1632" t="s">
        <v>4050</v>
      </c>
      <c r="F1632" t="s">
        <v>190</v>
      </c>
      <c r="G1632" t="s">
        <v>19</v>
      </c>
      <c r="H1632">
        <v>76210</v>
      </c>
      <c r="I1632" t="s">
        <v>6191</v>
      </c>
    </row>
    <row r="1633" spans="1:9" x14ac:dyDescent="0.35">
      <c r="A1633" t="s">
        <v>4051</v>
      </c>
      <c r="B1633" t="s">
        <v>4052</v>
      </c>
      <c r="C1633" t="s">
        <v>4053</v>
      </c>
      <c r="D1633" t="s">
        <v>4054</v>
      </c>
      <c r="E1633" t="s">
        <v>4055</v>
      </c>
      <c r="F1633" t="s">
        <v>488</v>
      </c>
      <c r="G1633" t="s">
        <v>318</v>
      </c>
      <c r="I1633" t="s">
        <v>6190</v>
      </c>
    </row>
    <row r="1634" spans="1:9" x14ac:dyDescent="0.35">
      <c r="A1634" t="s">
        <v>4057</v>
      </c>
      <c r="B1634" t="s">
        <v>4058</v>
      </c>
      <c r="C1634" t="s">
        <v>4059</v>
      </c>
      <c r="D1634" t="s">
        <v>4060</v>
      </c>
      <c r="E1634" t="s">
        <v>4061</v>
      </c>
      <c r="F1634" t="s">
        <v>27</v>
      </c>
      <c r="G1634" t="s">
        <v>19</v>
      </c>
      <c r="H1634">
        <v>90005</v>
      </c>
      <c r="I1634" t="s">
        <v>6191</v>
      </c>
    </row>
    <row r="1635" spans="1:9" x14ac:dyDescent="0.35">
      <c r="A1635" t="s">
        <v>4063</v>
      </c>
      <c r="B1635" t="s">
        <v>4064</v>
      </c>
      <c r="C1635" t="s">
        <v>4065</v>
      </c>
      <c r="D1635" t="s">
        <v>4066</v>
      </c>
      <c r="E1635" t="s">
        <v>4067</v>
      </c>
      <c r="F1635" t="s">
        <v>202</v>
      </c>
      <c r="G1635" t="s">
        <v>19</v>
      </c>
      <c r="H1635">
        <v>18706</v>
      </c>
      <c r="I1635" t="s">
        <v>6191</v>
      </c>
    </row>
    <row r="1636" spans="1:9" x14ac:dyDescent="0.35">
      <c r="A1636" t="s">
        <v>4069</v>
      </c>
      <c r="B1636" t="s">
        <v>4070</v>
      </c>
      <c r="C1636" t="s">
        <v>4071</v>
      </c>
      <c r="D1636" t="s">
        <v>4072</v>
      </c>
      <c r="E1636" t="s">
        <v>4073</v>
      </c>
      <c r="F1636" t="s">
        <v>190</v>
      </c>
      <c r="G1636" t="s">
        <v>19</v>
      </c>
      <c r="H1636">
        <v>76205</v>
      </c>
      <c r="I1636" t="s">
        <v>6191</v>
      </c>
    </row>
    <row r="1637" spans="1:9" x14ac:dyDescent="0.35">
      <c r="A1637" t="s">
        <v>4075</v>
      </c>
      <c r="B1637" t="s">
        <v>4076</v>
      </c>
      <c r="C1637" t="s">
        <v>4077</v>
      </c>
      <c r="D1637" t="s">
        <v>4078</v>
      </c>
      <c r="E1637" t="s">
        <v>4079</v>
      </c>
      <c r="F1637" t="s">
        <v>37</v>
      </c>
      <c r="G1637" t="s">
        <v>19</v>
      </c>
      <c r="H1637">
        <v>64082</v>
      </c>
      <c r="I1637" t="s">
        <v>6190</v>
      </c>
    </row>
    <row r="1638" spans="1:9" x14ac:dyDescent="0.35">
      <c r="A1638" t="s">
        <v>4081</v>
      </c>
      <c r="B1638" t="s">
        <v>4082</v>
      </c>
      <c r="C1638" t="s">
        <v>4083</v>
      </c>
      <c r="D1638" t="s">
        <v>4084</v>
      </c>
      <c r="E1638" t="s">
        <v>4085</v>
      </c>
      <c r="F1638" t="s">
        <v>88</v>
      </c>
      <c r="G1638" t="s">
        <v>19</v>
      </c>
      <c r="H1638">
        <v>72209</v>
      </c>
      <c r="I1638" t="s">
        <v>6190</v>
      </c>
    </row>
    <row r="1639" spans="1:9" x14ac:dyDescent="0.35">
      <c r="A1639" t="s">
        <v>4087</v>
      </c>
      <c r="B1639" t="s">
        <v>4088</v>
      </c>
      <c r="C1639" t="s">
        <v>4089</v>
      </c>
      <c r="D1639" t="s">
        <v>4090</v>
      </c>
      <c r="E1639" t="s">
        <v>4091</v>
      </c>
      <c r="F1639" t="s">
        <v>4092</v>
      </c>
      <c r="G1639" t="s">
        <v>318</v>
      </c>
      <c r="I1639" t="s">
        <v>6190</v>
      </c>
    </row>
    <row r="1640" spans="1:9" x14ac:dyDescent="0.35">
      <c r="A1640" t="s">
        <v>4094</v>
      </c>
      <c r="B1640" t="s">
        <v>4095</v>
      </c>
      <c r="D1640" t="s">
        <v>4096</v>
      </c>
      <c r="E1640" t="s">
        <v>4097</v>
      </c>
      <c r="F1640" t="s">
        <v>3664</v>
      </c>
      <c r="G1640" t="s">
        <v>318</v>
      </c>
      <c r="I1640" t="s">
        <v>6190</v>
      </c>
    </row>
    <row r="1641" spans="1:9" x14ac:dyDescent="0.35">
      <c r="A1641" t="s">
        <v>4099</v>
      </c>
      <c r="B1641" t="s">
        <v>4100</v>
      </c>
      <c r="C1641" t="s">
        <v>4101</v>
      </c>
      <c r="D1641" t="s">
        <v>4102</v>
      </c>
      <c r="E1641" t="s">
        <v>4103</v>
      </c>
      <c r="F1641" t="s">
        <v>179</v>
      </c>
      <c r="G1641" t="s">
        <v>19</v>
      </c>
      <c r="H1641">
        <v>16534</v>
      </c>
      <c r="I1641" t="s">
        <v>6190</v>
      </c>
    </row>
    <row r="1642" spans="1:9" x14ac:dyDescent="0.35">
      <c r="A1642" t="s">
        <v>4105</v>
      </c>
      <c r="B1642" t="s">
        <v>4106</v>
      </c>
      <c r="D1642" t="s">
        <v>4107</v>
      </c>
      <c r="E1642" t="s">
        <v>4108</v>
      </c>
      <c r="F1642" t="s">
        <v>280</v>
      </c>
      <c r="G1642" t="s">
        <v>28</v>
      </c>
      <c r="I1642" t="s">
        <v>6191</v>
      </c>
    </row>
    <row r="1643" spans="1:9" x14ac:dyDescent="0.35">
      <c r="A1643" t="s">
        <v>4110</v>
      </c>
      <c r="B1643" t="s">
        <v>4111</v>
      </c>
      <c r="C1643" t="s">
        <v>4112</v>
      </c>
      <c r="D1643" t="s">
        <v>4113</v>
      </c>
      <c r="E1643" t="s">
        <v>4114</v>
      </c>
      <c r="F1643" t="s">
        <v>108</v>
      </c>
      <c r="G1643" t="s">
        <v>19</v>
      </c>
      <c r="H1643">
        <v>15255</v>
      </c>
      <c r="I1643" t="s">
        <v>6190</v>
      </c>
    </row>
    <row r="1644" spans="1:9" x14ac:dyDescent="0.35">
      <c r="A1644" t="s">
        <v>4116</v>
      </c>
      <c r="B1644" t="s">
        <v>4117</v>
      </c>
      <c r="C1644" t="s">
        <v>4118</v>
      </c>
      <c r="D1644" t="s">
        <v>4119</v>
      </c>
      <c r="E1644" t="s">
        <v>4120</v>
      </c>
      <c r="F1644" t="s">
        <v>4121</v>
      </c>
      <c r="G1644" t="s">
        <v>28</v>
      </c>
      <c r="I1644" t="s">
        <v>6190</v>
      </c>
    </row>
    <row r="1645" spans="1:9" x14ac:dyDescent="0.35">
      <c r="A1645" t="s">
        <v>4124</v>
      </c>
      <c r="B1645" t="s">
        <v>4125</v>
      </c>
      <c r="C1645" t="s">
        <v>4126</v>
      </c>
      <c r="E1645" t="s">
        <v>4127</v>
      </c>
      <c r="F1645" t="s">
        <v>52</v>
      </c>
      <c r="G1645" t="s">
        <v>19</v>
      </c>
      <c r="H1645">
        <v>75260</v>
      </c>
      <c r="I1645" t="s">
        <v>6190</v>
      </c>
    </row>
    <row r="1646" spans="1:9" x14ac:dyDescent="0.35">
      <c r="A1646" t="s">
        <v>4129</v>
      </c>
      <c r="B1646" t="s">
        <v>4130</v>
      </c>
      <c r="D1646" t="s">
        <v>4131</v>
      </c>
      <c r="E1646" t="s">
        <v>4132</v>
      </c>
      <c r="F1646" t="s">
        <v>92</v>
      </c>
      <c r="G1646" t="s">
        <v>19</v>
      </c>
      <c r="H1646">
        <v>33233</v>
      </c>
      <c r="I1646" t="s">
        <v>6191</v>
      </c>
    </row>
    <row r="1647" spans="1:9" x14ac:dyDescent="0.35">
      <c r="A1647" t="s">
        <v>4134</v>
      </c>
      <c r="B1647" t="s">
        <v>4135</v>
      </c>
      <c r="C1647" t="s">
        <v>4136</v>
      </c>
      <c r="D1647" t="s">
        <v>4137</v>
      </c>
      <c r="E1647" t="s">
        <v>4138</v>
      </c>
      <c r="F1647" t="s">
        <v>467</v>
      </c>
      <c r="G1647" t="s">
        <v>19</v>
      </c>
      <c r="H1647">
        <v>76905</v>
      </c>
      <c r="I1647" t="s">
        <v>6190</v>
      </c>
    </row>
    <row r="1648" spans="1:9" x14ac:dyDescent="0.35">
      <c r="A1648" t="s">
        <v>4140</v>
      </c>
      <c r="B1648" t="s">
        <v>4141</v>
      </c>
      <c r="C1648" t="s">
        <v>4142</v>
      </c>
      <c r="D1648" t="s">
        <v>4143</v>
      </c>
      <c r="E1648" t="s">
        <v>4144</v>
      </c>
      <c r="F1648" t="s">
        <v>198</v>
      </c>
      <c r="G1648" t="s">
        <v>19</v>
      </c>
      <c r="H1648">
        <v>12205</v>
      </c>
      <c r="I1648" t="s">
        <v>6190</v>
      </c>
    </row>
    <row r="1649" spans="1:9" x14ac:dyDescent="0.35">
      <c r="A1649" t="s">
        <v>4146</v>
      </c>
      <c r="B1649" t="s">
        <v>4147</v>
      </c>
      <c r="C1649" t="s">
        <v>4148</v>
      </c>
      <c r="D1649" t="s">
        <v>4149</v>
      </c>
      <c r="E1649" t="s">
        <v>4150</v>
      </c>
      <c r="F1649" t="s">
        <v>279</v>
      </c>
      <c r="G1649" t="s">
        <v>28</v>
      </c>
      <c r="I1649" t="s">
        <v>6190</v>
      </c>
    </row>
    <row r="1650" spans="1:9" x14ac:dyDescent="0.35">
      <c r="A1650" t="s">
        <v>4152</v>
      </c>
      <c r="B1650" t="s">
        <v>4153</v>
      </c>
      <c r="C1650" t="s">
        <v>4154</v>
      </c>
      <c r="D1650" t="s">
        <v>4155</v>
      </c>
      <c r="E1650" t="s">
        <v>4156</v>
      </c>
      <c r="F1650" t="s">
        <v>39</v>
      </c>
      <c r="G1650" t="s">
        <v>19</v>
      </c>
      <c r="H1650">
        <v>43240</v>
      </c>
      <c r="I1650" t="s">
        <v>6191</v>
      </c>
    </row>
    <row r="1651" spans="1:9" x14ac:dyDescent="0.35">
      <c r="A1651" t="s">
        <v>4158</v>
      </c>
      <c r="B1651" t="s">
        <v>4159</v>
      </c>
      <c r="C1651" t="s">
        <v>4160</v>
      </c>
      <c r="D1651" t="s">
        <v>4161</v>
      </c>
      <c r="E1651" t="s">
        <v>4162</v>
      </c>
      <c r="F1651" t="s">
        <v>354</v>
      </c>
      <c r="G1651" t="s">
        <v>28</v>
      </c>
      <c r="I1651" t="s">
        <v>6191</v>
      </c>
    </row>
    <row r="1652" spans="1:9" x14ac:dyDescent="0.35">
      <c r="A1652" t="s">
        <v>4164</v>
      </c>
      <c r="B1652" t="s">
        <v>4165</v>
      </c>
      <c r="C1652" t="s">
        <v>4166</v>
      </c>
      <c r="D1652" t="s">
        <v>4167</v>
      </c>
      <c r="E1652" t="s">
        <v>4168</v>
      </c>
      <c r="F1652" t="s">
        <v>153</v>
      </c>
      <c r="G1652" t="s">
        <v>19</v>
      </c>
      <c r="H1652">
        <v>92883</v>
      </c>
      <c r="I1652" t="s">
        <v>6190</v>
      </c>
    </row>
    <row r="1653" spans="1:9" x14ac:dyDescent="0.35">
      <c r="A1653" t="s">
        <v>4170</v>
      </c>
      <c r="B1653" t="s">
        <v>4171</v>
      </c>
      <c r="D1653" t="s">
        <v>4172</v>
      </c>
      <c r="E1653" t="s">
        <v>4173</v>
      </c>
      <c r="F1653" t="s">
        <v>47</v>
      </c>
      <c r="G1653" t="s">
        <v>19</v>
      </c>
      <c r="H1653">
        <v>20436</v>
      </c>
      <c r="I1653" t="s">
        <v>6191</v>
      </c>
    </row>
    <row r="1654" spans="1:9" x14ac:dyDescent="0.35">
      <c r="A1654" t="s">
        <v>4175</v>
      </c>
      <c r="B1654" t="s">
        <v>4176</v>
      </c>
      <c r="C1654" t="s">
        <v>4177</v>
      </c>
      <c r="E1654" t="s">
        <v>4178</v>
      </c>
      <c r="F1654" t="s">
        <v>461</v>
      </c>
      <c r="G1654" t="s">
        <v>318</v>
      </c>
      <c r="I1654" t="s">
        <v>6191</v>
      </c>
    </row>
    <row r="1655" spans="1:9" x14ac:dyDescent="0.35">
      <c r="A1655" t="s">
        <v>4180</v>
      </c>
      <c r="B1655" t="s">
        <v>4181</v>
      </c>
      <c r="C1655" t="s">
        <v>4182</v>
      </c>
      <c r="D1655" t="s">
        <v>4183</v>
      </c>
      <c r="E1655" t="s">
        <v>4184</v>
      </c>
      <c r="F1655" t="s">
        <v>260</v>
      </c>
      <c r="G1655" t="s">
        <v>19</v>
      </c>
      <c r="H1655">
        <v>43610</v>
      </c>
      <c r="I1655" t="s">
        <v>6191</v>
      </c>
    </row>
    <row r="1656" spans="1:9" x14ac:dyDescent="0.35">
      <c r="A1656" t="s">
        <v>4186</v>
      </c>
      <c r="B1656" t="s">
        <v>4187</v>
      </c>
      <c r="C1656" t="s">
        <v>4188</v>
      </c>
      <c r="D1656" t="s">
        <v>4189</v>
      </c>
      <c r="E1656" t="s">
        <v>4190</v>
      </c>
      <c r="F1656" t="s">
        <v>47</v>
      </c>
      <c r="G1656" t="s">
        <v>19</v>
      </c>
      <c r="H1656">
        <v>20088</v>
      </c>
      <c r="I1656" t="s">
        <v>6191</v>
      </c>
    </row>
    <row r="1657" spans="1:9" x14ac:dyDescent="0.35">
      <c r="A1657" t="s">
        <v>4192</v>
      </c>
      <c r="B1657" t="s">
        <v>4193</v>
      </c>
      <c r="C1657" t="s">
        <v>4194</v>
      </c>
      <c r="E1657" t="s">
        <v>4195</v>
      </c>
      <c r="F1657" t="s">
        <v>186</v>
      </c>
      <c r="G1657" t="s">
        <v>19</v>
      </c>
      <c r="H1657">
        <v>52405</v>
      </c>
      <c r="I1657" t="s">
        <v>6190</v>
      </c>
    </row>
    <row r="1658" spans="1:9" x14ac:dyDescent="0.35">
      <c r="A1658" t="s">
        <v>4197</v>
      </c>
      <c r="B1658" t="s">
        <v>4198</v>
      </c>
      <c r="C1658" t="s">
        <v>4199</v>
      </c>
      <c r="E1658" t="s">
        <v>4200</v>
      </c>
      <c r="F1658" t="s">
        <v>133</v>
      </c>
      <c r="G1658" t="s">
        <v>19</v>
      </c>
      <c r="H1658">
        <v>80045</v>
      </c>
      <c r="I1658" t="s">
        <v>6191</v>
      </c>
    </row>
    <row r="1659" spans="1:9" x14ac:dyDescent="0.35">
      <c r="A1659" t="s">
        <v>4202</v>
      </c>
      <c r="B1659" t="s">
        <v>4203</v>
      </c>
      <c r="C1659" t="s">
        <v>4204</v>
      </c>
      <c r="D1659" t="s">
        <v>4205</v>
      </c>
      <c r="E1659" t="s">
        <v>4206</v>
      </c>
      <c r="F1659" t="s">
        <v>256</v>
      </c>
      <c r="G1659" t="s">
        <v>19</v>
      </c>
      <c r="H1659">
        <v>94089</v>
      </c>
      <c r="I1659" t="s">
        <v>6190</v>
      </c>
    </row>
    <row r="1660" spans="1:9" x14ac:dyDescent="0.35">
      <c r="A1660" t="s">
        <v>4208</v>
      </c>
      <c r="B1660" t="s">
        <v>4209</v>
      </c>
      <c r="E1660" t="s">
        <v>4210</v>
      </c>
      <c r="F1660" t="s">
        <v>375</v>
      </c>
      <c r="G1660" t="s">
        <v>318</v>
      </c>
      <c r="I1660" t="s">
        <v>6190</v>
      </c>
    </row>
    <row r="1661" spans="1:9" x14ac:dyDescent="0.35">
      <c r="A1661" t="s">
        <v>4212</v>
      </c>
      <c r="B1661" t="s">
        <v>4213</v>
      </c>
      <c r="C1661" t="s">
        <v>4214</v>
      </c>
      <c r="D1661" t="s">
        <v>4215</v>
      </c>
      <c r="E1661" t="s">
        <v>4216</v>
      </c>
      <c r="F1661" t="s">
        <v>397</v>
      </c>
      <c r="G1661" t="s">
        <v>318</v>
      </c>
      <c r="I1661" t="s">
        <v>6190</v>
      </c>
    </row>
    <row r="1662" spans="1:9" x14ac:dyDescent="0.35">
      <c r="A1662" t="s">
        <v>4218</v>
      </c>
      <c r="B1662" t="s">
        <v>4219</v>
      </c>
      <c r="C1662" t="s">
        <v>4220</v>
      </c>
      <c r="D1662" t="s">
        <v>4221</v>
      </c>
      <c r="E1662" t="s">
        <v>4222</v>
      </c>
      <c r="F1662" t="s">
        <v>174</v>
      </c>
      <c r="G1662" t="s">
        <v>19</v>
      </c>
      <c r="H1662">
        <v>48930</v>
      </c>
      <c r="I1662" t="s">
        <v>6191</v>
      </c>
    </row>
    <row r="1663" spans="1:9" x14ac:dyDescent="0.35">
      <c r="A1663" t="s">
        <v>4224</v>
      </c>
      <c r="B1663" t="s">
        <v>4225</v>
      </c>
      <c r="C1663" t="s">
        <v>4226</v>
      </c>
      <c r="D1663" t="s">
        <v>4227</v>
      </c>
      <c r="E1663" t="s">
        <v>4228</v>
      </c>
      <c r="F1663" t="s">
        <v>63</v>
      </c>
      <c r="G1663" t="s">
        <v>19</v>
      </c>
      <c r="H1663">
        <v>77281</v>
      </c>
      <c r="I1663" t="s">
        <v>6190</v>
      </c>
    </row>
    <row r="1664" spans="1:9" x14ac:dyDescent="0.35">
      <c r="A1664" t="s">
        <v>4230</v>
      </c>
      <c r="B1664" t="s">
        <v>4231</v>
      </c>
      <c r="C1664" t="s">
        <v>4232</v>
      </c>
      <c r="E1664" t="s">
        <v>4233</v>
      </c>
      <c r="F1664" t="s">
        <v>61</v>
      </c>
      <c r="G1664" t="s">
        <v>19</v>
      </c>
      <c r="H1664">
        <v>37131</v>
      </c>
      <c r="I1664" t="s">
        <v>6191</v>
      </c>
    </row>
    <row r="1665" spans="1:9" x14ac:dyDescent="0.35">
      <c r="A1665" t="s">
        <v>4235</v>
      </c>
      <c r="B1665" t="s">
        <v>4236</v>
      </c>
      <c r="C1665" t="s">
        <v>4237</v>
      </c>
      <c r="E1665" t="s">
        <v>4238</v>
      </c>
      <c r="F1665" t="s">
        <v>48</v>
      </c>
      <c r="G1665" t="s">
        <v>19</v>
      </c>
      <c r="H1665">
        <v>25362</v>
      </c>
      <c r="I1665" t="s">
        <v>6191</v>
      </c>
    </row>
    <row r="1666" spans="1:9" x14ac:dyDescent="0.35">
      <c r="A1666" t="s">
        <v>4240</v>
      </c>
      <c r="B1666" t="s">
        <v>4241</v>
      </c>
      <c r="C1666" t="s">
        <v>4242</v>
      </c>
      <c r="D1666" t="s">
        <v>4243</v>
      </c>
      <c r="E1666" t="s">
        <v>4244</v>
      </c>
      <c r="F1666" t="s">
        <v>179</v>
      </c>
      <c r="G1666" t="s">
        <v>19</v>
      </c>
      <c r="H1666">
        <v>16534</v>
      </c>
      <c r="I1666" t="s">
        <v>6191</v>
      </c>
    </row>
    <row r="1667" spans="1:9" x14ac:dyDescent="0.35">
      <c r="A1667" t="s">
        <v>4245</v>
      </c>
      <c r="B1667" t="s">
        <v>4246</v>
      </c>
      <c r="C1667" t="s">
        <v>4247</v>
      </c>
      <c r="D1667" t="s">
        <v>4248</v>
      </c>
      <c r="E1667" t="s">
        <v>4249</v>
      </c>
      <c r="F1667" t="s">
        <v>93</v>
      </c>
      <c r="G1667" t="s">
        <v>19</v>
      </c>
      <c r="H1667">
        <v>39204</v>
      </c>
      <c r="I1667" t="s">
        <v>6190</v>
      </c>
    </row>
    <row r="1668" spans="1:9" x14ac:dyDescent="0.35">
      <c r="A1668" t="s">
        <v>4251</v>
      </c>
      <c r="B1668" t="s">
        <v>4252</v>
      </c>
      <c r="C1668" t="s">
        <v>4253</v>
      </c>
      <c r="D1668" t="s">
        <v>4254</v>
      </c>
      <c r="E1668" t="s">
        <v>4255</v>
      </c>
      <c r="F1668" t="s">
        <v>297</v>
      </c>
      <c r="G1668" t="s">
        <v>19</v>
      </c>
      <c r="H1668">
        <v>79491</v>
      </c>
      <c r="I1668" t="s">
        <v>6191</v>
      </c>
    </row>
    <row r="1669" spans="1:9" x14ac:dyDescent="0.35">
      <c r="A1669" t="s">
        <v>4257</v>
      </c>
      <c r="B1669" t="s">
        <v>4258</v>
      </c>
      <c r="C1669" t="s">
        <v>4259</v>
      </c>
      <c r="D1669" t="s">
        <v>4260</v>
      </c>
      <c r="E1669" t="s">
        <v>4261</v>
      </c>
      <c r="F1669" t="s">
        <v>401</v>
      </c>
      <c r="G1669" t="s">
        <v>318</v>
      </c>
      <c r="I1669" t="s">
        <v>6191</v>
      </c>
    </row>
    <row r="1670" spans="1:9" x14ac:dyDescent="0.35">
      <c r="A1670" t="s">
        <v>4263</v>
      </c>
      <c r="B1670" t="s">
        <v>4264</v>
      </c>
      <c r="C1670" t="s">
        <v>4265</v>
      </c>
      <c r="D1670" t="s">
        <v>4266</v>
      </c>
      <c r="E1670" t="s">
        <v>4267</v>
      </c>
      <c r="F1670" t="s">
        <v>31</v>
      </c>
      <c r="G1670" t="s">
        <v>19</v>
      </c>
      <c r="H1670">
        <v>27717</v>
      </c>
      <c r="I1670" t="s">
        <v>6190</v>
      </c>
    </row>
    <row r="1671" spans="1:9" x14ac:dyDescent="0.35">
      <c r="A1671" t="s">
        <v>4269</v>
      </c>
      <c r="B1671" t="s">
        <v>4270</v>
      </c>
      <c r="C1671" t="s">
        <v>4271</v>
      </c>
      <c r="D1671" t="s">
        <v>4272</v>
      </c>
      <c r="E1671" t="s">
        <v>4273</v>
      </c>
      <c r="F1671" t="s">
        <v>275</v>
      </c>
      <c r="G1671" t="s">
        <v>19</v>
      </c>
      <c r="H1671">
        <v>29505</v>
      </c>
      <c r="I1671" t="s">
        <v>6191</v>
      </c>
    </row>
    <row r="1672" spans="1:9" x14ac:dyDescent="0.35">
      <c r="A1672" t="s">
        <v>4275</v>
      </c>
      <c r="B1672" t="s">
        <v>4276</v>
      </c>
      <c r="C1672" t="s">
        <v>4277</v>
      </c>
      <c r="D1672" t="s">
        <v>4278</v>
      </c>
      <c r="E1672" t="s">
        <v>4279</v>
      </c>
      <c r="F1672" t="s">
        <v>79</v>
      </c>
      <c r="G1672" t="s">
        <v>19</v>
      </c>
      <c r="H1672">
        <v>13205</v>
      </c>
      <c r="I1672" t="s">
        <v>6190</v>
      </c>
    </row>
    <row r="1673" spans="1:9" x14ac:dyDescent="0.35">
      <c r="A1673" t="s">
        <v>4281</v>
      </c>
      <c r="B1673" t="s">
        <v>4282</v>
      </c>
      <c r="C1673" t="s">
        <v>4283</v>
      </c>
      <c r="D1673" t="s">
        <v>4284</v>
      </c>
      <c r="E1673" t="s">
        <v>4285</v>
      </c>
      <c r="F1673" t="s">
        <v>259</v>
      </c>
      <c r="G1673" t="s">
        <v>19</v>
      </c>
      <c r="H1673">
        <v>30245</v>
      </c>
      <c r="I1673" t="s">
        <v>6191</v>
      </c>
    </row>
    <row r="1674" spans="1:9" x14ac:dyDescent="0.35">
      <c r="A1674" t="s">
        <v>4287</v>
      </c>
      <c r="B1674" t="s">
        <v>4288</v>
      </c>
      <c r="C1674" t="s">
        <v>4289</v>
      </c>
      <c r="E1674" t="s">
        <v>4290</v>
      </c>
      <c r="F1674" t="s">
        <v>63</v>
      </c>
      <c r="G1674" t="s">
        <v>19</v>
      </c>
      <c r="H1674">
        <v>77070</v>
      </c>
      <c r="I1674" t="s">
        <v>6190</v>
      </c>
    </row>
    <row r="1675" spans="1:9" x14ac:dyDescent="0.35">
      <c r="A1675" t="s">
        <v>4292</v>
      </c>
      <c r="B1675" t="s">
        <v>4293</v>
      </c>
      <c r="C1675" t="s">
        <v>4294</v>
      </c>
      <c r="D1675" t="s">
        <v>4295</v>
      </c>
      <c r="E1675" t="s">
        <v>4296</v>
      </c>
      <c r="F1675" t="s">
        <v>116</v>
      </c>
      <c r="G1675" t="s">
        <v>19</v>
      </c>
      <c r="H1675">
        <v>66160</v>
      </c>
      <c r="I1675" t="s">
        <v>6190</v>
      </c>
    </row>
    <row r="1676" spans="1:9" x14ac:dyDescent="0.35">
      <c r="A1676" t="s">
        <v>4298</v>
      </c>
      <c r="B1676" t="s">
        <v>4299</v>
      </c>
      <c r="C1676" t="s">
        <v>4300</v>
      </c>
      <c r="D1676" t="s">
        <v>4301</v>
      </c>
      <c r="E1676" t="s">
        <v>4302</v>
      </c>
      <c r="F1676" t="s">
        <v>396</v>
      </c>
      <c r="G1676" t="s">
        <v>19</v>
      </c>
      <c r="H1676">
        <v>34282</v>
      </c>
      <c r="I1676" t="s">
        <v>6190</v>
      </c>
    </row>
    <row r="1677" spans="1:9" x14ac:dyDescent="0.35">
      <c r="A1677" t="s">
        <v>4304</v>
      </c>
      <c r="B1677" t="s">
        <v>4305</v>
      </c>
      <c r="D1677" t="s">
        <v>4306</v>
      </c>
      <c r="E1677" t="s">
        <v>4307</v>
      </c>
      <c r="F1677" t="s">
        <v>313</v>
      </c>
      <c r="G1677" t="s">
        <v>19</v>
      </c>
      <c r="H1677">
        <v>18105</v>
      </c>
      <c r="I1677" t="s">
        <v>6190</v>
      </c>
    </row>
    <row r="1678" spans="1:9" x14ac:dyDescent="0.35">
      <c r="A1678" t="s">
        <v>4309</v>
      </c>
      <c r="B1678" t="s">
        <v>4310</v>
      </c>
      <c r="D1678" t="s">
        <v>4311</v>
      </c>
      <c r="E1678" t="s">
        <v>4312</v>
      </c>
      <c r="F1678" t="s">
        <v>214</v>
      </c>
      <c r="G1678" t="s">
        <v>19</v>
      </c>
      <c r="H1678">
        <v>23663</v>
      </c>
      <c r="I1678" t="s">
        <v>6191</v>
      </c>
    </row>
    <row r="1679" spans="1:9" x14ac:dyDescent="0.35">
      <c r="A1679" t="s">
        <v>4314</v>
      </c>
      <c r="B1679" t="s">
        <v>4315</v>
      </c>
      <c r="C1679" t="s">
        <v>4316</v>
      </c>
      <c r="D1679" t="s">
        <v>4317</v>
      </c>
      <c r="E1679" t="s">
        <v>4318</v>
      </c>
      <c r="F1679" t="s">
        <v>469</v>
      </c>
      <c r="G1679" t="s">
        <v>318</v>
      </c>
      <c r="I1679" t="s">
        <v>6191</v>
      </c>
    </row>
    <row r="1680" spans="1:9" x14ac:dyDescent="0.35">
      <c r="A1680" t="s">
        <v>4320</v>
      </c>
      <c r="B1680" t="s">
        <v>4321</v>
      </c>
      <c r="C1680" t="s">
        <v>4322</v>
      </c>
      <c r="D1680" t="s">
        <v>4323</v>
      </c>
      <c r="E1680" t="s">
        <v>4324</v>
      </c>
      <c r="F1680" t="s">
        <v>191</v>
      </c>
      <c r="G1680" t="s">
        <v>19</v>
      </c>
      <c r="H1680">
        <v>67260</v>
      </c>
      <c r="I1680" t="s">
        <v>6190</v>
      </c>
    </row>
    <row r="1681" spans="1:9" x14ac:dyDescent="0.35">
      <c r="A1681" t="s">
        <v>4326</v>
      </c>
      <c r="B1681" t="s">
        <v>4327</v>
      </c>
      <c r="C1681" t="s">
        <v>4328</v>
      </c>
      <c r="D1681" t="s">
        <v>4329</v>
      </c>
      <c r="E1681" t="s">
        <v>4330</v>
      </c>
      <c r="F1681" t="s">
        <v>279</v>
      </c>
      <c r="G1681" t="s">
        <v>28</v>
      </c>
      <c r="I1681" t="s">
        <v>6191</v>
      </c>
    </row>
    <row r="1682" spans="1:9" x14ac:dyDescent="0.35">
      <c r="A1682" t="s">
        <v>4332</v>
      </c>
      <c r="B1682" t="s">
        <v>4333</v>
      </c>
      <c r="C1682" t="s">
        <v>4334</v>
      </c>
      <c r="E1682" t="s">
        <v>4335</v>
      </c>
      <c r="F1682" t="s">
        <v>170</v>
      </c>
      <c r="G1682" t="s">
        <v>19</v>
      </c>
      <c r="H1682">
        <v>6816</v>
      </c>
      <c r="I1682" t="s">
        <v>6191</v>
      </c>
    </row>
    <row r="1683" spans="1:9" x14ac:dyDescent="0.35">
      <c r="A1683" t="s">
        <v>4337</v>
      </c>
      <c r="B1683" t="s">
        <v>4338</v>
      </c>
      <c r="C1683" t="s">
        <v>4339</v>
      </c>
      <c r="D1683" t="s">
        <v>4340</v>
      </c>
      <c r="E1683" t="s">
        <v>4341</v>
      </c>
      <c r="F1683" t="s">
        <v>248</v>
      </c>
      <c r="G1683" t="s">
        <v>28</v>
      </c>
      <c r="I1683" t="s">
        <v>6190</v>
      </c>
    </row>
    <row r="1684" spans="1:9" x14ac:dyDescent="0.35">
      <c r="A1684" t="s">
        <v>4343</v>
      </c>
      <c r="B1684" t="s">
        <v>4344</v>
      </c>
      <c r="C1684" t="s">
        <v>4345</v>
      </c>
      <c r="D1684" t="s">
        <v>4346</v>
      </c>
      <c r="E1684" t="s">
        <v>4347</v>
      </c>
      <c r="F1684" t="s">
        <v>22</v>
      </c>
      <c r="G1684" t="s">
        <v>19</v>
      </c>
      <c r="H1684">
        <v>32209</v>
      </c>
      <c r="I1684" t="s">
        <v>6190</v>
      </c>
    </row>
    <row r="1685" spans="1:9" x14ac:dyDescent="0.35">
      <c r="A1685" t="s">
        <v>4349</v>
      </c>
      <c r="B1685" t="s">
        <v>4350</v>
      </c>
      <c r="C1685" t="s">
        <v>4351</v>
      </c>
      <c r="D1685" t="s">
        <v>4352</v>
      </c>
      <c r="E1685" t="s">
        <v>4353</v>
      </c>
      <c r="F1685" t="s">
        <v>63</v>
      </c>
      <c r="G1685" t="s">
        <v>19</v>
      </c>
      <c r="H1685">
        <v>77299</v>
      </c>
      <c r="I1685" t="s">
        <v>6191</v>
      </c>
    </row>
    <row r="1686" spans="1:9" x14ac:dyDescent="0.35">
      <c r="A1686" t="s">
        <v>4355</v>
      </c>
      <c r="B1686" t="s">
        <v>4356</v>
      </c>
      <c r="D1686" t="s">
        <v>4357</v>
      </c>
      <c r="E1686" t="s">
        <v>4358</v>
      </c>
      <c r="F1686" t="s">
        <v>189</v>
      </c>
      <c r="G1686" t="s">
        <v>19</v>
      </c>
      <c r="H1686">
        <v>97255</v>
      </c>
      <c r="I1686" t="s">
        <v>6191</v>
      </c>
    </row>
    <row r="1687" spans="1:9" x14ac:dyDescent="0.35">
      <c r="A1687" t="s">
        <v>4360</v>
      </c>
      <c r="B1687" t="s">
        <v>4361</v>
      </c>
      <c r="C1687" t="s">
        <v>4362</v>
      </c>
      <c r="D1687" t="s">
        <v>4363</v>
      </c>
      <c r="E1687" t="s">
        <v>4364</v>
      </c>
      <c r="F1687" t="s">
        <v>87</v>
      </c>
      <c r="G1687" t="s">
        <v>19</v>
      </c>
      <c r="H1687">
        <v>91186</v>
      </c>
      <c r="I1687" t="s">
        <v>6190</v>
      </c>
    </row>
    <row r="1688" spans="1:9" x14ac:dyDescent="0.35">
      <c r="A1688" t="s">
        <v>4366</v>
      </c>
      <c r="B1688" t="s">
        <v>4367</v>
      </c>
      <c r="C1688" t="s">
        <v>4368</v>
      </c>
      <c r="D1688" t="s">
        <v>4369</v>
      </c>
      <c r="E1688" t="s">
        <v>4370</v>
      </c>
      <c r="F1688" t="s">
        <v>178</v>
      </c>
      <c r="G1688" t="s">
        <v>19</v>
      </c>
      <c r="H1688">
        <v>92725</v>
      </c>
      <c r="I1688" t="s">
        <v>6190</v>
      </c>
    </row>
    <row r="1689" spans="1:9" x14ac:dyDescent="0.35">
      <c r="A1689" t="s">
        <v>4372</v>
      </c>
      <c r="B1689" t="s">
        <v>4373</v>
      </c>
      <c r="C1689" t="s">
        <v>4374</v>
      </c>
      <c r="D1689" t="s">
        <v>4375</v>
      </c>
      <c r="E1689" t="s">
        <v>4376</v>
      </c>
      <c r="F1689" t="s">
        <v>98</v>
      </c>
      <c r="G1689" t="s">
        <v>19</v>
      </c>
      <c r="H1689">
        <v>95160</v>
      </c>
      <c r="I1689" t="s">
        <v>6191</v>
      </c>
    </row>
    <row r="1690" spans="1:9" x14ac:dyDescent="0.35">
      <c r="A1690" t="s">
        <v>4378</v>
      </c>
      <c r="B1690" t="s">
        <v>4379</v>
      </c>
      <c r="C1690" t="s">
        <v>4380</v>
      </c>
      <c r="D1690" t="s">
        <v>4381</v>
      </c>
      <c r="E1690" t="s">
        <v>4382</v>
      </c>
      <c r="F1690" t="s">
        <v>333</v>
      </c>
      <c r="G1690" t="s">
        <v>318</v>
      </c>
      <c r="I1690" t="s">
        <v>6191</v>
      </c>
    </row>
    <row r="1691" spans="1:9" x14ac:dyDescent="0.35">
      <c r="A1691" t="s">
        <v>4384</v>
      </c>
      <c r="B1691" t="s">
        <v>4385</v>
      </c>
      <c r="C1691" t="s">
        <v>4386</v>
      </c>
      <c r="D1691" t="s">
        <v>4387</v>
      </c>
      <c r="E1691" t="s">
        <v>4388</v>
      </c>
      <c r="F1691" t="s">
        <v>78</v>
      </c>
      <c r="G1691" t="s">
        <v>19</v>
      </c>
      <c r="H1691">
        <v>80935</v>
      </c>
      <c r="I1691" t="s">
        <v>6191</v>
      </c>
    </row>
    <row r="1692" spans="1:9" x14ac:dyDescent="0.35">
      <c r="A1692" t="s">
        <v>4390</v>
      </c>
      <c r="B1692" t="s">
        <v>4391</v>
      </c>
      <c r="E1692" t="s">
        <v>4392</v>
      </c>
      <c r="F1692" t="s">
        <v>260</v>
      </c>
      <c r="G1692" t="s">
        <v>19</v>
      </c>
      <c r="H1692">
        <v>43605</v>
      </c>
      <c r="I1692" t="s">
        <v>6191</v>
      </c>
    </row>
    <row r="1693" spans="1:9" x14ac:dyDescent="0.35">
      <c r="A1693" t="s">
        <v>4394</v>
      </c>
      <c r="B1693" t="s">
        <v>4395</v>
      </c>
      <c r="C1693" t="s">
        <v>4396</v>
      </c>
      <c r="D1693" t="s">
        <v>4397</v>
      </c>
      <c r="E1693" t="s">
        <v>4398</v>
      </c>
      <c r="F1693" t="s">
        <v>117</v>
      </c>
      <c r="G1693" t="s">
        <v>19</v>
      </c>
      <c r="H1693">
        <v>33436</v>
      </c>
      <c r="I1693" t="s">
        <v>6190</v>
      </c>
    </row>
    <row r="1694" spans="1:9" x14ac:dyDescent="0.35">
      <c r="A1694" t="s">
        <v>4400</v>
      </c>
      <c r="B1694" t="s">
        <v>4401</v>
      </c>
      <c r="C1694" t="s">
        <v>4402</v>
      </c>
      <c r="D1694" t="s">
        <v>4403</v>
      </c>
      <c r="E1694" t="s">
        <v>4404</v>
      </c>
      <c r="F1694" t="s">
        <v>51</v>
      </c>
      <c r="G1694" t="s">
        <v>19</v>
      </c>
      <c r="H1694">
        <v>45999</v>
      </c>
      <c r="I1694" t="s">
        <v>6191</v>
      </c>
    </row>
    <row r="1695" spans="1:9" x14ac:dyDescent="0.35">
      <c r="A1695" t="s">
        <v>4406</v>
      </c>
      <c r="B1695" t="s">
        <v>4407</v>
      </c>
      <c r="C1695" t="s">
        <v>4408</v>
      </c>
      <c r="D1695" t="s">
        <v>4409</v>
      </c>
      <c r="E1695" t="s">
        <v>4410</v>
      </c>
      <c r="F1695" t="s">
        <v>104</v>
      </c>
      <c r="G1695" t="s">
        <v>19</v>
      </c>
      <c r="H1695">
        <v>63121</v>
      </c>
      <c r="I1695" t="s">
        <v>6190</v>
      </c>
    </row>
    <row r="1696" spans="1:9" x14ac:dyDescent="0.35">
      <c r="A1696" t="s">
        <v>4412</v>
      </c>
      <c r="B1696" t="s">
        <v>4413</v>
      </c>
      <c r="C1696" t="s">
        <v>4414</v>
      </c>
      <c r="D1696" t="s">
        <v>4415</v>
      </c>
      <c r="E1696" t="s">
        <v>4416</v>
      </c>
      <c r="F1696" t="s">
        <v>243</v>
      </c>
      <c r="G1696" t="s">
        <v>19</v>
      </c>
      <c r="H1696">
        <v>10705</v>
      </c>
      <c r="I1696" t="s">
        <v>6191</v>
      </c>
    </row>
    <row r="1697" spans="1:9" x14ac:dyDescent="0.35">
      <c r="A1697" t="s">
        <v>4418</v>
      </c>
      <c r="B1697" t="s">
        <v>4419</v>
      </c>
      <c r="C1697" t="s">
        <v>4420</v>
      </c>
      <c r="D1697" t="s">
        <v>4421</v>
      </c>
      <c r="E1697" t="s">
        <v>4422</v>
      </c>
      <c r="F1697" t="s">
        <v>20</v>
      </c>
      <c r="G1697" t="s">
        <v>19</v>
      </c>
      <c r="H1697">
        <v>21290</v>
      </c>
      <c r="I1697" t="s">
        <v>6190</v>
      </c>
    </row>
    <row r="1698" spans="1:9" x14ac:dyDescent="0.35">
      <c r="A1698" t="s">
        <v>4424</v>
      </c>
      <c r="B1698" t="s">
        <v>4425</v>
      </c>
      <c r="C1698" t="s">
        <v>4426</v>
      </c>
      <c r="D1698" t="s">
        <v>4427</v>
      </c>
      <c r="E1698" t="s">
        <v>4428</v>
      </c>
      <c r="F1698" t="s">
        <v>22</v>
      </c>
      <c r="G1698" t="s">
        <v>19</v>
      </c>
      <c r="H1698">
        <v>32230</v>
      </c>
      <c r="I1698" t="s">
        <v>6191</v>
      </c>
    </row>
    <row r="1699" spans="1:9" x14ac:dyDescent="0.35">
      <c r="A1699" t="s">
        <v>4430</v>
      </c>
      <c r="B1699" t="s">
        <v>4431</v>
      </c>
      <c r="E1699" t="s">
        <v>4432</v>
      </c>
      <c r="F1699" t="s">
        <v>391</v>
      </c>
      <c r="G1699" t="s">
        <v>318</v>
      </c>
      <c r="I1699" t="s">
        <v>6191</v>
      </c>
    </row>
    <row r="1700" spans="1:9" x14ac:dyDescent="0.35">
      <c r="A1700" t="s">
        <v>4434</v>
      </c>
      <c r="B1700" t="s">
        <v>4435</v>
      </c>
      <c r="C1700" t="s">
        <v>4436</v>
      </c>
      <c r="D1700" t="s">
        <v>4437</v>
      </c>
      <c r="E1700" t="s">
        <v>4438</v>
      </c>
      <c r="F1700" t="s">
        <v>289</v>
      </c>
      <c r="G1700" t="s">
        <v>318</v>
      </c>
      <c r="I1700" t="s">
        <v>6191</v>
      </c>
    </row>
    <row r="1701" spans="1:9" x14ac:dyDescent="0.35">
      <c r="A1701" t="s">
        <v>4440</v>
      </c>
      <c r="B1701" t="s">
        <v>4441</v>
      </c>
      <c r="C1701" t="s">
        <v>4442</v>
      </c>
      <c r="D1701" t="s">
        <v>4443</v>
      </c>
      <c r="E1701" t="s">
        <v>4444</v>
      </c>
      <c r="F1701" t="s">
        <v>92</v>
      </c>
      <c r="G1701" t="s">
        <v>19</v>
      </c>
      <c r="H1701">
        <v>33196</v>
      </c>
      <c r="I1701" t="s">
        <v>6190</v>
      </c>
    </row>
    <row r="1702" spans="1:9" x14ac:dyDescent="0.35">
      <c r="A1702" t="s">
        <v>4446</v>
      </c>
      <c r="B1702" t="s">
        <v>4447</v>
      </c>
      <c r="C1702" t="s">
        <v>4448</v>
      </c>
      <c r="E1702" t="s">
        <v>4449</v>
      </c>
      <c r="F1702" t="s">
        <v>150</v>
      </c>
      <c r="G1702" t="s">
        <v>19</v>
      </c>
      <c r="H1702">
        <v>94121</v>
      </c>
      <c r="I1702" t="s">
        <v>6191</v>
      </c>
    </row>
    <row r="1703" spans="1:9" x14ac:dyDescent="0.35">
      <c r="A1703" t="s">
        <v>4451</v>
      </c>
      <c r="B1703" t="s">
        <v>4452</v>
      </c>
      <c r="C1703" t="s">
        <v>4453</v>
      </c>
      <c r="D1703" t="s">
        <v>4454</v>
      </c>
      <c r="E1703" t="s">
        <v>4455</v>
      </c>
      <c r="F1703" t="s">
        <v>390</v>
      </c>
      <c r="G1703" t="s">
        <v>318</v>
      </c>
      <c r="I1703" t="s">
        <v>6190</v>
      </c>
    </row>
    <row r="1704" spans="1:9" x14ac:dyDescent="0.35">
      <c r="A1704" t="s">
        <v>4457</v>
      </c>
      <c r="B1704" t="s">
        <v>4458</v>
      </c>
      <c r="C1704" t="s">
        <v>4459</v>
      </c>
      <c r="E1704" t="s">
        <v>4460</v>
      </c>
      <c r="F1704" t="s">
        <v>211</v>
      </c>
      <c r="G1704" t="s">
        <v>19</v>
      </c>
      <c r="H1704">
        <v>33982</v>
      </c>
      <c r="I1704" t="s">
        <v>6190</v>
      </c>
    </row>
    <row r="1705" spans="1:9" x14ac:dyDescent="0.35">
      <c r="A1705" t="s">
        <v>4462</v>
      </c>
      <c r="B1705" t="s">
        <v>4463</v>
      </c>
      <c r="D1705" t="s">
        <v>4464</v>
      </c>
      <c r="E1705" t="s">
        <v>4465</v>
      </c>
      <c r="F1705" t="s">
        <v>1282</v>
      </c>
      <c r="G1705" t="s">
        <v>318</v>
      </c>
      <c r="I1705" t="s">
        <v>6190</v>
      </c>
    </row>
    <row r="1706" spans="1:9" x14ac:dyDescent="0.35">
      <c r="A1706" t="s">
        <v>4467</v>
      </c>
      <c r="B1706" t="s">
        <v>4468</v>
      </c>
      <c r="D1706" t="s">
        <v>4469</v>
      </c>
      <c r="E1706" t="s">
        <v>4470</v>
      </c>
      <c r="F1706" t="s">
        <v>57</v>
      </c>
      <c r="G1706" t="s">
        <v>19</v>
      </c>
      <c r="H1706">
        <v>10125</v>
      </c>
      <c r="I1706" t="s">
        <v>6190</v>
      </c>
    </row>
    <row r="1707" spans="1:9" x14ac:dyDescent="0.35">
      <c r="A1707" t="s">
        <v>4472</v>
      </c>
      <c r="B1707" t="s">
        <v>4473</v>
      </c>
      <c r="C1707" t="s">
        <v>4474</v>
      </c>
      <c r="D1707" t="s">
        <v>4475</v>
      </c>
      <c r="E1707" t="s">
        <v>4476</v>
      </c>
      <c r="F1707" t="s">
        <v>295</v>
      </c>
      <c r="G1707" t="s">
        <v>19</v>
      </c>
      <c r="H1707">
        <v>29305</v>
      </c>
      <c r="I1707" t="s">
        <v>6191</v>
      </c>
    </row>
    <row r="1708" spans="1:9" x14ac:dyDescent="0.35">
      <c r="A1708" t="s">
        <v>4478</v>
      </c>
      <c r="B1708" t="s">
        <v>4479</v>
      </c>
      <c r="C1708" t="s">
        <v>4480</v>
      </c>
      <c r="D1708" t="s">
        <v>4481</v>
      </c>
      <c r="E1708" t="s">
        <v>4482</v>
      </c>
      <c r="F1708" t="s">
        <v>208</v>
      </c>
      <c r="G1708" t="s">
        <v>19</v>
      </c>
      <c r="H1708">
        <v>93305</v>
      </c>
      <c r="I1708" t="s">
        <v>6191</v>
      </c>
    </row>
    <row r="1709" spans="1:9" x14ac:dyDescent="0.35">
      <c r="A1709" t="s">
        <v>4484</v>
      </c>
      <c r="B1709" t="s">
        <v>4485</v>
      </c>
      <c r="D1709" t="s">
        <v>4486</v>
      </c>
      <c r="E1709" t="s">
        <v>4487</v>
      </c>
      <c r="F1709" t="s">
        <v>382</v>
      </c>
      <c r="G1709" t="s">
        <v>318</v>
      </c>
      <c r="I1709" t="s">
        <v>6191</v>
      </c>
    </row>
    <row r="1710" spans="1:9" x14ac:dyDescent="0.35">
      <c r="A1710" t="s">
        <v>4489</v>
      </c>
      <c r="B1710" t="s">
        <v>4490</v>
      </c>
      <c r="C1710" t="s">
        <v>4491</v>
      </c>
      <c r="D1710" t="s">
        <v>4492</v>
      </c>
      <c r="E1710" t="s">
        <v>4493</v>
      </c>
      <c r="F1710" t="s">
        <v>104</v>
      </c>
      <c r="G1710" t="s">
        <v>19</v>
      </c>
      <c r="H1710">
        <v>63169</v>
      </c>
      <c r="I1710" t="s">
        <v>6190</v>
      </c>
    </row>
    <row r="1711" spans="1:9" x14ac:dyDescent="0.35">
      <c r="A1711" t="s">
        <v>4495</v>
      </c>
      <c r="B1711" t="s">
        <v>4496</v>
      </c>
      <c r="D1711" t="s">
        <v>4497</v>
      </c>
      <c r="E1711" t="s">
        <v>4498</v>
      </c>
      <c r="F1711" t="s">
        <v>66</v>
      </c>
      <c r="G1711" t="s">
        <v>19</v>
      </c>
      <c r="H1711">
        <v>46896</v>
      </c>
      <c r="I1711" t="s">
        <v>6190</v>
      </c>
    </row>
    <row r="1712" spans="1:9" x14ac:dyDescent="0.35">
      <c r="A1712" t="s">
        <v>4500</v>
      </c>
      <c r="B1712" t="s">
        <v>4501</v>
      </c>
      <c r="C1712" t="s">
        <v>4502</v>
      </c>
      <c r="D1712" t="s">
        <v>4503</v>
      </c>
      <c r="E1712" t="s">
        <v>4504</v>
      </c>
      <c r="F1712" t="s">
        <v>200</v>
      </c>
      <c r="G1712" t="s">
        <v>19</v>
      </c>
      <c r="H1712">
        <v>55564</v>
      </c>
      <c r="I1712" t="s">
        <v>6191</v>
      </c>
    </row>
    <row r="1713" spans="1:9" x14ac:dyDescent="0.35">
      <c r="A1713" t="s">
        <v>4506</v>
      </c>
      <c r="B1713" t="s">
        <v>4507</v>
      </c>
      <c r="C1713" t="s">
        <v>4508</v>
      </c>
      <c r="D1713" t="s">
        <v>4509</v>
      </c>
      <c r="E1713" t="s">
        <v>4510</v>
      </c>
      <c r="F1713" t="s">
        <v>4511</v>
      </c>
      <c r="G1713" t="s">
        <v>19</v>
      </c>
      <c r="H1713">
        <v>72905</v>
      </c>
      <c r="I1713" t="s">
        <v>6191</v>
      </c>
    </row>
    <row r="1714" spans="1:9" x14ac:dyDescent="0.35">
      <c r="A1714" t="s">
        <v>4513</v>
      </c>
      <c r="B1714" t="s">
        <v>4514</v>
      </c>
      <c r="E1714" t="s">
        <v>4515</v>
      </c>
      <c r="F1714" t="s">
        <v>286</v>
      </c>
      <c r="G1714" t="s">
        <v>28</v>
      </c>
      <c r="I1714" t="s">
        <v>6191</v>
      </c>
    </row>
    <row r="1715" spans="1:9" x14ac:dyDescent="0.35">
      <c r="A1715" t="s">
        <v>4517</v>
      </c>
      <c r="B1715" t="s">
        <v>4518</v>
      </c>
      <c r="C1715" t="s">
        <v>4519</v>
      </c>
      <c r="D1715" t="s">
        <v>4520</v>
      </c>
      <c r="E1715" t="s">
        <v>4521</v>
      </c>
      <c r="F1715" t="s">
        <v>291</v>
      </c>
      <c r="G1715" t="s">
        <v>19</v>
      </c>
      <c r="H1715">
        <v>95210</v>
      </c>
      <c r="I1715" t="s">
        <v>6191</v>
      </c>
    </row>
    <row r="1716" spans="1:9" x14ac:dyDescent="0.35">
      <c r="A1716" t="s">
        <v>4523</v>
      </c>
      <c r="B1716" t="s">
        <v>4524</v>
      </c>
      <c r="C1716" t="s">
        <v>4525</v>
      </c>
      <c r="D1716" t="s">
        <v>4526</v>
      </c>
      <c r="E1716" t="s">
        <v>4527</v>
      </c>
      <c r="F1716" t="s">
        <v>436</v>
      </c>
      <c r="G1716" t="s">
        <v>318</v>
      </c>
      <c r="I1716" t="s">
        <v>6190</v>
      </c>
    </row>
    <row r="1717" spans="1:9" x14ac:dyDescent="0.35">
      <c r="A1717" t="s">
        <v>4529</v>
      </c>
      <c r="B1717" t="s">
        <v>4530</v>
      </c>
      <c r="C1717" t="s">
        <v>4531</v>
      </c>
      <c r="E1717" t="s">
        <v>4532</v>
      </c>
      <c r="F1717" t="s">
        <v>137</v>
      </c>
      <c r="G1717" t="s">
        <v>19</v>
      </c>
      <c r="H1717">
        <v>33686</v>
      </c>
      <c r="I1717" t="s">
        <v>6191</v>
      </c>
    </row>
    <row r="1718" spans="1:9" x14ac:dyDescent="0.35">
      <c r="A1718" t="s">
        <v>4534</v>
      </c>
      <c r="B1718" t="s">
        <v>4535</v>
      </c>
      <c r="C1718" t="s">
        <v>4536</v>
      </c>
      <c r="D1718" t="s">
        <v>4537</v>
      </c>
      <c r="E1718" t="s">
        <v>4538</v>
      </c>
      <c r="F1718" t="s">
        <v>1447</v>
      </c>
      <c r="G1718" t="s">
        <v>318</v>
      </c>
      <c r="I1718" t="s">
        <v>6191</v>
      </c>
    </row>
    <row r="1719" spans="1:9" x14ac:dyDescent="0.35">
      <c r="A1719" t="s">
        <v>4540</v>
      </c>
      <c r="B1719" t="s">
        <v>4541</v>
      </c>
      <c r="C1719" t="s">
        <v>4542</v>
      </c>
      <c r="D1719" t="s">
        <v>4543</v>
      </c>
      <c r="E1719" t="s">
        <v>4544</v>
      </c>
      <c r="F1719" t="s">
        <v>46</v>
      </c>
      <c r="G1719" t="s">
        <v>19</v>
      </c>
      <c r="H1719">
        <v>19104</v>
      </c>
      <c r="I1719" t="s">
        <v>6191</v>
      </c>
    </row>
    <row r="1720" spans="1:9" x14ac:dyDescent="0.35">
      <c r="A1720" t="s">
        <v>4546</v>
      </c>
      <c r="B1720" t="s">
        <v>4547</v>
      </c>
      <c r="C1720" t="s">
        <v>4548</v>
      </c>
      <c r="D1720" t="s">
        <v>4549</v>
      </c>
      <c r="E1720" t="s">
        <v>4550</v>
      </c>
      <c r="F1720" t="s">
        <v>467</v>
      </c>
      <c r="G1720" t="s">
        <v>19</v>
      </c>
      <c r="H1720">
        <v>76905</v>
      </c>
      <c r="I1720" t="s">
        <v>6191</v>
      </c>
    </row>
    <row r="1721" spans="1:9" x14ac:dyDescent="0.35">
      <c r="A1721" t="s">
        <v>4552</v>
      </c>
      <c r="B1721" t="s">
        <v>4553</v>
      </c>
      <c r="C1721" t="s">
        <v>4554</v>
      </c>
      <c r="D1721" t="s">
        <v>4555</v>
      </c>
      <c r="E1721" t="s">
        <v>4556</v>
      </c>
      <c r="F1721" t="s">
        <v>27</v>
      </c>
      <c r="G1721" t="s">
        <v>19</v>
      </c>
      <c r="H1721">
        <v>90035</v>
      </c>
      <c r="I1721" t="s">
        <v>6190</v>
      </c>
    </row>
    <row r="1722" spans="1:9" x14ac:dyDescent="0.35">
      <c r="A1722" t="s">
        <v>4558</v>
      </c>
      <c r="B1722" t="s">
        <v>4559</v>
      </c>
      <c r="C1722" t="s">
        <v>4560</v>
      </c>
      <c r="D1722" t="s">
        <v>4561</v>
      </c>
      <c r="E1722" t="s">
        <v>4562</v>
      </c>
      <c r="F1722" t="s">
        <v>174</v>
      </c>
      <c r="G1722" t="s">
        <v>19</v>
      </c>
      <c r="H1722">
        <v>48912</v>
      </c>
      <c r="I1722" t="s">
        <v>6190</v>
      </c>
    </row>
    <row r="1723" spans="1:9" x14ac:dyDescent="0.35">
      <c r="A1723" t="s">
        <v>4564</v>
      </c>
      <c r="B1723" t="s">
        <v>4565</v>
      </c>
      <c r="C1723" t="s">
        <v>4566</v>
      </c>
      <c r="D1723" t="s">
        <v>4567</v>
      </c>
      <c r="E1723" t="s">
        <v>4568</v>
      </c>
      <c r="F1723" t="s">
        <v>209</v>
      </c>
      <c r="G1723" t="s">
        <v>19</v>
      </c>
      <c r="H1723">
        <v>34615</v>
      </c>
      <c r="I1723" t="s">
        <v>6190</v>
      </c>
    </row>
    <row r="1724" spans="1:9" x14ac:dyDescent="0.35">
      <c r="A1724" t="s">
        <v>4570</v>
      </c>
      <c r="B1724" t="s">
        <v>4571</v>
      </c>
      <c r="D1724" t="s">
        <v>4572</v>
      </c>
      <c r="E1724" t="s">
        <v>4573</v>
      </c>
      <c r="F1724" t="s">
        <v>146</v>
      </c>
      <c r="G1724" t="s">
        <v>19</v>
      </c>
      <c r="H1724">
        <v>90605</v>
      </c>
      <c r="I1724" t="s">
        <v>6191</v>
      </c>
    </row>
    <row r="1725" spans="1:9" x14ac:dyDescent="0.35">
      <c r="A1725" t="s">
        <v>4575</v>
      </c>
      <c r="B1725" t="s">
        <v>4576</v>
      </c>
      <c r="C1725" t="s">
        <v>4577</v>
      </c>
      <c r="D1725" t="s">
        <v>4578</v>
      </c>
      <c r="E1725" t="s">
        <v>4579</v>
      </c>
      <c r="F1725" t="s">
        <v>30</v>
      </c>
      <c r="G1725" t="s">
        <v>19</v>
      </c>
      <c r="H1725">
        <v>93773</v>
      </c>
      <c r="I1725" t="s">
        <v>6191</v>
      </c>
    </row>
    <row r="1726" spans="1:9" x14ac:dyDescent="0.35">
      <c r="A1726" t="s">
        <v>4581</v>
      </c>
      <c r="B1726" t="s">
        <v>4582</v>
      </c>
      <c r="D1726" t="s">
        <v>4583</v>
      </c>
      <c r="E1726" t="s">
        <v>4584</v>
      </c>
      <c r="F1726" t="s">
        <v>57</v>
      </c>
      <c r="G1726" t="s">
        <v>19</v>
      </c>
      <c r="H1726">
        <v>10155</v>
      </c>
      <c r="I1726" t="s">
        <v>6190</v>
      </c>
    </row>
    <row r="1727" spans="1:9" x14ac:dyDescent="0.35">
      <c r="A1727" t="s">
        <v>4586</v>
      </c>
      <c r="B1727" t="s">
        <v>4587</v>
      </c>
      <c r="C1727" t="s">
        <v>4588</v>
      </c>
      <c r="D1727" t="s">
        <v>4589</v>
      </c>
      <c r="E1727" t="s">
        <v>4590</v>
      </c>
      <c r="F1727" t="s">
        <v>78</v>
      </c>
      <c r="G1727" t="s">
        <v>19</v>
      </c>
      <c r="H1727">
        <v>80935</v>
      </c>
      <c r="I1727" t="s">
        <v>6191</v>
      </c>
    </row>
    <row r="1728" spans="1:9" x14ac:dyDescent="0.35">
      <c r="A1728" t="s">
        <v>4592</v>
      </c>
      <c r="B1728" t="s">
        <v>4593</v>
      </c>
      <c r="D1728" t="s">
        <v>4594</v>
      </c>
      <c r="E1728" t="s">
        <v>4595</v>
      </c>
      <c r="F1728" t="s">
        <v>277</v>
      </c>
      <c r="G1728" t="s">
        <v>19</v>
      </c>
      <c r="H1728">
        <v>90831</v>
      </c>
      <c r="I1728" t="s">
        <v>6191</v>
      </c>
    </row>
    <row r="1729" spans="1:9" x14ac:dyDescent="0.35">
      <c r="A1729" t="s">
        <v>4597</v>
      </c>
      <c r="B1729" t="s">
        <v>4598</v>
      </c>
      <c r="C1729" t="s">
        <v>4599</v>
      </c>
      <c r="D1729" t="s">
        <v>4600</v>
      </c>
      <c r="E1729" t="s">
        <v>4601</v>
      </c>
      <c r="F1729" t="s">
        <v>331</v>
      </c>
      <c r="G1729" t="s">
        <v>318</v>
      </c>
      <c r="I1729" t="s">
        <v>6190</v>
      </c>
    </row>
    <row r="1730" spans="1:9" x14ac:dyDescent="0.35">
      <c r="A1730" t="s">
        <v>4603</v>
      </c>
      <c r="B1730" t="s">
        <v>4604</v>
      </c>
      <c r="C1730" t="s">
        <v>4605</v>
      </c>
      <c r="D1730" t="s">
        <v>4606</v>
      </c>
      <c r="E1730" t="s">
        <v>4607</v>
      </c>
      <c r="F1730" t="s">
        <v>122</v>
      </c>
      <c r="G1730" t="s">
        <v>19</v>
      </c>
      <c r="H1730">
        <v>89510</v>
      </c>
      <c r="I1730" t="s">
        <v>6190</v>
      </c>
    </row>
    <row r="1731" spans="1:9" x14ac:dyDescent="0.35">
      <c r="A1731" t="s">
        <v>4609</v>
      </c>
      <c r="B1731" t="s">
        <v>4610</v>
      </c>
      <c r="C1731" t="s">
        <v>4611</v>
      </c>
      <c r="D1731" t="s">
        <v>4612</v>
      </c>
      <c r="E1731" t="s">
        <v>4613</v>
      </c>
      <c r="F1731" t="s">
        <v>81</v>
      </c>
      <c r="G1731" t="s">
        <v>28</v>
      </c>
      <c r="I1731" t="s">
        <v>6191</v>
      </c>
    </row>
    <row r="1732" spans="1:9" x14ac:dyDescent="0.35">
      <c r="A1732" t="s">
        <v>4615</v>
      </c>
      <c r="B1732" t="s">
        <v>4616</v>
      </c>
      <c r="C1732" t="s">
        <v>4617</v>
      </c>
      <c r="D1732" t="s">
        <v>4618</v>
      </c>
      <c r="E1732" t="s">
        <v>4619</v>
      </c>
      <c r="F1732" t="s">
        <v>107</v>
      </c>
      <c r="G1732" t="s">
        <v>19</v>
      </c>
      <c r="H1732">
        <v>89155</v>
      </c>
      <c r="I1732" t="s">
        <v>6191</v>
      </c>
    </row>
    <row r="1733" spans="1:9" x14ac:dyDescent="0.35">
      <c r="A1733" t="s">
        <v>4621</v>
      </c>
      <c r="B1733" t="s">
        <v>4622</v>
      </c>
      <c r="D1733" t="s">
        <v>4623</v>
      </c>
      <c r="E1733" t="s">
        <v>4624</v>
      </c>
      <c r="F1733" t="s">
        <v>168</v>
      </c>
      <c r="G1733" t="s">
        <v>19</v>
      </c>
      <c r="H1733">
        <v>19805</v>
      </c>
      <c r="I1733" t="s">
        <v>6190</v>
      </c>
    </row>
    <row r="1734" spans="1:9" x14ac:dyDescent="0.35">
      <c r="A1734" t="s">
        <v>4626</v>
      </c>
      <c r="B1734" t="s">
        <v>4627</v>
      </c>
      <c r="C1734" t="s">
        <v>4628</v>
      </c>
      <c r="D1734" t="s">
        <v>4629</v>
      </c>
      <c r="E1734" t="s">
        <v>4630</v>
      </c>
      <c r="F1734" t="s">
        <v>122</v>
      </c>
      <c r="G1734" t="s">
        <v>19</v>
      </c>
      <c r="H1734">
        <v>89550</v>
      </c>
      <c r="I1734" t="s">
        <v>6191</v>
      </c>
    </row>
    <row r="1735" spans="1:9" x14ac:dyDescent="0.35">
      <c r="A1735" t="s">
        <v>4632</v>
      </c>
      <c r="B1735" t="s">
        <v>4633</v>
      </c>
      <c r="C1735" t="s">
        <v>4634</v>
      </c>
      <c r="D1735" t="s">
        <v>4635</v>
      </c>
      <c r="E1735" t="s">
        <v>4636</v>
      </c>
      <c r="F1735" t="s">
        <v>142</v>
      </c>
      <c r="G1735" t="s">
        <v>19</v>
      </c>
      <c r="H1735">
        <v>35487</v>
      </c>
      <c r="I1735" t="s">
        <v>6190</v>
      </c>
    </row>
    <row r="1736" spans="1:9" x14ac:dyDescent="0.35">
      <c r="A1736" t="s">
        <v>4638</v>
      </c>
      <c r="B1736" t="s">
        <v>4639</v>
      </c>
      <c r="D1736" t="s">
        <v>4640</v>
      </c>
      <c r="E1736" t="s">
        <v>4641</v>
      </c>
      <c r="F1736" t="s">
        <v>206</v>
      </c>
      <c r="G1736" t="s">
        <v>19</v>
      </c>
      <c r="H1736">
        <v>92645</v>
      </c>
      <c r="I1736" t="s">
        <v>6191</v>
      </c>
    </row>
    <row r="1737" spans="1:9" x14ac:dyDescent="0.35">
      <c r="A1737" t="s">
        <v>4643</v>
      </c>
      <c r="B1737" t="s">
        <v>4644</v>
      </c>
      <c r="C1737" t="s">
        <v>4645</v>
      </c>
      <c r="E1737" t="s">
        <v>4646</v>
      </c>
      <c r="F1737" t="s">
        <v>67</v>
      </c>
      <c r="G1737" t="s">
        <v>19</v>
      </c>
      <c r="H1737">
        <v>66225</v>
      </c>
      <c r="I1737" t="s">
        <v>6191</v>
      </c>
    </row>
    <row r="1738" spans="1:9" x14ac:dyDescent="0.35">
      <c r="A1738" t="s">
        <v>4648</v>
      </c>
      <c r="B1738" t="s">
        <v>4649</v>
      </c>
      <c r="C1738" t="s">
        <v>4650</v>
      </c>
      <c r="D1738" t="s">
        <v>4651</v>
      </c>
      <c r="E1738" t="s">
        <v>4652</v>
      </c>
      <c r="F1738" t="s">
        <v>1282</v>
      </c>
      <c r="G1738" t="s">
        <v>318</v>
      </c>
      <c r="I1738" t="s">
        <v>6190</v>
      </c>
    </row>
    <row r="1739" spans="1:9" x14ac:dyDescent="0.35">
      <c r="A1739" t="s">
        <v>4654</v>
      </c>
      <c r="B1739" t="s">
        <v>4655</v>
      </c>
      <c r="C1739" t="s">
        <v>4656</v>
      </c>
      <c r="D1739" t="s">
        <v>4657</v>
      </c>
      <c r="E1739" t="s">
        <v>4658</v>
      </c>
      <c r="F1739" t="s">
        <v>51</v>
      </c>
      <c r="G1739" t="s">
        <v>19</v>
      </c>
      <c r="H1739">
        <v>45228</v>
      </c>
      <c r="I1739" t="s">
        <v>6191</v>
      </c>
    </row>
    <row r="1740" spans="1:9" x14ac:dyDescent="0.35">
      <c r="A1740" t="s">
        <v>4660</v>
      </c>
      <c r="B1740" t="s">
        <v>4661</v>
      </c>
      <c r="C1740" t="s">
        <v>4662</v>
      </c>
      <c r="D1740" t="s">
        <v>4663</v>
      </c>
      <c r="E1740" t="s">
        <v>4664</v>
      </c>
      <c r="F1740" t="s">
        <v>264</v>
      </c>
      <c r="G1740" t="s">
        <v>28</v>
      </c>
      <c r="I1740" t="s">
        <v>6191</v>
      </c>
    </row>
    <row r="1741" spans="1:9" x14ac:dyDescent="0.35">
      <c r="A1741" t="s">
        <v>4666</v>
      </c>
      <c r="B1741" t="s">
        <v>4667</v>
      </c>
      <c r="D1741" t="s">
        <v>4668</v>
      </c>
      <c r="E1741" t="s">
        <v>4669</v>
      </c>
      <c r="F1741" t="s">
        <v>189</v>
      </c>
      <c r="G1741" t="s">
        <v>19</v>
      </c>
      <c r="H1741">
        <v>97296</v>
      </c>
      <c r="I1741" t="s">
        <v>6190</v>
      </c>
    </row>
    <row r="1742" spans="1:9" x14ac:dyDescent="0.35">
      <c r="A1742" t="s">
        <v>4671</v>
      </c>
      <c r="B1742" t="s">
        <v>4672</v>
      </c>
      <c r="C1742" t="s">
        <v>4673</v>
      </c>
      <c r="D1742" t="s">
        <v>4674</v>
      </c>
      <c r="E1742" t="s">
        <v>4675</v>
      </c>
      <c r="F1742" t="s">
        <v>382</v>
      </c>
      <c r="G1742" t="s">
        <v>318</v>
      </c>
      <c r="I1742" t="s">
        <v>6191</v>
      </c>
    </row>
    <row r="1743" spans="1:9" x14ac:dyDescent="0.35">
      <c r="A1743" t="s">
        <v>4677</v>
      </c>
      <c r="B1743" t="s">
        <v>4678</v>
      </c>
      <c r="C1743" t="s">
        <v>4679</v>
      </c>
      <c r="D1743" t="s">
        <v>4680</v>
      </c>
      <c r="E1743" t="s">
        <v>4681</v>
      </c>
      <c r="F1743" t="s">
        <v>256</v>
      </c>
      <c r="G1743" t="s">
        <v>19</v>
      </c>
      <c r="H1743">
        <v>94089</v>
      </c>
      <c r="I1743" t="s">
        <v>6191</v>
      </c>
    </row>
    <row r="1744" spans="1:9" x14ac:dyDescent="0.35">
      <c r="A1744" t="s">
        <v>4683</v>
      </c>
      <c r="B1744" t="s">
        <v>4684</v>
      </c>
      <c r="C1744" t="s">
        <v>4685</v>
      </c>
      <c r="D1744" t="s">
        <v>4686</v>
      </c>
      <c r="E1744" t="s">
        <v>4687</v>
      </c>
      <c r="F1744" t="s">
        <v>23</v>
      </c>
      <c r="G1744" t="s">
        <v>19</v>
      </c>
      <c r="H1744">
        <v>38188</v>
      </c>
      <c r="I1744" t="s">
        <v>6191</v>
      </c>
    </row>
    <row r="1745" spans="1:9" x14ac:dyDescent="0.35">
      <c r="A1745" t="s">
        <v>4689</v>
      </c>
      <c r="B1745" t="s">
        <v>4690</v>
      </c>
      <c r="C1745" t="s">
        <v>4691</v>
      </c>
      <c r="D1745" t="s">
        <v>4692</v>
      </c>
      <c r="E1745" t="s">
        <v>4693</v>
      </c>
      <c r="F1745" t="s">
        <v>80</v>
      </c>
      <c r="G1745" t="s">
        <v>19</v>
      </c>
      <c r="H1745">
        <v>32868</v>
      </c>
      <c r="I1745" t="s">
        <v>6191</v>
      </c>
    </row>
    <row r="1746" spans="1:9" x14ac:dyDescent="0.35">
      <c r="A1746" t="s">
        <v>4695</v>
      </c>
      <c r="B1746" t="s">
        <v>4696</v>
      </c>
      <c r="D1746" t="s">
        <v>4697</v>
      </c>
      <c r="E1746" t="s">
        <v>4698</v>
      </c>
      <c r="F1746" t="s">
        <v>41</v>
      </c>
      <c r="G1746" t="s">
        <v>19</v>
      </c>
      <c r="H1746">
        <v>48232</v>
      </c>
      <c r="I1746" t="s">
        <v>6190</v>
      </c>
    </row>
    <row r="1747" spans="1:9" x14ac:dyDescent="0.35">
      <c r="A1747" t="s">
        <v>4700</v>
      </c>
      <c r="B1747" t="s">
        <v>4701</v>
      </c>
      <c r="C1747" t="s">
        <v>4702</v>
      </c>
      <c r="D1747" t="s">
        <v>4703</v>
      </c>
      <c r="E1747" t="s">
        <v>4704</v>
      </c>
      <c r="F1747" t="s">
        <v>483</v>
      </c>
      <c r="G1747" t="s">
        <v>318</v>
      </c>
      <c r="I1747" t="s">
        <v>6191</v>
      </c>
    </row>
    <row r="1748" spans="1:9" x14ac:dyDescent="0.35">
      <c r="A1748" t="s">
        <v>4706</v>
      </c>
      <c r="B1748" t="s">
        <v>4707</v>
      </c>
      <c r="C1748" t="s">
        <v>4708</v>
      </c>
      <c r="D1748" t="s">
        <v>4709</v>
      </c>
      <c r="E1748" t="s">
        <v>4710</v>
      </c>
      <c r="F1748" t="s">
        <v>459</v>
      </c>
      <c r="G1748" t="s">
        <v>318</v>
      </c>
      <c r="I1748" t="s">
        <v>6191</v>
      </c>
    </row>
    <row r="1749" spans="1:9" x14ac:dyDescent="0.35">
      <c r="A1749" t="s">
        <v>4712</v>
      </c>
      <c r="B1749" t="s">
        <v>4713</v>
      </c>
      <c r="C1749" t="s">
        <v>4714</v>
      </c>
      <c r="D1749" t="s">
        <v>4715</v>
      </c>
      <c r="E1749" t="s">
        <v>4716</v>
      </c>
      <c r="F1749" t="s">
        <v>430</v>
      </c>
      <c r="G1749" t="s">
        <v>318</v>
      </c>
      <c r="I1749" t="s">
        <v>6190</v>
      </c>
    </row>
    <row r="1750" spans="1:9" x14ac:dyDescent="0.35">
      <c r="A1750" t="s">
        <v>4718</v>
      </c>
      <c r="B1750" t="s">
        <v>4719</v>
      </c>
      <c r="C1750" t="s">
        <v>4720</v>
      </c>
      <c r="D1750" t="s">
        <v>4721</v>
      </c>
      <c r="E1750" t="s">
        <v>4722</v>
      </c>
      <c r="F1750" t="s">
        <v>38</v>
      </c>
      <c r="G1750" t="s">
        <v>19</v>
      </c>
      <c r="H1750">
        <v>23203</v>
      </c>
      <c r="I1750" t="s">
        <v>6191</v>
      </c>
    </row>
    <row r="1751" spans="1:9" x14ac:dyDescent="0.35">
      <c r="A1751" t="s">
        <v>4724</v>
      </c>
      <c r="B1751" t="s">
        <v>4725</v>
      </c>
      <c r="C1751" t="s">
        <v>4726</v>
      </c>
      <c r="D1751" t="s">
        <v>4727</v>
      </c>
      <c r="E1751" t="s">
        <v>4728</v>
      </c>
      <c r="F1751" t="s">
        <v>4729</v>
      </c>
      <c r="G1751" t="s">
        <v>318</v>
      </c>
      <c r="I1751" t="s">
        <v>6190</v>
      </c>
    </row>
    <row r="1752" spans="1:9" x14ac:dyDescent="0.35">
      <c r="A1752" t="s">
        <v>4731</v>
      </c>
      <c r="B1752" t="s">
        <v>4732</v>
      </c>
      <c r="D1752" t="s">
        <v>4733</v>
      </c>
      <c r="E1752" t="s">
        <v>4734</v>
      </c>
      <c r="F1752" t="s">
        <v>106</v>
      </c>
      <c r="G1752" t="s">
        <v>19</v>
      </c>
      <c r="H1752">
        <v>76178</v>
      </c>
      <c r="I1752" t="s">
        <v>6190</v>
      </c>
    </row>
    <row r="1753" spans="1:9" x14ac:dyDescent="0.35">
      <c r="A1753" t="s">
        <v>4736</v>
      </c>
      <c r="B1753" t="s">
        <v>4737</v>
      </c>
      <c r="C1753" t="s">
        <v>4738</v>
      </c>
      <c r="D1753" t="s">
        <v>4739</v>
      </c>
      <c r="E1753" t="s">
        <v>4740</v>
      </c>
      <c r="F1753" t="s">
        <v>139</v>
      </c>
      <c r="G1753" t="s">
        <v>19</v>
      </c>
      <c r="H1753">
        <v>11254</v>
      </c>
      <c r="I1753" t="s">
        <v>6191</v>
      </c>
    </row>
    <row r="1754" spans="1:9" x14ac:dyDescent="0.35">
      <c r="A1754" t="s">
        <v>4742</v>
      </c>
      <c r="B1754" t="s">
        <v>4743</v>
      </c>
      <c r="C1754" t="s">
        <v>4744</v>
      </c>
      <c r="D1754" t="s">
        <v>4745</v>
      </c>
      <c r="E1754" t="s">
        <v>4746</v>
      </c>
      <c r="F1754" t="s">
        <v>106</v>
      </c>
      <c r="G1754" t="s">
        <v>19</v>
      </c>
      <c r="H1754">
        <v>76198</v>
      </c>
      <c r="I1754" t="s">
        <v>6190</v>
      </c>
    </row>
    <row r="1755" spans="1:9" x14ac:dyDescent="0.35">
      <c r="A1755" t="s">
        <v>4748</v>
      </c>
      <c r="B1755" t="s">
        <v>4749</v>
      </c>
      <c r="C1755" t="s">
        <v>4750</v>
      </c>
      <c r="D1755" t="s">
        <v>4751</v>
      </c>
      <c r="E1755" t="s">
        <v>4752</v>
      </c>
      <c r="F1755" t="s">
        <v>184</v>
      </c>
      <c r="G1755" t="s">
        <v>19</v>
      </c>
      <c r="H1755">
        <v>85053</v>
      </c>
      <c r="I1755" t="s">
        <v>6191</v>
      </c>
    </row>
    <row r="1756" spans="1:9" x14ac:dyDescent="0.35">
      <c r="A1756" t="s">
        <v>4754</v>
      </c>
      <c r="B1756" t="s">
        <v>4755</v>
      </c>
      <c r="C1756" t="s">
        <v>4756</v>
      </c>
      <c r="E1756" t="s">
        <v>4757</v>
      </c>
      <c r="F1756" t="s">
        <v>47</v>
      </c>
      <c r="G1756" t="s">
        <v>19</v>
      </c>
      <c r="H1756">
        <v>20470</v>
      </c>
      <c r="I1756" t="s">
        <v>6191</v>
      </c>
    </row>
    <row r="1757" spans="1:9" x14ac:dyDescent="0.35">
      <c r="A1757" t="s">
        <v>4759</v>
      </c>
      <c r="B1757" t="s">
        <v>4760</v>
      </c>
      <c r="C1757" t="s">
        <v>4761</v>
      </c>
      <c r="D1757" t="s">
        <v>4762</v>
      </c>
      <c r="E1757" t="s">
        <v>4763</v>
      </c>
      <c r="F1757" t="s">
        <v>52</v>
      </c>
      <c r="G1757" t="s">
        <v>19</v>
      </c>
      <c r="H1757">
        <v>75287</v>
      </c>
      <c r="I1757" t="s">
        <v>6191</v>
      </c>
    </row>
    <row r="1758" spans="1:9" x14ac:dyDescent="0.35">
      <c r="A1758" t="s">
        <v>4765</v>
      </c>
      <c r="B1758" t="s">
        <v>4766</v>
      </c>
      <c r="C1758" t="s">
        <v>4767</v>
      </c>
      <c r="D1758" t="s">
        <v>4768</v>
      </c>
      <c r="E1758" t="s">
        <v>4769</v>
      </c>
      <c r="F1758" t="s">
        <v>171</v>
      </c>
      <c r="G1758" t="s">
        <v>19</v>
      </c>
      <c r="H1758">
        <v>28805</v>
      </c>
      <c r="I1758" t="s">
        <v>6190</v>
      </c>
    </row>
    <row r="1759" spans="1:9" x14ac:dyDescent="0.35">
      <c r="A1759" t="s">
        <v>4771</v>
      </c>
      <c r="B1759" t="s">
        <v>4772</v>
      </c>
      <c r="C1759" t="s">
        <v>4773</v>
      </c>
      <c r="D1759" t="s">
        <v>4774</v>
      </c>
      <c r="E1759" t="s">
        <v>4775</v>
      </c>
      <c r="F1759" t="s">
        <v>252</v>
      </c>
      <c r="G1759" t="s">
        <v>19</v>
      </c>
      <c r="H1759">
        <v>59112</v>
      </c>
      <c r="I1759" t="s">
        <v>6190</v>
      </c>
    </row>
    <row r="1760" spans="1:9" x14ac:dyDescent="0.35">
      <c r="A1760" t="s">
        <v>4777</v>
      </c>
      <c r="B1760" t="s">
        <v>4778</v>
      </c>
      <c r="C1760" t="s">
        <v>4779</v>
      </c>
      <c r="E1760" t="s">
        <v>4780</v>
      </c>
      <c r="F1760" t="s">
        <v>104</v>
      </c>
      <c r="G1760" t="s">
        <v>19</v>
      </c>
      <c r="H1760">
        <v>63126</v>
      </c>
      <c r="I1760" t="s">
        <v>6191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97"/>
  <sheetViews>
    <sheetView workbookViewId="0">
      <selection activeCell="C22" sqref="C2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0.34965000000000002</v>
      </c>
    </row>
    <row r="3" spans="1:7" x14ac:dyDescent="0.35">
      <c r="A3" t="s">
        <v>6180</v>
      </c>
      <c r="B3" t="s">
        <v>6193</v>
      </c>
      <c r="C3" t="s">
        <v>6186</v>
      </c>
      <c r="D3" s="1">
        <v>0.5</v>
      </c>
      <c r="E3">
        <v>7.77</v>
      </c>
      <c r="F3">
        <v>1.554</v>
      </c>
      <c r="G3">
        <v>0.69930000000000003</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29.785</v>
      </c>
      <c r="F5">
        <v>1.1914</v>
      </c>
      <c r="G5">
        <v>2.68065</v>
      </c>
    </row>
    <row r="6" spans="1:7" x14ac:dyDescent="0.35">
      <c r="A6" t="s">
        <v>6152</v>
      </c>
      <c r="B6" t="s">
        <v>6193</v>
      </c>
      <c r="C6" t="s">
        <v>6188</v>
      </c>
      <c r="D6" s="1">
        <v>0.2</v>
      </c>
      <c r="E6">
        <v>3.375</v>
      </c>
      <c r="F6">
        <v>1.6875</v>
      </c>
      <c r="G6">
        <v>0.30375000000000002</v>
      </c>
    </row>
    <row r="7" spans="1:7" x14ac:dyDescent="0.35">
      <c r="A7" t="s">
        <v>6157</v>
      </c>
      <c r="B7" t="s">
        <v>6193</v>
      </c>
      <c r="C7" t="s">
        <v>6188</v>
      </c>
      <c r="D7" s="1">
        <v>0.5</v>
      </c>
      <c r="E7">
        <v>6.75</v>
      </c>
      <c r="F7">
        <v>1.35</v>
      </c>
      <c r="G7">
        <v>0.60750000000000004</v>
      </c>
    </row>
    <row r="8" spans="1:7" x14ac:dyDescent="0.35">
      <c r="A8" t="s">
        <v>6155</v>
      </c>
      <c r="B8" t="s">
        <v>6193</v>
      </c>
      <c r="C8" t="s">
        <v>6188</v>
      </c>
      <c r="D8" s="1">
        <v>1</v>
      </c>
      <c r="E8">
        <v>11.25</v>
      </c>
      <c r="F8">
        <v>1.125</v>
      </c>
      <c r="G8">
        <v>1.0125</v>
      </c>
    </row>
    <row r="9" spans="1:7" x14ac:dyDescent="0.35">
      <c r="A9" t="s">
        <v>6175</v>
      </c>
      <c r="B9" t="s">
        <v>6193</v>
      </c>
      <c r="C9" t="s">
        <v>6188</v>
      </c>
      <c r="D9" s="1">
        <v>2.5</v>
      </c>
      <c r="E9">
        <v>25.875</v>
      </c>
      <c r="F9">
        <v>1.0349999999999999</v>
      </c>
      <c r="G9">
        <v>2.3287499999999999</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0.995</v>
      </c>
      <c r="G12">
        <v>0.89549999999999996</v>
      </c>
    </row>
    <row r="13" spans="1:7" x14ac:dyDescent="0.35">
      <c r="A13" t="s">
        <v>6168</v>
      </c>
      <c r="B13" t="s">
        <v>6193</v>
      </c>
      <c r="C13" t="s">
        <v>6187</v>
      </c>
      <c r="D13" s="1">
        <v>2.5</v>
      </c>
      <c r="E13">
        <v>22.885000000000002</v>
      </c>
      <c r="F13">
        <v>0.91539999999999999</v>
      </c>
      <c r="G13">
        <v>2.05965</v>
      </c>
    </row>
    <row r="14" spans="1:7" x14ac:dyDescent="0.35">
      <c r="A14" t="s">
        <v>6178</v>
      </c>
      <c r="B14" t="s">
        <v>6192</v>
      </c>
      <c r="C14" t="s">
        <v>6186</v>
      </c>
      <c r="D14" s="1">
        <v>0.2</v>
      </c>
      <c r="E14">
        <v>3.585</v>
      </c>
      <c r="F14">
        <v>1.7925</v>
      </c>
      <c r="G14">
        <v>0.21510000000000001</v>
      </c>
    </row>
    <row r="15" spans="1:7" x14ac:dyDescent="0.35">
      <c r="A15" t="s">
        <v>6173</v>
      </c>
      <c r="B15" t="s">
        <v>6192</v>
      </c>
      <c r="C15" t="s">
        <v>6186</v>
      </c>
      <c r="D15" s="1">
        <v>0.5</v>
      </c>
      <c r="E15">
        <v>7.17</v>
      </c>
      <c r="F15">
        <v>1.4339999999999999</v>
      </c>
      <c r="G15">
        <v>0.43020000000000003</v>
      </c>
    </row>
    <row r="16" spans="1:7" x14ac:dyDescent="0.35">
      <c r="A16" t="s">
        <v>6179</v>
      </c>
      <c r="B16" t="s">
        <v>6192</v>
      </c>
      <c r="C16" t="s">
        <v>6186</v>
      </c>
      <c r="D16" s="1">
        <v>1</v>
      </c>
      <c r="E16">
        <v>11.95</v>
      </c>
      <c r="F16">
        <v>1.1950000000000001</v>
      </c>
      <c r="G16">
        <v>0.71699999999999997</v>
      </c>
    </row>
    <row r="17" spans="1:7" x14ac:dyDescent="0.35">
      <c r="A17" t="s">
        <v>6142</v>
      </c>
      <c r="B17" t="s">
        <v>6192</v>
      </c>
      <c r="C17" t="s">
        <v>6186</v>
      </c>
      <c r="D17" s="1">
        <v>2.5</v>
      </c>
      <c r="E17">
        <v>27.484999999999999</v>
      </c>
      <c r="F17">
        <v>1.0993999999999999</v>
      </c>
      <c r="G17">
        <v>1.6491</v>
      </c>
    </row>
    <row r="18" spans="1:7" x14ac:dyDescent="0.35">
      <c r="A18" t="s">
        <v>6174</v>
      </c>
      <c r="B18" t="s">
        <v>6192</v>
      </c>
      <c r="C18" t="s">
        <v>6188</v>
      </c>
      <c r="D18" s="1">
        <v>0.2</v>
      </c>
      <c r="E18">
        <v>2.9849999999999999</v>
      </c>
      <c r="F18">
        <v>1.4924999999999999</v>
      </c>
      <c r="G18">
        <v>0.17910000000000001</v>
      </c>
    </row>
    <row r="19" spans="1:7" x14ac:dyDescent="0.35">
      <c r="A19" t="s">
        <v>6146</v>
      </c>
      <c r="B19" t="s">
        <v>6192</v>
      </c>
      <c r="C19" t="s">
        <v>6188</v>
      </c>
      <c r="D19" s="1">
        <v>0.5</v>
      </c>
      <c r="E19">
        <v>5.97</v>
      </c>
      <c r="F19">
        <v>1.194</v>
      </c>
      <c r="G19">
        <v>0.35820000000000002</v>
      </c>
    </row>
    <row r="20" spans="1:7" x14ac:dyDescent="0.35">
      <c r="A20" t="s">
        <v>6138</v>
      </c>
      <c r="B20" t="s">
        <v>6192</v>
      </c>
      <c r="C20" t="s">
        <v>6188</v>
      </c>
      <c r="D20" s="1">
        <v>1</v>
      </c>
      <c r="E20">
        <v>9.9499999999999993</v>
      </c>
      <c r="F20">
        <v>0.995</v>
      </c>
      <c r="G20">
        <v>0.59699999999999998</v>
      </c>
    </row>
    <row r="21" spans="1:7" x14ac:dyDescent="0.35">
      <c r="A21" t="s">
        <v>6151</v>
      </c>
      <c r="B21" t="s">
        <v>6192</v>
      </c>
      <c r="C21" t="s">
        <v>6188</v>
      </c>
      <c r="D21" s="1">
        <v>2.5</v>
      </c>
      <c r="E21">
        <v>22.885000000000002</v>
      </c>
      <c r="F21">
        <v>0.91539999999999999</v>
      </c>
      <c r="G21">
        <v>1.3731</v>
      </c>
    </row>
    <row r="22" spans="1:7" x14ac:dyDescent="0.35">
      <c r="A22" t="s">
        <v>6163</v>
      </c>
      <c r="B22" t="s">
        <v>6192</v>
      </c>
      <c r="C22" t="s">
        <v>6187</v>
      </c>
      <c r="D22" s="1">
        <v>0.2</v>
      </c>
      <c r="E22">
        <v>2.6850000000000001</v>
      </c>
      <c r="F22">
        <v>1.3425</v>
      </c>
      <c r="G22">
        <v>0.16109999999999999</v>
      </c>
    </row>
    <row r="23" spans="1:7" x14ac:dyDescent="0.35">
      <c r="A23" t="s">
        <v>6172</v>
      </c>
      <c r="B23" t="s">
        <v>6192</v>
      </c>
      <c r="C23" t="s">
        <v>6187</v>
      </c>
      <c r="D23" s="1">
        <v>0.5</v>
      </c>
      <c r="E23">
        <v>5.37</v>
      </c>
      <c r="F23">
        <v>1.0740000000000001</v>
      </c>
      <c r="G23">
        <v>0.32219999999999999</v>
      </c>
    </row>
    <row r="24" spans="1:7" x14ac:dyDescent="0.35">
      <c r="A24" t="s">
        <v>6177</v>
      </c>
      <c r="B24" t="s">
        <v>6192</v>
      </c>
      <c r="C24" t="s">
        <v>6187</v>
      </c>
      <c r="D24" s="1">
        <v>1</v>
      </c>
      <c r="E24">
        <v>8.9499999999999993</v>
      </c>
      <c r="F24">
        <v>0.89500000000000002</v>
      </c>
      <c r="G24">
        <v>0.53700000000000003</v>
      </c>
    </row>
    <row r="25" spans="1:7" x14ac:dyDescent="0.35">
      <c r="A25" t="s">
        <v>6149</v>
      </c>
      <c r="B25" t="s">
        <v>6192</v>
      </c>
      <c r="C25" t="s">
        <v>6187</v>
      </c>
      <c r="D25" s="1">
        <v>2.5</v>
      </c>
      <c r="E25">
        <v>20.585000000000001</v>
      </c>
      <c r="F25">
        <v>0.82340000000000002</v>
      </c>
      <c r="G25">
        <v>1.2351000000000001</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4.7391500000000004</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v>
      </c>
    </row>
    <row r="33" spans="1:7" x14ac:dyDescent="0.35">
      <c r="A33" t="s">
        <v>6181</v>
      </c>
      <c r="B33" t="s">
        <v>6195</v>
      </c>
      <c r="C33" t="s">
        <v>6188</v>
      </c>
      <c r="D33" s="1">
        <v>2.5</v>
      </c>
      <c r="E33">
        <v>33.465000000000003</v>
      </c>
      <c r="F33">
        <v>1.3386</v>
      </c>
      <c r="G33">
        <v>4.3504500000000004</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1.554</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29.785</v>
      </c>
      <c r="F37">
        <v>1.1914</v>
      </c>
      <c r="G37">
        <v>3.8720500000000002</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1.4850000000000001</v>
      </c>
      <c r="G40">
        <v>1.6335</v>
      </c>
    </row>
    <row r="41" spans="1:7" x14ac:dyDescent="0.35">
      <c r="A41" t="s">
        <v>6148</v>
      </c>
      <c r="B41" t="s">
        <v>6194</v>
      </c>
      <c r="C41" t="s">
        <v>6186</v>
      </c>
      <c r="D41" s="1">
        <v>2.5</v>
      </c>
      <c r="E41">
        <v>34.155000000000001</v>
      </c>
      <c r="F41">
        <v>1.3662000000000001</v>
      </c>
      <c r="G41">
        <v>3.75705</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31.625</v>
      </c>
      <c r="F45">
        <v>1.2649999999999999</v>
      </c>
      <c r="G45">
        <v>3.4787499999999998</v>
      </c>
    </row>
    <row r="46" spans="1:7" x14ac:dyDescent="0.35">
      <c r="A46" t="s">
        <v>6153</v>
      </c>
      <c r="B46" t="s">
        <v>6194</v>
      </c>
      <c r="C46" t="s">
        <v>6187</v>
      </c>
      <c r="D46" s="1">
        <v>0.2</v>
      </c>
      <c r="E46">
        <v>3.645</v>
      </c>
      <c r="F46">
        <v>1.8225</v>
      </c>
      <c r="G46">
        <v>0.40094999999999997</v>
      </c>
    </row>
    <row r="47" spans="1:7" x14ac:dyDescent="0.35">
      <c r="A47" t="s">
        <v>6144</v>
      </c>
      <c r="B47" t="s">
        <v>6194</v>
      </c>
      <c r="C47" t="s">
        <v>6187</v>
      </c>
      <c r="D47" s="1">
        <v>0.5</v>
      </c>
      <c r="E47">
        <v>7.29</v>
      </c>
      <c r="F47">
        <v>1.458</v>
      </c>
      <c r="G47">
        <v>0.80189999999999995</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row r="50" spans="1:7" x14ac:dyDescent="0.35">
      <c r="A50" t="s">
        <v>6167</v>
      </c>
      <c r="B50" t="s">
        <v>6193</v>
      </c>
      <c r="C50" t="s">
        <v>6186</v>
      </c>
      <c r="D50">
        <v>0.2</v>
      </c>
      <c r="E50">
        <v>3.8849999999999998</v>
      </c>
      <c r="F50">
        <v>1.9424999999999999</v>
      </c>
      <c r="G50">
        <v>0.34965000000000002</v>
      </c>
    </row>
    <row r="51" spans="1:7" x14ac:dyDescent="0.35">
      <c r="A51" t="s">
        <v>6180</v>
      </c>
      <c r="B51" t="s">
        <v>6193</v>
      </c>
      <c r="C51" t="s">
        <v>6186</v>
      </c>
      <c r="D51">
        <v>0.5</v>
      </c>
      <c r="E51">
        <v>7.77</v>
      </c>
      <c r="F51">
        <v>1.554</v>
      </c>
      <c r="G51">
        <v>0.69930000000000003</v>
      </c>
    </row>
    <row r="52" spans="1:7" x14ac:dyDescent="0.35">
      <c r="A52" t="s">
        <v>6140</v>
      </c>
      <c r="B52" t="s">
        <v>6193</v>
      </c>
      <c r="C52" t="s">
        <v>6186</v>
      </c>
      <c r="D52">
        <v>1</v>
      </c>
      <c r="E52">
        <v>12.95</v>
      </c>
      <c r="F52">
        <v>1.2949999999999999</v>
      </c>
      <c r="G52">
        <v>1.1655</v>
      </c>
    </row>
    <row r="53" spans="1:7" x14ac:dyDescent="0.35">
      <c r="A53" t="s">
        <v>6182</v>
      </c>
      <c r="B53" t="s">
        <v>6193</v>
      </c>
      <c r="C53" t="s">
        <v>6186</v>
      </c>
      <c r="D53">
        <v>2.5</v>
      </c>
      <c r="E53">
        <v>29.785</v>
      </c>
      <c r="F53">
        <v>1.1914</v>
      </c>
      <c r="G53">
        <v>2.68065</v>
      </c>
    </row>
    <row r="54" spans="1:7" x14ac:dyDescent="0.35">
      <c r="A54" t="s">
        <v>6152</v>
      </c>
      <c r="B54" t="s">
        <v>6193</v>
      </c>
      <c r="C54" t="s">
        <v>6188</v>
      </c>
      <c r="D54">
        <v>0.2</v>
      </c>
      <c r="E54">
        <v>3.375</v>
      </c>
      <c r="F54">
        <v>1.6875</v>
      </c>
      <c r="G54">
        <v>0.30375000000000002</v>
      </c>
    </row>
    <row r="55" spans="1:7" x14ac:dyDescent="0.35">
      <c r="A55" t="s">
        <v>6157</v>
      </c>
      <c r="B55" t="s">
        <v>6193</v>
      </c>
      <c r="C55" t="s">
        <v>6188</v>
      </c>
      <c r="D55">
        <v>0.5</v>
      </c>
      <c r="E55">
        <v>6.75</v>
      </c>
      <c r="F55">
        <v>1.35</v>
      </c>
      <c r="G55">
        <v>0.60750000000000004</v>
      </c>
    </row>
    <row r="56" spans="1:7" x14ac:dyDescent="0.35">
      <c r="A56" t="s">
        <v>6155</v>
      </c>
      <c r="B56" t="s">
        <v>6193</v>
      </c>
      <c r="C56" t="s">
        <v>6188</v>
      </c>
      <c r="D56">
        <v>1</v>
      </c>
      <c r="E56">
        <v>11.25</v>
      </c>
      <c r="F56">
        <v>1.125</v>
      </c>
      <c r="G56">
        <v>1.0125</v>
      </c>
    </row>
    <row r="57" spans="1:7" x14ac:dyDescent="0.35">
      <c r="A57" t="s">
        <v>6175</v>
      </c>
      <c r="B57" t="s">
        <v>6193</v>
      </c>
      <c r="C57" t="s">
        <v>6188</v>
      </c>
      <c r="D57">
        <v>2.5</v>
      </c>
      <c r="E57">
        <v>25.875</v>
      </c>
      <c r="F57">
        <v>1.0349999999999999</v>
      </c>
      <c r="G57">
        <v>2.3287499999999999</v>
      </c>
    </row>
    <row r="58" spans="1:7" x14ac:dyDescent="0.35">
      <c r="A58" t="s">
        <v>6154</v>
      </c>
      <c r="B58" t="s">
        <v>6193</v>
      </c>
      <c r="C58" t="s">
        <v>6187</v>
      </c>
      <c r="D58">
        <v>0.2</v>
      </c>
      <c r="E58">
        <v>2.9849999999999999</v>
      </c>
      <c r="F58">
        <v>1.4924999999999999</v>
      </c>
      <c r="G58">
        <v>0.26865</v>
      </c>
    </row>
    <row r="59" spans="1:7" x14ac:dyDescent="0.35">
      <c r="A59" t="s">
        <v>6158</v>
      </c>
      <c r="B59" t="s">
        <v>6193</v>
      </c>
      <c r="C59" t="s">
        <v>6187</v>
      </c>
      <c r="D59">
        <v>0.5</v>
      </c>
      <c r="E59">
        <v>5.97</v>
      </c>
      <c r="F59">
        <v>1.194</v>
      </c>
      <c r="G59">
        <v>0.5373</v>
      </c>
    </row>
    <row r="60" spans="1:7" x14ac:dyDescent="0.35">
      <c r="A60" t="s">
        <v>6147</v>
      </c>
      <c r="B60" t="s">
        <v>6193</v>
      </c>
      <c r="C60" t="s">
        <v>6187</v>
      </c>
      <c r="D60">
        <v>1</v>
      </c>
      <c r="E60">
        <v>9.9499999999999993</v>
      </c>
      <c r="F60">
        <v>0.995</v>
      </c>
      <c r="G60">
        <v>0.89549999999999996</v>
      </c>
    </row>
    <row r="61" spans="1:7" x14ac:dyDescent="0.35">
      <c r="A61" t="s">
        <v>6168</v>
      </c>
      <c r="B61" t="s">
        <v>6193</v>
      </c>
      <c r="C61" t="s">
        <v>6187</v>
      </c>
      <c r="D61">
        <v>2.5</v>
      </c>
      <c r="E61">
        <v>22.885000000000002</v>
      </c>
      <c r="F61">
        <v>0.91539999999999999</v>
      </c>
      <c r="G61">
        <v>2.05965</v>
      </c>
    </row>
    <row r="62" spans="1:7" x14ac:dyDescent="0.35">
      <c r="A62" t="s">
        <v>6178</v>
      </c>
      <c r="B62" t="s">
        <v>6192</v>
      </c>
      <c r="C62" t="s">
        <v>6186</v>
      </c>
      <c r="D62">
        <v>0.2</v>
      </c>
      <c r="E62">
        <v>3.585</v>
      </c>
      <c r="F62">
        <v>1.7925</v>
      </c>
      <c r="G62">
        <v>0.21510000000000001</v>
      </c>
    </row>
    <row r="63" spans="1:7" x14ac:dyDescent="0.35">
      <c r="A63" t="s">
        <v>6173</v>
      </c>
      <c r="B63" t="s">
        <v>6192</v>
      </c>
      <c r="C63" t="s">
        <v>6186</v>
      </c>
      <c r="D63">
        <v>0.5</v>
      </c>
      <c r="E63">
        <v>7.17</v>
      </c>
      <c r="F63">
        <v>1.4339999999999999</v>
      </c>
      <c r="G63">
        <v>0.43020000000000003</v>
      </c>
    </row>
    <row r="64" spans="1:7" x14ac:dyDescent="0.35">
      <c r="A64" t="s">
        <v>6179</v>
      </c>
      <c r="B64" t="s">
        <v>6192</v>
      </c>
      <c r="C64" t="s">
        <v>6186</v>
      </c>
      <c r="D64">
        <v>1</v>
      </c>
      <c r="E64">
        <v>11.95</v>
      </c>
      <c r="F64">
        <v>1.1950000000000001</v>
      </c>
      <c r="G64">
        <v>0.71699999999999997</v>
      </c>
    </row>
    <row r="65" spans="1:7" x14ac:dyDescent="0.35">
      <c r="A65" t="s">
        <v>6142</v>
      </c>
      <c r="B65" t="s">
        <v>6192</v>
      </c>
      <c r="C65" t="s">
        <v>6186</v>
      </c>
      <c r="D65">
        <v>2.5</v>
      </c>
      <c r="E65">
        <v>27.484999999999999</v>
      </c>
      <c r="F65">
        <v>1.0993999999999999</v>
      </c>
      <c r="G65">
        <v>1.6491</v>
      </c>
    </row>
    <row r="66" spans="1:7" x14ac:dyDescent="0.35">
      <c r="A66" t="s">
        <v>6174</v>
      </c>
      <c r="B66" t="s">
        <v>6192</v>
      </c>
      <c r="C66" t="s">
        <v>6188</v>
      </c>
      <c r="D66">
        <v>0.2</v>
      </c>
      <c r="E66">
        <v>2.9849999999999999</v>
      </c>
      <c r="F66">
        <v>1.4924999999999999</v>
      </c>
      <c r="G66">
        <v>0.17910000000000001</v>
      </c>
    </row>
    <row r="67" spans="1:7" x14ac:dyDescent="0.35">
      <c r="A67" t="s">
        <v>6146</v>
      </c>
      <c r="B67" t="s">
        <v>6192</v>
      </c>
      <c r="C67" t="s">
        <v>6188</v>
      </c>
      <c r="D67">
        <v>0.5</v>
      </c>
      <c r="E67">
        <v>5.97</v>
      </c>
      <c r="F67">
        <v>1.194</v>
      </c>
      <c r="G67">
        <v>0.35820000000000002</v>
      </c>
    </row>
    <row r="68" spans="1:7" x14ac:dyDescent="0.35">
      <c r="A68" t="s">
        <v>6138</v>
      </c>
      <c r="B68" t="s">
        <v>6192</v>
      </c>
      <c r="C68" t="s">
        <v>6188</v>
      </c>
      <c r="D68">
        <v>1</v>
      </c>
      <c r="E68">
        <v>9.9499999999999993</v>
      </c>
      <c r="F68">
        <v>0.995</v>
      </c>
      <c r="G68">
        <v>0.59699999999999998</v>
      </c>
    </row>
    <row r="69" spans="1:7" x14ac:dyDescent="0.35">
      <c r="A69" t="s">
        <v>6151</v>
      </c>
      <c r="B69" t="s">
        <v>6192</v>
      </c>
      <c r="C69" t="s">
        <v>6188</v>
      </c>
      <c r="D69">
        <v>2.5</v>
      </c>
      <c r="E69">
        <v>22.885000000000002</v>
      </c>
      <c r="F69">
        <v>0.91539999999999999</v>
      </c>
      <c r="G69">
        <v>1.3731</v>
      </c>
    </row>
    <row r="70" spans="1:7" x14ac:dyDescent="0.35">
      <c r="A70" t="s">
        <v>6163</v>
      </c>
      <c r="B70" t="s">
        <v>6192</v>
      </c>
      <c r="C70" t="s">
        <v>6187</v>
      </c>
      <c r="D70">
        <v>0.2</v>
      </c>
      <c r="E70">
        <v>2.6850000000000001</v>
      </c>
      <c r="F70">
        <v>1.3425</v>
      </c>
      <c r="G70">
        <v>0.16109999999999999</v>
      </c>
    </row>
    <row r="71" spans="1:7" x14ac:dyDescent="0.35">
      <c r="A71" t="s">
        <v>6172</v>
      </c>
      <c r="B71" t="s">
        <v>6192</v>
      </c>
      <c r="C71" t="s">
        <v>6187</v>
      </c>
      <c r="D71">
        <v>0.5</v>
      </c>
      <c r="E71">
        <v>5.37</v>
      </c>
      <c r="F71">
        <v>1.0740000000000001</v>
      </c>
      <c r="G71">
        <v>0.32219999999999999</v>
      </c>
    </row>
    <row r="72" spans="1:7" x14ac:dyDescent="0.35">
      <c r="A72" t="s">
        <v>6177</v>
      </c>
      <c r="B72" t="s">
        <v>6192</v>
      </c>
      <c r="C72" t="s">
        <v>6187</v>
      </c>
      <c r="D72">
        <v>1</v>
      </c>
      <c r="E72">
        <v>8.9499999999999993</v>
      </c>
      <c r="F72">
        <v>0.89500000000000002</v>
      </c>
      <c r="G72">
        <v>0.53700000000000003</v>
      </c>
    </row>
    <row r="73" spans="1:7" x14ac:dyDescent="0.35">
      <c r="A73" t="s">
        <v>6149</v>
      </c>
      <c r="B73" t="s">
        <v>6192</v>
      </c>
      <c r="C73" t="s">
        <v>6187</v>
      </c>
      <c r="D73">
        <v>2.5</v>
      </c>
      <c r="E73">
        <v>20.585000000000001</v>
      </c>
      <c r="F73">
        <v>0.82340000000000002</v>
      </c>
      <c r="G73">
        <v>1.2351000000000001</v>
      </c>
    </row>
    <row r="74" spans="1:7" x14ac:dyDescent="0.35">
      <c r="A74" t="s">
        <v>6145</v>
      </c>
      <c r="B74" t="s">
        <v>6195</v>
      </c>
      <c r="C74" t="s">
        <v>6186</v>
      </c>
      <c r="D74">
        <v>0.2</v>
      </c>
      <c r="E74">
        <v>4.7549999999999999</v>
      </c>
      <c r="F74">
        <v>2.3774999999999999</v>
      </c>
      <c r="G74">
        <v>0.61814999999999998</v>
      </c>
    </row>
    <row r="75" spans="1:7" x14ac:dyDescent="0.35">
      <c r="A75" t="s">
        <v>6161</v>
      </c>
      <c r="B75" t="s">
        <v>6195</v>
      </c>
      <c r="C75" t="s">
        <v>6186</v>
      </c>
      <c r="D75">
        <v>0.5</v>
      </c>
      <c r="E75">
        <v>9.51</v>
      </c>
      <c r="F75">
        <v>1.9019999999999999</v>
      </c>
      <c r="G75">
        <v>1.2363</v>
      </c>
    </row>
    <row r="76" spans="1:7" x14ac:dyDescent="0.35">
      <c r="A76" t="s">
        <v>6170</v>
      </c>
      <c r="B76" t="s">
        <v>6195</v>
      </c>
      <c r="C76" t="s">
        <v>6186</v>
      </c>
      <c r="D76">
        <v>1</v>
      </c>
      <c r="E76">
        <v>15.85</v>
      </c>
      <c r="F76">
        <v>1.585</v>
      </c>
      <c r="G76">
        <v>2.0605000000000002</v>
      </c>
    </row>
    <row r="77" spans="1:7" x14ac:dyDescent="0.35">
      <c r="A77" t="s">
        <v>6164</v>
      </c>
      <c r="B77" t="s">
        <v>6195</v>
      </c>
      <c r="C77" t="s">
        <v>6186</v>
      </c>
      <c r="D77">
        <v>2.5</v>
      </c>
      <c r="E77">
        <v>36.454999999999998</v>
      </c>
      <c r="F77">
        <v>1.4581999999999999</v>
      </c>
      <c r="G77">
        <v>4.7391500000000004</v>
      </c>
    </row>
    <row r="78" spans="1:7" x14ac:dyDescent="0.35">
      <c r="A78" t="s">
        <v>6159</v>
      </c>
      <c r="B78" t="s">
        <v>6195</v>
      </c>
      <c r="C78" t="s">
        <v>6188</v>
      </c>
      <c r="D78">
        <v>0.2</v>
      </c>
      <c r="E78">
        <v>4.3650000000000002</v>
      </c>
      <c r="F78">
        <v>2.1825000000000001</v>
      </c>
      <c r="G78">
        <v>0.56745000000000001</v>
      </c>
    </row>
    <row r="79" spans="1:7" x14ac:dyDescent="0.35">
      <c r="A79" t="s">
        <v>6160</v>
      </c>
      <c r="B79" t="s">
        <v>6195</v>
      </c>
      <c r="C79" t="s">
        <v>6188</v>
      </c>
      <c r="D79">
        <v>0.5</v>
      </c>
      <c r="E79">
        <v>8.73</v>
      </c>
      <c r="F79">
        <v>1.746</v>
      </c>
      <c r="G79">
        <v>1.1349</v>
      </c>
    </row>
    <row r="80" spans="1:7" x14ac:dyDescent="0.35">
      <c r="A80" t="s">
        <v>6162</v>
      </c>
      <c r="B80" t="s">
        <v>6195</v>
      </c>
      <c r="C80" t="s">
        <v>6188</v>
      </c>
      <c r="D80">
        <v>1</v>
      </c>
      <c r="E80">
        <v>14.55</v>
      </c>
      <c r="F80">
        <v>1.4550000000000001</v>
      </c>
      <c r="G80">
        <v>1.8915</v>
      </c>
    </row>
    <row r="81" spans="1:7" x14ac:dyDescent="0.35">
      <c r="A81" t="s">
        <v>6181</v>
      </c>
      <c r="B81" t="s">
        <v>6195</v>
      </c>
      <c r="C81" t="s">
        <v>6188</v>
      </c>
      <c r="D81">
        <v>2.5</v>
      </c>
      <c r="E81">
        <v>33.465000000000003</v>
      </c>
      <c r="F81">
        <v>1.3386</v>
      </c>
      <c r="G81">
        <v>4.3504500000000004</v>
      </c>
    </row>
    <row r="82" spans="1:7" x14ac:dyDescent="0.35">
      <c r="A82" t="s">
        <v>6150</v>
      </c>
      <c r="B82" t="s">
        <v>6195</v>
      </c>
      <c r="C82" t="s">
        <v>6187</v>
      </c>
      <c r="D82">
        <v>0.2</v>
      </c>
      <c r="E82">
        <v>3.8849999999999998</v>
      </c>
      <c r="F82">
        <v>1.9424999999999999</v>
      </c>
      <c r="G82">
        <v>0.50505</v>
      </c>
    </row>
    <row r="83" spans="1:7" x14ac:dyDescent="0.35">
      <c r="A83" t="s">
        <v>6169</v>
      </c>
      <c r="B83" t="s">
        <v>6195</v>
      </c>
      <c r="C83" t="s">
        <v>6187</v>
      </c>
      <c r="D83">
        <v>0.5</v>
      </c>
      <c r="E83">
        <v>7.77</v>
      </c>
      <c r="F83">
        <v>1.554</v>
      </c>
      <c r="G83">
        <v>1.0101</v>
      </c>
    </row>
    <row r="84" spans="1:7" x14ac:dyDescent="0.35">
      <c r="A84" t="s">
        <v>6143</v>
      </c>
      <c r="B84" t="s">
        <v>6195</v>
      </c>
      <c r="C84" t="s">
        <v>6187</v>
      </c>
      <c r="D84">
        <v>1</v>
      </c>
      <c r="E84">
        <v>12.95</v>
      </c>
      <c r="F84">
        <v>1.2949999999999999</v>
      </c>
      <c r="G84">
        <v>1.6835</v>
      </c>
    </row>
    <row r="85" spans="1:7" x14ac:dyDescent="0.35">
      <c r="A85" t="s">
        <v>6165</v>
      </c>
      <c r="B85" t="s">
        <v>6195</v>
      </c>
      <c r="C85" t="s">
        <v>6187</v>
      </c>
      <c r="D85">
        <v>2.5</v>
      </c>
      <c r="E85">
        <v>29.785</v>
      </c>
      <c r="F85">
        <v>1.1914</v>
      </c>
      <c r="G85">
        <v>3.8720500000000002</v>
      </c>
    </row>
    <row r="86" spans="1:7" x14ac:dyDescent="0.35">
      <c r="A86" t="s">
        <v>6184</v>
      </c>
      <c r="B86" t="s">
        <v>6194</v>
      </c>
      <c r="C86" t="s">
        <v>6186</v>
      </c>
      <c r="D86">
        <v>0.2</v>
      </c>
      <c r="E86">
        <v>4.4550000000000001</v>
      </c>
      <c r="F86">
        <v>2.2275</v>
      </c>
      <c r="G86">
        <v>0.49004999999999999</v>
      </c>
    </row>
    <row r="87" spans="1:7" x14ac:dyDescent="0.35">
      <c r="A87" t="s">
        <v>6176</v>
      </c>
      <c r="B87" t="s">
        <v>6194</v>
      </c>
      <c r="C87" t="s">
        <v>6186</v>
      </c>
      <c r="D87">
        <v>0.5</v>
      </c>
      <c r="E87">
        <v>8.91</v>
      </c>
      <c r="F87">
        <v>1.782</v>
      </c>
      <c r="G87">
        <v>0.98009999999999997</v>
      </c>
    </row>
    <row r="88" spans="1:7" x14ac:dyDescent="0.35">
      <c r="A88" t="s">
        <v>6171</v>
      </c>
      <c r="B88" t="s">
        <v>6194</v>
      </c>
      <c r="C88" t="s">
        <v>6186</v>
      </c>
      <c r="D88">
        <v>1</v>
      </c>
      <c r="E88">
        <v>14.85</v>
      </c>
      <c r="F88">
        <v>1.4850000000000001</v>
      </c>
      <c r="G88">
        <v>1.6335</v>
      </c>
    </row>
    <row r="89" spans="1:7" x14ac:dyDescent="0.35">
      <c r="A89" t="s">
        <v>6148</v>
      </c>
      <c r="B89" t="s">
        <v>6194</v>
      </c>
      <c r="C89" t="s">
        <v>6186</v>
      </c>
      <c r="D89">
        <v>2.5</v>
      </c>
      <c r="E89">
        <v>34.155000000000001</v>
      </c>
      <c r="F89">
        <v>1.3662000000000001</v>
      </c>
      <c r="G89">
        <v>3.75705</v>
      </c>
    </row>
    <row r="90" spans="1:7" x14ac:dyDescent="0.35">
      <c r="A90" t="s">
        <v>6156</v>
      </c>
      <c r="B90" t="s">
        <v>6194</v>
      </c>
      <c r="C90" t="s">
        <v>6188</v>
      </c>
      <c r="D90">
        <v>0.2</v>
      </c>
      <c r="E90">
        <v>4.125</v>
      </c>
      <c r="F90">
        <v>2.0625</v>
      </c>
      <c r="G90">
        <v>0.45374999999999999</v>
      </c>
    </row>
    <row r="91" spans="1:7" x14ac:dyDescent="0.35">
      <c r="A91" t="s">
        <v>6139</v>
      </c>
      <c r="B91" t="s">
        <v>6194</v>
      </c>
      <c r="C91" t="s">
        <v>6188</v>
      </c>
      <c r="D91">
        <v>0.5</v>
      </c>
      <c r="E91">
        <v>8.25</v>
      </c>
      <c r="F91">
        <v>1.65</v>
      </c>
      <c r="G91">
        <v>0.90749999999999997</v>
      </c>
    </row>
    <row r="92" spans="1:7" x14ac:dyDescent="0.35">
      <c r="A92" t="s">
        <v>6141</v>
      </c>
      <c r="B92" t="s">
        <v>6194</v>
      </c>
      <c r="C92" t="s">
        <v>6188</v>
      </c>
      <c r="D92">
        <v>1</v>
      </c>
      <c r="E92">
        <v>13.75</v>
      </c>
      <c r="F92">
        <v>1.375</v>
      </c>
      <c r="G92">
        <v>1.5125</v>
      </c>
    </row>
    <row r="93" spans="1:7" x14ac:dyDescent="0.35">
      <c r="A93" t="s">
        <v>6166</v>
      </c>
      <c r="B93" t="s">
        <v>6194</v>
      </c>
      <c r="C93" t="s">
        <v>6188</v>
      </c>
      <c r="D93">
        <v>2.5</v>
      </c>
      <c r="E93">
        <v>31.625</v>
      </c>
      <c r="F93">
        <v>1.2649999999999999</v>
      </c>
      <c r="G93">
        <v>3.4787499999999998</v>
      </c>
    </row>
    <row r="94" spans="1:7" x14ac:dyDescent="0.35">
      <c r="A94" t="s">
        <v>6153</v>
      </c>
      <c r="B94" t="s">
        <v>6194</v>
      </c>
      <c r="C94" t="s">
        <v>6187</v>
      </c>
      <c r="D94">
        <v>0.2</v>
      </c>
      <c r="E94">
        <v>3.645</v>
      </c>
      <c r="F94">
        <v>1.8225</v>
      </c>
      <c r="G94">
        <v>0.40094999999999997</v>
      </c>
    </row>
    <row r="95" spans="1:7" x14ac:dyDescent="0.35">
      <c r="A95" t="s">
        <v>6144</v>
      </c>
      <c r="B95" t="s">
        <v>6194</v>
      </c>
      <c r="C95" t="s">
        <v>6187</v>
      </c>
      <c r="D95">
        <v>0.5</v>
      </c>
      <c r="E95">
        <v>7.29</v>
      </c>
      <c r="F95">
        <v>1.458</v>
      </c>
      <c r="G95">
        <v>0.80189999999999995</v>
      </c>
    </row>
    <row r="96" spans="1:7" x14ac:dyDescent="0.35">
      <c r="A96" t="s">
        <v>6183</v>
      </c>
      <c r="B96" t="s">
        <v>6194</v>
      </c>
      <c r="C96" t="s">
        <v>6187</v>
      </c>
      <c r="D96">
        <v>1</v>
      </c>
      <c r="E96">
        <v>12.15</v>
      </c>
      <c r="F96">
        <v>1.2150000000000001</v>
      </c>
      <c r="G96">
        <v>1.3365</v>
      </c>
    </row>
    <row r="97" spans="1:7" x14ac:dyDescent="0.35">
      <c r="A97" t="s">
        <v>6185</v>
      </c>
      <c r="B97" t="s">
        <v>6194</v>
      </c>
      <c r="C97" t="s">
        <v>6187</v>
      </c>
      <c r="D97">
        <v>2.5</v>
      </c>
      <c r="E97">
        <v>27.945</v>
      </c>
      <c r="F97">
        <v>1.1177999999999999</v>
      </c>
      <c r="G97">
        <v>3.07395</v>
      </c>
    </row>
  </sheetData>
  <autoFilter ref="A1:G97" xr:uid="{00000000-0001-0000-0200-00000000000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9CBAE-08C2-40CA-BCFA-E8EE3F92B15B}">
  <dimension ref="A1:M1552"/>
  <sheetViews>
    <sheetView topLeftCell="B1" workbookViewId="0">
      <selection activeCell="H6" sqref="H6"/>
    </sheetView>
  </sheetViews>
  <sheetFormatPr defaultRowHeight="14.5" x14ac:dyDescent="0.35"/>
  <cols>
    <col min="1" max="1" width="28" customWidth="1"/>
    <col min="2" max="2" width="17.54296875" customWidth="1"/>
    <col min="3" max="3" width="20.81640625" customWidth="1"/>
    <col min="6" max="6" width="23.90625" customWidth="1"/>
  </cols>
  <sheetData>
    <row r="1" spans="1:13" x14ac:dyDescent="0.35">
      <c r="A1" t="s">
        <v>1</v>
      </c>
      <c r="B1" t="s">
        <v>0</v>
      </c>
      <c r="C1" t="s">
        <v>3</v>
      </c>
      <c r="D1" t="s">
        <v>11</v>
      </c>
      <c r="E1" t="s">
        <v>14</v>
      </c>
      <c r="F1" t="s">
        <v>4</v>
      </c>
      <c r="G1" t="s">
        <v>2</v>
      </c>
      <c r="H1" t="s">
        <v>7</v>
      </c>
      <c r="I1" t="s">
        <v>9</v>
      </c>
      <c r="J1" t="s">
        <v>10</v>
      </c>
      <c r="K1" t="s">
        <v>12</v>
      </c>
      <c r="L1" t="s">
        <v>13</v>
      </c>
      <c r="M1" t="s">
        <v>15</v>
      </c>
    </row>
    <row r="2" spans="1:13" x14ac:dyDescent="0.35">
      <c r="A2" t="s">
        <v>6196</v>
      </c>
      <c r="B2" t="s">
        <v>2569</v>
      </c>
      <c r="C2" t="s">
        <v>2570</v>
      </c>
      <c r="D2" t="s">
        <v>6176</v>
      </c>
      <c r="E2">
        <v>1</v>
      </c>
      <c r="F2" t="s">
        <v>2571</v>
      </c>
      <c r="G2" t="s">
        <v>6197</v>
      </c>
      <c r="H2" t="s">
        <v>19</v>
      </c>
      <c r="I2" t="s">
        <v>6194</v>
      </c>
      <c r="J2" t="s">
        <v>6186</v>
      </c>
      <c r="K2">
        <v>0.5</v>
      </c>
      <c r="L2">
        <v>8.91</v>
      </c>
      <c r="M2">
        <v>8.91</v>
      </c>
    </row>
    <row r="3" spans="1:13" x14ac:dyDescent="0.35">
      <c r="A3" t="s">
        <v>6196</v>
      </c>
      <c r="B3" t="s">
        <v>2569</v>
      </c>
      <c r="C3" t="s">
        <v>2570</v>
      </c>
      <c r="D3" t="s">
        <v>6176</v>
      </c>
      <c r="E3">
        <v>1</v>
      </c>
      <c r="F3" t="s">
        <v>2571</v>
      </c>
      <c r="G3" t="s">
        <v>6197</v>
      </c>
      <c r="H3" t="s">
        <v>19</v>
      </c>
      <c r="I3" t="s">
        <v>6194</v>
      </c>
      <c r="J3" t="s">
        <v>6186</v>
      </c>
      <c r="K3">
        <v>0.5</v>
      </c>
      <c r="L3">
        <v>8.91</v>
      </c>
      <c r="M3">
        <v>8.91</v>
      </c>
    </row>
    <row r="4" spans="1:13" x14ac:dyDescent="0.35">
      <c r="A4" t="s">
        <v>6198</v>
      </c>
      <c r="B4" t="s">
        <v>3677</v>
      </c>
      <c r="C4" t="s">
        <v>3678</v>
      </c>
      <c r="D4" t="s">
        <v>6173</v>
      </c>
      <c r="E4">
        <v>2</v>
      </c>
      <c r="F4" t="s">
        <v>3679</v>
      </c>
      <c r="G4" t="s">
        <v>3680</v>
      </c>
      <c r="H4" t="s">
        <v>19</v>
      </c>
      <c r="I4" t="s">
        <v>6192</v>
      </c>
      <c r="J4" t="s">
        <v>6186</v>
      </c>
      <c r="K4">
        <v>0.5</v>
      </c>
      <c r="L4">
        <v>7.17</v>
      </c>
      <c r="M4">
        <v>14.34</v>
      </c>
    </row>
    <row r="5" spans="1:13" x14ac:dyDescent="0.35">
      <c r="A5" t="s">
        <v>6199</v>
      </c>
      <c r="B5" t="s">
        <v>726</v>
      </c>
      <c r="C5" t="s">
        <v>727</v>
      </c>
      <c r="D5" t="s">
        <v>6163</v>
      </c>
      <c r="E5">
        <v>3</v>
      </c>
      <c r="F5" t="s">
        <v>728</v>
      </c>
      <c r="G5" t="s">
        <v>729</v>
      </c>
      <c r="H5" t="s">
        <v>19</v>
      </c>
      <c r="I5" t="s">
        <v>6192</v>
      </c>
      <c r="J5" t="s">
        <v>6187</v>
      </c>
      <c r="K5">
        <v>0.2</v>
      </c>
      <c r="L5" s="3">
        <v>2685</v>
      </c>
      <c r="M5" s="3">
        <v>8055</v>
      </c>
    </row>
    <row r="6" spans="1:13" x14ac:dyDescent="0.35">
      <c r="A6" t="s">
        <v>6199</v>
      </c>
      <c r="B6" t="s">
        <v>726</v>
      </c>
      <c r="C6" t="s">
        <v>727</v>
      </c>
      <c r="D6" t="s">
        <v>6163</v>
      </c>
      <c r="E6">
        <v>3</v>
      </c>
      <c r="F6" t="s">
        <v>728</v>
      </c>
      <c r="G6" t="s">
        <v>729</v>
      </c>
      <c r="H6" t="s">
        <v>19</v>
      </c>
      <c r="I6" t="s">
        <v>6192</v>
      </c>
      <c r="J6" t="s">
        <v>6187</v>
      </c>
      <c r="K6">
        <v>0.2</v>
      </c>
      <c r="L6" s="3">
        <v>2685</v>
      </c>
      <c r="M6" s="3">
        <v>8055</v>
      </c>
    </row>
    <row r="7" spans="1:13" x14ac:dyDescent="0.35">
      <c r="A7" t="s">
        <v>6200</v>
      </c>
      <c r="B7" t="s">
        <v>1266</v>
      </c>
      <c r="C7" t="s">
        <v>1267</v>
      </c>
      <c r="D7" t="s">
        <v>6183</v>
      </c>
      <c r="E7">
        <v>4</v>
      </c>
      <c r="F7" t="s">
        <v>1268</v>
      </c>
      <c r="G7" t="s">
        <v>6197</v>
      </c>
      <c r="H7" t="s">
        <v>19</v>
      </c>
      <c r="I7" t="s">
        <v>6194</v>
      </c>
      <c r="J7" t="s">
        <v>6187</v>
      </c>
      <c r="K7">
        <v>1</v>
      </c>
      <c r="L7">
        <v>12.15</v>
      </c>
      <c r="M7">
        <v>48.6</v>
      </c>
    </row>
    <row r="8" spans="1:13" x14ac:dyDescent="0.35">
      <c r="A8" t="s">
        <v>6200</v>
      </c>
      <c r="B8" t="s">
        <v>1266</v>
      </c>
      <c r="C8" t="s">
        <v>1267</v>
      </c>
      <c r="D8" t="s">
        <v>6183</v>
      </c>
      <c r="E8">
        <v>4</v>
      </c>
      <c r="F8" t="s">
        <v>1268</v>
      </c>
      <c r="G8" t="s">
        <v>6197</v>
      </c>
      <c r="H8" t="s">
        <v>19</v>
      </c>
      <c r="I8" t="s">
        <v>6194</v>
      </c>
      <c r="J8" t="s">
        <v>6187</v>
      </c>
      <c r="K8">
        <v>1</v>
      </c>
      <c r="L8">
        <v>12.15</v>
      </c>
      <c r="M8">
        <v>48.6</v>
      </c>
    </row>
    <row r="9" spans="1:13" x14ac:dyDescent="0.35">
      <c r="A9" t="s">
        <v>6201</v>
      </c>
      <c r="B9" t="s">
        <v>1503</v>
      </c>
      <c r="C9" t="s">
        <v>1504</v>
      </c>
      <c r="D9" t="s">
        <v>6184</v>
      </c>
      <c r="E9">
        <v>5</v>
      </c>
      <c r="F9" t="s">
        <v>1505</v>
      </c>
      <c r="G9" t="s">
        <v>1506</v>
      </c>
      <c r="H9" t="s">
        <v>19</v>
      </c>
      <c r="I9" t="s">
        <v>6194</v>
      </c>
      <c r="J9" t="s">
        <v>6186</v>
      </c>
      <c r="K9">
        <v>0.2</v>
      </c>
      <c r="L9" s="3">
        <v>4455</v>
      </c>
      <c r="M9" s="3">
        <v>22275</v>
      </c>
    </row>
    <row r="10" spans="1:13" x14ac:dyDescent="0.35">
      <c r="A10" t="s">
        <v>6201</v>
      </c>
      <c r="B10" t="s">
        <v>1503</v>
      </c>
      <c r="C10" t="s">
        <v>1504</v>
      </c>
      <c r="D10" t="s">
        <v>6158</v>
      </c>
      <c r="E10">
        <v>5</v>
      </c>
      <c r="F10" t="s">
        <v>1505</v>
      </c>
      <c r="G10" t="s">
        <v>1506</v>
      </c>
      <c r="H10" t="s">
        <v>19</v>
      </c>
      <c r="I10" t="s">
        <v>6193</v>
      </c>
      <c r="J10" t="s">
        <v>6187</v>
      </c>
      <c r="K10">
        <v>0.5</v>
      </c>
      <c r="L10">
        <v>5.97</v>
      </c>
      <c r="M10">
        <v>29.85</v>
      </c>
    </row>
    <row r="11" spans="1:13" x14ac:dyDescent="0.35">
      <c r="A11" t="s">
        <v>6201</v>
      </c>
      <c r="B11" t="s">
        <v>1503</v>
      </c>
      <c r="C11" t="s">
        <v>1504</v>
      </c>
      <c r="D11" t="s">
        <v>6184</v>
      </c>
      <c r="E11">
        <v>5</v>
      </c>
      <c r="F11" t="s">
        <v>1505</v>
      </c>
      <c r="G11" t="s">
        <v>1506</v>
      </c>
      <c r="H11" t="s">
        <v>19</v>
      </c>
      <c r="I11" t="s">
        <v>6194</v>
      </c>
      <c r="J11" t="s">
        <v>6186</v>
      </c>
      <c r="K11">
        <v>0.2</v>
      </c>
      <c r="L11" s="3">
        <v>4455</v>
      </c>
      <c r="M11" s="3">
        <v>22275</v>
      </c>
    </row>
    <row r="12" spans="1:13" x14ac:dyDescent="0.35">
      <c r="A12" t="s">
        <v>6201</v>
      </c>
      <c r="B12" t="s">
        <v>1503</v>
      </c>
      <c r="C12" t="s">
        <v>1504</v>
      </c>
      <c r="D12" t="s">
        <v>6158</v>
      </c>
      <c r="E12">
        <v>5</v>
      </c>
      <c r="F12" t="s">
        <v>1505</v>
      </c>
      <c r="G12" t="s">
        <v>1506</v>
      </c>
      <c r="H12" t="s">
        <v>19</v>
      </c>
      <c r="I12" t="s">
        <v>6193</v>
      </c>
      <c r="J12" t="s">
        <v>6187</v>
      </c>
      <c r="K12">
        <v>0.5</v>
      </c>
      <c r="L12">
        <v>5.97</v>
      </c>
      <c r="M12">
        <v>29.85</v>
      </c>
    </row>
    <row r="13" spans="1:13" x14ac:dyDescent="0.35">
      <c r="A13" t="s">
        <v>6202</v>
      </c>
      <c r="B13" t="s">
        <v>6076</v>
      </c>
      <c r="C13" t="s">
        <v>6077</v>
      </c>
      <c r="D13" t="s">
        <v>6138</v>
      </c>
      <c r="E13">
        <v>3</v>
      </c>
      <c r="F13" t="s">
        <v>6078</v>
      </c>
      <c r="G13" t="s">
        <v>6197</v>
      </c>
      <c r="H13" t="s">
        <v>28</v>
      </c>
      <c r="I13" t="s">
        <v>6192</v>
      </c>
      <c r="J13" t="s">
        <v>6188</v>
      </c>
      <c r="K13">
        <v>1</v>
      </c>
      <c r="L13">
        <v>9.9499999999999993</v>
      </c>
      <c r="M13">
        <v>29.85</v>
      </c>
    </row>
    <row r="14" spans="1:13" x14ac:dyDescent="0.35">
      <c r="A14" t="s">
        <v>6203</v>
      </c>
      <c r="B14" t="s">
        <v>5262</v>
      </c>
      <c r="C14" t="s">
        <v>5263</v>
      </c>
      <c r="D14" t="s">
        <v>6158</v>
      </c>
      <c r="E14">
        <v>6</v>
      </c>
      <c r="F14" t="s">
        <v>5264</v>
      </c>
      <c r="G14" t="s">
        <v>5265</v>
      </c>
      <c r="H14" t="s">
        <v>19</v>
      </c>
      <c r="I14" t="s">
        <v>6193</v>
      </c>
      <c r="J14" t="s">
        <v>6187</v>
      </c>
      <c r="K14">
        <v>0.5</v>
      </c>
      <c r="L14">
        <v>5.97</v>
      </c>
      <c r="M14">
        <v>35.82</v>
      </c>
    </row>
    <row r="15" spans="1:13" x14ac:dyDescent="0.35">
      <c r="A15" t="s">
        <v>6204</v>
      </c>
      <c r="B15" t="s">
        <v>2871</v>
      </c>
      <c r="C15" t="s">
        <v>2872</v>
      </c>
      <c r="D15" t="s">
        <v>6146</v>
      </c>
      <c r="E15">
        <v>3</v>
      </c>
      <c r="F15" t="s">
        <v>2873</v>
      </c>
      <c r="G15" t="s">
        <v>6197</v>
      </c>
      <c r="H15" t="s">
        <v>19</v>
      </c>
      <c r="I15" t="s">
        <v>6192</v>
      </c>
      <c r="J15" t="s">
        <v>6188</v>
      </c>
      <c r="K15">
        <v>0.5</v>
      </c>
      <c r="L15">
        <v>5.97</v>
      </c>
      <c r="M15">
        <v>17.91</v>
      </c>
    </row>
    <row r="16" spans="1:13" x14ac:dyDescent="0.35">
      <c r="A16" t="s">
        <v>6204</v>
      </c>
      <c r="B16" t="s">
        <v>2871</v>
      </c>
      <c r="C16" t="s">
        <v>2872</v>
      </c>
      <c r="D16" t="s">
        <v>6146</v>
      </c>
      <c r="E16">
        <v>3</v>
      </c>
      <c r="F16" t="s">
        <v>2873</v>
      </c>
      <c r="G16" t="s">
        <v>6197</v>
      </c>
      <c r="H16" t="s">
        <v>19</v>
      </c>
      <c r="I16" t="s">
        <v>6192</v>
      </c>
      <c r="J16" t="s">
        <v>6188</v>
      </c>
      <c r="K16">
        <v>0.5</v>
      </c>
      <c r="L16">
        <v>5.97</v>
      </c>
      <c r="M16">
        <v>17.91</v>
      </c>
    </row>
    <row r="17" spans="1:13" x14ac:dyDescent="0.35">
      <c r="A17" t="s">
        <v>6205</v>
      </c>
      <c r="B17" t="s">
        <v>1001</v>
      </c>
      <c r="C17" t="s">
        <v>1002</v>
      </c>
      <c r="D17" t="s">
        <v>6175</v>
      </c>
      <c r="E17">
        <v>4</v>
      </c>
      <c r="F17" t="s">
        <v>1003</v>
      </c>
      <c r="G17" t="s">
        <v>1004</v>
      </c>
      <c r="H17" t="s">
        <v>19</v>
      </c>
      <c r="I17" t="s">
        <v>6193</v>
      </c>
      <c r="J17" t="s">
        <v>6188</v>
      </c>
      <c r="K17">
        <v>2.5</v>
      </c>
      <c r="L17" s="3">
        <v>25875</v>
      </c>
      <c r="M17">
        <v>103.5</v>
      </c>
    </row>
    <row r="18" spans="1:13" x14ac:dyDescent="0.35">
      <c r="A18" t="s">
        <v>6205</v>
      </c>
      <c r="B18" t="s">
        <v>1001</v>
      </c>
      <c r="C18" t="s">
        <v>1002</v>
      </c>
      <c r="D18" t="s">
        <v>6175</v>
      </c>
      <c r="E18">
        <v>4</v>
      </c>
      <c r="F18" t="s">
        <v>1003</v>
      </c>
      <c r="G18" t="s">
        <v>1004</v>
      </c>
      <c r="H18" t="s">
        <v>19</v>
      </c>
      <c r="I18" t="s">
        <v>6193</v>
      </c>
      <c r="J18" t="s">
        <v>6188</v>
      </c>
      <c r="K18">
        <v>2.5</v>
      </c>
      <c r="L18" s="3">
        <v>25875</v>
      </c>
      <c r="M18">
        <v>103.5</v>
      </c>
    </row>
    <row r="19" spans="1:13" x14ac:dyDescent="0.35">
      <c r="A19" t="s">
        <v>6206</v>
      </c>
      <c r="B19" t="s">
        <v>3106</v>
      </c>
      <c r="C19" t="s">
        <v>3107</v>
      </c>
      <c r="D19" t="s">
        <v>6141</v>
      </c>
      <c r="E19">
        <v>2</v>
      </c>
      <c r="F19" t="s">
        <v>3108</v>
      </c>
      <c r="G19" t="s">
        <v>3109</v>
      </c>
      <c r="H19" t="s">
        <v>318</v>
      </c>
      <c r="I19" t="s">
        <v>6194</v>
      </c>
      <c r="J19" t="s">
        <v>6188</v>
      </c>
      <c r="K19">
        <v>1</v>
      </c>
      <c r="L19">
        <v>13.75</v>
      </c>
      <c r="M19">
        <v>27.5</v>
      </c>
    </row>
    <row r="20" spans="1:13" x14ac:dyDescent="0.35">
      <c r="A20" t="s">
        <v>6206</v>
      </c>
      <c r="B20" t="s">
        <v>3106</v>
      </c>
      <c r="C20" t="s">
        <v>3107</v>
      </c>
      <c r="D20" t="s">
        <v>6141</v>
      </c>
      <c r="E20">
        <v>2</v>
      </c>
      <c r="F20" t="s">
        <v>3108</v>
      </c>
      <c r="G20" t="s">
        <v>3109</v>
      </c>
      <c r="H20" t="s">
        <v>318</v>
      </c>
      <c r="I20" t="s">
        <v>6194</v>
      </c>
      <c r="J20" t="s">
        <v>6188</v>
      </c>
      <c r="K20">
        <v>1</v>
      </c>
      <c r="L20">
        <v>13.75</v>
      </c>
      <c r="M20">
        <v>27.5</v>
      </c>
    </row>
    <row r="21" spans="1:13" x14ac:dyDescent="0.35">
      <c r="A21" t="s">
        <v>6207</v>
      </c>
      <c r="B21" t="s">
        <v>5170</v>
      </c>
      <c r="C21" t="s">
        <v>5171</v>
      </c>
      <c r="D21" t="s">
        <v>6168</v>
      </c>
      <c r="E21">
        <v>6</v>
      </c>
      <c r="F21" t="s">
        <v>5172</v>
      </c>
      <c r="G21" t="s">
        <v>5173</v>
      </c>
      <c r="H21" t="s">
        <v>19</v>
      </c>
      <c r="I21" t="s">
        <v>6193</v>
      </c>
      <c r="J21" t="s">
        <v>6187</v>
      </c>
      <c r="K21">
        <v>2.5</v>
      </c>
      <c r="L21" s="3">
        <v>22885</v>
      </c>
      <c r="M21">
        <v>137.31</v>
      </c>
    </row>
    <row r="22" spans="1:13" x14ac:dyDescent="0.35">
      <c r="A22" t="s">
        <v>6202</v>
      </c>
      <c r="B22" t="s">
        <v>4909</v>
      </c>
      <c r="C22" t="s">
        <v>4910</v>
      </c>
      <c r="D22" t="s">
        <v>6184</v>
      </c>
      <c r="E22">
        <v>6</v>
      </c>
      <c r="F22" t="s">
        <v>4911</v>
      </c>
      <c r="G22" t="s">
        <v>4912</v>
      </c>
      <c r="H22" t="s">
        <v>318</v>
      </c>
      <c r="I22" t="s">
        <v>6194</v>
      </c>
      <c r="J22" t="s">
        <v>6186</v>
      </c>
      <c r="K22">
        <v>0.2</v>
      </c>
      <c r="L22" s="3">
        <v>4455</v>
      </c>
      <c r="M22">
        <v>26.73</v>
      </c>
    </row>
    <row r="23" spans="1:13" x14ac:dyDescent="0.35">
      <c r="A23" t="s">
        <v>6208</v>
      </c>
      <c r="B23" t="s">
        <v>661</v>
      </c>
      <c r="C23" t="s">
        <v>662</v>
      </c>
      <c r="D23" t="s">
        <v>6159</v>
      </c>
      <c r="E23">
        <v>5</v>
      </c>
      <c r="F23" t="s">
        <v>663</v>
      </c>
      <c r="G23" t="s">
        <v>6197</v>
      </c>
      <c r="H23" t="s">
        <v>19</v>
      </c>
      <c r="I23" t="s">
        <v>6195</v>
      </c>
      <c r="J23" t="s">
        <v>6188</v>
      </c>
      <c r="K23">
        <v>0.2</v>
      </c>
      <c r="L23" s="3">
        <v>4365</v>
      </c>
      <c r="M23" s="3">
        <v>21825</v>
      </c>
    </row>
    <row r="24" spans="1:13" x14ac:dyDescent="0.35">
      <c r="A24" t="s">
        <v>6208</v>
      </c>
      <c r="B24" t="s">
        <v>661</v>
      </c>
      <c r="C24" t="s">
        <v>662</v>
      </c>
      <c r="D24" t="s">
        <v>6158</v>
      </c>
      <c r="E24">
        <v>6</v>
      </c>
      <c r="F24" t="s">
        <v>663</v>
      </c>
      <c r="G24" t="s">
        <v>6197</v>
      </c>
      <c r="H24" t="s">
        <v>19</v>
      </c>
      <c r="I24" t="s">
        <v>6193</v>
      </c>
      <c r="J24" t="s">
        <v>6187</v>
      </c>
      <c r="K24">
        <v>0.5</v>
      </c>
      <c r="L24">
        <v>5.97</v>
      </c>
      <c r="M24">
        <v>35.82</v>
      </c>
    </row>
    <row r="25" spans="1:13" x14ac:dyDescent="0.35">
      <c r="A25" t="s">
        <v>6208</v>
      </c>
      <c r="B25" t="s">
        <v>661</v>
      </c>
      <c r="C25" t="s">
        <v>662</v>
      </c>
      <c r="D25" t="s">
        <v>6160</v>
      </c>
      <c r="E25">
        <v>6</v>
      </c>
      <c r="F25" t="s">
        <v>663</v>
      </c>
      <c r="G25" t="s">
        <v>6197</v>
      </c>
      <c r="H25" t="s">
        <v>19</v>
      </c>
      <c r="I25" t="s">
        <v>6195</v>
      </c>
      <c r="J25" t="s">
        <v>6188</v>
      </c>
      <c r="K25">
        <v>0.5</v>
      </c>
      <c r="L25">
        <v>8.73</v>
      </c>
      <c r="M25">
        <v>52.38</v>
      </c>
    </row>
    <row r="26" spans="1:13" x14ac:dyDescent="0.35">
      <c r="A26" t="s">
        <v>6208</v>
      </c>
      <c r="B26" t="s">
        <v>661</v>
      </c>
      <c r="C26" t="s">
        <v>662</v>
      </c>
      <c r="D26" t="s">
        <v>6159</v>
      </c>
      <c r="E26">
        <v>5</v>
      </c>
      <c r="F26" t="s">
        <v>663</v>
      </c>
      <c r="G26" t="s">
        <v>6197</v>
      </c>
      <c r="H26" t="s">
        <v>19</v>
      </c>
      <c r="I26" t="s">
        <v>6195</v>
      </c>
      <c r="J26" t="s">
        <v>6188</v>
      </c>
      <c r="K26">
        <v>0.2</v>
      </c>
      <c r="L26" s="3">
        <v>4365</v>
      </c>
      <c r="M26" s="3">
        <v>21825</v>
      </c>
    </row>
    <row r="27" spans="1:13" x14ac:dyDescent="0.35">
      <c r="A27" t="s">
        <v>6208</v>
      </c>
      <c r="B27" t="s">
        <v>661</v>
      </c>
      <c r="C27" t="s">
        <v>662</v>
      </c>
      <c r="D27" t="s">
        <v>6158</v>
      </c>
      <c r="E27">
        <v>6</v>
      </c>
      <c r="F27" t="s">
        <v>663</v>
      </c>
      <c r="G27" t="s">
        <v>6197</v>
      </c>
      <c r="H27" t="s">
        <v>19</v>
      </c>
      <c r="I27" t="s">
        <v>6193</v>
      </c>
      <c r="J27" t="s">
        <v>6187</v>
      </c>
      <c r="K27">
        <v>0.5</v>
      </c>
      <c r="L27">
        <v>5.97</v>
      </c>
      <c r="M27">
        <v>35.82</v>
      </c>
    </row>
    <row r="28" spans="1:13" x14ac:dyDescent="0.35">
      <c r="A28" t="s">
        <v>6208</v>
      </c>
      <c r="B28" t="s">
        <v>661</v>
      </c>
      <c r="C28" t="s">
        <v>662</v>
      </c>
      <c r="D28" t="s">
        <v>6160</v>
      </c>
      <c r="E28">
        <v>6</v>
      </c>
      <c r="F28" t="s">
        <v>663</v>
      </c>
      <c r="G28" t="s">
        <v>6197</v>
      </c>
      <c r="H28" t="s">
        <v>19</v>
      </c>
      <c r="I28" t="s">
        <v>6195</v>
      </c>
      <c r="J28" t="s">
        <v>6188</v>
      </c>
      <c r="K28">
        <v>0.5</v>
      </c>
      <c r="L28">
        <v>8.73</v>
      </c>
      <c r="M28">
        <v>52.38</v>
      </c>
    </row>
    <row r="29" spans="1:13" x14ac:dyDescent="0.35">
      <c r="A29" t="s">
        <v>6209</v>
      </c>
      <c r="B29" t="s">
        <v>1621</v>
      </c>
      <c r="C29" t="s">
        <v>1622</v>
      </c>
      <c r="D29" t="s">
        <v>6161</v>
      </c>
      <c r="E29">
        <v>6</v>
      </c>
      <c r="F29" t="s">
        <v>1623</v>
      </c>
      <c r="G29" t="s">
        <v>6197</v>
      </c>
      <c r="H29" t="s">
        <v>19</v>
      </c>
      <c r="I29" t="s">
        <v>6195</v>
      </c>
      <c r="J29" t="s">
        <v>6186</v>
      </c>
      <c r="K29">
        <v>0.5</v>
      </c>
      <c r="L29">
        <v>9.51</v>
      </c>
      <c r="M29">
        <v>57.06</v>
      </c>
    </row>
    <row r="30" spans="1:13" x14ac:dyDescent="0.35">
      <c r="A30" t="s">
        <v>6209</v>
      </c>
      <c r="B30" t="s">
        <v>1621</v>
      </c>
      <c r="C30" t="s">
        <v>1622</v>
      </c>
      <c r="D30" t="s">
        <v>6161</v>
      </c>
      <c r="E30">
        <v>6</v>
      </c>
      <c r="F30" t="s">
        <v>1623</v>
      </c>
      <c r="G30" t="s">
        <v>6197</v>
      </c>
      <c r="H30" t="s">
        <v>19</v>
      </c>
      <c r="I30" t="s">
        <v>6195</v>
      </c>
      <c r="J30" t="s">
        <v>6186</v>
      </c>
      <c r="K30">
        <v>0.5</v>
      </c>
      <c r="L30">
        <v>9.51</v>
      </c>
      <c r="M30">
        <v>57.06</v>
      </c>
    </row>
    <row r="31" spans="1:13" x14ac:dyDescent="0.35">
      <c r="A31" t="s">
        <v>6210</v>
      </c>
      <c r="B31" t="s">
        <v>4325</v>
      </c>
      <c r="C31" t="s">
        <v>4326</v>
      </c>
      <c r="D31" t="s">
        <v>6142</v>
      </c>
      <c r="E31">
        <v>1</v>
      </c>
      <c r="F31" t="s">
        <v>4327</v>
      </c>
      <c r="G31" t="s">
        <v>4328</v>
      </c>
      <c r="H31" t="s">
        <v>28</v>
      </c>
      <c r="I31" t="s">
        <v>6192</v>
      </c>
      <c r="J31" t="s">
        <v>6186</v>
      </c>
      <c r="K31">
        <v>2.5</v>
      </c>
      <c r="L31" s="3">
        <v>27485</v>
      </c>
      <c r="M31" s="3">
        <v>27485</v>
      </c>
    </row>
    <row r="32" spans="1:13" x14ac:dyDescent="0.35">
      <c r="A32" t="s">
        <v>6211</v>
      </c>
      <c r="B32" t="s">
        <v>3064</v>
      </c>
      <c r="C32" t="s">
        <v>3065</v>
      </c>
      <c r="D32" t="s">
        <v>6149</v>
      </c>
      <c r="E32">
        <v>2</v>
      </c>
      <c r="F32" t="s">
        <v>3066</v>
      </c>
      <c r="G32" t="s">
        <v>3067</v>
      </c>
      <c r="H32" t="s">
        <v>28</v>
      </c>
      <c r="I32" t="s">
        <v>6192</v>
      </c>
      <c r="J32" t="s">
        <v>6187</v>
      </c>
      <c r="K32">
        <v>2.5</v>
      </c>
      <c r="L32" s="3">
        <v>20585</v>
      </c>
      <c r="M32">
        <v>41.17</v>
      </c>
    </row>
    <row r="33" spans="1:13" x14ac:dyDescent="0.35">
      <c r="A33" t="s">
        <v>6211</v>
      </c>
      <c r="B33" t="s">
        <v>3064</v>
      </c>
      <c r="C33" t="s">
        <v>3065</v>
      </c>
      <c r="D33" t="s">
        <v>6149</v>
      </c>
      <c r="E33">
        <v>2</v>
      </c>
      <c r="F33" t="s">
        <v>3066</v>
      </c>
      <c r="G33" t="s">
        <v>3067</v>
      </c>
      <c r="H33" t="s">
        <v>28</v>
      </c>
      <c r="I33" t="s">
        <v>6192</v>
      </c>
      <c r="J33" t="s">
        <v>6187</v>
      </c>
      <c r="K33">
        <v>2.5</v>
      </c>
      <c r="L33" s="3">
        <v>20585</v>
      </c>
      <c r="M33">
        <v>41.17</v>
      </c>
    </row>
    <row r="34" spans="1:13" x14ac:dyDescent="0.35">
      <c r="A34" t="s">
        <v>6212</v>
      </c>
      <c r="B34" t="s">
        <v>2256</v>
      </c>
      <c r="C34" t="s">
        <v>2257</v>
      </c>
      <c r="D34" t="s">
        <v>6138</v>
      </c>
      <c r="E34">
        <v>3</v>
      </c>
      <c r="F34" t="s">
        <v>2258</v>
      </c>
      <c r="G34" t="s">
        <v>2259</v>
      </c>
      <c r="H34" t="s">
        <v>28</v>
      </c>
      <c r="I34" t="s">
        <v>6192</v>
      </c>
      <c r="J34" t="s">
        <v>6188</v>
      </c>
      <c r="K34">
        <v>1</v>
      </c>
      <c r="L34">
        <v>9.9499999999999993</v>
      </c>
      <c r="M34">
        <v>29.85</v>
      </c>
    </row>
    <row r="35" spans="1:13" x14ac:dyDescent="0.35">
      <c r="A35" t="s">
        <v>6212</v>
      </c>
      <c r="B35" t="s">
        <v>2256</v>
      </c>
      <c r="C35" t="s">
        <v>2257</v>
      </c>
      <c r="D35" t="s">
        <v>6138</v>
      </c>
      <c r="E35">
        <v>3</v>
      </c>
      <c r="F35" t="s">
        <v>2258</v>
      </c>
      <c r="G35" t="s">
        <v>2259</v>
      </c>
      <c r="H35" t="s">
        <v>28</v>
      </c>
      <c r="I35" t="s">
        <v>6192</v>
      </c>
      <c r="J35" t="s">
        <v>6188</v>
      </c>
      <c r="K35">
        <v>1</v>
      </c>
      <c r="L35">
        <v>9.9499999999999993</v>
      </c>
      <c r="M35">
        <v>29.85</v>
      </c>
    </row>
    <row r="36" spans="1:13" x14ac:dyDescent="0.35">
      <c r="A36" t="s">
        <v>6213</v>
      </c>
      <c r="B36" t="s">
        <v>3141</v>
      </c>
      <c r="C36" t="s">
        <v>3194</v>
      </c>
      <c r="D36" t="s">
        <v>6184</v>
      </c>
      <c r="E36">
        <v>5</v>
      </c>
      <c r="F36" t="s">
        <v>3195</v>
      </c>
      <c r="G36" t="s">
        <v>3196</v>
      </c>
      <c r="H36" t="s">
        <v>19</v>
      </c>
      <c r="I36" t="s">
        <v>6194</v>
      </c>
      <c r="J36" t="s">
        <v>6186</v>
      </c>
      <c r="K36">
        <v>0.2</v>
      </c>
      <c r="L36" s="3">
        <v>4455</v>
      </c>
      <c r="M36" s="3">
        <v>22275</v>
      </c>
    </row>
    <row r="37" spans="1:13" x14ac:dyDescent="0.35">
      <c r="A37" t="s">
        <v>6214</v>
      </c>
      <c r="B37" t="s">
        <v>3193</v>
      </c>
      <c r="C37" t="s">
        <v>3194</v>
      </c>
      <c r="D37" t="s">
        <v>6177</v>
      </c>
      <c r="E37">
        <v>6</v>
      </c>
      <c r="F37" t="s">
        <v>3195</v>
      </c>
      <c r="G37" t="s">
        <v>3196</v>
      </c>
      <c r="H37" t="s">
        <v>19</v>
      </c>
      <c r="I37" t="s">
        <v>6192</v>
      </c>
      <c r="J37" t="s">
        <v>6187</v>
      </c>
      <c r="K37">
        <v>1</v>
      </c>
      <c r="L37">
        <v>8.9499999999999993</v>
      </c>
      <c r="M37">
        <v>53.7</v>
      </c>
    </row>
    <row r="38" spans="1:13" x14ac:dyDescent="0.35">
      <c r="A38" t="s">
        <v>6214</v>
      </c>
      <c r="B38" t="s">
        <v>3193</v>
      </c>
      <c r="C38" t="s">
        <v>3194</v>
      </c>
      <c r="D38" t="s">
        <v>6166</v>
      </c>
      <c r="E38">
        <v>4</v>
      </c>
      <c r="F38" t="s">
        <v>3195</v>
      </c>
      <c r="G38" t="s">
        <v>3196</v>
      </c>
      <c r="H38" t="s">
        <v>19</v>
      </c>
      <c r="I38" t="s">
        <v>6194</v>
      </c>
      <c r="J38" t="s">
        <v>6188</v>
      </c>
      <c r="K38">
        <v>2.5</v>
      </c>
      <c r="L38" s="3">
        <v>31625</v>
      </c>
      <c r="M38">
        <v>126.5</v>
      </c>
    </row>
    <row r="39" spans="1:13" x14ac:dyDescent="0.35">
      <c r="A39" t="s">
        <v>6214</v>
      </c>
      <c r="B39" t="s">
        <v>3193</v>
      </c>
      <c r="C39" t="s">
        <v>3194</v>
      </c>
      <c r="D39" t="s">
        <v>6156</v>
      </c>
      <c r="E39">
        <v>1</v>
      </c>
      <c r="F39" t="s">
        <v>3195</v>
      </c>
      <c r="G39" t="s">
        <v>3196</v>
      </c>
      <c r="H39" t="s">
        <v>19</v>
      </c>
      <c r="I39" t="s">
        <v>6194</v>
      </c>
      <c r="J39" t="s">
        <v>6188</v>
      </c>
      <c r="K39">
        <v>0.2</v>
      </c>
      <c r="L39" s="3">
        <v>4125</v>
      </c>
      <c r="M39" s="3">
        <v>4125</v>
      </c>
    </row>
    <row r="40" spans="1:13" x14ac:dyDescent="0.35">
      <c r="A40" t="s">
        <v>6213</v>
      </c>
      <c r="B40" t="s">
        <v>3141</v>
      </c>
      <c r="C40" t="s">
        <v>3194</v>
      </c>
      <c r="D40" t="s">
        <v>6184</v>
      </c>
      <c r="E40">
        <v>5</v>
      </c>
      <c r="F40" t="s">
        <v>3195</v>
      </c>
      <c r="G40" t="s">
        <v>3196</v>
      </c>
      <c r="H40" t="s">
        <v>19</v>
      </c>
      <c r="I40" t="s">
        <v>6194</v>
      </c>
      <c r="J40" t="s">
        <v>6186</v>
      </c>
      <c r="K40">
        <v>0.2</v>
      </c>
      <c r="L40" s="3">
        <v>4455</v>
      </c>
      <c r="M40" s="3">
        <v>22275</v>
      </c>
    </row>
    <row r="41" spans="1:13" x14ac:dyDescent="0.35">
      <c r="A41" t="s">
        <v>6214</v>
      </c>
      <c r="B41" t="s">
        <v>3193</v>
      </c>
      <c r="C41" t="s">
        <v>3194</v>
      </c>
      <c r="D41" t="s">
        <v>6177</v>
      </c>
      <c r="E41">
        <v>6</v>
      </c>
      <c r="F41" t="s">
        <v>3195</v>
      </c>
      <c r="G41" t="s">
        <v>3196</v>
      </c>
      <c r="H41" t="s">
        <v>19</v>
      </c>
      <c r="I41" t="s">
        <v>6192</v>
      </c>
      <c r="J41" t="s">
        <v>6187</v>
      </c>
      <c r="K41">
        <v>1</v>
      </c>
      <c r="L41">
        <v>8.9499999999999993</v>
      </c>
      <c r="M41">
        <v>53.7</v>
      </c>
    </row>
    <row r="42" spans="1:13" x14ac:dyDescent="0.35">
      <c r="A42" t="s">
        <v>6214</v>
      </c>
      <c r="B42" t="s">
        <v>3193</v>
      </c>
      <c r="C42" t="s">
        <v>3194</v>
      </c>
      <c r="D42" t="s">
        <v>6166</v>
      </c>
      <c r="E42">
        <v>4</v>
      </c>
      <c r="F42" t="s">
        <v>3195</v>
      </c>
      <c r="G42" t="s">
        <v>3196</v>
      </c>
      <c r="H42" t="s">
        <v>19</v>
      </c>
      <c r="I42" t="s">
        <v>6194</v>
      </c>
      <c r="J42" t="s">
        <v>6188</v>
      </c>
      <c r="K42">
        <v>2.5</v>
      </c>
      <c r="L42" s="3">
        <v>31625</v>
      </c>
      <c r="M42">
        <v>126.5</v>
      </c>
    </row>
    <row r="43" spans="1:13" x14ac:dyDescent="0.35">
      <c r="A43" t="s">
        <v>6214</v>
      </c>
      <c r="B43" t="s">
        <v>3193</v>
      </c>
      <c r="C43" t="s">
        <v>3194</v>
      </c>
      <c r="D43" t="s">
        <v>6156</v>
      </c>
      <c r="E43">
        <v>1</v>
      </c>
      <c r="F43" t="s">
        <v>3195</v>
      </c>
      <c r="G43" t="s">
        <v>3196</v>
      </c>
      <c r="H43" t="s">
        <v>19</v>
      </c>
      <c r="I43" t="s">
        <v>6194</v>
      </c>
      <c r="J43" t="s">
        <v>6188</v>
      </c>
      <c r="K43">
        <v>0.2</v>
      </c>
      <c r="L43" s="3">
        <v>4125</v>
      </c>
      <c r="M43" s="3">
        <v>4125</v>
      </c>
    </row>
    <row r="44" spans="1:13" x14ac:dyDescent="0.35">
      <c r="A44" t="s">
        <v>6215</v>
      </c>
      <c r="B44" t="s">
        <v>5067</v>
      </c>
      <c r="C44" t="s">
        <v>5068</v>
      </c>
      <c r="D44" t="s">
        <v>6161</v>
      </c>
      <c r="E44">
        <v>3</v>
      </c>
      <c r="F44" t="s">
        <v>5069</v>
      </c>
      <c r="G44" t="s">
        <v>5070</v>
      </c>
      <c r="H44" t="s">
        <v>19</v>
      </c>
      <c r="I44" t="s">
        <v>6195</v>
      </c>
      <c r="J44" t="s">
        <v>6186</v>
      </c>
      <c r="K44">
        <v>0.5</v>
      </c>
      <c r="L44">
        <v>9.51</v>
      </c>
      <c r="M44">
        <v>28.53</v>
      </c>
    </row>
    <row r="45" spans="1:13" x14ac:dyDescent="0.35">
      <c r="A45" t="s">
        <v>6216</v>
      </c>
      <c r="B45" t="s">
        <v>3147</v>
      </c>
      <c r="C45" t="s">
        <v>3148</v>
      </c>
      <c r="D45" t="s">
        <v>6157</v>
      </c>
      <c r="E45">
        <v>1</v>
      </c>
      <c r="F45" t="s">
        <v>3149</v>
      </c>
      <c r="G45" t="s">
        <v>3150</v>
      </c>
      <c r="H45" t="s">
        <v>19</v>
      </c>
      <c r="I45" t="s">
        <v>6193</v>
      </c>
      <c r="J45" t="s">
        <v>6188</v>
      </c>
      <c r="K45">
        <v>0.5</v>
      </c>
      <c r="L45">
        <v>6.75</v>
      </c>
      <c r="M45">
        <v>6.75</v>
      </c>
    </row>
    <row r="46" spans="1:13" x14ac:dyDescent="0.35">
      <c r="A46" t="s">
        <v>6216</v>
      </c>
      <c r="B46" t="s">
        <v>3147</v>
      </c>
      <c r="C46" t="s">
        <v>3148</v>
      </c>
      <c r="D46" t="s">
        <v>6157</v>
      </c>
      <c r="E46">
        <v>1</v>
      </c>
      <c r="F46" t="s">
        <v>3149</v>
      </c>
      <c r="G46" t="s">
        <v>3150</v>
      </c>
      <c r="H46" t="s">
        <v>19</v>
      </c>
      <c r="I46" t="s">
        <v>6193</v>
      </c>
      <c r="J46" t="s">
        <v>6188</v>
      </c>
      <c r="K46">
        <v>0.5</v>
      </c>
      <c r="L46">
        <v>6.75</v>
      </c>
      <c r="M46">
        <v>6.75</v>
      </c>
    </row>
    <row r="47" spans="1:13" x14ac:dyDescent="0.35">
      <c r="A47" t="s">
        <v>6217</v>
      </c>
      <c r="B47" t="s">
        <v>1384</v>
      </c>
      <c r="C47" t="s">
        <v>1385</v>
      </c>
      <c r="D47" t="s">
        <v>6164</v>
      </c>
      <c r="E47">
        <v>6</v>
      </c>
      <c r="F47" t="s">
        <v>1386</v>
      </c>
      <c r="G47" t="s">
        <v>6197</v>
      </c>
      <c r="H47" t="s">
        <v>19</v>
      </c>
      <c r="I47" t="s">
        <v>6195</v>
      </c>
      <c r="J47" t="s">
        <v>6186</v>
      </c>
      <c r="K47">
        <v>2.5</v>
      </c>
      <c r="L47" s="3">
        <v>36455</v>
      </c>
      <c r="M47">
        <v>218.73</v>
      </c>
    </row>
    <row r="48" spans="1:13" x14ac:dyDescent="0.35">
      <c r="A48" t="s">
        <v>6217</v>
      </c>
      <c r="B48" t="s">
        <v>1384</v>
      </c>
      <c r="C48" t="s">
        <v>1385</v>
      </c>
      <c r="D48" t="s">
        <v>6164</v>
      </c>
      <c r="E48">
        <v>6</v>
      </c>
      <c r="F48" t="s">
        <v>1386</v>
      </c>
      <c r="G48" t="s">
        <v>6197</v>
      </c>
      <c r="H48" t="s">
        <v>19</v>
      </c>
      <c r="I48" t="s">
        <v>6195</v>
      </c>
      <c r="J48" t="s">
        <v>6186</v>
      </c>
      <c r="K48">
        <v>2.5</v>
      </c>
      <c r="L48" s="3">
        <v>36455</v>
      </c>
      <c r="M48">
        <v>218.73</v>
      </c>
    </row>
    <row r="49" spans="1:13" x14ac:dyDescent="0.35">
      <c r="A49" t="s">
        <v>6218</v>
      </c>
      <c r="B49" t="s">
        <v>5402</v>
      </c>
      <c r="C49" t="s">
        <v>5403</v>
      </c>
      <c r="D49" t="s">
        <v>6146</v>
      </c>
      <c r="E49">
        <v>3</v>
      </c>
      <c r="F49" t="s">
        <v>5404</v>
      </c>
      <c r="G49" t="s">
        <v>6197</v>
      </c>
      <c r="H49" t="s">
        <v>19</v>
      </c>
      <c r="I49" t="s">
        <v>6192</v>
      </c>
      <c r="J49" t="s">
        <v>6188</v>
      </c>
      <c r="K49">
        <v>0.5</v>
      </c>
      <c r="L49">
        <v>5.97</v>
      </c>
      <c r="M49">
        <v>17.91</v>
      </c>
    </row>
    <row r="50" spans="1:13" x14ac:dyDescent="0.35">
      <c r="A50" t="s">
        <v>6219</v>
      </c>
      <c r="B50" t="s">
        <v>3318</v>
      </c>
      <c r="C50" t="s">
        <v>3319</v>
      </c>
      <c r="D50" t="s">
        <v>6179</v>
      </c>
      <c r="E50">
        <v>4</v>
      </c>
      <c r="F50" t="s">
        <v>3320</v>
      </c>
      <c r="G50" t="s">
        <v>6197</v>
      </c>
      <c r="H50" t="s">
        <v>19</v>
      </c>
      <c r="I50" t="s">
        <v>6192</v>
      </c>
      <c r="J50" t="s">
        <v>6186</v>
      </c>
      <c r="K50">
        <v>1</v>
      </c>
      <c r="L50">
        <v>11.95</v>
      </c>
      <c r="M50">
        <v>47.8</v>
      </c>
    </row>
    <row r="51" spans="1:13" x14ac:dyDescent="0.35">
      <c r="A51" t="s">
        <v>6219</v>
      </c>
      <c r="B51" t="s">
        <v>3318</v>
      </c>
      <c r="C51" t="s">
        <v>3319</v>
      </c>
      <c r="D51" t="s">
        <v>6179</v>
      </c>
      <c r="E51">
        <v>4</v>
      </c>
      <c r="F51" t="s">
        <v>3320</v>
      </c>
      <c r="G51" t="s">
        <v>6197</v>
      </c>
      <c r="H51" t="s">
        <v>19</v>
      </c>
      <c r="I51" t="s">
        <v>6192</v>
      </c>
      <c r="J51" t="s">
        <v>6186</v>
      </c>
      <c r="K51">
        <v>1</v>
      </c>
      <c r="L51">
        <v>11.95</v>
      </c>
      <c r="M51">
        <v>47.8</v>
      </c>
    </row>
    <row r="52" spans="1:13" x14ac:dyDescent="0.35">
      <c r="A52" t="s">
        <v>6220</v>
      </c>
      <c r="B52" t="s">
        <v>1707</v>
      </c>
      <c r="C52" t="s">
        <v>1708</v>
      </c>
      <c r="D52" t="s">
        <v>6162</v>
      </c>
      <c r="E52">
        <v>4</v>
      </c>
      <c r="F52" t="s">
        <v>1709</v>
      </c>
      <c r="G52" t="s">
        <v>1710</v>
      </c>
      <c r="H52" t="s">
        <v>19</v>
      </c>
      <c r="I52" t="s">
        <v>6195</v>
      </c>
      <c r="J52" t="s">
        <v>6188</v>
      </c>
      <c r="K52">
        <v>1</v>
      </c>
      <c r="L52">
        <v>14.55</v>
      </c>
      <c r="M52">
        <v>58.2</v>
      </c>
    </row>
    <row r="53" spans="1:13" x14ac:dyDescent="0.35">
      <c r="A53" t="s">
        <v>6220</v>
      </c>
      <c r="B53" t="s">
        <v>1707</v>
      </c>
      <c r="C53" t="s">
        <v>1708</v>
      </c>
      <c r="D53" t="s">
        <v>6162</v>
      </c>
      <c r="E53">
        <v>4</v>
      </c>
      <c r="F53" t="s">
        <v>1709</v>
      </c>
      <c r="G53" t="s">
        <v>1710</v>
      </c>
      <c r="H53" t="s">
        <v>19</v>
      </c>
      <c r="I53" t="s">
        <v>6195</v>
      </c>
      <c r="J53" t="s">
        <v>6188</v>
      </c>
      <c r="K53">
        <v>1</v>
      </c>
      <c r="L53">
        <v>14.55</v>
      </c>
      <c r="M53">
        <v>58.2</v>
      </c>
    </row>
    <row r="54" spans="1:13" x14ac:dyDescent="0.35">
      <c r="A54" t="s">
        <v>6221</v>
      </c>
      <c r="B54" t="s">
        <v>4637</v>
      </c>
      <c r="C54" t="s">
        <v>4638</v>
      </c>
      <c r="D54" t="s">
        <v>6163</v>
      </c>
      <c r="E54">
        <v>5</v>
      </c>
      <c r="F54" t="s">
        <v>4639</v>
      </c>
      <c r="G54" t="s">
        <v>6197</v>
      </c>
      <c r="H54" t="s">
        <v>19</v>
      </c>
      <c r="I54" t="s">
        <v>6192</v>
      </c>
      <c r="J54" t="s">
        <v>6187</v>
      </c>
      <c r="K54">
        <v>0.2</v>
      </c>
      <c r="L54" s="3">
        <v>2685</v>
      </c>
      <c r="M54" s="3">
        <v>13425</v>
      </c>
    </row>
    <row r="55" spans="1:13" x14ac:dyDescent="0.35">
      <c r="A55" t="s">
        <v>6222</v>
      </c>
      <c r="B55" t="s">
        <v>902</v>
      </c>
      <c r="C55" t="s">
        <v>903</v>
      </c>
      <c r="D55" t="s">
        <v>6159</v>
      </c>
      <c r="E55">
        <v>5</v>
      </c>
      <c r="F55" t="s">
        <v>904</v>
      </c>
      <c r="G55" t="s">
        <v>6197</v>
      </c>
      <c r="H55" t="s">
        <v>19</v>
      </c>
      <c r="I55" t="s">
        <v>6195</v>
      </c>
      <c r="J55" t="s">
        <v>6188</v>
      </c>
      <c r="K55">
        <v>0.2</v>
      </c>
      <c r="L55" s="3">
        <v>4365</v>
      </c>
      <c r="M55" s="3">
        <v>21825</v>
      </c>
    </row>
    <row r="56" spans="1:13" x14ac:dyDescent="0.35">
      <c r="A56" t="s">
        <v>6222</v>
      </c>
      <c r="B56" t="s">
        <v>902</v>
      </c>
      <c r="C56" t="s">
        <v>903</v>
      </c>
      <c r="D56" t="s">
        <v>6159</v>
      </c>
      <c r="E56">
        <v>5</v>
      </c>
      <c r="F56" t="s">
        <v>904</v>
      </c>
      <c r="G56" t="s">
        <v>6197</v>
      </c>
      <c r="H56" t="s">
        <v>19</v>
      </c>
      <c r="I56" t="s">
        <v>6195</v>
      </c>
      <c r="J56" t="s">
        <v>6188</v>
      </c>
      <c r="K56">
        <v>0.2</v>
      </c>
      <c r="L56" s="3">
        <v>4365</v>
      </c>
      <c r="M56" s="3">
        <v>21825</v>
      </c>
    </row>
    <row r="57" spans="1:13" x14ac:dyDescent="0.35">
      <c r="A57" t="s">
        <v>6223</v>
      </c>
      <c r="B57" t="s">
        <v>3872</v>
      </c>
      <c r="C57" t="s">
        <v>3873</v>
      </c>
      <c r="D57" t="s">
        <v>6154</v>
      </c>
      <c r="E57">
        <v>4</v>
      </c>
      <c r="F57" t="s">
        <v>3874</v>
      </c>
      <c r="G57" t="s">
        <v>3875</v>
      </c>
      <c r="H57" t="s">
        <v>19</v>
      </c>
      <c r="I57" t="s">
        <v>6193</v>
      </c>
      <c r="J57" t="s">
        <v>6187</v>
      </c>
      <c r="K57">
        <v>0.2</v>
      </c>
      <c r="L57" s="3">
        <v>2985</v>
      </c>
      <c r="M57">
        <v>11.94</v>
      </c>
    </row>
    <row r="58" spans="1:13" x14ac:dyDescent="0.35">
      <c r="A58" t="s">
        <v>6224</v>
      </c>
      <c r="B58" t="s">
        <v>1567</v>
      </c>
      <c r="C58" t="s">
        <v>1568</v>
      </c>
      <c r="D58" t="s">
        <v>6150</v>
      </c>
      <c r="E58">
        <v>5</v>
      </c>
      <c r="F58" t="s">
        <v>1569</v>
      </c>
      <c r="G58" t="s">
        <v>1570</v>
      </c>
      <c r="H58" t="s">
        <v>19</v>
      </c>
      <c r="I58" t="s">
        <v>6195</v>
      </c>
      <c r="J58" t="s">
        <v>6187</v>
      </c>
      <c r="K58">
        <v>0.2</v>
      </c>
      <c r="L58" s="3">
        <v>3885</v>
      </c>
      <c r="M58" s="3">
        <v>19425</v>
      </c>
    </row>
    <row r="59" spans="1:13" x14ac:dyDescent="0.35">
      <c r="A59" t="s">
        <v>6224</v>
      </c>
      <c r="B59" t="s">
        <v>1567</v>
      </c>
      <c r="C59" t="s">
        <v>1568</v>
      </c>
      <c r="D59" t="s">
        <v>6150</v>
      </c>
      <c r="E59">
        <v>5</v>
      </c>
      <c r="F59" t="s">
        <v>1569</v>
      </c>
      <c r="G59" t="s">
        <v>1570</v>
      </c>
      <c r="H59" t="s">
        <v>19</v>
      </c>
      <c r="I59" t="s">
        <v>6195</v>
      </c>
      <c r="J59" t="s">
        <v>6187</v>
      </c>
      <c r="K59">
        <v>0.2</v>
      </c>
      <c r="L59" s="3">
        <v>3885</v>
      </c>
      <c r="M59" s="3">
        <v>19425</v>
      </c>
    </row>
    <row r="60" spans="1:13" x14ac:dyDescent="0.35">
      <c r="A60" t="s">
        <v>6225</v>
      </c>
      <c r="B60" t="s">
        <v>5056</v>
      </c>
      <c r="C60" t="s">
        <v>5113</v>
      </c>
      <c r="D60" t="s">
        <v>6142</v>
      </c>
      <c r="E60">
        <v>5</v>
      </c>
      <c r="F60" t="s">
        <v>5114</v>
      </c>
      <c r="G60" t="s">
        <v>6197</v>
      </c>
      <c r="H60" t="s">
        <v>19</v>
      </c>
      <c r="I60" t="s">
        <v>6192</v>
      </c>
      <c r="J60" t="s">
        <v>6186</v>
      </c>
      <c r="K60">
        <v>2.5</v>
      </c>
      <c r="L60" s="3">
        <v>27485</v>
      </c>
      <c r="M60" s="3">
        <v>137425</v>
      </c>
    </row>
    <row r="61" spans="1:13" x14ac:dyDescent="0.35">
      <c r="A61" t="s">
        <v>6226</v>
      </c>
      <c r="B61" t="s">
        <v>5112</v>
      </c>
      <c r="C61" t="s">
        <v>5113</v>
      </c>
      <c r="D61" t="s">
        <v>6170</v>
      </c>
      <c r="E61">
        <v>5</v>
      </c>
      <c r="F61" t="s">
        <v>5114</v>
      </c>
      <c r="G61" t="s">
        <v>6197</v>
      </c>
      <c r="H61" t="s">
        <v>19</v>
      </c>
      <c r="I61" t="s">
        <v>6195</v>
      </c>
      <c r="J61" t="s">
        <v>6186</v>
      </c>
      <c r="K61">
        <v>1</v>
      </c>
      <c r="L61">
        <v>15.85</v>
      </c>
      <c r="M61">
        <v>79.25</v>
      </c>
    </row>
    <row r="62" spans="1:13" x14ac:dyDescent="0.35">
      <c r="A62" t="s">
        <v>6227</v>
      </c>
      <c r="B62" t="s">
        <v>5222</v>
      </c>
      <c r="C62" t="s">
        <v>5113</v>
      </c>
      <c r="D62" t="s">
        <v>6181</v>
      </c>
      <c r="E62">
        <v>3</v>
      </c>
      <c r="F62" t="s">
        <v>5114</v>
      </c>
      <c r="G62" t="s">
        <v>6197</v>
      </c>
      <c r="H62" t="s">
        <v>19</v>
      </c>
      <c r="I62" t="s">
        <v>6195</v>
      </c>
      <c r="J62" t="s">
        <v>6188</v>
      </c>
      <c r="K62">
        <v>2.5</v>
      </c>
      <c r="L62" s="3">
        <v>33465</v>
      </c>
      <c r="M62" s="3">
        <v>100395</v>
      </c>
    </row>
    <row r="63" spans="1:13" x14ac:dyDescent="0.35">
      <c r="A63" t="s">
        <v>6213</v>
      </c>
      <c r="B63" t="s">
        <v>4179</v>
      </c>
      <c r="C63" t="s">
        <v>4180</v>
      </c>
      <c r="D63" t="s">
        <v>6175</v>
      </c>
      <c r="E63">
        <v>4</v>
      </c>
      <c r="F63" t="s">
        <v>4181</v>
      </c>
      <c r="G63" t="s">
        <v>4182</v>
      </c>
      <c r="H63" t="s">
        <v>19</v>
      </c>
      <c r="I63" t="s">
        <v>6193</v>
      </c>
      <c r="J63" t="s">
        <v>6188</v>
      </c>
      <c r="K63">
        <v>2.5</v>
      </c>
      <c r="L63" s="3">
        <v>25875</v>
      </c>
      <c r="M63">
        <v>103.5</v>
      </c>
    </row>
    <row r="64" spans="1:13" x14ac:dyDescent="0.35">
      <c r="A64" t="s">
        <v>6228</v>
      </c>
      <c r="B64" t="s">
        <v>490</v>
      </c>
      <c r="C64" t="s">
        <v>491</v>
      </c>
      <c r="D64" t="s">
        <v>6138</v>
      </c>
      <c r="E64">
        <v>2</v>
      </c>
      <c r="F64" t="s">
        <v>492</v>
      </c>
      <c r="G64" t="s">
        <v>493</v>
      </c>
      <c r="H64" t="s">
        <v>19</v>
      </c>
      <c r="I64" t="s">
        <v>6192</v>
      </c>
      <c r="J64" t="s">
        <v>6188</v>
      </c>
      <c r="K64">
        <v>1</v>
      </c>
      <c r="L64">
        <v>9.9499999999999993</v>
      </c>
      <c r="M64">
        <v>19.899999999999999</v>
      </c>
    </row>
    <row r="65" spans="1:13" x14ac:dyDescent="0.35">
      <c r="A65" t="s">
        <v>6228</v>
      </c>
      <c r="B65" t="s">
        <v>490</v>
      </c>
      <c r="C65" t="s">
        <v>491</v>
      </c>
      <c r="D65" t="s">
        <v>6139</v>
      </c>
      <c r="E65">
        <v>5</v>
      </c>
      <c r="F65" t="s">
        <v>492</v>
      </c>
      <c r="G65" t="s">
        <v>493</v>
      </c>
      <c r="H65" t="s">
        <v>19</v>
      </c>
      <c r="I65" t="s">
        <v>6194</v>
      </c>
      <c r="J65" t="s">
        <v>6188</v>
      </c>
      <c r="K65">
        <v>0.5</v>
      </c>
      <c r="L65">
        <v>8.25</v>
      </c>
      <c r="M65">
        <v>41.25</v>
      </c>
    </row>
    <row r="66" spans="1:13" x14ac:dyDescent="0.35">
      <c r="A66" t="s">
        <v>6228</v>
      </c>
      <c r="B66" t="s">
        <v>490</v>
      </c>
      <c r="C66" t="s">
        <v>491</v>
      </c>
      <c r="D66" t="s">
        <v>6138</v>
      </c>
      <c r="E66">
        <v>2</v>
      </c>
      <c r="F66" t="s">
        <v>492</v>
      </c>
      <c r="G66" t="s">
        <v>493</v>
      </c>
      <c r="H66" t="s">
        <v>19</v>
      </c>
      <c r="I66" t="s">
        <v>6192</v>
      </c>
      <c r="J66" t="s">
        <v>6188</v>
      </c>
      <c r="K66">
        <v>1</v>
      </c>
      <c r="L66">
        <v>9.9499999999999993</v>
      </c>
      <c r="M66">
        <v>19.899999999999999</v>
      </c>
    </row>
    <row r="67" spans="1:13" x14ac:dyDescent="0.35">
      <c r="A67" t="s">
        <v>6228</v>
      </c>
      <c r="B67" t="s">
        <v>490</v>
      </c>
      <c r="C67" t="s">
        <v>491</v>
      </c>
      <c r="D67" t="s">
        <v>6139</v>
      </c>
      <c r="E67">
        <v>5</v>
      </c>
      <c r="F67" t="s">
        <v>492</v>
      </c>
      <c r="G67" t="s">
        <v>493</v>
      </c>
      <c r="H67" t="s">
        <v>19</v>
      </c>
      <c r="I67" t="s">
        <v>6194</v>
      </c>
      <c r="J67" t="s">
        <v>6188</v>
      </c>
      <c r="K67">
        <v>0.5</v>
      </c>
      <c r="L67">
        <v>8.25</v>
      </c>
      <c r="M67">
        <v>41.25</v>
      </c>
    </row>
    <row r="68" spans="1:13" x14ac:dyDescent="0.35">
      <c r="A68" t="s">
        <v>6229</v>
      </c>
      <c r="B68" t="s">
        <v>4522</v>
      </c>
      <c r="C68" t="s">
        <v>4523</v>
      </c>
      <c r="D68" t="s">
        <v>6153</v>
      </c>
      <c r="E68">
        <v>4</v>
      </c>
      <c r="F68" t="s">
        <v>4524</v>
      </c>
      <c r="G68" t="s">
        <v>4525</v>
      </c>
      <c r="H68" t="s">
        <v>318</v>
      </c>
      <c r="I68" t="s">
        <v>6194</v>
      </c>
      <c r="J68" t="s">
        <v>6187</v>
      </c>
      <c r="K68">
        <v>0.2</v>
      </c>
      <c r="L68" s="3">
        <v>3645</v>
      </c>
      <c r="M68">
        <v>14.58</v>
      </c>
    </row>
    <row r="69" spans="1:13" x14ac:dyDescent="0.35">
      <c r="A69" t="s">
        <v>6230</v>
      </c>
      <c r="B69" t="s">
        <v>2882</v>
      </c>
      <c r="C69" t="s">
        <v>2883</v>
      </c>
      <c r="D69" t="s">
        <v>6177</v>
      </c>
      <c r="E69">
        <v>2</v>
      </c>
      <c r="F69" t="s">
        <v>2884</v>
      </c>
      <c r="G69" t="s">
        <v>2885</v>
      </c>
      <c r="H69" t="s">
        <v>19</v>
      </c>
      <c r="I69" t="s">
        <v>6192</v>
      </c>
      <c r="J69" t="s">
        <v>6187</v>
      </c>
      <c r="K69">
        <v>1</v>
      </c>
      <c r="L69">
        <v>8.9499999999999993</v>
      </c>
      <c r="M69">
        <v>17.899999999999999</v>
      </c>
    </row>
    <row r="70" spans="1:13" x14ac:dyDescent="0.35">
      <c r="A70" t="s">
        <v>6230</v>
      </c>
      <c r="B70" t="s">
        <v>2882</v>
      </c>
      <c r="C70" t="s">
        <v>2883</v>
      </c>
      <c r="D70" t="s">
        <v>6177</v>
      </c>
      <c r="E70">
        <v>2</v>
      </c>
      <c r="F70" t="s">
        <v>2884</v>
      </c>
      <c r="G70" t="s">
        <v>2885</v>
      </c>
      <c r="H70" t="s">
        <v>19</v>
      </c>
      <c r="I70" t="s">
        <v>6192</v>
      </c>
      <c r="J70" t="s">
        <v>6187</v>
      </c>
      <c r="K70">
        <v>1</v>
      </c>
      <c r="L70">
        <v>8.9499999999999993</v>
      </c>
      <c r="M70">
        <v>17.899999999999999</v>
      </c>
    </row>
    <row r="71" spans="1:13" x14ac:dyDescent="0.35">
      <c r="A71" t="s">
        <v>6231</v>
      </c>
      <c r="B71" t="s">
        <v>4858</v>
      </c>
      <c r="C71" t="s">
        <v>4859</v>
      </c>
      <c r="D71" t="s">
        <v>6159</v>
      </c>
      <c r="E71">
        <v>2</v>
      </c>
      <c r="F71" t="s">
        <v>4860</v>
      </c>
      <c r="G71" t="s">
        <v>4861</v>
      </c>
      <c r="H71" t="s">
        <v>318</v>
      </c>
      <c r="I71" t="s">
        <v>6195</v>
      </c>
      <c r="J71" t="s">
        <v>6188</v>
      </c>
      <c r="K71">
        <v>0.2</v>
      </c>
      <c r="L71" s="3">
        <v>4365</v>
      </c>
      <c r="M71">
        <v>8.73</v>
      </c>
    </row>
    <row r="72" spans="1:13" x14ac:dyDescent="0.35">
      <c r="A72" t="s">
        <v>6232</v>
      </c>
      <c r="B72" t="s">
        <v>3082</v>
      </c>
      <c r="C72" t="s">
        <v>3083</v>
      </c>
      <c r="D72" t="s">
        <v>6145</v>
      </c>
      <c r="E72">
        <v>5</v>
      </c>
      <c r="F72" t="s">
        <v>3084</v>
      </c>
      <c r="G72" t="s">
        <v>3085</v>
      </c>
      <c r="H72" t="s">
        <v>19</v>
      </c>
      <c r="I72" t="s">
        <v>6195</v>
      </c>
      <c r="J72" t="s">
        <v>6186</v>
      </c>
      <c r="K72">
        <v>0.2</v>
      </c>
      <c r="L72" s="3">
        <v>4755</v>
      </c>
      <c r="M72" s="3">
        <v>23775</v>
      </c>
    </row>
    <row r="73" spans="1:13" x14ac:dyDescent="0.35">
      <c r="A73" t="s">
        <v>6232</v>
      </c>
      <c r="B73" t="s">
        <v>3082</v>
      </c>
      <c r="C73" t="s">
        <v>3083</v>
      </c>
      <c r="D73" t="s">
        <v>6145</v>
      </c>
      <c r="E73">
        <v>5</v>
      </c>
      <c r="F73" t="s">
        <v>3084</v>
      </c>
      <c r="G73" t="s">
        <v>3085</v>
      </c>
      <c r="H73" t="s">
        <v>19</v>
      </c>
      <c r="I73" t="s">
        <v>6195</v>
      </c>
      <c r="J73" t="s">
        <v>6186</v>
      </c>
      <c r="K73">
        <v>0.2</v>
      </c>
      <c r="L73" s="3">
        <v>4755</v>
      </c>
      <c r="M73" s="3">
        <v>23775</v>
      </c>
    </row>
    <row r="74" spans="1:13" x14ac:dyDescent="0.35">
      <c r="A74" t="s">
        <v>6233</v>
      </c>
      <c r="B74" t="s">
        <v>4399</v>
      </c>
      <c r="C74" t="s">
        <v>4400</v>
      </c>
      <c r="D74" t="s">
        <v>6143</v>
      </c>
      <c r="E74">
        <v>1</v>
      </c>
      <c r="F74" t="s">
        <v>4401</v>
      </c>
      <c r="G74" t="s">
        <v>4402</v>
      </c>
      <c r="H74" t="s">
        <v>19</v>
      </c>
      <c r="I74" t="s">
        <v>6195</v>
      </c>
      <c r="J74" t="s">
        <v>6187</v>
      </c>
      <c r="K74">
        <v>1</v>
      </c>
      <c r="L74">
        <v>12.95</v>
      </c>
      <c r="M74">
        <v>12.95</v>
      </c>
    </row>
    <row r="75" spans="1:13" x14ac:dyDescent="0.35">
      <c r="A75" t="s">
        <v>6234</v>
      </c>
      <c r="B75" t="s">
        <v>2434</v>
      </c>
      <c r="C75" t="s">
        <v>2435</v>
      </c>
      <c r="D75" t="s">
        <v>6179</v>
      </c>
      <c r="E75">
        <v>5</v>
      </c>
      <c r="F75" t="s">
        <v>2436</v>
      </c>
      <c r="G75" t="s">
        <v>2437</v>
      </c>
      <c r="H75" t="s">
        <v>19</v>
      </c>
      <c r="I75" t="s">
        <v>6192</v>
      </c>
      <c r="J75" t="s">
        <v>6186</v>
      </c>
      <c r="K75">
        <v>1</v>
      </c>
      <c r="L75">
        <v>11.95</v>
      </c>
      <c r="M75">
        <v>59.75</v>
      </c>
    </row>
    <row r="76" spans="1:13" x14ac:dyDescent="0.35">
      <c r="A76" t="s">
        <v>6234</v>
      </c>
      <c r="B76" t="s">
        <v>2434</v>
      </c>
      <c r="C76" t="s">
        <v>2435</v>
      </c>
      <c r="D76" t="s">
        <v>6179</v>
      </c>
      <c r="E76">
        <v>5</v>
      </c>
      <c r="F76" t="s">
        <v>2436</v>
      </c>
      <c r="G76" t="s">
        <v>2437</v>
      </c>
      <c r="H76" t="s">
        <v>19</v>
      </c>
      <c r="I76" t="s">
        <v>6192</v>
      </c>
      <c r="J76" t="s">
        <v>6186</v>
      </c>
      <c r="K76">
        <v>1</v>
      </c>
      <c r="L76">
        <v>11.95</v>
      </c>
      <c r="M76">
        <v>59.75</v>
      </c>
    </row>
    <row r="77" spans="1:13" x14ac:dyDescent="0.35">
      <c r="A77" t="s">
        <v>6235</v>
      </c>
      <c r="B77" t="s">
        <v>942</v>
      </c>
      <c r="C77" t="s">
        <v>943</v>
      </c>
      <c r="D77" t="s">
        <v>6180</v>
      </c>
      <c r="E77">
        <v>5</v>
      </c>
      <c r="F77" t="s">
        <v>944</v>
      </c>
      <c r="G77" t="s">
        <v>945</v>
      </c>
      <c r="H77" t="s">
        <v>19</v>
      </c>
      <c r="I77" t="s">
        <v>6193</v>
      </c>
      <c r="J77" t="s">
        <v>6186</v>
      </c>
      <c r="K77">
        <v>0.5</v>
      </c>
      <c r="L77">
        <v>7.77</v>
      </c>
      <c r="M77">
        <v>38.85</v>
      </c>
    </row>
    <row r="78" spans="1:13" x14ac:dyDescent="0.35">
      <c r="A78" t="s">
        <v>6235</v>
      </c>
      <c r="B78" t="s">
        <v>942</v>
      </c>
      <c r="C78" t="s">
        <v>943</v>
      </c>
      <c r="D78" t="s">
        <v>6180</v>
      </c>
      <c r="E78">
        <v>5</v>
      </c>
      <c r="F78" t="s">
        <v>944</v>
      </c>
      <c r="G78" t="s">
        <v>945</v>
      </c>
      <c r="H78" t="s">
        <v>19</v>
      </c>
      <c r="I78" t="s">
        <v>6193</v>
      </c>
      <c r="J78" t="s">
        <v>6186</v>
      </c>
      <c r="K78">
        <v>0.5</v>
      </c>
      <c r="L78">
        <v>7.77</v>
      </c>
      <c r="M78">
        <v>38.85</v>
      </c>
    </row>
    <row r="79" spans="1:13" x14ac:dyDescent="0.35">
      <c r="A79" t="s">
        <v>6236</v>
      </c>
      <c r="B79" t="s">
        <v>3532</v>
      </c>
      <c r="C79" t="s">
        <v>3533</v>
      </c>
      <c r="D79" t="s">
        <v>6163</v>
      </c>
      <c r="E79">
        <v>4</v>
      </c>
      <c r="F79" t="s">
        <v>3534</v>
      </c>
      <c r="G79" t="s">
        <v>3535</v>
      </c>
      <c r="H79" t="s">
        <v>19</v>
      </c>
      <c r="I79" t="s">
        <v>6192</v>
      </c>
      <c r="J79" t="s">
        <v>6187</v>
      </c>
      <c r="K79">
        <v>0.2</v>
      </c>
      <c r="L79" s="3">
        <v>2685</v>
      </c>
      <c r="M79">
        <v>10.74</v>
      </c>
    </row>
    <row r="80" spans="1:13" x14ac:dyDescent="0.35">
      <c r="A80" t="s">
        <v>6236</v>
      </c>
      <c r="B80" t="s">
        <v>3532</v>
      </c>
      <c r="C80" t="s">
        <v>3533</v>
      </c>
      <c r="D80" t="s">
        <v>6163</v>
      </c>
      <c r="E80">
        <v>4</v>
      </c>
      <c r="F80" t="s">
        <v>3534</v>
      </c>
      <c r="G80" t="s">
        <v>3535</v>
      </c>
      <c r="H80" t="s">
        <v>19</v>
      </c>
      <c r="I80" t="s">
        <v>6192</v>
      </c>
      <c r="J80" t="s">
        <v>6187</v>
      </c>
      <c r="K80">
        <v>0.2</v>
      </c>
      <c r="L80" s="3">
        <v>2685</v>
      </c>
      <c r="M80">
        <v>10.74</v>
      </c>
    </row>
    <row r="81" spans="1:13" x14ac:dyDescent="0.35">
      <c r="A81" t="s">
        <v>6237</v>
      </c>
      <c r="B81" t="s">
        <v>2091</v>
      </c>
      <c r="C81" t="s">
        <v>2092</v>
      </c>
      <c r="D81" t="s">
        <v>6172</v>
      </c>
      <c r="E81">
        <v>1</v>
      </c>
      <c r="F81" t="s">
        <v>2093</v>
      </c>
      <c r="G81" t="s">
        <v>2094</v>
      </c>
      <c r="H81" t="s">
        <v>28</v>
      </c>
      <c r="I81" t="s">
        <v>6192</v>
      </c>
      <c r="J81" t="s">
        <v>6187</v>
      </c>
      <c r="K81">
        <v>0.5</v>
      </c>
      <c r="L81">
        <v>5.37</v>
      </c>
      <c r="M81">
        <v>5.37</v>
      </c>
    </row>
    <row r="82" spans="1:13" x14ac:dyDescent="0.35">
      <c r="A82" t="s">
        <v>6237</v>
      </c>
      <c r="B82" t="s">
        <v>2091</v>
      </c>
      <c r="C82" t="s">
        <v>2092</v>
      </c>
      <c r="D82" t="s">
        <v>6172</v>
      </c>
      <c r="E82">
        <v>1</v>
      </c>
      <c r="F82" t="s">
        <v>2093</v>
      </c>
      <c r="G82" t="s">
        <v>2094</v>
      </c>
      <c r="H82" t="s">
        <v>28</v>
      </c>
      <c r="I82" t="s">
        <v>6192</v>
      </c>
      <c r="J82" t="s">
        <v>6187</v>
      </c>
      <c r="K82">
        <v>0.5</v>
      </c>
      <c r="L82">
        <v>5.37</v>
      </c>
      <c r="M82">
        <v>5.37</v>
      </c>
    </row>
    <row r="83" spans="1:13" x14ac:dyDescent="0.35">
      <c r="A83" t="s">
        <v>6238</v>
      </c>
      <c r="B83" t="s">
        <v>1765</v>
      </c>
      <c r="C83" t="s">
        <v>1766</v>
      </c>
      <c r="D83" t="s">
        <v>6175</v>
      </c>
      <c r="E83">
        <v>5</v>
      </c>
      <c r="F83" t="s">
        <v>1767</v>
      </c>
      <c r="G83" t="s">
        <v>1768</v>
      </c>
      <c r="H83" t="s">
        <v>19</v>
      </c>
      <c r="I83" t="s">
        <v>6193</v>
      </c>
      <c r="J83" t="s">
        <v>6188</v>
      </c>
      <c r="K83">
        <v>2.5</v>
      </c>
      <c r="L83" s="3">
        <v>25875</v>
      </c>
      <c r="M83" s="3">
        <v>129375</v>
      </c>
    </row>
    <row r="84" spans="1:13" x14ac:dyDescent="0.35">
      <c r="A84" t="s">
        <v>6238</v>
      </c>
      <c r="B84" t="s">
        <v>1765</v>
      </c>
      <c r="C84" t="s">
        <v>1766</v>
      </c>
      <c r="D84" t="s">
        <v>6175</v>
      </c>
      <c r="E84">
        <v>5</v>
      </c>
      <c r="F84" t="s">
        <v>1767</v>
      </c>
      <c r="G84" t="s">
        <v>1768</v>
      </c>
      <c r="H84" t="s">
        <v>19</v>
      </c>
      <c r="I84" t="s">
        <v>6193</v>
      </c>
      <c r="J84" t="s">
        <v>6188</v>
      </c>
      <c r="K84">
        <v>2.5</v>
      </c>
      <c r="L84" s="3">
        <v>25875</v>
      </c>
      <c r="M84" s="3">
        <v>129375</v>
      </c>
    </row>
    <row r="85" spans="1:13" x14ac:dyDescent="0.35">
      <c r="A85" t="s">
        <v>6239</v>
      </c>
      <c r="B85" t="s">
        <v>3927</v>
      </c>
      <c r="C85" t="s">
        <v>3928</v>
      </c>
      <c r="D85" t="s">
        <v>6159</v>
      </c>
      <c r="E85">
        <v>6</v>
      </c>
      <c r="F85" t="s">
        <v>3929</v>
      </c>
      <c r="G85" t="s">
        <v>3930</v>
      </c>
      <c r="H85" t="s">
        <v>19</v>
      </c>
      <c r="I85" t="s">
        <v>6195</v>
      </c>
      <c r="J85" t="s">
        <v>6188</v>
      </c>
      <c r="K85">
        <v>0.2</v>
      </c>
      <c r="L85" s="3">
        <v>4365</v>
      </c>
      <c r="M85">
        <v>26.19</v>
      </c>
    </row>
    <row r="86" spans="1:13" x14ac:dyDescent="0.35">
      <c r="A86" t="s">
        <v>6240</v>
      </c>
      <c r="B86" t="s">
        <v>4614</v>
      </c>
      <c r="C86" t="s">
        <v>4615</v>
      </c>
      <c r="D86" t="s">
        <v>6164</v>
      </c>
      <c r="E86">
        <v>1</v>
      </c>
      <c r="F86" t="s">
        <v>4616</v>
      </c>
      <c r="G86" t="s">
        <v>4617</v>
      </c>
      <c r="H86" t="s">
        <v>19</v>
      </c>
      <c r="I86" t="s">
        <v>6195</v>
      </c>
      <c r="J86" t="s">
        <v>6186</v>
      </c>
      <c r="K86">
        <v>2.5</v>
      </c>
      <c r="L86" s="3">
        <v>36455</v>
      </c>
      <c r="M86" s="3">
        <v>36455</v>
      </c>
    </row>
    <row r="87" spans="1:13" x14ac:dyDescent="0.35">
      <c r="A87" t="s">
        <v>6241</v>
      </c>
      <c r="B87" t="s">
        <v>2683</v>
      </c>
      <c r="C87" t="s">
        <v>2684</v>
      </c>
      <c r="D87" t="s">
        <v>6169</v>
      </c>
      <c r="E87">
        <v>3</v>
      </c>
      <c r="F87" t="s">
        <v>2685</v>
      </c>
      <c r="G87" t="s">
        <v>2686</v>
      </c>
      <c r="H87" t="s">
        <v>19</v>
      </c>
      <c r="I87" t="s">
        <v>6195</v>
      </c>
      <c r="J87" t="s">
        <v>6187</v>
      </c>
      <c r="K87">
        <v>0.5</v>
      </c>
      <c r="L87">
        <v>7.77</v>
      </c>
      <c r="M87">
        <v>23.31</v>
      </c>
    </row>
    <row r="88" spans="1:13" x14ac:dyDescent="0.35">
      <c r="A88" t="s">
        <v>6241</v>
      </c>
      <c r="B88" t="s">
        <v>2683</v>
      </c>
      <c r="C88" t="s">
        <v>2684</v>
      </c>
      <c r="D88" t="s">
        <v>6169</v>
      </c>
      <c r="E88">
        <v>3</v>
      </c>
      <c r="F88" t="s">
        <v>2685</v>
      </c>
      <c r="G88" t="s">
        <v>2686</v>
      </c>
      <c r="H88" t="s">
        <v>19</v>
      </c>
      <c r="I88" t="s">
        <v>6195</v>
      </c>
      <c r="J88" t="s">
        <v>6187</v>
      </c>
      <c r="K88">
        <v>0.5</v>
      </c>
      <c r="L88">
        <v>7.77</v>
      </c>
      <c r="M88">
        <v>23.31</v>
      </c>
    </row>
    <row r="89" spans="1:13" x14ac:dyDescent="0.35">
      <c r="A89" t="s">
        <v>6242</v>
      </c>
      <c r="B89" t="s">
        <v>3933</v>
      </c>
      <c r="C89" t="s">
        <v>3934</v>
      </c>
      <c r="D89" t="s">
        <v>6138</v>
      </c>
      <c r="E89">
        <v>4</v>
      </c>
      <c r="F89" t="s">
        <v>3935</v>
      </c>
      <c r="G89" t="s">
        <v>3936</v>
      </c>
      <c r="H89" t="s">
        <v>19</v>
      </c>
      <c r="I89" t="s">
        <v>6192</v>
      </c>
      <c r="J89" t="s">
        <v>6188</v>
      </c>
      <c r="K89">
        <v>1</v>
      </c>
      <c r="L89">
        <v>9.9499999999999993</v>
      </c>
      <c r="M89">
        <v>39.799999999999997</v>
      </c>
    </row>
    <row r="90" spans="1:13" x14ac:dyDescent="0.35">
      <c r="A90" t="s">
        <v>6243</v>
      </c>
      <c r="B90" t="s">
        <v>854</v>
      </c>
      <c r="C90" t="s">
        <v>855</v>
      </c>
      <c r="D90" t="s">
        <v>6149</v>
      </c>
      <c r="E90">
        <v>4</v>
      </c>
      <c r="F90" t="s">
        <v>856</v>
      </c>
      <c r="G90" t="s">
        <v>857</v>
      </c>
      <c r="H90" t="s">
        <v>19</v>
      </c>
      <c r="I90" t="s">
        <v>6192</v>
      </c>
      <c r="J90" t="s">
        <v>6187</v>
      </c>
      <c r="K90">
        <v>2.5</v>
      </c>
      <c r="L90" s="3">
        <v>20585</v>
      </c>
      <c r="M90">
        <v>82.34</v>
      </c>
    </row>
    <row r="91" spans="1:13" x14ac:dyDescent="0.35">
      <c r="A91" t="s">
        <v>6243</v>
      </c>
      <c r="B91" t="s">
        <v>854</v>
      </c>
      <c r="C91" t="s">
        <v>855</v>
      </c>
      <c r="D91" t="s">
        <v>6149</v>
      </c>
      <c r="E91">
        <v>4</v>
      </c>
      <c r="F91" t="s">
        <v>856</v>
      </c>
      <c r="G91" t="s">
        <v>857</v>
      </c>
      <c r="H91" t="s">
        <v>19</v>
      </c>
      <c r="I91" t="s">
        <v>6192</v>
      </c>
      <c r="J91" t="s">
        <v>6187</v>
      </c>
      <c r="K91">
        <v>2.5</v>
      </c>
      <c r="L91" s="3">
        <v>20585</v>
      </c>
      <c r="M91">
        <v>82.34</v>
      </c>
    </row>
    <row r="92" spans="1:13" x14ac:dyDescent="0.35">
      <c r="A92" t="s">
        <v>6244</v>
      </c>
      <c r="B92" t="s">
        <v>1532</v>
      </c>
      <c r="C92" t="s">
        <v>1533</v>
      </c>
      <c r="D92" t="s">
        <v>6144</v>
      </c>
      <c r="E92">
        <v>5</v>
      </c>
      <c r="F92" t="s">
        <v>1534</v>
      </c>
      <c r="G92" t="s">
        <v>1535</v>
      </c>
      <c r="H92" t="s">
        <v>19</v>
      </c>
      <c r="I92" t="s">
        <v>6194</v>
      </c>
      <c r="J92" t="s">
        <v>6187</v>
      </c>
      <c r="K92">
        <v>0.5</v>
      </c>
      <c r="L92">
        <v>7.29</v>
      </c>
      <c r="M92">
        <v>36.450000000000003</v>
      </c>
    </row>
    <row r="93" spans="1:13" x14ac:dyDescent="0.35">
      <c r="A93" t="s">
        <v>6244</v>
      </c>
      <c r="B93" t="s">
        <v>1532</v>
      </c>
      <c r="C93" t="s">
        <v>1533</v>
      </c>
      <c r="D93" t="s">
        <v>6144</v>
      </c>
      <c r="E93">
        <v>5</v>
      </c>
      <c r="F93" t="s">
        <v>1534</v>
      </c>
      <c r="G93" t="s">
        <v>1535</v>
      </c>
      <c r="H93" t="s">
        <v>19</v>
      </c>
      <c r="I93" t="s">
        <v>6194</v>
      </c>
      <c r="J93" t="s">
        <v>6187</v>
      </c>
      <c r="K93">
        <v>0.5</v>
      </c>
      <c r="L93">
        <v>7.29</v>
      </c>
      <c r="M93">
        <v>36.450000000000003</v>
      </c>
    </row>
    <row r="94" spans="1:13" x14ac:dyDescent="0.35">
      <c r="A94" t="s">
        <v>6245</v>
      </c>
      <c r="B94" t="s">
        <v>4331</v>
      </c>
      <c r="C94" t="s">
        <v>4332</v>
      </c>
      <c r="D94" t="s">
        <v>6155</v>
      </c>
      <c r="E94">
        <v>5</v>
      </c>
      <c r="F94" t="s">
        <v>4333</v>
      </c>
      <c r="G94" t="s">
        <v>4334</v>
      </c>
      <c r="H94" t="s">
        <v>19</v>
      </c>
      <c r="I94" t="s">
        <v>6193</v>
      </c>
      <c r="J94" t="s">
        <v>6188</v>
      </c>
      <c r="K94">
        <v>1</v>
      </c>
      <c r="L94">
        <v>11.25</v>
      </c>
      <c r="M94">
        <v>56.25</v>
      </c>
    </row>
    <row r="95" spans="1:13" x14ac:dyDescent="0.35">
      <c r="A95" t="s">
        <v>6246</v>
      </c>
      <c r="B95" t="s">
        <v>614</v>
      </c>
      <c r="C95" t="s">
        <v>615</v>
      </c>
      <c r="D95" t="s">
        <v>6151</v>
      </c>
      <c r="E95">
        <v>4</v>
      </c>
      <c r="F95" t="s">
        <v>616</v>
      </c>
      <c r="G95" t="s">
        <v>617</v>
      </c>
      <c r="H95" t="s">
        <v>19</v>
      </c>
      <c r="I95" t="s">
        <v>6192</v>
      </c>
      <c r="J95" t="s">
        <v>6188</v>
      </c>
      <c r="K95">
        <v>2.5</v>
      </c>
      <c r="L95" s="3">
        <v>22885</v>
      </c>
      <c r="M95">
        <v>91.54</v>
      </c>
    </row>
    <row r="96" spans="1:13" x14ac:dyDescent="0.35">
      <c r="A96" t="s">
        <v>6246</v>
      </c>
      <c r="B96" t="s">
        <v>614</v>
      </c>
      <c r="C96" t="s">
        <v>615</v>
      </c>
      <c r="D96" t="s">
        <v>6151</v>
      </c>
      <c r="E96">
        <v>4</v>
      </c>
      <c r="F96" t="s">
        <v>616</v>
      </c>
      <c r="G96" t="s">
        <v>617</v>
      </c>
      <c r="H96" t="s">
        <v>19</v>
      </c>
      <c r="I96" t="s">
        <v>6192</v>
      </c>
      <c r="J96" t="s">
        <v>6188</v>
      </c>
      <c r="K96">
        <v>2.5</v>
      </c>
      <c r="L96" s="3">
        <v>22885</v>
      </c>
      <c r="M96">
        <v>91.54</v>
      </c>
    </row>
    <row r="97" spans="1:13" x14ac:dyDescent="0.35">
      <c r="A97" t="s">
        <v>6247</v>
      </c>
      <c r="B97" t="s">
        <v>2849</v>
      </c>
      <c r="C97" t="s">
        <v>2850</v>
      </c>
      <c r="D97" t="s">
        <v>6160</v>
      </c>
      <c r="E97">
        <v>1</v>
      </c>
      <c r="F97" t="s">
        <v>2851</v>
      </c>
      <c r="G97" t="s">
        <v>2852</v>
      </c>
      <c r="H97" t="s">
        <v>19</v>
      </c>
      <c r="I97" t="s">
        <v>6195</v>
      </c>
      <c r="J97" t="s">
        <v>6188</v>
      </c>
      <c r="K97">
        <v>0.5</v>
      </c>
      <c r="L97">
        <v>8.73</v>
      </c>
      <c r="M97">
        <v>8.73</v>
      </c>
    </row>
    <row r="98" spans="1:13" x14ac:dyDescent="0.35">
      <c r="A98" t="s">
        <v>6247</v>
      </c>
      <c r="B98" t="s">
        <v>2849</v>
      </c>
      <c r="C98" t="s">
        <v>2850</v>
      </c>
      <c r="D98" t="s">
        <v>6160</v>
      </c>
      <c r="E98">
        <v>1</v>
      </c>
      <c r="F98" t="s">
        <v>2851</v>
      </c>
      <c r="G98" t="s">
        <v>2852</v>
      </c>
      <c r="H98" t="s">
        <v>19</v>
      </c>
      <c r="I98" t="s">
        <v>6195</v>
      </c>
      <c r="J98" t="s">
        <v>6188</v>
      </c>
      <c r="K98">
        <v>0.5</v>
      </c>
      <c r="L98">
        <v>8.73</v>
      </c>
      <c r="M98">
        <v>8.73</v>
      </c>
    </row>
    <row r="99" spans="1:13" x14ac:dyDescent="0.35">
      <c r="A99" t="s">
        <v>6225</v>
      </c>
      <c r="B99" t="s">
        <v>843</v>
      </c>
      <c r="C99" t="s">
        <v>844</v>
      </c>
      <c r="D99" t="s">
        <v>6157</v>
      </c>
      <c r="E99">
        <v>1</v>
      </c>
      <c r="F99" t="s">
        <v>845</v>
      </c>
      <c r="G99" t="s">
        <v>846</v>
      </c>
      <c r="H99" t="s">
        <v>19</v>
      </c>
      <c r="I99" t="s">
        <v>6193</v>
      </c>
      <c r="J99" t="s">
        <v>6188</v>
      </c>
      <c r="K99">
        <v>0.5</v>
      </c>
      <c r="L99">
        <v>6.75</v>
      </c>
      <c r="M99">
        <v>6.75</v>
      </c>
    </row>
    <row r="100" spans="1:13" x14ac:dyDescent="0.35">
      <c r="A100" t="s">
        <v>6225</v>
      </c>
      <c r="B100" t="s">
        <v>843</v>
      </c>
      <c r="C100" t="s">
        <v>844</v>
      </c>
      <c r="D100" t="s">
        <v>6157</v>
      </c>
      <c r="E100">
        <v>1</v>
      </c>
      <c r="F100" t="s">
        <v>845</v>
      </c>
      <c r="G100" t="s">
        <v>846</v>
      </c>
      <c r="H100" t="s">
        <v>19</v>
      </c>
      <c r="I100" t="s">
        <v>6193</v>
      </c>
      <c r="J100" t="s">
        <v>6188</v>
      </c>
      <c r="K100">
        <v>0.5</v>
      </c>
      <c r="L100">
        <v>6.75</v>
      </c>
      <c r="M100">
        <v>6.75</v>
      </c>
    </row>
    <row r="101" spans="1:13" x14ac:dyDescent="0.35">
      <c r="A101" t="s">
        <v>6248</v>
      </c>
      <c r="B101" t="s">
        <v>3112</v>
      </c>
      <c r="C101" t="s">
        <v>3113</v>
      </c>
      <c r="D101" t="s">
        <v>6165</v>
      </c>
      <c r="E101">
        <v>4</v>
      </c>
      <c r="F101" t="s">
        <v>3114</v>
      </c>
      <c r="G101" t="s">
        <v>3115</v>
      </c>
      <c r="H101" t="s">
        <v>28</v>
      </c>
      <c r="I101" t="s">
        <v>6195</v>
      </c>
      <c r="J101" t="s">
        <v>6187</v>
      </c>
      <c r="K101">
        <v>2.5</v>
      </c>
      <c r="L101" s="3">
        <v>29785</v>
      </c>
      <c r="M101">
        <v>119.14</v>
      </c>
    </row>
    <row r="102" spans="1:13" x14ac:dyDescent="0.35">
      <c r="A102" t="s">
        <v>6248</v>
      </c>
      <c r="B102" t="s">
        <v>3112</v>
      </c>
      <c r="C102" t="s">
        <v>3113</v>
      </c>
      <c r="D102" t="s">
        <v>6165</v>
      </c>
      <c r="E102">
        <v>4</v>
      </c>
      <c r="F102" t="s">
        <v>3114</v>
      </c>
      <c r="G102" t="s">
        <v>3115</v>
      </c>
      <c r="H102" t="s">
        <v>28</v>
      </c>
      <c r="I102" t="s">
        <v>6195</v>
      </c>
      <c r="J102" t="s">
        <v>6187</v>
      </c>
      <c r="K102">
        <v>2.5</v>
      </c>
      <c r="L102" s="3">
        <v>29785</v>
      </c>
      <c r="M102">
        <v>119.14</v>
      </c>
    </row>
    <row r="103" spans="1:13" x14ac:dyDescent="0.35">
      <c r="A103" t="s">
        <v>6249</v>
      </c>
      <c r="B103" t="s">
        <v>4223</v>
      </c>
      <c r="C103" t="s">
        <v>4224</v>
      </c>
      <c r="D103" t="s">
        <v>6152</v>
      </c>
      <c r="E103">
        <v>6</v>
      </c>
      <c r="F103" t="s">
        <v>4225</v>
      </c>
      <c r="G103" t="s">
        <v>4226</v>
      </c>
      <c r="H103" t="s">
        <v>19</v>
      </c>
      <c r="I103" t="s">
        <v>6193</v>
      </c>
      <c r="J103" t="s">
        <v>6188</v>
      </c>
      <c r="K103">
        <v>0.2</v>
      </c>
      <c r="L103" s="3">
        <v>3375</v>
      </c>
      <c r="M103">
        <v>20.25</v>
      </c>
    </row>
    <row r="104" spans="1:13" x14ac:dyDescent="0.35">
      <c r="A104" t="s">
        <v>6250</v>
      </c>
      <c r="B104" t="s">
        <v>1514</v>
      </c>
      <c r="C104" t="s">
        <v>1515</v>
      </c>
      <c r="D104" t="s">
        <v>6172</v>
      </c>
      <c r="E104">
        <v>6</v>
      </c>
      <c r="F104" t="s">
        <v>1516</v>
      </c>
      <c r="G104" t="s">
        <v>1517</v>
      </c>
      <c r="H104" t="s">
        <v>19</v>
      </c>
      <c r="I104" t="s">
        <v>6192</v>
      </c>
      <c r="J104" t="s">
        <v>6187</v>
      </c>
      <c r="K104">
        <v>0.5</v>
      </c>
      <c r="L104">
        <v>5.37</v>
      </c>
      <c r="M104">
        <v>32.22</v>
      </c>
    </row>
    <row r="105" spans="1:13" x14ac:dyDescent="0.35">
      <c r="A105" t="s">
        <v>6250</v>
      </c>
      <c r="B105" t="s">
        <v>1514</v>
      </c>
      <c r="C105" t="s">
        <v>1515</v>
      </c>
      <c r="D105" t="s">
        <v>6172</v>
      </c>
      <c r="E105">
        <v>6</v>
      </c>
      <c r="F105" t="s">
        <v>1516</v>
      </c>
      <c r="G105" t="s">
        <v>1517</v>
      </c>
      <c r="H105" t="s">
        <v>19</v>
      </c>
      <c r="I105" t="s">
        <v>6192</v>
      </c>
      <c r="J105" t="s">
        <v>6187</v>
      </c>
      <c r="K105">
        <v>0.5</v>
      </c>
      <c r="L105">
        <v>5.37</v>
      </c>
      <c r="M105">
        <v>32.22</v>
      </c>
    </row>
    <row r="106" spans="1:13" x14ac:dyDescent="0.35">
      <c r="A106" t="s">
        <v>6251</v>
      </c>
      <c r="B106" t="s">
        <v>1671</v>
      </c>
      <c r="C106" t="s">
        <v>1672</v>
      </c>
      <c r="D106" t="s">
        <v>6143</v>
      </c>
      <c r="E106">
        <v>4</v>
      </c>
      <c r="F106" t="s">
        <v>1673</v>
      </c>
      <c r="G106" t="s">
        <v>1674</v>
      </c>
      <c r="H106" t="s">
        <v>19</v>
      </c>
      <c r="I106" t="s">
        <v>6195</v>
      </c>
      <c r="J106" t="s">
        <v>6187</v>
      </c>
      <c r="K106">
        <v>1</v>
      </c>
      <c r="L106">
        <v>12.95</v>
      </c>
      <c r="M106">
        <v>51.8</v>
      </c>
    </row>
    <row r="107" spans="1:13" x14ac:dyDescent="0.35">
      <c r="A107" t="s">
        <v>6252</v>
      </c>
      <c r="B107" t="s">
        <v>2004</v>
      </c>
      <c r="C107" t="s">
        <v>1672</v>
      </c>
      <c r="D107" t="s">
        <v>6147</v>
      </c>
      <c r="E107">
        <v>2</v>
      </c>
      <c r="F107" t="s">
        <v>1673</v>
      </c>
      <c r="G107" t="s">
        <v>1674</v>
      </c>
      <c r="H107" t="s">
        <v>19</v>
      </c>
      <c r="I107" t="s">
        <v>6193</v>
      </c>
      <c r="J107" t="s">
        <v>6187</v>
      </c>
      <c r="K107">
        <v>1</v>
      </c>
      <c r="L107">
        <v>9.9499999999999993</v>
      </c>
      <c r="M107">
        <v>19.899999999999999</v>
      </c>
    </row>
    <row r="108" spans="1:13" x14ac:dyDescent="0.35">
      <c r="A108" t="s">
        <v>6251</v>
      </c>
      <c r="B108" t="s">
        <v>1671</v>
      </c>
      <c r="C108" t="s">
        <v>1672</v>
      </c>
      <c r="D108" t="s">
        <v>6143</v>
      </c>
      <c r="E108">
        <v>4</v>
      </c>
      <c r="F108" t="s">
        <v>1673</v>
      </c>
      <c r="G108" t="s">
        <v>1674</v>
      </c>
      <c r="H108" t="s">
        <v>19</v>
      </c>
      <c r="I108" t="s">
        <v>6195</v>
      </c>
      <c r="J108" t="s">
        <v>6187</v>
      </c>
      <c r="K108">
        <v>1</v>
      </c>
      <c r="L108">
        <v>12.95</v>
      </c>
      <c r="M108">
        <v>51.8</v>
      </c>
    </row>
    <row r="109" spans="1:13" x14ac:dyDescent="0.35">
      <c r="A109" t="s">
        <v>6252</v>
      </c>
      <c r="B109" t="s">
        <v>2004</v>
      </c>
      <c r="C109" t="s">
        <v>1672</v>
      </c>
      <c r="D109" t="s">
        <v>6147</v>
      </c>
      <c r="E109">
        <v>2</v>
      </c>
      <c r="F109" t="s">
        <v>1673</v>
      </c>
      <c r="G109" t="s">
        <v>1674</v>
      </c>
      <c r="H109" t="s">
        <v>19</v>
      </c>
      <c r="I109" t="s">
        <v>6193</v>
      </c>
      <c r="J109" t="s">
        <v>6187</v>
      </c>
      <c r="K109">
        <v>1</v>
      </c>
      <c r="L109">
        <v>9.9499999999999993</v>
      </c>
      <c r="M109">
        <v>19.899999999999999</v>
      </c>
    </row>
    <row r="110" spans="1:13" x14ac:dyDescent="0.35">
      <c r="A110" t="s">
        <v>6253</v>
      </c>
      <c r="B110" t="s">
        <v>2699</v>
      </c>
      <c r="C110" t="s">
        <v>2700</v>
      </c>
      <c r="D110" t="s">
        <v>6171</v>
      </c>
      <c r="E110">
        <v>6</v>
      </c>
      <c r="F110" t="s">
        <v>2701</v>
      </c>
      <c r="G110" t="s">
        <v>2702</v>
      </c>
      <c r="H110" t="s">
        <v>19</v>
      </c>
      <c r="I110" t="s">
        <v>6194</v>
      </c>
      <c r="J110" t="s">
        <v>6186</v>
      </c>
      <c r="K110">
        <v>1</v>
      </c>
      <c r="L110">
        <v>14.85</v>
      </c>
      <c r="M110">
        <v>89.1</v>
      </c>
    </row>
    <row r="111" spans="1:13" x14ac:dyDescent="0.35">
      <c r="A111" t="s">
        <v>6253</v>
      </c>
      <c r="B111" t="s">
        <v>2699</v>
      </c>
      <c r="C111" t="s">
        <v>2700</v>
      </c>
      <c r="D111" t="s">
        <v>6167</v>
      </c>
      <c r="E111">
        <v>1</v>
      </c>
      <c r="F111" t="s">
        <v>2701</v>
      </c>
      <c r="G111" t="s">
        <v>2702</v>
      </c>
      <c r="H111" t="s">
        <v>19</v>
      </c>
      <c r="I111" t="s">
        <v>6193</v>
      </c>
      <c r="J111" t="s">
        <v>6186</v>
      </c>
      <c r="K111">
        <v>0.2</v>
      </c>
      <c r="L111" s="3">
        <v>3885</v>
      </c>
      <c r="M111" s="3">
        <v>3885</v>
      </c>
    </row>
    <row r="112" spans="1:13" x14ac:dyDescent="0.35">
      <c r="A112" t="s">
        <v>6253</v>
      </c>
      <c r="B112" t="s">
        <v>2699</v>
      </c>
      <c r="C112" t="s">
        <v>2700</v>
      </c>
      <c r="D112" t="s">
        <v>6171</v>
      </c>
      <c r="E112">
        <v>6</v>
      </c>
      <c r="F112" t="s">
        <v>2701</v>
      </c>
      <c r="G112" t="s">
        <v>2702</v>
      </c>
      <c r="H112" t="s">
        <v>19</v>
      </c>
      <c r="I112" t="s">
        <v>6194</v>
      </c>
      <c r="J112" t="s">
        <v>6186</v>
      </c>
      <c r="K112">
        <v>1</v>
      </c>
      <c r="L112">
        <v>14.85</v>
      </c>
      <c r="M112">
        <v>89.1</v>
      </c>
    </row>
    <row r="113" spans="1:13" x14ac:dyDescent="0.35">
      <c r="A113" t="s">
        <v>6253</v>
      </c>
      <c r="B113" t="s">
        <v>2699</v>
      </c>
      <c r="C113" t="s">
        <v>2700</v>
      </c>
      <c r="D113" t="s">
        <v>6167</v>
      </c>
      <c r="E113">
        <v>1</v>
      </c>
      <c r="F113" t="s">
        <v>2701</v>
      </c>
      <c r="G113" t="s">
        <v>2702</v>
      </c>
      <c r="H113" t="s">
        <v>19</v>
      </c>
      <c r="I113" t="s">
        <v>6193</v>
      </c>
      <c r="J113" t="s">
        <v>6186</v>
      </c>
      <c r="K113">
        <v>0.2</v>
      </c>
      <c r="L113" s="3">
        <v>3885</v>
      </c>
      <c r="M113" s="3">
        <v>3885</v>
      </c>
    </row>
    <row r="114" spans="1:13" x14ac:dyDescent="0.35">
      <c r="A114" t="s">
        <v>6254</v>
      </c>
      <c r="B114" t="s">
        <v>3021</v>
      </c>
      <c r="C114" t="s">
        <v>3022</v>
      </c>
      <c r="D114" t="s">
        <v>6163</v>
      </c>
      <c r="E114">
        <v>2</v>
      </c>
      <c r="F114" t="s">
        <v>3023</v>
      </c>
      <c r="G114" t="s">
        <v>3024</v>
      </c>
      <c r="H114" t="s">
        <v>19</v>
      </c>
      <c r="I114" t="s">
        <v>6192</v>
      </c>
      <c r="J114" t="s">
        <v>6187</v>
      </c>
      <c r="K114">
        <v>0.2</v>
      </c>
      <c r="L114" s="3">
        <v>2685</v>
      </c>
      <c r="M114">
        <v>5.37</v>
      </c>
    </row>
    <row r="115" spans="1:13" x14ac:dyDescent="0.35">
      <c r="A115" t="s">
        <v>6254</v>
      </c>
      <c r="B115" t="s">
        <v>3021</v>
      </c>
      <c r="C115" t="s">
        <v>3022</v>
      </c>
      <c r="D115" t="s">
        <v>6163</v>
      </c>
      <c r="E115">
        <v>2</v>
      </c>
      <c r="F115" t="s">
        <v>3023</v>
      </c>
      <c r="G115" t="s">
        <v>3024</v>
      </c>
      <c r="H115" t="s">
        <v>19</v>
      </c>
      <c r="I115" t="s">
        <v>6192</v>
      </c>
      <c r="J115" t="s">
        <v>6187</v>
      </c>
      <c r="K115">
        <v>0.2</v>
      </c>
      <c r="L115" s="3">
        <v>2685</v>
      </c>
      <c r="M115">
        <v>5.37</v>
      </c>
    </row>
    <row r="116" spans="1:13" x14ac:dyDescent="0.35">
      <c r="A116" t="s">
        <v>6255</v>
      </c>
      <c r="B116" t="s">
        <v>5660</v>
      </c>
      <c r="C116" t="s">
        <v>5661</v>
      </c>
      <c r="D116" t="s">
        <v>6155</v>
      </c>
      <c r="E116">
        <v>4</v>
      </c>
      <c r="F116" t="s">
        <v>5662</v>
      </c>
      <c r="G116" t="s">
        <v>5663</v>
      </c>
      <c r="H116" t="s">
        <v>19</v>
      </c>
      <c r="I116" t="s">
        <v>6193</v>
      </c>
      <c r="J116" t="s">
        <v>6188</v>
      </c>
      <c r="K116">
        <v>1</v>
      </c>
      <c r="L116">
        <v>11.25</v>
      </c>
      <c r="M116">
        <v>45</v>
      </c>
    </row>
    <row r="117" spans="1:13" x14ac:dyDescent="0.35">
      <c r="A117" t="s">
        <v>6256</v>
      </c>
      <c r="B117" t="s">
        <v>1980</v>
      </c>
      <c r="C117" t="s">
        <v>1981</v>
      </c>
      <c r="D117" t="s">
        <v>6179</v>
      </c>
      <c r="E117">
        <v>5</v>
      </c>
      <c r="F117" t="s">
        <v>1982</v>
      </c>
      <c r="G117" t="s">
        <v>6197</v>
      </c>
      <c r="H117" t="s">
        <v>318</v>
      </c>
      <c r="I117" t="s">
        <v>6192</v>
      </c>
      <c r="J117" t="s">
        <v>6186</v>
      </c>
      <c r="K117">
        <v>1</v>
      </c>
      <c r="L117">
        <v>11.95</v>
      </c>
      <c r="M117">
        <v>59.75</v>
      </c>
    </row>
    <row r="118" spans="1:13" x14ac:dyDescent="0.35">
      <c r="A118" t="s">
        <v>6256</v>
      </c>
      <c r="B118" t="s">
        <v>1980</v>
      </c>
      <c r="C118" t="s">
        <v>1981</v>
      </c>
      <c r="D118" t="s">
        <v>6179</v>
      </c>
      <c r="E118">
        <v>5</v>
      </c>
      <c r="F118" t="s">
        <v>1982</v>
      </c>
      <c r="G118" t="s">
        <v>6197</v>
      </c>
      <c r="H118" t="s">
        <v>318</v>
      </c>
      <c r="I118" t="s">
        <v>6192</v>
      </c>
      <c r="J118" t="s">
        <v>6186</v>
      </c>
      <c r="K118">
        <v>1</v>
      </c>
      <c r="L118">
        <v>11.95</v>
      </c>
      <c r="M118">
        <v>59.75</v>
      </c>
    </row>
    <row r="119" spans="1:13" x14ac:dyDescent="0.35">
      <c r="A119" t="s">
        <v>6257</v>
      </c>
      <c r="B119" t="s">
        <v>3088</v>
      </c>
      <c r="C119" t="s">
        <v>3089</v>
      </c>
      <c r="D119" t="s">
        <v>6172</v>
      </c>
      <c r="E119">
        <v>3</v>
      </c>
      <c r="F119" t="s">
        <v>3090</v>
      </c>
      <c r="G119" t="s">
        <v>3091</v>
      </c>
      <c r="H119" t="s">
        <v>318</v>
      </c>
      <c r="I119" t="s">
        <v>6192</v>
      </c>
      <c r="J119" t="s">
        <v>6187</v>
      </c>
      <c r="K119">
        <v>0.5</v>
      </c>
      <c r="L119">
        <v>5.37</v>
      </c>
      <c r="M119">
        <v>16.11</v>
      </c>
    </row>
    <row r="120" spans="1:13" x14ac:dyDescent="0.35">
      <c r="A120" t="s">
        <v>6257</v>
      </c>
      <c r="B120" t="s">
        <v>3088</v>
      </c>
      <c r="C120" t="s">
        <v>3089</v>
      </c>
      <c r="D120" t="s">
        <v>6172</v>
      </c>
      <c r="E120">
        <v>3</v>
      </c>
      <c r="F120" t="s">
        <v>3090</v>
      </c>
      <c r="G120" t="s">
        <v>3091</v>
      </c>
      <c r="H120" t="s">
        <v>318</v>
      </c>
      <c r="I120" t="s">
        <v>6192</v>
      </c>
      <c r="J120" t="s">
        <v>6187</v>
      </c>
      <c r="K120">
        <v>0.5</v>
      </c>
      <c r="L120">
        <v>5.37</v>
      </c>
      <c r="M120">
        <v>16.11</v>
      </c>
    </row>
    <row r="121" spans="1:13" x14ac:dyDescent="0.35">
      <c r="A121" t="s">
        <v>6258</v>
      </c>
      <c r="B121" t="s">
        <v>794</v>
      </c>
      <c r="C121" t="s">
        <v>795</v>
      </c>
      <c r="D121" t="s">
        <v>6162</v>
      </c>
      <c r="E121">
        <v>5</v>
      </c>
      <c r="F121" t="s">
        <v>796</v>
      </c>
      <c r="G121" t="s">
        <v>797</v>
      </c>
      <c r="H121" t="s">
        <v>19</v>
      </c>
      <c r="I121" t="s">
        <v>6195</v>
      </c>
      <c r="J121" t="s">
        <v>6188</v>
      </c>
      <c r="K121">
        <v>1</v>
      </c>
      <c r="L121">
        <v>14.55</v>
      </c>
      <c r="M121">
        <v>72.75</v>
      </c>
    </row>
    <row r="122" spans="1:13" x14ac:dyDescent="0.35">
      <c r="A122" t="s">
        <v>6258</v>
      </c>
      <c r="B122" t="s">
        <v>794</v>
      </c>
      <c r="C122" t="s">
        <v>795</v>
      </c>
      <c r="D122" t="s">
        <v>6162</v>
      </c>
      <c r="E122">
        <v>5</v>
      </c>
      <c r="F122" t="s">
        <v>796</v>
      </c>
      <c r="G122" t="s">
        <v>797</v>
      </c>
      <c r="H122" t="s">
        <v>19</v>
      </c>
      <c r="I122" t="s">
        <v>6195</v>
      </c>
      <c r="J122" t="s">
        <v>6188</v>
      </c>
      <c r="K122">
        <v>1</v>
      </c>
      <c r="L122">
        <v>14.55</v>
      </c>
      <c r="M122">
        <v>72.75</v>
      </c>
    </row>
    <row r="123" spans="1:13" x14ac:dyDescent="0.35">
      <c r="A123" t="s">
        <v>6259</v>
      </c>
      <c r="B123" t="s">
        <v>755</v>
      </c>
      <c r="C123" t="s">
        <v>756</v>
      </c>
      <c r="D123" t="s">
        <v>6167</v>
      </c>
      <c r="E123">
        <v>2</v>
      </c>
      <c r="F123" t="s">
        <v>757</v>
      </c>
      <c r="G123" t="s">
        <v>758</v>
      </c>
      <c r="H123" t="s">
        <v>19</v>
      </c>
      <c r="I123" t="s">
        <v>6193</v>
      </c>
      <c r="J123" t="s">
        <v>6186</v>
      </c>
      <c r="K123">
        <v>0.2</v>
      </c>
      <c r="L123" s="3">
        <v>3885</v>
      </c>
      <c r="M123">
        <v>7.77</v>
      </c>
    </row>
    <row r="124" spans="1:13" x14ac:dyDescent="0.35">
      <c r="A124" t="s">
        <v>6259</v>
      </c>
      <c r="B124" t="s">
        <v>755</v>
      </c>
      <c r="C124" t="s">
        <v>756</v>
      </c>
      <c r="D124" t="s">
        <v>6167</v>
      </c>
      <c r="E124">
        <v>2</v>
      </c>
      <c r="F124" t="s">
        <v>757</v>
      </c>
      <c r="G124" t="s">
        <v>758</v>
      </c>
      <c r="H124" t="s">
        <v>19</v>
      </c>
      <c r="I124" t="s">
        <v>6193</v>
      </c>
      <c r="J124" t="s">
        <v>6186</v>
      </c>
      <c r="K124">
        <v>0.2</v>
      </c>
      <c r="L124" s="3">
        <v>3885</v>
      </c>
      <c r="M124">
        <v>7.77</v>
      </c>
    </row>
    <row r="125" spans="1:13" x14ac:dyDescent="0.35">
      <c r="A125" t="s">
        <v>6260</v>
      </c>
      <c r="B125" t="s">
        <v>4145</v>
      </c>
      <c r="C125" t="s">
        <v>4146</v>
      </c>
      <c r="D125" t="s">
        <v>6161</v>
      </c>
      <c r="E125">
        <v>3</v>
      </c>
      <c r="F125" t="s">
        <v>4147</v>
      </c>
      <c r="G125" t="s">
        <v>4148</v>
      </c>
      <c r="H125" t="s">
        <v>28</v>
      </c>
      <c r="I125" t="s">
        <v>6195</v>
      </c>
      <c r="J125" t="s">
        <v>6186</v>
      </c>
      <c r="K125">
        <v>0.5</v>
      </c>
      <c r="L125">
        <v>9.51</v>
      </c>
      <c r="M125">
        <v>28.53</v>
      </c>
    </row>
    <row r="126" spans="1:13" x14ac:dyDescent="0.35">
      <c r="A126" t="s">
        <v>6261</v>
      </c>
      <c r="B126" t="s">
        <v>2181</v>
      </c>
      <c r="C126" t="s">
        <v>2182</v>
      </c>
      <c r="D126" t="s">
        <v>6140</v>
      </c>
      <c r="E126">
        <v>3</v>
      </c>
      <c r="F126" t="s">
        <v>2183</v>
      </c>
      <c r="G126" t="s">
        <v>2184</v>
      </c>
      <c r="H126" t="s">
        <v>19</v>
      </c>
      <c r="I126" t="s">
        <v>6193</v>
      </c>
      <c r="J126" t="s">
        <v>6186</v>
      </c>
      <c r="K126">
        <v>1</v>
      </c>
      <c r="L126">
        <v>12.95</v>
      </c>
      <c r="M126">
        <v>38.85</v>
      </c>
    </row>
    <row r="127" spans="1:13" x14ac:dyDescent="0.35">
      <c r="A127" t="s">
        <v>6261</v>
      </c>
      <c r="B127" t="s">
        <v>2181</v>
      </c>
      <c r="C127" t="s">
        <v>2182</v>
      </c>
      <c r="D127" t="s">
        <v>6140</v>
      </c>
      <c r="E127">
        <v>3</v>
      </c>
      <c r="F127" t="s">
        <v>2183</v>
      </c>
      <c r="G127" t="s">
        <v>2184</v>
      </c>
      <c r="H127" t="s">
        <v>19</v>
      </c>
      <c r="I127" t="s">
        <v>6193</v>
      </c>
      <c r="J127" t="s">
        <v>6186</v>
      </c>
      <c r="K127">
        <v>1</v>
      </c>
      <c r="L127">
        <v>12.95</v>
      </c>
      <c r="M127">
        <v>38.85</v>
      </c>
    </row>
    <row r="128" spans="1:13" x14ac:dyDescent="0.35">
      <c r="A128" t="s">
        <v>6262</v>
      </c>
      <c r="B128" t="s">
        <v>4787</v>
      </c>
      <c r="C128" t="s">
        <v>4788</v>
      </c>
      <c r="D128" t="s">
        <v>6176</v>
      </c>
      <c r="E128">
        <v>5</v>
      </c>
      <c r="F128" t="s">
        <v>4789</v>
      </c>
      <c r="G128" t="s">
        <v>4790</v>
      </c>
      <c r="H128" t="s">
        <v>19</v>
      </c>
      <c r="I128" t="s">
        <v>6194</v>
      </c>
      <c r="J128" t="s">
        <v>6186</v>
      </c>
      <c r="K128">
        <v>0.5</v>
      </c>
      <c r="L128">
        <v>8.91</v>
      </c>
      <c r="M128">
        <v>44.55</v>
      </c>
    </row>
    <row r="129" spans="1:13" x14ac:dyDescent="0.35">
      <c r="A129" t="s">
        <v>6263</v>
      </c>
      <c r="B129" t="s">
        <v>3010</v>
      </c>
      <c r="C129" t="s">
        <v>3011</v>
      </c>
      <c r="D129" t="s">
        <v>6146</v>
      </c>
      <c r="E129">
        <v>3</v>
      </c>
      <c r="F129" t="s">
        <v>3012</v>
      </c>
      <c r="G129" t="s">
        <v>3013</v>
      </c>
      <c r="H129" t="s">
        <v>19</v>
      </c>
      <c r="I129" t="s">
        <v>6192</v>
      </c>
      <c r="J129" t="s">
        <v>6188</v>
      </c>
      <c r="K129">
        <v>0.5</v>
      </c>
      <c r="L129">
        <v>5.97</v>
      </c>
      <c r="M129">
        <v>17.91</v>
      </c>
    </row>
    <row r="130" spans="1:13" x14ac:dyDescent="0.35">
      <c r="A130" t="s">
        <v>6263</v>
      </c>
      <c r="B130" t="s">
        <v>3010</v>
      </c>
      <c r="C130" t="s">
        <v>3011</v>
      </c>
      <c r="D130" t="s">
        <v>6146</v>
      </c>
      <c r="E130">
        <v>3</v>
      </c>
      <c r="F130" t="s">
        <v>3012</v>
      </c>
      <c r="G130" t="s">
        <v>3013</v>
      </c>
      <c r="H130" t="s">
        <v>19</v>
      </c>
      <c r="I130" t="s">
        <v>6192</v>
      </c>
      <c r="J130" t="s">
        <v>6188</v>
      </c>
      <c r="K130">
        <v>0.5</v>
      </c>
      <c r="L130">
        <v>5.97</v>
      </c>
      <c r="M130">
        <v>17.91</v>
      </c>
    </row>
    <row r="131" spans="1:13" x14ac:dyDescent="0.35">
      <c r="A131" t="s">
        <v>6264</v>
      </c>
      <c r="B131" t="s">
        <v>2627</v>
      </c>
      <c r="C131" t="s">
        <v>2628</v>
      </c>
      <c r="D131" t="s">
        <v>6173</v>
      </c>
      <c r="E131">
        <v>6</v>
      </c>
      <c r="F131" t="s">
        <v>2629</v>
      </c>
      <c r="G131" t="s">
        <v>2630</v>
      </c>
      <c r="H131" t="s">
        <v>28</v>
      </c>
      <c r="I131" t="s">
        <v>6192</v>
      </c>
      <c r="J131" t="s">
        <v>6186</v>
      </c>
      <c r="K131">
        <v>0.5</v>
      </c>
      <c r="L131">
        <v>7.17</v>
      </c>
      <c r="M131">
        <v>43.02</v>
      </c>
    </row>
    <row r="132" spans="1:13" x14ac:dyDescent="0.35">
      <c r="A132" t="s">
        <v>6264</v>
      </c>
      <c r="B132" t="s">
        <v>2627</v>
      </c>
      <c r="C132" t="s">
        <v>2628</v>
      </c>
      <c r="D132" t="s">
        <v>6173</v>
      </c>
      <c r="E132">
        <v>6</v>
      </c>
      <c r="F132" t="s">
        <v>2629</v>
      </c>
      <c r="G132" t="s">
        <v>2630</v>
      </c>
      <c r="H132" t="s">
        <v>28</v>
      </c>
      <c r="I132" t="s">
        <v>6192</v>
      </c>
      <c r="J132" t="s">
        <v>6186</v>
      </c>
      <c r="K132">
        <v>0.5</v>
      </c>
      <c r="L132">
        <v>7.17</v>
      </c>
      <c r="M132">
        <v>43.02</v>
      </c>
    </row>
    <row r="133" spans="1:13" x14ac:dyDescent="0.35">
      <c r="A133" t="s">
        <v>6265</v>
      </c>
      <c r="B133" t="s">
        <v>1549</v>
      </c>
      <c r="C133" t="s">
        <v>1550</v>
      </c>
      <c r="D133" t="s">
        <v>6184</v>
      </c>
      <c r="E133">
        <v>1</v>
      </c>
      <c r="F133" t="s">
        <v>1551</v>
      </c>
      <c r="G133" t="s">
        <v>1552</v>
      </c>
      <c r="H133" t="s">
        <v>19</v>
      </c>
      <c r="I133" t="s">
        <v>6194</v>
      </c>
      <c r="J133" t="s">
        <v>6186</v>
      </c>
      <c r="K133">
        <v>0.2</v>
      </c>
      <c r="L133" s="3">
        <v>4455</v>
      </c>
      <c r="M133" s="3">
        <v>4455</v>
      </c>
    </row>
    <row r="134" spans="1:13" x14ac:dyDescent="0.35">
      <c r="A134" t="s">
        <v>6265</v>
      </c>
      <c r="B134" t="s">
        <v>1549</v>
      </c>
      <c r="C134" t="s">
        <v>1550</v>
      </c>
      <c r="D134" t="s">
        <v>6184</v>
      </c>
      <c r="E134">
        <v>1</v>
      </c>
      <c r="F134" t="s">
        <v>1551</v>
      </c>
      <c r="G134" t="s">
        <v>1552</v>
      </c>
      <c r="H134" t="s">
        <v>19</v>
      </c>
      <c r="I134" t="s">
        <v>6194</v>
      </c>
      <c r="J134" t="s">
        <v>6186</v>
      </c>
      <c r="K134">
        <v>0.2</v>
      </c>
      <c r="L134" s="3">
        <v>4455</v>
      </c>
      <c r="M134" s="3">
        <v>4455</v>
      </c>
    </row>
    <row r="135" spans="1:13" x14ac:dyDescent="0.35">
      <c r="A135" t="s">
        <v>6266</v>
      </c>
      <c r="B135" t="s">
        <v>1043</v>
      </c>
      <c r="C135" t="s">
        <v>1044</v>
      </c>
      <c r="D135" t="s">
        <v>6159</v>
      </c>
      <c r="E135">
        <v>3</v>
      </c>
      <c r="F135" t="s">
        <v>1045</v>
      </c>
      <c r="G135" t="s">
        <v>6197</v>
      </c>
      <c r="H135" t="s">
        <v>19</v>
      </c>
      <c r="I135" t="s">
        <v>6195</v>
      </c>
      <c r="J135" t="s">
        <v>6188</v>
      </c>
      <c r="K135">
        <v>0.2</v>
      </c>
      <c r="L135" s="3">
        <v>4365</v>
      </c>
      <c r="M135" s="3">
        <v>13095</v>
      </c>
    </row>
    <row r="136" spans="1:13" x14ac:dyDescent="0.35">
      <c r="A136" t="s">
        <v>6266</v>
      </c>
      <c r="B136" t="s">
        <v>1043</v>
      </c>
      <c r="C136" t="s">
        <v>1044</v>
      </c>
      <c r="D136" t="s">
        <v>6159</v>
      </c>
      <c r="E136">
        <v>3</v>
      </c>
      <c r="F136" t="s">
        <v>1045</v>
      </c>
      <c r="G136" t="s">
        <v>6197</v>
      </c>
      <c r="H136" t="s">
        <v>19</v>
      </c>
      <c r="I136" t="s">
        <v>6195</v>
      </c>
      <c r="J136" t="s">
        <v>6188</v>
      </c>
      <c r="K136">
        <v>0.2</v>
      </c>
      <c r="L136" s="3">
        <v>4365</v>
      </c>
      <c r="M136" s="3">
        <v>13095</v>
      </c>
    </row>
    <row r="137" spans="1:13" x14ac:dyDescent="0.35">
      <c r="A137" t="s">
        <v>6267</v>
      </c>
      <c r="B137" t="s">
        <v>3689</v>
      </c>
      <c r="C137" t="s">
        <v>3690</v>
      </c>
      <c r="D137" t="s">
        <v>6152</v>
      </c>
      <c r="E137">
        <v>6</v>
      </c>
      <c r="F137" t="s">
        <v>3691</v>
      </c>
      <c r="G137" t="s">
        <v>3692</v>
      </c>
      <c r="H137" t="s">
        <v>19</v>
      </c>
      <c r="I137" t="s">
        <v>6193</v>
      </c>
      <c r="J137" t="s">
        <v>6188</v>
      </c>
      <c r="K137">
        <v>0.2</v>
      </c>
      <c r="L137" s="3">
        <v>3375</v>
      </c>
      <c r="M137">
        <v>20.25</v>
      </c>
    </row>
    <row r="138" spans="1:13" x14ac:dyDescent="0.35">
      <c r="A138" t="s">
        <v>6268</v>
      </c>
      <c r="B138" t="s">
        <v>2781</v>
      </c>
      <c r="C138" t="s">
        <v>2782</v>
      </c>
      <c r="D138" t="s">
        <v>6141</v>
      </c>
      <c r="E138">
        <v>5</v>
      </c>
      <c r="F138" t="s">
        <v>2783</v>
      </c>
      <c r="G138" t="s">
        <v>2784</v>
      </c>
      <c r="H138" t="s">
        <v>19</v>
      </c>
      <c r="I138" t="s">
        <v>6194</v>
      </c>
      <c r="J138" t="s">
        <v>6188</v>
      </c>
      <c r="K138">
        <v>1</v>
      </c>
      <c r="L138">
        <v>13.75</v>
      </c>
      <c r="M138">
        <v>68.75</v>
      </c>
    </row>
    <row r="139" spans="1:13" x14ac:dyDescent="0.35">
      <c r="A139" t="s">
        <v>6268</v>
      </c>
      <c r="B139" t="s">
        <v>2781</v>
      </c>
      <c r="C139" t="s">
        <v>2782</v>
      </c>
      <c r="D139" t="s">
        <v>6141</v>
      </c>
      <c r="E139">
        <v>5</v>
      </c>
      <c r="F139" t="s">
        <v>2783</v>
      </c>
      <c r="G139" t="s">
        <v>2784</v>
      </c>
      <c r="H139" t="s">
        <v>19</v>
      </c>
      <c r="I139" t="s">
        <v>6194</v>
      </c>
      <c r="J139" t="s">
        <v>6188</v>
      </c>
      <c r="K139">
        <v>1</v>
      </c>
      <c r="L139">
        <v>13.75</v>
      </c>
      <c r="M139">
        <v>68.75</v>
      </c>
    </row>
    <row r="140" spans="1:13" x14ac:dyDescent="0.35">
      <c r="A140" t="s">
        <v>6269</v>
      </c>
      <c r="B140" t="s">
        <v>5822</v>
      </c>
      <c r="C140" t="s">
        <v>5823</v>
      </c>
      <c r="D140" t="s">
        <v>6180</v>
      </c>
      <c r="E140">
        <v>6</v>
      </c>
      <c r="F140" t="s">
        <v>5824</v>
      </c>
      <c r="G140" t="s">
        <v>5825</v>
      </c>
      <c r="H140" t="s">
        <v>19</v>
      </c>
      <c r="I140" t="s">
        <v>6193</v>
      </c>
      <c r="J140" t="s">
        <v>6186</v>
      </c>
      <c r="K140">
        <v>0.5</v>
      </c>
      <c r="L140">
        <v>7.77</v>
      </c>
      <c r="M140">
        <v>46.62</v>
      </c>
    </row>
    <row r="141" spans="1:13" x14ac:dyDescent="0.35">
      <c r="A141" t="s">
        <v>6270</v>
      </c>
      <c r="B141" t="s">
        <v>598</v>
      </c>
      <c r="C141" t="s">
        <v>599</v>
      </c>
      <c r="D141" t="s">
        <v>6152</v>
      </c>
      <c r="E141">
        <v>5</v>
      </c>
      <c r="F141" t="s">
        <v>600</v>
      </c>
      <c r="G141" t="s">
        <v>601</v>
      </c>
      <c r="H141" t="s">
        <v>19</v>
      </c>
      <c r="I141" t="s">
        <v>6193</v>
      </c>
      <c r="J141" t="s">
        <v>6188</v>
      </c>
      <c r="K141">
        <v>0.2</v>
      </c>
      <c r="L141" s="3">
        <v>3375</v>
      </c>
      <c r="M141" s="3">
        <v>16875</v>
      </c>
    </row>
    <row r="142" spans="1:13" x14ac:dyDescent="0.35">
      <c r="A142" t="s">
        <v>6270</v>
      </c>
      <c r="B142" t="s">
        <v>598</v>
      </c>
      <c r="C142" t="s">
        <v>599</v>
      </c>
      <c r="D142" t="s">
        <v>6153</v>
      </c>
      <c r="E142">
        <v>4</v>
      </c>
      <c r="F142" t="s">
        <v>600</v>
      </c>
      <c r="G142" t="s">
        <v>601</v>
      </c>
      <c r="H142" t="s">
        <v>19</v>
      </c>
      <c r="I142" t="s">
        <v>6194</v>
      </c>
      <c r="J142" t="s">
        <v>6187</v>
      </c>
      <c r="K142">
        <v>0.2</v>
      </c>
      <c r="L142" s="3">
        <v>3645</v>
      </c>
      <c r="M142">
        <v>14.58</v>
      </c>
    </row>
    <row r="143" spans="1:13" x14ac:dyDescent="0.35">
      <c r="A143" t="s">
        <v>6270</v>
      </c>
      <c r="B143" t="s">
        <v>598</v>
      </c>
      <c r="C143" t="s">
        <v>599</v>
      </c>
      <c r="D143" t="s">
        <v>6152</v>
      </c>
      <c r="E143">
        <v>5</v>
      </c>
      <c r="F143" t="s">
        <v>600</v>
      </c>
      <c r="G143" t="s">
        <v>601</v>
      </c>
      <c r="H143" t="s">
        <v>19</v>
      </c>
      <c r="I143" t="s">
        <v>6193</v>
      </c>
      <c r="J143" t="s">
        <v>6188</v>
      </c>
      <c r="K143">
        <v>0.2</v>
      </c>
      <c r="L143" s="3">
        <v>3375</v>
      </c>
      <c r="M143" s="3">
        <v>16875</v>
      </c>
    </row>
    <row r="144" spans="1:13" x14ac:dyDescent="0.35">
      <c r="A144" t="s">
        <v>6270</v>
      </c>
      <c r="B144" t="s">
        <v>598</v>
      </c>
      <c r="C144" t="s">
        <v>599</v>
      </c>
      <c r="D144" t="s">
        <v>6153</v>
      </c>
      <c r="E144">
        <v>4</v>
      </c>
      <c r="F144" t="s">
        <v>600</v>
      </c>
      <c r="G144" t="s">
        <v>601</v>
      </c>
      <c r="H144" t="s">
        <v>19</v>
      </c>
      <c r="I144" t="s">
        <v>6194</v>
      </c>
      <c r="J144" t="s">
        <v>6187</v>
      </c>
      <c r="K144">
        <v>0.2</v>
      </c>
      <c r="L144" s="3">
        <v>3645</v>
      </c>
      <c r="M144">
        <v>14.58</v>
      </c>
    </row>
    <row r="145" spans="1:13" x14ac:dyDescent="0.35">
      <c r="A145" t="s">
        <v>6271</v>
      </c>
      <c r="B145" t="s">
        <v>3883</v>
      </c>
      <c r="C145" t="s">
        <v>3884</v>
      </c>
      <c r="D145" t="s">
        <v>6142</v>
      </c>
      <c r="E145">
        <v>4</v>
      </c>
      <c r="F145" t="s">
        <v>3885</v>
      </c>
      <c r="G145" t="s">
        <v>3886</v>
      </c>
      <c r="H145" t="s">
        <v>19</v>
      </c>
      <c r="I145" t="s">
        <v>6192</v>
      </c>
      <c r="J145" t="s">
        <v>6186</v>
      </c>
      <c r="K145">
        <v>2.5</v>
      </c>
      <c r="L145" s="3">
        <v>27485</v>
      </c>
      <c r="M145">
        <v>109.94</v>
      </c>
    </row>
    <row r="146" spans="1:13" x14ac:dyDescent="0.35">
      <c r="A146" t="s">
        <v>6272</v>
      </c>
      <c r="B146" t="s">
        <v>897</v>
      </c>
      <c r="C146" t="s">
        <v>898</v>
      </c>
      <c r="D146" t="s">
        <v>6175</v>
      </c>
      <c r="E146">
        <v>3</v>
      </c>
      <c r="F146" t="s">
        <v>899</v>
      </c>
      <c r="G146" t="s">
        <v>6197</v>
      </c>
      <c r="H146" t="s">
        <v>19</v>
      </c>
      <c r="I146" t="s">
        <v>6193</v>
      </c>
      <c r="J146" t="s">
        <v>6188</v>
      </c>
      <c r="K146">
        <v>2.5</v>
      </c>
      <c r="L146" s="3">
        <v>25875</v>
      </c>
      <c r="M146" s="3">
        <v>77625</v>
      </c>
    </row>
    <row r="147" spans="1:13" x14ac:dyDescent="0.35">
      <c r="A147" t="s">
        <v>6272</v>
      </c>
      <c r="B147" t="s">
        <v>897</v>
      </c>
      <c r="C147" t="s">
        <v>898</v>
      </c>
      <c r="D147" t="s">
        <v>6175</v>
      </c>
      <c r="E147">
        <v>3</v>
      </c>
      <c r="F147" t="s">
        <v>899</v>
      </c>
      <c r="G147" t="s">
        <v>6197</v>
      </c>
      <c r="H147" t="s">
        <v>19</v>
      </c>
      <c r="I147" t="s">
        <v>6193</v>
      </c>
      <c r="J147" t="s">
        <v>6188</v>
      </c>
      <c r="K147">
        <v>2.5</v>
      </c>
      <c r="L147" s="3">
        <v>25875</v>
      </c>
      <c r="M147" s="3">
        <v>77625</v>
      </c>
    </row>
    <row r="148" spans="1:13" x14ac:dyDescent="0.35">
      <c r="A148" t="s">
        <v>6270</v>
      </c>
      <c r="B148" t="s">
        <v>608</v>
      </c>
      <c r="C148" t="s">
        <v>609</v>
      </c>
      <c r="D148" t="s">
        <v>6154</v>
      </c>
      <c r="E148">
        <v>6</v>
      </c>
      <c r="F148" t="s">
        <v>610</v>
      </c>
      <c r="G148" t="s">
        <v>611</v>
      </c>
      <c r="H148" t="s">
        <v>19</v>
      </c>
      <c r="I148" t="s">
        <v>6193</v>
      </c>
      <c r="J148" t="s">
        <v>6187</v>
      </c>
      <c r="K148">
        <v>0.2</v>
      </c>
      <c r="L148" s="3">
        <v>2985</v>
      </c>
      <c r="M148">
        <v>17.91</v>
      </c>
    </row>
    <row r="149" spans="1:13" x14ac:dyDescent="0.35">
      <c r="A149" t="s">
        <v>6270</v>
      </c>
      <c r="B149" t="s">
        <v>608</v>
      </c>
      <c r="C149" t="s">
        <v>609</v>
      </c>
      <c r="D149" t="s">
        <v>6154</v>
      </c>
      <c r="E149">
        <v>6</v>
      </c>
      <c r="F149" t="s">
        <v>610</v>
      </c>
      <c r="G149" t="s">
        <v>611</v>
      </c>
      <c r="H149" t="s">
        <v>19</v>
      </c>
      <c r="I149" t="s">
        <v>6193</v>
      </c>
      <c r="J149" t="s">
        <v>6187</v>
      </c>
      <c r="K149">
        <v>0.2</v>
      </c>
      <c r="L149" s="3">
        <v>2985</v>
      </c>
      <c r="M149">
        <v>17.91</v>
      </c>
    </row>
    <row r="150" spans="1:13" x14ac:dyDescent="0.35">
      <c r="A150" t="s">
        <v>6273</v>
      </c>
      <c r="B150" t="s">
        <v>4642</v>
      </c>
      <c r="C150" t="s">
        <v>4643</v>
      </c>
      <c r="D150" t="s">
        <v>6153</v>
      </c>
      <c r="E150">
        <v>6</v>
      </c>
      <c r="F150" t="s">
        <v>4644</v>
      </c>
      <c r="G150" t="s">
        <v>4645</v>
      </c>
      <c r="H150" t="s">
        <v>19</v>
      </c>
      <c r="I150" t="s">
        <v>6194</v>
      </c>
      <c r="J150" t="s">
        <v>6187</v>
      </c>
      <c r="K150">
        <v>0.2</v>
      </c>
      <c r="L150" s="3">
        <v>3645</v>
      </c>
      <c r="M150">
        <v>21.87</v>
      </c>
    </row>
    <row r="151" spans="1:13" x14ac:dyDescent="0.35">
      <c r="A151" t="s">
        <v>6274</v>
      </c>
      <c r="B151" t="s">
        <v>3807</v>
      </c>
      <c r="C151" t="s">
        <v>3808</v>
      </c>
      <c r="D151" t="s">
        <v>6169</v>
      </c>
      <c r="E151">
        <v>1</v>
      </c>
      <c r="F151" t="s">
        <v>3809</v>
      </c>
      <c r="G151" t="s">
        <v>3810</v>
      </c>
      <c r="H151" t="s">
        <v>19</v>
      </c>
      <c r="I151" t="s">
        <v>6195</v>
      </c>
      <c r="J151" t="s">
        <v>6187</v>
      </c>
      <c r="K151">
        <v>0.5</v>
      </c>
      <c r="L151">
        <v>7.77</v>
      </c>
      <c r="M151">
        <v>7.77</v>
      </c>
    </row>
    <row r="152" spans="1:13" x14ac:dyDescent="0.35">
      <c r="A152" t="s">
        <v>6275</v>
      </c>
      <c r="B152" t="s">
        <v>5757</v>
      </c>
      <c r="C152" t="s">
        <v>5758</v>
      </c>
      <c r="D152" t="s">
        <v>6141</v>
      </c>
      <c r="E152">
        <v>4</v>
      </c>
      <c r="F152" t="s">
        <v>5759</v>
      </c>
      <c r="G152" t="s">
        <v>5760</v>
      </c>
      <c r="H152" t="s">
        <v>19</v>
      </c>
      <c r="I152" t="s">
        <v>6194</v>
      </c>
      <c r="J152" t="s">
        <v>6188</v>
      </c>
      <c r="K152">
        <v>1</v>
      </c>
      <c r="L152">
        <v>13.75</v>
      </c>
      <c r="M152">
        <v>55</v>
      </c>
    </row>
    <row r="153" spans="1:13" x14ac:dyDescent="0.35">
      <c r="A153" t="s">
        <v>6276</v>
      </c>
      <c r="B153" t="s">
        <v>2015</v>
      </c>
      <c r="C153" t="s">
        <v>2016</v>
      </c>
      <c r="D153" t="s">
        <v>6144</v>
      </c>
      <c r="E153">
        <v>1</v>
      </c>
      <c r="F153" t="s">
        <v>2017</v>
      </c>
      <c r="G153" t="s">
        <v>6197</v>
      </c>
      <c r="H153" t="s">
        <v>318</v>
      </c>
      <c r="I153" t="s">
        <v>6194</v>
      </c>
      <c r="J153" t="s">
        <v>6187</v>
      </c>
      <c r="K153">
        <v>0.5</v>
      </c>
      <c r="L153">
        <v>7.29</v>
      </c>
      <c r="M153">
        <v>7.29</v>
      </c>
    </row>
    <row r="154" spans="1:13" x14ac:dyDescent="0.35">
      <c r="A154" t="s">
        <v>6276</v>
      </c>
      <c r="B154" t="s">
        <v>2015</v>
      </c>
      <c r="C154" t="s">
        <v>2016</v>
      </c>
      <c r="D154" t="s">
        <v>6144</v>
      </c>
      <c r="E154">
        <v>1</v>
      </c>
      <c r="F154" t="s">
        <v>2017</v>
      </c>
      <c r="G154" t="s">
        <v>6197</v>
      </c>
      <c r="H154" t="s">
        <v>318</v>
      </c>
      <c r="I154" t="s">
        <v>6194</v>
      </c>
      <c r="J154" t="s">
        <v>6187</v>
      </c>
      <c r="K154">
        <v>0.5</v>
      </c>
      <c r="L154">
        <v>7.29</v>
      </c>
      <c r="M154">
        <v>7.29</v>
      </c>
    </row>
    <row r="155" spans="1:13" x14ac:dyDescent="0.35">
      <c r="A155" t="s">
        <v>6277</v>
      </c>
      <c r="B155" t="s">
        <v>4445</v>
      </c>
      <c r="C155" t="s">
        <v>4446</v>
      </c>
      <c r="D155" t="s">
        <v>6161</v>
      </c>
      <c r="E155">
        <v>2</v>
      </c>
      <c r="F155" t="s">
        <v>4447</v>
      </c>
      <c r="G155" t="s">
        <v>4448</v>
      </c>
      <c r="H155" t="s">
        <v>19</v>
      </c>
      <c r="I155" t="s">
        <v>6195</v>
      </c>
      <c r="J155" t="s">
        <v>6186</v>
      </c>
      <c r="K155">
        <v>0.5</v>
      </c>
      <c r="L155">
        <v>9.51</v>
      </c>
      <c r="M155">
        <v>19.02</v>
      </c>
    </row>
    <row r="156" spans="1:13" x14ac:dyDescent="0.35">
      <c r="A156" t="s">
        <v>6278</v>
      </c>
      <c r="B156" t="s">
        <v>4477</v>
      </c>
      <c r="C156" t="s">
        <v>4478</v>
      </c>
      <c r="D156" t="s">
        <v>6156</v>
      </c>
      <c r="E156">
        <v>3</v>
      </c>
      <c r="F156" t="s">
        <v>4479</v>
      </c>
      <c r="G156" t="s">
        <v>4480</v>
      </c>
      <c r="H156" t="s">
        <v>19</v>
      </c>
      <c r="I156" t="s">
        <v>6194</v>
      </c>
      <c r="J156" t="s">
        <v>6188</v>
      </c>
      <c r="K156">
        <v>0.2</v>
      </c>
      <c r="L156" s="3">
        <v>4125</v>
      </c>
      <c r="M156" s="3">
        <v>12375</v>
      </c>
    </row>
    <row r="157" spans="1:13" x14ac:dyDescent="0.35">
      <c r="A157" t="s">
        <v>6279</v>
      </c>
      <c r="B157" t="s">
        <v>1459</v>
      </c>
      <c r="C157" t="s">
        <v>1460</v>
      </c>
      <c r="D157" t="s">
        <v>6144</v>
      </c>
      <c r="E157">
        <v>3</v>
      </c>
      <c r="F157" t="s">
        <v>1461</v>
      </c>
      <c r="G157" t="s">
        <v>1462</v>
      </c>
      <c r="H157" t="s">
        <v>318</v>
      </c>
      <c r="I157" t="s">
        <v>6194</v>
      </c>
      <c r="J157" t="s">
        <v>6187</v>
      </c>
      <c r="K157">
        <v>0.5</v>
      </c>
      <c r="L157">
        <v>7.29</v>
      </c>
      <c r="M157">
        <v>21.87</v>
      </c>
    </row>
    <row r="158" spans="1:13" x14ac:dyDescent="0.35">
      <c r="A158" t="s">
        <v>6279</v>
      </c>
      <c r="B158" t="s">
        <v>1459</v>
      </c>
      <c r="C158" t="s">
        <v>1460</v>
      </c>
      <c r="D158" t="s">
        <v>6144</v>
      </c>
      <c r="E158">
        <v>3</v>
      </c>
      <c r="F158" t="s">
        <v>1461</v>
      </c>
      <c r="G158" t="s">
        <v>1462</v>
      </c>
      <c r="H158" t="s">
        <v>318</v>
      </c>
      <c r="I158" t="s">
        <v>6194</v>
      </c>
      <c r="J158" t="s">
        <v>6187</v>
      </c>
      <c r="K158">
        <v>0.5</v>
      </c>
      <c r="L158">
        <v>7.29</v>
      </c>
      <c r="M158">
        <v>21.87</v>
      </c>
    </row>
    <row r="159" spans="1:13" x14ac:dyDescent="0.35">
      <c r="A159" t="s">
        <v>6280</v>
      </c>
      <c r="B159" t="s">
        <v>2335</v>
      </c>
      <c r="C159" t="s">
        <v>2336</v>
      </c>
      <c r="D159" t="s">
        <v>6177</v>
      </c>
      <c r="E159">
        <v>5</v>
      </c>
      <c r="F159" t="s">
        <v>2337</v>
      </c>
      <c r="G159" t="s">
        <v>2338</v>
      </c>
      <c r="H159" t="s">
        <v>19</v>
      </c>
      <c r="I159" t="s">
        <v>6192</v>
      </c>
      <c r="J159" t="s">
        <v>6187</v>
      </c>
      <c r="K159">
        <v>1</v>
      </c>
      <c r="L159">
        <v>8.9499999999999993</v>
      </c>
      <c r="M159">
        <v>44.75</v>
      </c>
    </row>
    <row r="160" spans="1:13" x14ac:dyDescent="0.35">
      <c r="A160" t="s">
        <v>6280</v>
      </c>
      <c r="B160" t="s">
        <v>2335</v>
      </c>
      <c r="C160" t="s">
        <v>2336</v>
      </c>
      <c r="D160" t="s">
        <v>6177</v>
      </c>
      <c r="E160">
        <v>5</v>
      </c>
      <c r="F160" t="s">
        <v>2337</v>
      </c>
      <c r="G160" t="s">
        <v>2338</v>
      </c>
      <c r="H160" t="s">
        <v>19</v>
      </c>
      <c r="I160" t="s">
        <v>6192</v>
      </c>
      <c r="J160" t="s">
        <v>6187</v>
      </c>
      <c r="K160">
        <v>1</v>
      </c>
      <c r="L160">
        <v>8.9499999999999993</v>
      </c>
      <c r="M160">
        <v>44.75</v>
      </c>
    </row>
    <row r="161" spans="1:13" x14ac:dyDescent="0.35">
      <c r="A161" t="s">
        <v>6281</v>
      </c>
      <c r="B161" t="s">
        <v>5558</v>
      </c>
      <c r="C161" t="s">
        <v>5559</v>
      </c>
      <c r="D161" t="s">
        <v>6172</v>
      </c>
      <c r="E161">
        <v>6</v>
      </c>
      <c r="F161" t="s">
        <v>5560</v>
      </c>
      <c r="G161" t="s">
        <v>5561</v>
      </c>
      <c r="H161" t="s">
        <v>19</v>
      </c>
      <c r="I161" t="s">
        <v>6192</v>
      </c>
      <c r="J161" t="s">
        <v>6187</v>
      </c>
      <c r="K161">
        <v>0.5</v>
      </c>
      <c r="L161">
        <v>5.37</v>
      </c>
      <c r="M161">
        <v>32.22</v>
      </c>
    </row>
    <row r="162" spans="1:13" x14ac:dyDescent="0.35">
      <c r="A162" t="s">
        <v>6282</v>
      </c>
      <c r="B162" t="s">
        <v>5107</v>
      </c>
      <c r="C162" t="s">
        <v>5108</v>
      </c>
      <c r="D162" t="s">
        <v>6169</v>
      </c>
      <c r="E162">
        <v>2</v>
      </c>
      <c r="F162" t="s">
        <v>5109</v>
      </c>
      <c r="G162" t="s">
        <v>5110</v>
      </c>
      <c r="H162" t="s">
        <v>19</v>
      </c>
      <c r="I162" t="s">
        <v>6195</v>
      </c>
      <c r="J162" t="s">
        <v>6187</v>
      </c>
      <c r="K162">
        <v>0.5</v>
      </c>
      <c r="L162">
        <v>7.77</v>
      </c>
      <c r="M162">
        <v>15.54</v>
      </c>
    </row>
    <row r="163" spans="1:13" x14ac:dyDescent="0.35">
      <c r="A163" t="s">
        <v>6283</v>
      </c>
      <c r="B163" t="s">
        <v>5305</v>
      </c>
      <c r="C163" t="s">
        <v>5306</v>
      </c>
      <c r="D163" t="s">
        <v>6165</v>
      </c>
      <c r="E163">
        <v>4</v>
      </c>
      <c r="F163" t="s">
        <v>5307</v>
      </c>
      <c r="G163" t="s">
        <v>5308</v>
      </c>
      <c r="H163" t="s">
        <v>19</v>
      </c>
      <c r="I163" t="s">
        <v>6195</v>
      </c>
      <c r="J163" t="s">
        <v>6187</v>
      </c>
      <c r="K163">
        <v>2.5</v>
      </c>
      <c r="L163" s="3">
        <v>29785</v>
      </c>
      <c r="M163">
        <v>119.14</v>
      </c>
    </row>
    <row r="164" spans="1:13" x14ac:dyDescent="0.35">
      <c r="A164" t="s">
        <v>6284</v>
      </c>
      <c r="B164" t="s">
        <v>5949</v>
      </c>
      <c r="C164" t="s">
        <v>5950</v>
      </c>
      <c r="D164" t="s">
        <v>6176</v>
      </c>
      <c r="E164">
        <v>6</v>
      </c>
      <c r="F164" t="s">
        <v>5951</v>
      </c>
      <c r="G164" t="s">
        <v>5952</v>
      </c>
      <c r="H164" t="s">
        <v>19</v>
      </c>
      <c r="I164" t="s">
        <v>6194</v>
      </c>
      <c r="J164" t="s">
        <v>6186</v>
      </c>
      <c r="K164">
        <v>0.5</v>
      </c>
      <c r="L164">
        <v>8.91</v>
      </c>
      <c r="M164">
        <v>53.46</v>
      </c>
    </row>
    <row r="165" spans="1:13" x14ac:dyDescent="0.35">
      <c r="A165" t="s">
        <v>6285</v>
      </c>
      <c r="B165" t="s">
        <v>4354</v>
      </c>
      <c r="C165" t="s">
        <v>4355</v>
      </c>
      <c r="D165" t="s">
        <v>6179</v>
      </c>
      <c r="E165">
        <v>6</v>
      </c>
      <c r="F165" t="s">
        <v>4356</v>
      </c>
      <c r="G165" t="s">
        <v>6197</v>
      </c>
      <c r="H165" t="s">
        <v>19</v>
      </c>
      <c r="I165" t="s">
        <v>6192</v>
      </c>
      <c r="J165" t="s">
        <v>6186</v>
      </c>
      <c r="K165">
        <v>1</v>
      </c>
      <c r="L165">
        <v>11.95</v>
      </c>
      <c r="M165">
        <v>71.7</v>
      </c>
    </row>
    <row r="166" spans="1:13" x14ac:dyDescent="0.35">
      <c r="A166" t="s">
        <v>6286</v>
      </c>
      <c r="B166" t="s">
        <v>3248</v>
      </c>
      <c r="C166" t="s">
        <v>3249</v>
      </c>
      <c r="D166" t="s">
        <v>6174</v>
      </c>
      <c r="E166">
        <v>5</v>
      </c>
      <c r="F166" t="s">
        <v>3250</v>
      </c>
      <c r="G166" t="s">
        <v>3251</v>
      </c>
      <c r="H166" t="s">
        <v>318</v>
      </c>
      <c r="I166" t="s">
        <v>6192</v>
      </c>
      <c r="J166" t="s">
        <v>6188</v>
      </c>
      <c r="K166">
        <v>0.2</v>
      </c>
      <c r="L166" s="3">
        <v>2985</v>
      </c>
      <c r="M166" s="3">
        <v>14925</v>
      </c>
    </row>
    <row r="167" spans="1:13" x14ac:dyDescent="0.35">
      <c r="A167" t="s">
        <v>6286</v>
      </c>
      <c r="B167" t="s">
        <v>3248</v>
      </c>
      <c r="C167" t="s">
        <v>3249</v>
      </c>
      <c r="D167" t="s">
        <v>6174</v>
      </c>
      <c r="E167">
        <v>5</v>
      </c>
      <c r="F167" t="s">
        <v>3250</v>
      </c>
      <c r="G167" t="s">
        <v>3251</v>
      </c>
      <c r="H167" t="s">
        <v>318</v>
      </c>
      <c r="I167" t="s">
        <v>6192</v>
      </c>
      <c r="J167" t="s">
        <v>6188</v>
      </c>
      <c r="K167">
        <v>0.2</v>
      </c>
      <c r="L167" s="3">
        <v>2985</v>
      </c>
      <c r="M167" s="3">
        <v>14925</v>
      </c>
    </row>
    <row r="168" spans="1:13" x14ac:dyDescent="0.35">
      <c r="A168" t="s">
        <v>6287</v>
      </c>
      <c r="B168" t="s">
        <v>5391</v>
      </c>
      <c r="C168" t="s">
        <v>5392</v>
      </c>
      <c r="D168" t="s">
        <v>6182</v>
      </c>
      <c r="E168">
        <v>1</v>
      </c>
      <c r="F168" t="s">
        <v>5393</v>
      </c>
      <c r="G168" t="s">
        <v>5394</v>
      </c>
      <c r="H168" t="s">
        <v>318</v>
      </c>
      <c r="I168" t="s">
        <v>6193</v>
      </c>
      <c r="J168" t="s">
        <v>6186</v>
      </c>
      <c r="K168">
        <v>2.5</v>
      </c>
      <c r="L168" s="3">
        <v>29785</v>
      </c>
      <c r="M168" s="3">
        <v>29785</v>
      </c>
    </row>
    <row r="169" spans="1:13" x14ac:dyDescent="0.35">
      <c r="A169" t="s">
        <v>6288</v>
      </c>
      <c r="B169" t="s">
        <v>980</v>
      </c>
      <c r="C169" t="s">
        <v>981</v>
      </c>
      <c r="D169" t="s">
        <v>6155</v>
      </c>
      <c r="E169">
        <v>3</v>
      </c>
      <c r="F169" t="s">
        <v>982</v>
      </c>
      <c r="G169" t="s">
        <v>983</v>
      </c>
      <c r="H169" t="s">
        <v>19</v>
      </c>
      <c r="I169" t="s">
        <v>6193</v>
      </c>
      <c r="J169" t="s">
        <v>6188</v>
      </c>
      <c r="K169">
        <v>1</v>
      </c>
      <c r="L169">
        <v>11.25</v>
      </c>
      <c r="M169">
        <v>33.75</v>
      </c>
    </row>
    <row r="170" spans="1:13" x14ac:dyDescent="0.35">
      <c r="A170" t="s">
        <v>6288</v>
      </c>
      <c r="B170" t="s">
        <v>980</v>
      </c>
      <c r="C170" t="s">
        <v>981</v>
      </c>
      <c r="D170" t="s">
        <v>6155</v>
      </c>
      <c r="E170">
        <v>3</v>
      </c>
      <c r="F170" t="s">
        <v>982</v>
      </c>
      <c r="G170" t="s">
        <v>983</v>
      </c>
      <c r="H170" t="s">
        <v>19</v>
      </c>
      <c r="I170" t="s">
        <v>6193</v>
      </c>
      <c r="J170" t="s">
        <v>6188</v>
      </c>
      <c r="K170">
        <v>1</v>
      </c>
      <c r="L170">
        <v>11.25</v>
      </c>
      <c r="M170">
        <v>33.75</v>
      </c>
    </row>
    <row r="171" spans="1:13" x14ac:dyDescent="0.35">
      <c r="A171" t="s">
        <v>6289</v>
      </c>
      <c r="B171" t="s">
        <v>1777</v>
      </c>
      <c r="C171" t="s">
        <v>1778</v>
      </c>
      <c r="D171" t="s">
        <v>6178</v>
      </c>
      <c r="E171">
        <v>5</v>
      </c>
      <c r="F171" t="s">
        <v>1779</v>
      </c>
      <c r="G171" t="s">
        <v>1780</v>
      </c>
      <c r="H171" t="s">
        <v>19</v>
      </c>
      <c r="I171" t="s">
        <v>6192</v>
      </c>
      <c r="J171" t="s">
        <v>6186</v>
      </c>
      <c r="K171">
        <v>0.2</v>
      </c>
      <c r="L171" s="3">
        <v>3585</v>
      </c>
      <c r="M171" s="3">
        <v>17925</v>
      </c>
    </row>
    <row r="172" spans="1:13" x14ac:dyDescent="0.35">
      <c r="A172" t="s">
        <v>6289</v>
      </c>
      <c r="B172" t="s">
        <v>1777</v>
      </c>
      <c r="C172" t="s">
        <v>1778</v>
      </c>
      <c r="D172" t="s">
        <v>6178</v>
      </c>
      <c r="E172">
        <v>5</v>
      </c>
      <c r="F172" t="s">
        <v>1779</v>
      </c>
      <c r="G172" t="s">
        <v>1780</v>
      </c>
      <c r="H172" t="s">
        <v>19</v>
      </c>
      <c r="I172" t="s">
        <v>6192</v>
      </c>
      <c r="J172" t="s">
        <v>6186</v>
      </c>
      <c r="K172">
        <v>0.2</v>
      </c>
      <c r="L172" s="3">
        <v>3585</v>
      </c>
      <c r="M172" s="3">
        <v>17925</v>
      </c>
    </row>
    <row r="173" spans="1:13" x14ac:dyDescent="0.35">
      <c r="A173" t="s">
        <v>6290</v>
      </c>
      <c r="B173" t="s">
        <v>860</v>
      </c>
      <c r="C173" t="s">
        <v>861</v>
      </c>
      <c r="D173" t="s">
        <v>6173</v>
      </c>
      <c r="E173">
        <v>1</v>
      </c>
      <c r="F173" t="s">
        <v>862</v>
      </c>
      <c r="G173" t="s">
        <v>863</v>
      </c>
      <c r="H173" t="s">
        <v>19</v>
      </c>
      <c r="I173" t="s">
        <v>6192</v>
      </c>
      <c r="J173" t="s">
        <v>6186</v>
      </c>
      <c r="K173">
        <v>0.5</v>
      </c>
      <c r="L173">
        <v>7.17</v>
      </c>
      <c r="M173">
        <v>7.17</v>
      </c>
    </row>
    <row r="174" spans="1:13" x14ac:dyDescent="0.35">
      <c r="A174" t="s">
        <v>6290</v>
      </c>
      <c r="B174" t="s">
        <v>860</v>
      </c>
      <c r="C174" t="s">
        <v>861</v>
      </c>
      <c r="D174" t="s">
        <v>6173</v>
      </c>
      <c r="E174">
        <v>1</v>
      </c>
      <c r="F174" t="s">
        <v>862</v>
      </c>
      <c r="G174" t="s">
        <v>863</v>
      </c>
      <c r="H174" t="s">
        <v>19</v>
      </c>
      <c r="I174" t="s">
        <v>6192</v>
      </c>
      <c r="J174" t="s">
        <v>6186</v>
      </c>
      <c r="K174">
        <v>0.5</v>
      </c>
      <c r="L174">
        <v>7.17</v>
      </c>
      <c r="M174">
        <v>7.17</v>
      </c>
    </row>
    <row r="175" spans="1:13" x14ac:dyDescent="0.35">
      <c r="A175" t="s">
        <v>6291</v>
      </c>
      <c r="B175" t="s">
        <v>2763</v>
      </c>
      <c r="C175" t="s">
        <v>2764</v>
      </c>
      <c r="D175" t="s">
        <v>6145</v>
      </c>
      <c r="E175">
        <v>2</v>
      </c>
      <c r="F175" t="s">
        <v>2765</v>
      </c>
      <c r="G175" t="s">
        <v>2766</v>
      </c>
      <c r="H175" t="s">
        <v>19</v>
      </c>
      <c r="I175" t="s">
        <v>6195</v>
      </c>
      <c r="J175" t="s">
        <v>6186</v>
      </c>
      <c r="K175">
        <v>0.2</v>
      </c>
      <c r="L175" s="3">
        <v>4755</v>
      </c>
      <c r="M175">
        <v>9.51</v>
      </c>
    </row>
    <row r="176" spans="1:13" x14ac:dyDescent="0.35">
      <c r="A176" t="s">
        <v>6291</v>
      </c>
      <c r="B176" t="s">
        <v>2763</v>
      </c>
      <c r="C176" t="s">
        <v>2764</v>
      </c>
      <c r="D176" t="s">
        <v>6145</v>
      </c>
      <c r="E176">
        <v>2</v>
      </c>
      <c r="F176" t="s">
        <v>2765</v>
      </c>
      <c r="G176" t="s">
        <v>2766</v>
      </c>
      <c r="H176" t="s">
        <v>19</v>
      </c>
      <c r="I176" t="s">
        <v>6195</v>
      </c>
      <c r="J176" t="s">
        <v>6186</v>
      </c>
      <c r="K176">
        <v>0.2</v>
      </c>
      <c r="L176" s="3">
        <v>4755</v>
      </c>
      <c r="M176">
        <v>9.51</v>
      </c>
    </row>
    <row r="177" spans="1:13" x14ac:dyDescent="0.35">
      <c r="A177" t="s">
        <v>6292</v>
      </c>
      <c r="B177" t="s">
        <v>4086</v>
      </c>
      <c r="C177" t="s">
        <v>4087</v>
      </c>
      <c r="D177" t="s">
        <v>6166</v>
      </c>
      <c r="E177">
        <v>1</v>
      </c>
      <c r="F177" t="s">
        <v>4088</v>
      </c>
      <c r="G177" t="s">
        <v>4089</v>
      </c>
      <c r="H177" t="s">
        <v>318</v>
      </c>
      <c r="I177" t="s">
        <v>6194</v>
      </c>
      <c r="J177" t="s">
        <v>6188</v>
      </c>
      <c r="K177">
        <v>2.5</v>
      </c>
      <c r="L177" s="3">
        <v>31625</v>
      </c>
      <c r="M177" s="3">
        <v>31625</v>
      </c>
    </row>
    <row r="178" spans="1:13" x14ac:dyDescent="0.35">
      <c r="A178" t="s">
        <v>6293</v>
      </c>
      <c r="B178" t="s">
        <v>2209</v>
      </c>
      <c r="C178" t="s">
        <v>2210</v>
      </c>
      <c r="D178" t="s">
        <v>6159</v>
      </c>
      <c r="E178">
        <v>5</v>
      </c>
      <c r="F178" t="s">
        <v>2211</v>
      </c>
      <c r="G178" t="s">
        <v>2212</v>
      </c>
      <c r="H178" t="s">
        <v>28</v>
      </c>
      <c r="I178" t="s">
        <v>6195</v>
      </c>
      <c r="J178" t="s">
        <v>6188</v>
      </c>
      <c r="K178">
        <v>0.2</v>
      </c>
      <c r="L178" s="3">
        <v>4365</v>
      </c>
      <c r="M178" s="3">
        <v>21825</v>
      </c>
    </row>
    <row r="179" spans="1:13" x14ac:dyDescent="0.35">
      <c r="A179" t="s">
        <v>6293</v>
      </c>
      <c r="B179" t="s">
        <v>2209</v>
      </c>
      <c r="C179" t="s">
        <v>2210</v>
      </c>
      <c r="D179" t="s">
        <v>6159</v>
      </c>
      <c r="E179">
        <v>5</v>
      </c>
      <c r="F179" t="s">
        <v>2211</v>
      </c>
      <c r="G179" t="s">
        <v>2212</v>
      </c>
      <c r="H179" t="s">
        <v>28</v>
      </c>
      <c r="I179" t="s">
        <v>6195</v>
      </c>
      <c r="J179" t="s">
        <v>6188</v>
      </c>
      <c r="K179">
        <v>0.2</v>
      </c>
      <c r="L179" s="3">
        <v>4365</v>
      </c>
      <c r="M179" s="3">
        <v>21825</v>
      </c>
    </row>
    <row r="180" spans="1:13" x14ac:dyDescent="0.35">
      <c r="A180" t="s">
        <v>6294</v>
      </c>
      <c r="B180" t="s">
        <v>5597</v>
      </c>
      <c r="C180" t="s">
        <v>5598</v>
      </c>
      <c r="D180" t="s">
        <v>6160</v>
      </c>
      <c r="E180">
        <v>2</v>
      </c>
      <c r="F180" t="s">
        <v>5599</v>
      </c>
      <c r="G180" t="s">
        <v>5600</v>
      </c>
      <c r="H180" t="s">
        <v>19</v>
      </c>
      <c r="I180" t="s">
        <v>6195</v>
      </c>
      <c r="J180" t="s">
        <v>6188</v>
      </c>
      <c r="K180">
        <v>0.5</v>
      </c>
      <c r="L180">
        <v>8.73</v>
      </c>
      <c r="M180">
        <v>17.46</v>
      </c>
    </row>
    <row r="181" spans="1:13" x14ac:dyDescent="0.35">
      <c r="A181" t="s">
        <v>6295</v>
      </c>
      <c r="B181" t="s">
        <v>4002</v>
      </c>
      <c r="C181" t="s">
        <v>4003</v>
      </c>
      <c r="D181" t="s">
        <v>6181</v>
      </c>
      <c r="E181">
        <v>4</v>
      </c>
      <c r="F181" t="s">
        <v>4004</v>
      </c>
      <c r="G181" t="s">
        <v>4005</v>
      </c>
      <c r="H181" t="s">
        <v>19</v>
      </c>
      <c r="I181" t="s">
        <v>6195</v>
      </c>
      <c r="J181" t="s">
        <v>6188</v>
      </c>
      <c r="K181">
        <v>2.5</v>
      </c>
      <c r="L181" s="3">
        <v>33465</v>
      </c>
      <c r="M181">
        <v>133.86000000000001</v>
      </c>
    </row>
    <row r="182" spans="1:13" x14ac:dyDescent="0.35">
      <c r="A182" t="s">
        <v>6296</v>
      </c>
      <c r="B182" t="s">
        <v>3447</v>
      </c>
      <c r="C182" t="s">
        <v>3448</v>
      </c>
      <c r="D182" t="s">
        <v>6165</v>
      </c>
      <c r="E182">
        <v>1</v>
      </c>
      <c r="F182" t="s">
        <v>3449</v>
      </c>
      <c r="G182" t="s">
        <v>3450</v>
      </c>
      <c r="H182" t="s">
        <v>318</v>
      </c>
      <c r="I182" t="s">
        <v>6195</v>
      </c>
      <c r="J182" t="s">
        <v>6187</v>
      </c>
      <c r="K182">
        <v>2.5</v>
      </c>
      <c r="L182" s="3">
        <v>29785</v>
      </c>
      <c r="M182" s="3">
        <v>29785</v>
      </c>
    </row>
    <row r="183" spans="1:13" x14ac:dyDescent="0.35">
      <c r="A183" t="s">
        <v>6296</v>
      </c>
      <c r="B183" t="s">
        <v>3447</v>
      </c>
      <c r="C183" t="s">
        <v>3448</v>
      </c>
      <c r="D183" t="s">
        <v>6165</v>
      </c>
      <c r="E183">
        <v>1</v>
      </c>
      <c r="F183" t="s">
        <v>3449</v>
      </c>
      <c r="G183" t="s">
        <v>3450</v>
      </c>
      <c r="H183" t="s">
        <v>318</v>
      </c>
      <c r="I183" t="s">
        <v>6195</v>
      </c>
      <c r="J183" t="s">
        <v>6187</v>
      </c>
      <c r="K183">
        <v>2.5</v>
      </c>
      <c r="L183" s="3">
        <v>29785</v>
      </c>
      <c r="M183" s="3">
        <v>29785</v>
      </c>
    </row>
    <row r="184" spans="1:13" x14ac:dyDescent="0.35">
      <c r="A184" t="s">
        <v>6297</v>
      </c>
      <c r="B184" t="s">
        <v>4938</v>
      </c>
      <c r="C184" t="s">
        <v>4939</v>
      </c>
      <c r="D184" t="s">
        <v>6141</v>
      </c>
      <c r="E184">
        <v>6</v>
      </c>
      <c r="F184" t="s">
        <v>4940</v>
      </c>
      <c r="G184" t="s">
        <v>6197</v>
      </c>
      <c r="H184" t="s">
        <v>19</v>
      </c>
      <c r="I184" t="s">
        <v>6194</v>
      </c>
      <c r="J184" t="s">
        <v>6188</v>
      </c>
      <c r="K184">
        <v>1</v>
      </c>
      <c r="L184">
        <v>13.75</v>
      </c>
      <c r="M184">
        <v>82.5</v>
      </c>
    </row>
    <row r="185" spans="1:13" x14ac:dyDescent="0.35">
      <c r="A185" t="s">
        <v>6298</v>
      </c>
      <c r="B185" t="s">
        <v>519</v>
      </c>
      <c r="C185" t="s">
        <v>520</v>
      </c>
      <c r="D185" t="s">
        <v>6143</v>
      </c>
      <c r="E185">
        <v>3</v>
      </c>
      <c r="F185" t="s">
        <v>521</v>
      </c>
      <c r="G185" t="s">
        <v>6197</v>
      </c>
      <c r="H185" t="s">
        <v>19</v>
      </c>
      <c r="I185" t="s">
        <v>6195</v>
      </c>
      <c r="J185" t="s">
        <v>6187</v>
      </c>
      <c r="K185">
        <v>1</v>
      </c>
      <c r="L185">
        <v>12.95</v>
      </c>
      <c r="M185">
        <v>38.85</v>
      </c>
    </row>
    <row r="186" spans="1:13" x14ac:dyDescent="0.35">
      <c r="A186" t="s">
        <v>6298</v>
      </c>
      <c r="B186" t="s">
        <v>519</v>
      </c>
      <c r="C186" t="s">
        <v>520</v>
      </c>
      <c r="D186" t="s">
        <v>6143</v>
      </c>
      <c r="E186">
        <v>3</v>
      </c>
      <c r="F186" t="s">
        <v>521</v>
      </c>
      <c r="G186" t="s">
        <v>6197</v>
      </c>
      <c r="H186" t="s">
        <v>19</v>
      </c>
      <c r="I186" t="s">
        <v>6195</v>
      </c>
      <c r="J186" t="s">
        <v>6187</v>
      </c>
      <c r="K186">
        <v>1</v>
      </c>
      <c r="L186">
        <v>12.95</v>
      </c>
      <c r="M186">
        <v>38.85</v>
      </c>
    </row>
    <row r="187" spans="1:13" x14ac:dyDescent="0.35">
      <c r="A187" t="s">
        <v>6299</v>
      </c>
      <c r="B187" t="s">
        <v>1806</v>
      </c>
      <c r="C187" t="s">
        <v>1807</v>
      </c>
      <c r="D187" t="s">
        <v>6156</v>
      </c>
      <c r="E187">
        <v>5</v>
      </c>
      <c r="F187" t="s">
        <v>1808</v>
      </c>
      <c r="G187" t="s">
        <v>1809</v>
      </c>
      <c r="H187" t="s">
        <v>19</v>
      </c>
      <c r="I187" t="s">
        <v>6194</v>
      </c>
      <c r="J187" t="s">
        <v>6188</v>
      </c>
      <c r="K187">
        <v>0.2</v>
      </c>
      <c r="L187" s="3">
        <v>4125</v>
      </c>
      <c r="M187" s="3">
        <v>20625</v>
      </c>
    </row>
    <row r="188" spans="1:13" x14ac:dyDescent="0.35">
      <c r="A188" t="s">
        <v>6299</v>
      </c>
      <c r="B188" t="s">
        <v>1806</v>
      </c>
      <c r="C188" t="s">
        <v>1807</v>
      </c>
      <c r="D188" t="s">
        <v>6156</v>
      </c>
      <c r="E188">
        <v>5</v>
      </c>
      <c r="F188" t="s">
        <v>1808</v>
      </c>
      <c r="G188" t="s">
        <v>1809</v>
      </c>
      <c r="H188" t="s">
        <v>19</v>
      </c>
      <c r="I188" t="s">
        <v>6194</v>
      </c>
      <c r="J188" t="s">
        <v>6188</v>
      </c>
      <c r="K188">
        <v>0.2</v>
      </c>
      <c r="L188" s="3">
        <v>4125</v>
      </c>
      <c r="M188" s="3">
        <v>20625</v>
      </c>
    </row>
    <row r="189" spans="1:13" x14ac:dyDescent="0.35">
      <c r="A189" t="s">
        <v>6300</v>
      </c>
      <c r="B189" t="s">
        <v>3587</v>
      </c>
      <c r="C189" t="s">
        <v>3588</v>
      </c>
      <c r="D189" t="s">
        <v>6184</v>
      </c>
      <c r="E189">
        <v>3</v>
      </c>
      <c r="F189" t="s">
        <v>3589</v>
      </c>
      <c r="G189" t="s">
        <v>3590</v>
      </c>
      <c r="H189" t="s">
        <v>19</v>
      </c>
      <c r="I189" t="s">
        <v>6194</v>
      </c>
      <c r="J189" t="s">
        <v>6186</v>
      </c>
      <c r="K189">
        <v>0.2</v>
      </c>
      <c r="L189" s="3">
        <v>4455</v>
      </c>
      <c r="M189" s="3">
        <v>13365</v>
      </c>
    </row>
    <row r="190" spans="1:13" x14ac:dyDescent="0.35">
      <c r="A190" t="s">
        <v>6300</v>
      </c>
      <c r="B190" t="s">
        <v>3587</v>
      </c>
      <c r="C190" t="s">
        <v>3588</v>
      </c>
      <c r="D190" t="s">
        <v>6184</v>
      </c>
      <c r="E190">
        <v>3</v>
      </c>
      <c r="F190" t="s">
        <v>3589</v>
      </c>
      <c r="G190" t="s">
        <v>3590</v>
      </c>
      <c r="H190" t="s">
        <v>19</v>
      </c>
      <c r="I190" t="s">
        <v>6194</v>
      </c>
      <c r="J190" t="s">
        <v>6186</v>
      </c>
      <c r="K190">
        <v>0.2</v>
      </c>
      <c r="L190" s="3">
        <v>4455</v>
      </c>
      <c r="M190" s="3">
        <v>13365</v>
      </c>
    </row>
    <row r="191" spans="1:13" x14ac:dyDescent="0.35">
      <c r="A191" t="s">
        <v>6301</v>
      </c>
      <c r="B191" t="s">
        <v>3945</v>
      </c>
      <c r="C191" t="s">
        <v>3946</v>
      </c>
      <c r="D191" t="s">
        <v>6152</v>
      </c>
      <c r="E191">
        <v>4</v>
      </c>
      <c r="F191" t="s">
        <v>3947</v>
      </c>
      <c r="G191" t="s">
        <v>6197</v>
      </c>
      <c r="H191" t="s">
        <v>318</v>
      </c>
      <c r="I191" t="s">
        <v>6193</v>
      </c>
      <c r="J191" t="s">
        <v>6188</v>
      </c>
      <c r="K191">
        <v>0.2</v>
      </c>
      <c r="L191" s="3">
        <v>3375</v>
      </c>
      <c r="M191">
        <v>13.5</v>
      </c>
    </row>
    <row r="192" spans="1:13" x14ac:dyDescent="0.35">
      <c r="A192" t="s">
        <v>6302</v>
      </c>
      <c r="B192" t="s">
        <v>1344</v>
      </c>
      <c r="C192" t="s">
        <v>1345</v>
      </c>
      <c r="D192" t="s">
        <v>6151</v>
      </c>
      <c r="E192">
        <v>3</v>
      </c>
      <c r="F192" t="s">
        <v>1346</v>
      </c>
      <c r="G192" t="s">
        <v>1347</v>
      </c>
      <c r="H192" t="s">
        <v>19</v>
      </c>
      <c r="I192" t="s">
        <v>6192</v>
      </c>
      <c r="J192" t="s">
        <v>6188</v>
      </c>
      <c r="K192">
        <v>2.5</v>
      </c>
      <c r="L192" s="3">
        <v>22885</v>
      </c>
      <c r="M192" s="3">
        <v>68655</v>
      </c>
    </row>
    <row r="193" spans="1:13" x14ac:dyDescent="0.35">
      <c r="A193" t="s">
        <v>6302</v>
      </c>
      <c r="B193" t="s">
        <v>1344</v>
      </c>
      <c r="C193" t="s">
        <v>1345</v>
      </c>
      <c r="D193" t="s">
        <v>6151</v>
      </c>
      <c r="E193">
        <v>3</v>
      </c>
      <c r="F193" t="s">
        <v>1346</v>
      </c>
      <c r="G193" t="s">
        <v>1347</v>
      </c>
      <c r="H193" t="s">
        <v>19</v>
      </c>
      <c r="I193" t="s">
        <v>6192</v>
      </c>
      <c r="J193" t="s">
        <v>6188</v>
      </c>
      <c r="K193">
        <v>2.5</v>
      </c>
      <c r="L193" s="3">
        <v>22885</v>
      </c>
      <c r="M193" s="3">
        <v>68655</v>
      </c>
    </row>
    <row r="194" spans="1:13" x14ac:dyDescent="0.35">
      <c r="A194" t="s">
        <v>6303</v>
      </c>
      <c r="B194" t="s">
        <v>1112</v>
      </c>
      <c r="C194" t="s">
        <v>1113</v>
      </c>
      <c r="D194" t="s">
        <v>6172</v>
      </c>
      <c r="E194">
        <v>5</v>
      </c>
      <c r="F194" t="s">
        <v>1114</v>
      </c>
      <c r="G194" t="s">
        <v>1115</v>
      </c>
      <c r="H194" t="s">
        <v>19</v>
      </c>
      <c r="I194" t="s">
        <v>6192</v>
      </c>
      <c r="J194" t="s">
        <v>6187</v>
      </c>
      <c r="K194">
        <v>0.5</v>
      </c>
      <c r="L194">
        <v>5.37</v>
      </c>
      <c r="M194">
        <v>26.85</v>
      </c>
    </row>
    <row r="195" spans="1:13" x14ac:dyDescent="0.35">
      <c r="A195" t="s">
        <v>6303</v>
      </c>
      <c r="B195" t="s">
        <v>1112</v>
      </c>
      <c r="C195" t="s">
        <v>1113</v>
      </c>
      <c r="D195" t="s">
        <v>6172</v>
      </c>
      <c r="E195">
        <v>5</v>
      </c>
      <c r="F195" t="s">
        <v>1114</v>
      </c>
      <c r="G195" t="s">
        <v>1115</v>
      </c>
      <c r="H195" t="s">
        <v>19</v>
      </c>
      <c r="I195" t="s">
        <v>6192</v>
      </c>
      <c r="J195" t="s">
        <v>6187</v>
      </c>
      <c r="K195">
        <v>0.5</v>
      </c>
      <c r="L195">
        <v>5.37</v>
      </c>
      <c r="M195">
        <v>26.85</v>
      </c>
    </row>
    <row r="196" spans="1:13" x14ac:dyDescent="0.35">
      <c r="A196" t="s">
        <v>6304</v>
      </c>
      <c r="B196" t="s">
        <v>1222</v>
      </c>
      <c r="C196" t="s">
        <v>1223</v>
      </c>
      <c r="D196" t="s">
        <v>6182</v>
      </c>
      <c r="E196">
        <v>5</v>
      </c>
      <c r="F196" t="s">
        <v>1224</v>
      </c>
      <c r="G196" t="s">
        <v>6197</v>
      </c>
      <c r="H196" t="s">
        <v>318</v>
      </c>
      <c r="I196" t="s">
        <v>6193</v>
      </c>
      <c r="J196" t="s">
        <v>6186</v>
      </c>
      <c r="K196">
        <v>2.5</v>
      </c>
      <c r="L196" s="3">
        <v>29785</v>
      </c>
      <c r="M196" s="3">
        <v>148925</v>
      </c>
    </row>
    <row r="197" spans="1:13" x14ac:dyDescent="0.35">
      <c r="A197" t="s">
        <v>6304</v>
      </c>
      <c r="B197" t="s">
        <v>1222</v>
      </c>
      <c r="C197" t="s">
        <v>1223</v>
      </c>
      <c r="D197" t="s">
        <v>6182</v>
      </c>
      <c r="E197">
        <v>5</v>
      </c>
      <c r="F197" t="s">
        <v>1224</v>
      </c>
      <c r="G197" t="s">
        <v>6197</v>
      </c>
      <c r="H197" t="s">
        <v>318</v>
      </c>
      <c r="I197" t="s">
        <v>6193</v>
      </c>
      <c r="J197" t="s">
        <v>6186</v>
      </c>
      <c r="K197">
        <v>2.5</v>
      </c>
      <c r="L197" s="3">
        <v>29785</v>
      </c>
      <c r="M197" s="3">
        <v>148925</v>
      </c>
    </row>
    <row r="198" spans="1:13" x14ac:dyDescent="0.35">
      <c r="A198" t="s">
        <v>6305</v>
      </c>
      <c r="B198" t="s">
        <v>3923</v>
      </c>
      <c r="C198" t="s">
        <v>3924</v>
      </c>
      <c r="D198" t="s">
        <v>6185</v>
      </c>
      <c r="E198">
        <v>2</v>
      </c>
      <c r="F198" t="s">
        <v>3925</v>
      </c>
      <c r="G198" t="s">
        <v>6197</v>
      </c>
      <c r="H198" t="s">
        <v>19</v>
      </c>
      <c r="I198" t="s">
        <v>6194</v>
      </c>
      <c r="J198" t="s">
        <v>6187</v>
      </c>
      <c r="K198">
        <v>2.5</v>
      </c>
      <c r="L198" s="3">
        <v>27945</v>
      </c>
      <c r="M198">
        <v>55.89</v>
      </c>
    </row>
    <row r="199" spans="1:13" x14ac:dyDescent="0.35">
      <c r="A199" t="s">
        <v>6231</v>
      </c>
      <c r="B199" t="s">
        <v>3537</v>
      </c>
      <c r="C199" t="s">
        <v>3538</v>
      </c>
      <c r="D199" t="s">
        <v>6172</v>
      </c>
      <c r="E199">
        <v>5</v>
      </c>
      <c r="F199" t="s">
        <v>3539</v>
      </c>
      <c r="G199" t="s">
        <v>3540</v>
      </c>
      <c r="H199" t="s">
        <v>19</v>
      </c>
      <c r="I199" t="s">
        <v>6192</v>
      </c>
      <c r="J199" t="s">
        <v>6187</v>
      </c>
      <c r="K199">
        <v>0.5</v>
      </c>
      <c r="L199">
        <v>5.37</v>
      </c>
      <c r="M199">
        <v>26.85</v>
      </c>
    </row>
    <row r="200" spans="1:13" x14ac:dyDescent="0.35">
      <c r="A200" t="s">
        <v>6231</v>
      </c>
      <c r="B200" t="s">
        <v>3537</v>
      </c>
      <c r="C200" t="s">
        <v>3538</v>
      </c>
      <c r="D200" t="s">
        <v>6172</v>
      </c>
      <c r="E200">
        <v>5</v>
      </c>
      <c r="F200" t="s">
        <v>3539</v>
      </c>
      <c r="G200" t="s">
        <v>3540</v>
      </c>
      <c r="H200" t="s">
        <v>19</v>
      </c>
      <c r="I200" t="s">
        <v>6192</v>
      </c>
      <c r="J200" t="s">
        <v>6187</v>
      </c>
      <c r="K200">
        <v>0.5</v>
      </c>
      <c r="L200">
        <v>5.37</v>
      </c>
      <c r="M200">
        <v>26.85</v>
      </c>
    </row>
    <row r="201" spans="1:13" x14ac:dyDescent="0.35">
      <c r="A201" t="s">
        <v>6306</v>
      </c>
      <c r="B201" t="s">
        <v>5513</v>
      </c>
      <c r="C201" t="s">
        <v>5514</v>
      </c>
      <c r="D201" t="s">
        <v>6167</v>
      </c>
      <c r="E201">
        <v>2</v>
      </c>
      <c r="F201" t="s">
        <v>5515</v>
      </c>
      <c r="G201" t="s">
        <v>5516</v>
      </c>
      <c r="H201" t="s">
        <v>19</v>
      </c>
      <c r="I201" t="s">
        <v>6193</v>
      </c>
      <c r="J201" t="s">
        <v>6186</v>
      </c>
      <c r="K201">
        <v>0.2</v>
      </c>
      <c r="L201" s="3">
        <v>3885</v>
      </c>
      <c r="M201">
        <v>7.77</v>
      </c>
    </row>
    <row r="202" spans="1:13" x14ac:dyDescent="0.35">
      <c r="A202" t="s">
        <v>6307</v>
      </c>
      <c r="B202" t="s">
        <v>1249</v>
      </c>
      <c r="C202" t="s">
        <v>976</v>
      </c>
      <c r="D202" t="s">
        <v>6180</v>
      </c>
      <c r="E202">
        <v>5</v>
      </c>
      <c r="F202" t="s">
        <v>977</v>
      </c>
      <c r="G202" t="s">
        <v>978</v>
      </c>
      <c r="H202" t="s">
        <v>19</v>
      </c>
      <c r="I202" t="s">
        <v>6193</v>
      </c>
      <c r="J202" t="s">
        <v>6186</v>
      </c>
      <c r="K202">
        <v>0.5</v>
      </c>
      <c r="L202">
        <v>7.77</v>
      </c>
      <c r="M202">
        <v>38.85</v>
      </c>
    </row>
    <row r="203" spans="1:13" x14ac:dyDescent="0.35">
      <c r="A203" t="s">
        <v>6307</v>
      </c>
      <c r="B203" t="s">
        <v>1249</v>
      </c>
      <c r="C203" t="s">
        <v>976</v>
      </c>
      <c r="D203" t="s">
        <v>6180</v>
      </c>
      <c r="E203">
        <v>5</v>
      </c>
      <c r="F203" t="s">
        <v>977</v>
      </c>
      <c r="G203" t="s">
        <v>978</v>
      </c>
      <c r="H203" t="s">
        <v>19</v>
      </c>
      <c r="I203" t="s">
        <v>6193</v>
      </c>
      <c r="J203" t="s">
        <v>6186</v>
      </c>
      <c r="K203">
        <v>0.5</v>
      </c>
      <c r="L203">
        <v>7.77</v>
      </c>
      <c r="M203">
        <v>38.85</v>
      </c>
    </row>
    <row r="204" spans="1:13" x14ac:dyDescent="0.35">
      <c r="A204" t="s">
        <v>6308</v>
      </c>
      <c r="B204" t="s">
        <v>3860</v>
      </c>
      <c r="C204" t="s">
        <v>3861</v>
      </c>
      <c r="D204" t="s">
        <v>6164</v>
      </c>
      <c r="E204">
        <v>4</v>
      </c>
      <c r="F204" t="s">
        <v>3862</v>
      </c>
      <c r="G204" t="s">
        <v>3863</v>
      </c>
      <c r="H204" t="s">
        <v>19</v>
      </c>
      <c r="I204" t="s">
        <v>6195</v>
      </c>
      <c r="J204" t="s">
        <v>6186</v>
      </c>
      <c r="K204">
        <v>2.5</v>
      </c>
      <c r="L204" s="3">
        <v>36455</v>
      </c>
      <c r="M204">
        <v>145.82</v>
      </c>
    </row>
    <row r="205" spans="1:13" x14ac:dyDescent="0.35">
      <c r="A205" t="s">
        <v>6309</v>
      </c>
      <c r="B205" t="s">
        <v>3260</v>
      </c>
      <c r="C205" t="s">
        <v>3261</v>
      </c>
      <c r="D205" t="s">
        <v>6169</v>
      </c>
      <c r="E205">
        <v>2</v>
      </c>
      <c r="F205" t="s">
        <v>3262</v>
      </c>
      <c r="G205" t="s">
        <v>3263</v>
      </c>
      <c r="H205" t="s">
        <v>19</v>
      </c>
      <c r="I205" t="s">
        <v>6195</v>
      </c>
      <c r="J205" t="s">
        <v>6187</v>
      </c>
      <c r="K205">
        <v>0.5</v>
      </c>
      <c r="L205">
        <v>7.77</v>
      </c>
      <c r="M205">
        <v>15.54</v>
      </c>
    </row>
    <row r="206" spans="1:13" x14ac:dyDescent="0.35">
      <c r="A206" t="s">
        <v>6309</v>
      </c>
      <c r="B206" t="s">
        <v>3260</v>
      </c>
      <c r="C206" t="s">
        <v>3261</v>
      </c>
      <c r="D206" t="s">
        <v>6169</v>
      </c>
      <c r="E206">
        <v>2</v>
      </c>
      <c r="F206" t="s">
        <v>3262</v>
      </c>
      <c r="G206" t="s">
        <v>3263</v>
      </c>
      <c r="H206" t="s">
        <v>19</v>
      </c>
      <c r="I206" t="s">
        <v>6195</v>
      </c>
      <c r="J206" t="s">
        <v>6187</v>
      </c>
      <c r="K206">
        <v>0.5</v>
      </c>
      <c r="L206">
        <v>7.77</v>
      </c>
      <c r="M206">
        <v>15.54</v>
      </c>
    </row>
    <row r="207" spans="1:13" x14ac:dyDescent="0.35">
      <c r="A207" t="s">
        <v>6310</v>
      </c>
      <c r="B207" t="s">
        <v>5472</v>
      </c>
      <c r="C207" t="s">
        <v>5473</v>
      </c>
      <c r="D207" t="s">
        <v>6167</v>
      </c>
      <c r="E207">
        <v>6</v>
      </c>
      <c r="F207" t="s">
        <v>5474</v>
      </c>
      <c r="G207" t="s">
        <v>6197</v>
      </c>
      <c r="H207" t="s">
        <v>19</v>
      </c>
      <c r="I207" t="s">
        <v>6193</v>
      </c>
      <c r="J207" t="s">
        <v>6186</v>
      </c>
      <c r="K207">
        <v>0.2</v>
      </c>
      <c r="L207" s="3">
        <v>3885</v>
      </c>
      <c r="M207">
        <v>23.31</v>
      </c>
    </row>
    <row r="208" spans="1:13" x14ac:dyDescent="0.35">
      <c r="A208" t="s">
        <v>6311</v>
      </c>
      <c r="B208" t="s">
        <v>1748</v>
      </c>
      <c r="C208" t="s">
        <v>1749</v>
      </c>
      <c r="D208" t="s">
        <v>6171</v>
      </c>
      <c r="E208">
        <v>4</v>
      </c>
      <c r="F208" t="s">
        <v>1750</v>
      </c>
      <c r="G208" t="s">
        <v>6197</v>
      </c>
      <c r="H208" t="s">
        <v>19</v>
      </c>
      <c r="I208" t="s">
        <v>6194</v>
      </c>
      <c r="J208" t="s">
        <v>6186</v>
      </c>
      <c r="K208">
        <v>1</v>
      </c>
      <c r="L208">
        <v>14.85</v>
      </c>
      <c r="M208">
        <v>59.4</v>
      </c>
    </row>
    <row r="209" spans="1:13" x14ac:dyDescent="0.35">
      <c r="A209" t="s">
        <v>6311</v>
      </c>
      <c r="B209" t="s">
        <v>1748</v>
      </c>
      <c r="C209" t="s">
        <v>1749</v>
      </c>
      <c r="D209" t="s">
        <v>6171</v>
      </c>
      <c r="E209">
        <v>4</v>
      </c>
      <c r="F209" t="s">
        <v>1750</v>
      </c>
      <c r="G209" t="s">
        <v>6197</v>
      </c>
      <c r="H209" t="s">
        <v>19</v>
      </c>
      <c r="I209" t="s">
        <v>6194</v>
      </c>
      <c r="J209" t="s">
        <v>6186</v>
      </c>
      <c r="K209">
        <v>1</v>
      </c>
      <c r="L209">
        <v>14.85</v>
      </c>
      <c r="M209">
        <v>59.4</v>
      </c>
    </row>
    <row r="210" spans="1:13" x14ac:dyDescent="0.35">
      <c r="A210" t="s">
        <v>6312</v>
      </c>
      <c r="B210" t="s">
        <v>5632</v>
      </c>
      <c r="C210" t="s">
        <v>5633</v>
      </c>
      <c r="D210" t="s">
        <v>6178</v>
      </c>
      <c r="E210">
        <v>3</v>
      </c>
      <c r="F210" t="s">
        <v>5634</v>
      </c>
      <c r="G210" t="s">
        <v>6197</v>
      </c>
      <c r="H210" t="s">
        <v>19</v>
      </c>
      <c r="I210" t="s">
        <v>6192</v>
      </c>
      <c r="J210" t="s">
        <v>6186</v>
      </c>
      <c r="K210">
        <v>0.2</v>
      </c>
      <c r="L210" s="3">
        <v>3585</v>
      </c>
      <c r="M210" s="3">
        <v>10755</v>
      </c>
    </row>
    <row r="211" spans="1:13" x14ac:dyDescent="0.35">
      <c r="A211" t="s">
        <v>6313</v>
      </c>
      <c r="B211" t="s">
        <v>4808</v>
      </c>
      <c r="C211" t="s">
        <v>4809</v>
      </c>
      <c r="D211" t="s">
        <v>6182</v>
      </c>
      <c r="E211">
        <v>6</v>
      </c>
      <c r="F211" t="s">
        <v>4810</v>
      </c>
      <c r="G211" t="s">
        <v>4811</v>
      </c>
      <c r="H211" t="s">
        <v>19</v>
      </c>
      <c r="I211" t="s">
        <v>6193</v>
      </c>
      <c r="J211" t="s">
        <v>6186</v>
      </c>
      <c r="K211">
        <v>2.5</v>
      </c>
      <c r="L211" s="3">
        <v>29785</v>
      </c>
      <c r="M211">
        <v>178.71</v>
      </c>
    </row>
    <row r="212" spans="1:13" x14ac:dyDescent="0.35">
      <c r="A212" t="s">
        <v>6314</v>
      </c>
      <c r="B212" t="s">
        <v>1227</v>
      </c>
      <c r="C212" t="s">
        <v>1228</v>
      </c>
      <c r="D212" t="s">
        <v>6144</v>
      </c>
      <c r="E212">
        <v>2</v>
      </c>
      <c r="F212" t="s">
        <v>1229</v>
      </c>
      <c r="G212" t="s">
        <v>1230</v>
      </c>
      <c r="H212" t="s">
        <v>19</v>
      </c>
      <c r="I212" t="s">
        <v>6194</v>
      </c>
      <c r="J212" t="s">
        <v>6187</v>
      </c>
      <c r="K212">
        <v>0.5</v>
      </c>
      <c r="L212">
        <v>7.29</v>
      </c>
      <c r="M212">
        <v>14.58</v>
      </c>
    </row>
    <row r="213" spans="1:13" x14ac:dyDescent="0.35">
      <c r="A213" t="s">
        <v>6314</v>
      </c>
      <c r="B213" t="s">
        <v>1227</v>
      </c>
      <c r="C213" t="s">
        <v>1228</v>
      </c>
      <c r="D213" t="s">
        <v>6144</v>
      </c>
      <c r="E213">
        <v>2</v>
      </c>
      <c r="F213" t="s">
        <v>1229</v>
      </c>
      <c r="G213" t="s">
        <v>1230</v>
      </c>
      <c r="H213" t="s">
        <v>19</v>
      </c>
      <c r="I213" t="s">
        <v>6194</v>
      </c>
      <c r="J213" t="s">
        <v>6187</v>
      </c>
      <c r="K213">
        <v>0.5</v>
      </c>
      <c r="L213">
        <v>7.29</v>
      </c>
      <c r="M213">
        <v>14.58</v>
      </c>
    </row>
    <row r="214" spans="1:13" x14ac:dyDescent="0.35">
      <c r="A214" t="s">
        <v>6315</v>
      </c>
      <c r="B214" t="s">
        <v>3100</v>
      </c>
      <c r="C214" t="s">
        <v>3101</v>
      </c>
      <c r="D214" t="s">
        <v>6147</v>
      </c>
      <c r="E214">
        <v>5</v>
      </c>
      <c r="F214" t="s">
        <v>3102</v>
      </c>
      <c r="G214" t="s">
        <v>3103</v>
      </c>
      <c r="H214" t="s">
        <v>19</v>
      </c>
      <c r="I214" t="s">
        <v>6193</v>
      </c>
      <c r="J214" t="s">
        <v>6187</v>
      </c>
      <c r="K214">
        <v>1</v>
      </c>
      <c r="L214">
        <v>9.9499999999999993</v>
      </c>
      <c r="M214">
        <v>49.75</v>
      </c>
    </row>
    <row r="215" spans="1:13" x14ac:dyDescent="0.35">
      <c r="A215" t="s">
        <v>6315</v>
      </c>
      <c r="B215" t="s">
        <v>3100</v>
      </c>
      <c r="C215" t="s">
        <v>3101</v>
      </c>
      <c r="D215" t="s">
        <v>6147</v>
      </c>
      <c r="E215">
        <v>5</v>
      </c>
      <c r="F215" t="s">
        <v>3102</v>
      </c>
      <c r="G215" t="s">
        <v>3103</v>
      </c>
      <c r="H215" t="s">
        <v>19</v>
      </c>
      <c r="I215" t="s">
        <v>6193</v>
      </c>
      <c r="J215" t="s">
        <v>6187</v>
      </c>
      <c r="K215">
        <v>1</v>
      </c>
      <c r="L215">
        <v>9.9499999999999993</v>
      </c>
      <c r="M215">
        <v>49.75</v>
      </c>
    </row>
    <row r="216" spans="1:13" x14ac:dyDescent="0.35">
      <c r="A216" t="s">
        <v>6219</v>
      </c>
      <c r="B216" t="s">
        <v>5018</v>
      </c>
      <c r="C216" t="s">
        <v>5019</v>
      </c>
      <c r="D216" t="s">
        <v>6149</v>
      </c>
      <c r="E216">
        <v>2</v>
      </c>
      <c r="F216" t="s">
        <v>5020</v>
      </c>
      <c r="G216" t="s">
        <v>5021</v>
      </c>
      <c r="H216" t="s">
        <v>19</v>
      </c>
      <c r="I216" t="s">
        <v>6192</v>
      </c>
      <c r="J216" t="s">
        <v>6187</v>
      </c>
      <c r="K216">
        <v>2.5</v>
      </c>
      <c r="L216" s="3">
        <v>20585</v>
      </c>
      <c r="M216">
        <v>41.17</v>
      </c>
    </row>
    <row r="217" spans="1:13" x14ac:dyDescent="0.35">
      <c r="A217" t="s">
        <v>6316</v>
      </c>
      <c r="B217" t="s">
        <v>1283</v>
      </c>
      <c r="C217" t="s">
        <v>1284</v>
      </c>
      <c r="D217" t="s">
        <v>6167</v>
      </c>
      <c r="E217">
        <v>4</v>
      </c>
      <c r="F217" t="s">
        <v>1285</v>
      </c>
      <c r="G217" t="s">
        <v>1286</v>
      </c>
      <c r="H217" t="s">
        <v>19</v>
      </c>
      <c r="I217" t="s">
        <v>6193</v>
      </c>
      <c r="J217" t="s">
        <v>6186</v>
      </c>
      <c r="K217">
        <v>0.2</v>
      </c>
      <c r="L217" s="3">
        <v>3885</v>
      </c>
      <c r="M217">
        <v>15.54</v>
      </c>
    </row>
    <row r="218" spans="1:13" x14ac:dyDescent="0.35">
      <c r="A218" t="s">
        <v>6316</v>
      </c>
      <c r="B218" t="s">
        <v>1283</v>
      </c>
      <c r="C218" t="s">
        <v>1284</v>
      </c>
      <c r="D218" t="s">
        <v>6167</v>
      </c>
      <c r="E218">
        <v>4</v>
      </c>
      <c r="F218" t="s">
        <v>1285</v>
      </c>
      <c r="G218" t="s">
        <v>1286</v>
      </c>
      <c r="H218" t="s">
        <v>19</v>
      </c>
      <c r="I218" t="s">
        <v>6193</v>
      </c>
      <c r="J218" t="s">
        <v>6186</v>
      </c>
      <c r="K218">
        <v>0.2</v>
      </c>
      <c r="L218" s="3">
        <v>3885</v>
      </c>
      <c r="M218">
        <v>15.54</v>
      </c>
    </row>
    <row r="219" spans="1:13" x14ac:dyDescent="0.35">
      <c r="A219" t="s">
        <v>6317</v>
      </c>
      <c r="B219" t="s">
        <v>1065</v>
      </c>
      <c r="C219" t="s">
        <v>1066</v>
      </c>
      <c r="D219" t="s">
        <v>6174</v>
      </c>
      <c r="E219">
        <v>4</v>
      </c>
      <c r="F219" t="s">
        <v>1067</v>
      </c>
      <c r="G219" t="s">
        <v>1068</v>
      </c>
      <c r="H219" t="s">
        <v>19</v>
      </c>
      <c r="I219" t="s">
        <v>6192</v>
      </c>
      <c r="J219" t="s">
        <v>6188</v>
      </c>
      <c r="K219">
        <v>0.2</v>
      </c>
      <c r="L219" s="3">
        <v>2985</v>
      </c>
      <c r="M219">
        <v>11.94</v>
      </c>
    </row>
    <row r="220" spans="1:13" x14ac:dyDescent="0.35">
      <c r="A220" t="s">
        <v>6317</v>
      </c>
      <c r="B220" t="s">
        <v>1065</v>
      </c>
      <c r="C220" t="s">
        <v>1066</v>
      </c>
      <c r="D220" t="s">
        <v>6174</v>
      </c>
      <c r="E220">
        <v>4</v>
      </c>
      <c r="F220" t="s">
        <v>1067</v>
      </c>
      <c r="G220" t="s">
        <v>1068</v>
      </c>
      <c r="H220" t="s">
        <v>19</v>
      </c>
      <c r="I220" t="s">
        <v>6192</v>
      </c>
      <c r="J220" t="s">
        <v>6188</v>
      </c>
      <c r="K220">
        <v>0.2</v>
      </c>
      <c r="L220" s="3">
        <v>2985</v>
      </c>
      <c r="M220">
        <v>11.94</v>
      </c>
    </row>
    <row r="221" spans="1:13" x14ac:dyDescent="0.35">
      <c r="A221" t="s">
        <v>6318</v>
      </c>
      <c r="B221" t="s">
        <v>4741</v>
      </c>
      <c r="C221" t="s">
        <v>4742</v>
      </c>
      <c r="D221" t="s">
        <v>6141</v>
      </c>
      <c r="E221">
        <v>2</v>
      </c>
      <c r="F221" t="s">
        <v>4743</v>
      </c>
      <c r="G221" t="s">
        <v>4744</v>
      </c>
      <c r="H221" t="s">
        <v>19</v>
      </c>
      <c r="I221" t="s">
        <v>6194</v>
      </c>
      <c r="J221" t="s">
        <v>6188</v>
      </c>
      <c r="K221">
        <v>1</v>
      </c>
      <c r="L221">
        <v>13.75</v>
      </c>
      <c r="M221">
        <v>27.5</v>
      </c>
    </row>
    <row r="222" spans="1:13" x14ac:dyDescent="0.35">
      <c r="A222" t="s">
        <v>6319</v>
      </c>
      <c r="B222" t="s">
        <v>3665</v>
      </c>
      <c r="C222" t="s">
        <v>3666</v>
      </c>
      <c r="D222" t="s">
        <v>6145</v>
      </c>
      <c r="E222">
        <v>6</v>
      </c>
      <c r="F222" t="s">
        <v>3667</v>
      </c>
      <c r="G222" t="s">
        <v>3668</v>
      </c>
      <c r="H222" t="s">
        <v>28</v>
      </c>
      <c r="I222" t="s">
        <v>6195</v>
      </c>
      <c r="J222" t="s">
        <v>6186</v>
      </c>
      <c r="K222">
        <v>0.2</v>
      </c>
      <c r="L222" s="3">
        <v>4755</v>
      </c>
      <c r="M222">
        <v>28.53</v>
      </c>
    </row>
    <row r="223" spans="1:13" x14ac:dyDescent="0.35">
      <c r="A223" t="s">
        <v>6320</v>
      </c>
      <c r="B223" t="s">
        <v>5763</v>
      </c>
      <c r="C223" t="s">
        <v>5764</v>
      </c>
      <c r="D223" t="s">
        <v>6177</v>
      </c>
      <c r="E223">
        <v>3</v>
      </c>
      <c r="F223" t="s">
        <v>5765</v>
      </c>
      <c r="G223" t="s">
        <v>6197</v>
      </c>
      <c r="H223" t="s">
        <v>19</v>
      </c>
      <c r="I223" t="s">
        <v>6192</v>
      </c>
      <c r="J223" t="s">
        <v>6187</v>
      </c>
      <c r="K223">
        <v>1</v>
      </c>
      <c r="L223">
        <v>8.9499999999999993</v>
      </c>
      <c r="M223">
        <v>26.85</v>
      </c>
    </row>
    <row r="224" spans="1:13" x14ac:dyDescent="0.35">
      <c r="A224" t="s">
        <v>6321</v>
      </c>
      <c r="B224" t="s">
        <v>5878</v>
      </c>
      <c r="C224" t="s">
        <v>5764</v>
      </c>
      <c r="D224" t="s">
        <v>6167</v>
      </c>
      <c r="E224">
        <v>1</v>
      </c>
      <c r="F224" t="s">
        <v>5765</v>
      </c>
      <c r="G224" t="s">
        <v>6197</v>
      </c>
      <c r="H224" t="s">
        <v>19</v>
      </c>
      <c r="I224" t="s">
        <v>6193</v>
      </c>
      <c r="J224" t="s">
        <v>6186</v>
      </c>
      <c r="K224">
        <v>0.2</v>
      </c>
      <c r="L224" s="3">
        <v>3885</v>
      </c>
      <c r="M224" s="3">
        <v>3885</v>
      </c>
    </row>
    <row r="225" spans="1:13" x14ac:dyDescent="0.35">
      <c r="A225" t="s">
        <v>6322</v>
      </c>
      <c r="B225" t="s">
        <v>5884</v>
      </c>
      <c r="C225" t="s">
        <v>5764</v>
      </c>
      <c r="D225" t="s">
        <v>6185</v>
      </c>
      <c r="E225">
        <v>1</v>
      </c>
      <c r="F225" t="s">
        <v>5765</v>
      </c>
      <c r="G225" t="s">
        <v>6197</v>
      </c>
      <c r="H225" t="s">
        <v>19</v>
      </c>
      <c r="I225" t="s">
        <v>6194</v>
      </c>
      <c r="J225" t="s">
        <v>6187</v>
      </c>
      <c r="K225">
        <v>2.5</v>
      </c>
      <c r="L225" s="3">
        <v>27945</v>
      </c>
      <c r="M225" s="3">
        <v>27945</v>
      </c>
    </row>
    <row r="226" spans="1:13" x14ac:dyDescent="0.35">
      <c r="A226" t="s">
        <v>6323</v>
      </c>
      <c r="B226" t="s">
        <v>5890</v>
      </c>
      <c r="C226" t="s">
        <v>5764</v>
      </c>
      <c r="D226" t="s">
        <v>6148</v>
      </c>
      <c r="E226">
        <v>5</v>
      </c>
      <c r="F226" t="s">
        <v>5765</v>
      </c>
      <c r="G226" t="s">
        <v>6197</v>
      </c>
      <c r="H226" t="s">
        <v>19</v>
      </c>
      <c r="I226" t="s">
        <v>6194</v>
      </c>
      <c r="J226" t="s">
        <v>6186</v>
      </c>
      <c r="K226">
        <v>2.5</v>
      </c>
      <c r="L226" s="3">
        <v>34155</v>
      </c>
      <c r="M226" s="3">
        <v>170775</v>
      </c>
    </row>
    <row r="227" spans="1:13" x14ac:dyDescent="0.35">
      <c r="A227" t="s">
        <v>6323</v>
      </c>
      <c r="B227" t="s">
        <v>5890</v>
      </c>
      <c r="C227" t="s">
        <v>5764</v>
      </c>
      <c r="D227" t="s">
        <v>6142</v>
      </c>
      <c r="E227">
        <v>2</v>
      </c>
      <c r="F227" t="s">
        <v>5765</v>
      </c>
      <c r="G227" t="s">
        <v>6197</v>
      </c>
      <c r="H227" t="s">
        <v>19</v>
      </c>
      <c r="I227" t="s">
        <v>6192</v>
      </c>
      <c r="J227" t="s">
        <v>6186</v>
      </c>
      <c r="K227">
        <v>2.5</v>
      </c>
      <c r="L227" s="3">
        <v>27485</v>
      </c>
      <c r="M227">
        <v>54.97</v>
      </c>
    </row>
    <row r="228" spans="1:13" x14ac:dyDescent="0.35">
      <c r="A228" t="s">
        <v>6323</v>
      </c>
      <c r="B228" t="s">
        <v>5890</v>
      </c>
      <c r="C228" t="s">
        <v>5764</v>
      </c>
      <c r="D228" t="s">
        <v>6171</v>
      </c>
      <c r="E228">
        <v>1</v>
      </c>
      <c r="F228" t="s">
        <v>5765</v>
      </c>
      <c r="G228" t="s">
        <v>6197</v>
      </c>
      <c r="H228" t="s">
        <v>19</v>
      </c>
      <c r="I228" t="s">
        <v>6194</v>
      </c>
      <c r="J228" t="s">
        <v>6186</v>
      </c>
      <c r="K228">
        <v>1</v>
      </c>
      <c r="L228">
        <v>14.85</v>
      </c>
      <c r="M228">
        <v>14.85</v>
      </c>
    </row>
    <row r="229" spans="1:13" x14ac:dyDescent="0.35">
      <c r="A229" t="s">
        <v>6323</v>
      </c>
      <c r="B229" t="s">
        <v>5890</v>
      </c>
      <c r="C229" t="s">
        <v>5764</v>
      </c>
      <c r="D229" t="s">
        <v>6167</v>
      </c>
      <c r="E229">
        <v>2</v>
      </c>
      <c r="F229" t="s">
        <v>5765</v>
      </c>
      <c r="G229" t="s">
        <v>6197</v>
      </c>
      <c r="H229" t="s">
        <v>19</v>
      </c>
      <c r="I229" t="s">
        <v>6193</v>
      </c>
      <c r="J229" t="s">
        <v>6186</v>
      </c>
      <c r="K229">
        <v>0.2</v>
      </c>
      <c r="L229" s="3">
        <v>3885</v>
      </c>
      <c r="M229">
        <v>7.77</v>
      </c>
    </row>
    <row r="230" spans="1:13" x14ac:dyDescent="0.35">
      <c r="A230" t="s">
        <v>6324</v>
      </c>
      <c r="B230" t="s">
        <v>5073</v>
      </c>
      <c r="C230" t="s">
        <v>5074</v>
      </c>
      <c r="D230" t="s">
        <v>6155</v>
      </c>
      <c r="E230">
        <v>6</v>
      </c>
      <c r="F230" t="s">
        <v>5075</v>
      </c>
      <c r="G230" t="s">
        <v>5076</v>
      </c>
      <c r="H230" t="s">
        <v>318</v>
      </c>
      <c r="I230" t="s">
        <v>6193</v>
      </c>
      <c r="J230" t="s">
        <v>6188</v>
      </c>
      <c r="K230">
        <v>1</v>
      </c>
      <c r="L230">
        <v>11.25</v>
      </c>
      <c r="M230">
        <v>67.5</v>
      </c>
    </row>
    <row r="231" spans="1:13" x14ac:dyDescent="0.35">
      <c r="A231" t="s">
        <v>6324</v>
      </c>
      <c r="B231" t="s">
        <v>5073</v>
      </c>
      <c r="C231" t="s">
        <v>5074</v>
      </c>
      <c r="D231" t="s">
        <v>6165</v>
      </c>
      <c r="E231">
        <v>6</v>
      </c>
      <c r="F231" t="s">
        <v>5075</v>
      </c>
      <c r="G231" t="s">
        <v>5076</v>
      </c>
      <c r="H231" t="s">
        <v>318</v>
      </c>
      <c r="I231" t="s">
        <v>6195</v>
      </c>
      <c r="J231" t="s">
        <v>6187</v>
      </c>
      <c r="K231">
        <v>2.5</v>
      </c>
      <c r="L231" s="3">
        <v>29785</v>
      </c>
      <c r="M231">
        <v>178.71</v>
      </c>
    </row>
    <row r="232" spans="1:13" x14ac:dyDescent="0.35">
      <c r="A232" t="s">
        <v>6325</v>
      </c>
      <c r="B232" t="s">
        <v>5461</v>
      </c>
      <c r="C232" t="s">
        <v>5462</v>
      </c>
      <c r="D232" t="s">
        <v>6153</v>
      </c>
      <c r="E232">
        <v>3</v>
      </c>
      <c r="F232" t="s">
        <v>5463</v>
      </c>
      <c r="G232" t="s">
        <v>6197</v>
      </c>
      <c r="H232" t="s">
        <v>19</v>
      </c>
      <c r="I232" t="s">
        <v>6194</v>
      </c>
      <c r="J232" t="s">
        <v>6187</v>
      </c>
      <c r="K232">
        <v>0.2</v>
      </c>
      <c r="L232" s="3">
        <v>3645</v>
      </c>
      <c r="M232" s="3">
        <v>10935</v>
      </c>
    </row>
    <row r="233" spans="1:13" x14ac:dyDescent="0.35">
      <c r="A233" t="s">
        <v>6326</v>
      </c>
      <c r="B233" t="s">
        <v>2844</v>
      </c>
      <c r="C233" t="s">
        <v>2845</v>
      </c>
      <c r="D233" t="s">
        <v>6182</v>
      </c>
      <c r="E233">
        <v>5</v>
      </c>
      <c r="F233" t="s">
        <v>2846</v>
      </c>
      <c r="G233" t="s">
        <v>2847</v>
      </c>
      <c r="H233" t="s">
        <v>19</v>
      </c>
      <c r="I233" t="s">
        <v>6193</v>
      </c>
      <c r="J233" t="s">
        <v>6186</v>
      </c>
      <c r="K233">
        <v>2.5</v>
      </c>
      <c r="L233" s="3">
        <v>29785</v>
      </c>
      <c r="M233" s="3">
        <v>148925</v>
      </c>
    </row>
    <row r="234" spans="1:13" x14ac:dyDescent="0.35">
      <c r="A234" t="s">
        <v>6326</v>
      </c>
      <c r="B234" t="s">
        <v>2844</v>
      </c>
      <c r="C234" t="s">
        <v>2845</v>
      </c>
      <c r="D234" t="s">
        <v>6182</v>
      </c>
      <c r="E234">
        <v>5</v>
      </c>
      <c r="F234" t="s">
        <v>2846</v>
      </c>
      <c r="G234" t="s">
        <v>2847</v>
      </c>
      <c r="H234" t="s">
        <v>19</v>
      </c>
      <c r="I234" t="s">
        <v>6193</v>
      </c>
      <c r="J234" t="s">
        <v>6186</v>
      </c>
      <c r="K234">
        <v>2.5</v>
      </c>
      <c r="L234" s="3">
        <v>29785</v>
      </c>
      <c r="M234" s="3">
        <v>148925</v>
      </c>
    </row>
    <row r="235" spans="1:13" x14ac:dyDescent="0.35">
      <c r="A235" t="s">
        <v>6216</v>
      </c>
      <c r="B235" t="s">
        <v>1146</v>
      </c>
      <c r="C235" t="s">
        <v>1147</v>
      </c>
      <c r="D235" t="s">
        <v>6161</v>
      </c>
      <c r="E235">
        <v>4</v>
      </c>
      <c r="F235" t="s">
        <v>1148</v>
      </c>
      <c r="G235" t="s">
        <v>1149</v>
      </c>
      <c r="H235" t="s">
        <v>19</v>
      </c>
      <c r="I235" t="s">
        <v>6195</v>
      </c>
      <c r="J235" t="s">
        <v>6186</v>
      </c>
      <c r="K235">
        <v>0.5</v>
      </c>
      <c r="L235">
        <v>9.51</v>
      </c>
      <c r="M235">
        <v>38.04</v>
      </c>
    </row>
    <row r="236" spans="1:13" x14ac:dyDescent="0.35">
      <c r="A236" t="s">
        <v>6216</v>
      </c>
      <c r="B236" t="s">
        <v>1146</v>
      </c>
      <c r="C236" t="s">
        <v>1147</v>
      </c>
      <c r="D236" t="s">
        <v>6161</v>
      </c>
      <c r="E236">
        <v>4</v>
      </c>
      <c r="F236" t="s">
        <v>1148</v>
      </c>
      <c r="G236" t="s">
        <v>1149</v>
      </c>
      <c r="H236" t="s">
        <v>19</v>
      </c>
      <c r="I236" t="s">
        <v>6195</v>
      </c>
      <c r="J236" t="s">
        <v>6186</v>
      </c>
      <c r="K236">
        <v>0.5</v>
      </c>
      <c r="L236">
        <v>9.51</v>
      </c>
      <c r="M236">
        <v>38.04</v>
      </c>
    </row>
    <row r="237" spans="1:13" x14ac:dyDescent="0.35">
      <c r="A237" t="s">
        <v>6327</v>
      </c>
      <c r="B237" t="s">
        <v>954</v>
      </c>
      <c r="C237" t="s">
        <v>955</v>
      </c>
      <c r="D237" t="s">
        <v>6181</v>
      </c>
      <c r="E237">
        <v>3</v>
      </c>
      <c r="F237" t="s">
        <v>956</v>
      </c>
      <c r="G237" t="s">
        <v>957</v>
      </c>
      <c r="H237" t="s">
        <v>318</v>
      </c>
      <c r="I237" t="s">
        <v>6195</v>
      </c>
      <c r="J237" t="s">
        <v>6188</v>
      </c>
      <c r="K237">
        <v>2.5</v>
      </c>
      <c r="L237" s="3">
        <v>33465</v>
      </c>
      <c r="M237" s="3">
        <v>100395</v>
      </c>
    </row>
    <row r="238" spans="1:13" x14ac:dyDescent="0.35">
      <c r="A238" t="s">
        <v>6327</v>
      </c>
      <c r="B238" t="s">
        <v>954</v>
      </c>
      <c r="C238" t="s">
        <v>955</v>
      </c>
      <c r="D238" t="s">
        <v>6181</v>
      </c>
      <c r="E238">
        <v>3</v>
      </c>
      <c r="F238" t="s">
        <v>956</v>
      </c>
      <c r="G238" t="s">
        <v>957</v>
      </c>
      <c r="H238" t="s">
        <v>318</v>
      </c>
      <c r="I238" t="s">
        <v>6195</v>
      </c>
      <c r="J238" t="s">
        <v>6188</v>
      </c>
      <c r="K238">
        <v>2.5</v>
      </c>
      <c r="L238" s="3">
        <v>33465</v>
      </c>
      <c r="M238" s="3">
        <v>100395</v>
      </c>
    </row>
    <row r="239" spans="1:13" x14ac:dyDescent="0.35">
      <c r="A239" t="s">
        <v>6328</v>
      </c>
      <c r="B239" t="s">
        <v>1555</v>
      </c>
      <c r="C239" t="s">
        <v>1556</v>
      </c>
      <c r="D239" t="s">
        <v>6162</v>
      </c>
      <c r="E239">
        <v>3</v>
      </c>
      <c r="F239" t="s">
        <v>1557</v>
      </c>
      <c r="G239" t="s">
        <v>1558</v>
      </c>
      <c r="H239" t="s">
        <v>19</v>
      </c>
      <c r="I239" t="s">
        <v>6195</v>
      </c>
      <c r="J239" t="s">
        <v>6188</v>
      </c>
      <c r="K239">
        <v>1</v>
      </c>
      <c r="L239">
        <v>14.55</v>
      </c>
      <c r="M239">
        <v>43.65</v>
      </c>
    </row>
    <row r="240" spans="1:13" x14ac:dyDescent="0.35">
      <c r="A240" t="s">
        <v>6328</v>
      </c>
      <c r="B240" t="s">
        <v>1555</v>
      </c>
      <c r="C240" t="s">
        <v>1556</v>
      </c>
      <c r="D240" t="s">
        <v>6162</v>
      </c>
      <c r="E240">
        <v>3</v>
      </c>
      <c r="F240" t="s">
        <v>1557</v>
      </c>
      <c r="G240" t="s">
        <v>1558</v>
      </c>
      <c r="H240" t="s">
        <v>19</v>
      </c>
      <c r="I240" t="s">
        <v>6195</v>
      </c>
      <c r="J240" t="s">
        <v>6188</v>
      </c>
      <c r="K240">
        <v>1</v>
      </c>
      <c r="L240">
        <v>14.55</v>
      </c>
      <c r="M240">
        <v>43.65</v>
      </c>
    </row>
    <row r="241" spans="1:13" x14ac:dyDescent="0.35">
      <c r="A241" t="s">
        <v>6329</v>
      </c>
      <c r="B241" t="s">
        <v>2107</v>
      </c>
      <c r="C241" t="s">
        <v>2108</v>
      </c>
      <c r="D241" t="s">
        <v>6152</v>
      </c>
      <c r="E241">
        <v>4</v>
      </c>
      <c r="F241" t="s">
        <v>2109</v>
      </c>
      <c r="G241" t="s">
        <v>2110</v>
      </c>
      <c r="H241" t="s">
        <v>19</v>
      </c>
      <c r="I241" t="s">
        <v>6193</v>
      </c>
      <c r="J241" t="s">
        <v>6188</v>
      </c>
      <c r="K241">
        <v>0.2</v>
      </c>
      <c r="L241" s="3">
        <v>3375</v>
      </c>
      <c r="M241">
        <v>13.5</v>
      </c>
    </row>
    <row r="242" spans="1:13" x14ac:dyDescent="0.35">
      <c r="A242" t="s">
        <v>6329</v>
      </c>
      <c r="B242" t="s">
        <v>2107</v>
      </c>
      <c r="C242" t="s">
        <v>2108</v>
      </c>
      <c r="D242" t="s">
        <v>6152</v>
      </c>
      <c r="E242">
        <v>4</v>
      </c>
      <c r="F242" t="s">
        <v>2109</v>
      </c>
      <c r="G242" t="s">
        <v>2110</v>
      </c>
      <c r="H242" t="s">
        <v>19</v>
      </c>
      <c r="I242" t="s">
        <v>6193</v>
      </c>
      <c r="J242" t="s">
        <v>6188</v>
      </c>
      <c r="K242">
        <v>0.2</v>
      </c>
      <c r="L242" s="3">
        <v>3375</v>
      </c>
      <c r="M242">
        <v>13.5</v>
      </c>
    </row>
    <row r="243" spans="1:13" x14ac:dyDescent="0.35">
      <c r="A243" t="s">
        <v>6330</v>
      </c>
      <c r="B243" t="s">
        <v>4029</v>
      </c>
      <c r="C243" t="s">
        <v>4030</v>
      </c>
      <c r="D243" t="s">
        <v>6166</v>
      </c>
      <c r="E243">
        <v>2</v>
      </c>
      <c r="F243" t="s">
        <v>4031</v>
      </c>
      <c r="G243" t="s">
        <v>4032</v>
      </c>
      <c r="H243" t="s">
        <v>19</v>
      </c>
      <c r="I243" t="s">
        <v>6194</v>
      </c>
      <c r="J243" t="s">
        <v>6188</v>
      </c>
      <c r="K243">
        <v>2.5</v>
      </c>
      <c r="L243" s="3">
        <v>31625</v>
      </c>
      <c r="M243">
        <v>63.25</v>
      </c>
    </row>
    <row r="244" spans="1:13" x14ac:dyDescent="0.35">
      <c r="A244" t="s">
        <v>6331</v>
      </c>
      <c r="B244" t="s">
        <v>5117</v>
      </c>
      <c r="C244" t="s">
        <v>5118</v>
      </c>
      <c r="D244" t="s">
        <v>6145</v>
      </c>
      <c r="E244">
        <v>1</v>
      </c>
      <c r="F244" t="s">
        <v>5119</v>
      </c>
      <c r="G244" t="s">
        <v>5120</v>
      </c>
      <c r="H244" t="s">
        <v>19</v>
      </c>
      <c r="I244" t="s">
        <v>6195</v>
      </c>
      <c r="J244" t="s">
        <v>6186</v>
      </c>
      <c r="K244">
        <v>0.2</v>
      </c>
      <c r="L244" s="3">
        <v>4755</v>
      </c>
      <c r="M244" s="3">
        <v>4755</v>
      </c>
    </row>
    <row r="245" spans="1:13" x14ac:dyDescent="0.35">
      <c r="A245" t="s">
        <v>6332</v>
      </c>
      <c r="B245" t="s">
        <v>5024</v>
      </c>
      <c r="C245" t="s">
        <v>5025</v>
      </c>
      <c r="D245" t="s">
        <v>6163</v>
      </c>
      <c r="E245">
        <v>4</v>
      </c>
      <c r="F245" t="s">
        <v>5026</v>
      </c>
      <c r="G245" t="s">
        <v>5027</v>
      </c>
      <c r="H245" t="s">
        <v>19</v>
      </c>
      <c r="I245" t="s">
        <v>6192</v>
      </c>
      <c r="J245" t="s">
        <v>6187</v>
      </c>
      <c r="K245">
        <v>0.2</v>
      </c>
      <c r="L245" s="3">
        <v>2685</v>
      </c>
      <c r="M245">
        <v>10.74</v>
      </c>
    </row>
    <row r="246" spans="1:13" x14ac:dyDescent="0.35">
      <c r="A246" t="s">
        <v>6292</v>
      </c>
      <c r="B246" t="s">
        <v>4886</v>
      </c>
      <c r="C246" t="s">
        <v>4933</v>
      </c>
      <c r="D246" t="s">
        <v>6161</v>
      </c>
      <c r="E246">
        <v>2</v>
      </c>
      <c r="F246" t="s">
        <v>4934</v>
      </c>
      <c r="G246" t="s">
        <v>4935</v>
      </c>
      <c r="H246" t="s">
        <v>19</v>
      </c>
      <c r="I246" t="s">
        <v>6195</v>
      </c>
      <c r="J246" t="s">
        <v>6186</v>
      </c>
      <c r="K246">
        <v>0.5</v>
      </c>
      <c r="L246">
        <v>9.51</v>
      </c>
      <c r="M246">
        <v>19.02</v>
      </c>
    </row>
    <row r="247" spans="1:13" x14ac:dyDescent="0.35">
      <c r="A247" t="s">
        <v>6333</v>
      </c>
      <c r="B247" t="s">
        <v>4932</v>
      </c>
      <c r="C247" t="s">
        <v>4933</v>
      </c>
      <c r="D247" t="s">
        <v>6185</v>
      </c>
      <c r="E247">
        <v>1</v>
      </c>
      <c r="F247" t="s">
        <v>4934</v>
      </c>
      <c r="G247" t="s">
        <v>4935</v>
      </c>
      <c r="H247" t="s">
        <v>19</v>
      </c>
      <c r="I247" t="s">
        <v>6194</v>
      </c>
      <c r="J247" t="s">
        <v>6187</v>
      </c>
      <c r="K247">
        <v>2.5</v>
      </c>
      <c r="L247" s="3">
        <v>27945</v>
      </c>
      <c r="M247" s="3">
        <v>27945</v>
      </c>
    </row>
    <row r="248" spans="1:13" x14ac:dyDescent="0.35">
      <c r="A248" t="s">
        <v>6334</v>
      </c>
      <c r="B248" t="s">
        <v>3373</v>
      </c>
      <c r="C248" t="s">
        <v>3374</v>
      </c>
      <c r="D248" t="s">
        <v>6178</v>
      </c>
      <c r="E248">
        <v>3</v>
      </c>
      <c r="F248" t="s">
        <v>3375</v>
      </c>
      <c r="G248" t="s">
        <v>3376</v>
      </c>
      <c r="H248" t="s">
        <v>318</v>
      </c>
      <c r="I248" t="s">
        <v>6192</v>
      </c>
      <c r="J248" t="s">
        <v>6186</v>
      </c>
      <c r="K248">
        <v>0.2</v>
      </c>
      <c r="L248" s="3">
        <v>3585</v>
      </c>
      <c r="M248" s="3">
        <v>10755</v>
      </c>
    </row>
    <row r="249" spans="1:13" x14ac:dyDescent="0.35">
      <c r="A249" t="s">
        <v>6334</v>
      </c>
      <c r="B249" t="s">
        <v>3373</v>
      </c>
      <c r="C249" t="s">
        <v>3374</v>
      </c>
      <c r="D249" t="s">
        <v>6178</v>
      </c>
      <c r="E249">
        <v>3</v>
      </c>
      <c r="F249" t="s">
        <v>3375</v>
      </c>
      <c r="G249" t="s">
        <v>3376</v>
      </c>
      <c r="H249" t="s">
        <v>318</v>
      </c>
      <c r="I249" t="s">
        <v>6192</v>
      </c>
      <c r="J249" t="s">
        <v>6186</v>
      </c>
      <c r="K249">
        <v>0.2</v>
      </c>
      <c r="L249" s="3">
        <v>3585</v>
      </c>
      <c r="M249" s="3">
        <v>10755</v>
      </c>
    </row>
    <row r="250" spans="1:13" x14ac:dyDescent="0.35">
      <c r="A250" t="s">
        <v>6335</v>
      </c>
      <c r="B250" t="s">
        <v>1822</v>
      </c>
      <c r="C250" t="s">
        <v>1823</v>
      </c>
      <c r="D250" t="s">
        <v>6165</v>
      </c>
      <c r="E250">
        <v>3</v>
      </c>
      <c r="F250" t="s">
        <v>1824</v>
      </c>
      <c r="G250" t="s">
        <v>1825</v>
      </c>
      <c r="H250" t="s">
        <v>318</v>
      </c>
      <c r="I250" t="s">
        <v>6195</v>
      </c>
      <c r="J250" t="s">
        <v>6187</v>
      </c>
      <c r="K250">
        <v>2.5</v>
      </c>
      <c r="L250" s="3">
        <v>29785</v>
      </c>
      <c r="M250" s="3">
        <v>89355</v>
      </c>
    </row>
    <row r="251" spans="1:13" x14ac:dyDescent="0.35">
      <c r="A251" t="s">
        <v>6335</v>
      </c>
      <c r="B251" t="s">
        <v>1822</v>
      </c>
      <c r="C251" t="s">
        <v>1823</v>
      </c>
      <c r="D251" t="s">
        <v>6165</v>
      </c>
      <c r="E251">
        <v>3</v>
      </c>
      <c r="F251" t="s">
        <v>1824</v>
      </c>
      <c r="G251" t="s">
        <v>1825</v>
      </c>
      <c r="H251" t="s">
        <v>318</v>
      </c>
      <c r="I251" t="s">
        <v>6195</v>
      </c>
      <c r="J251" t="s">
        <v>6187</v>
      </c>
      <c r="K251">
        <v>2.5</v>
      </c>
      <c r="L251" s="3">
        <v>29785</v>
      </c>
      <c r="M251" s="3">
        <v>89355</v>
      </c>
    </row>
    <row r="252" spans="1:13" x14ac:dyDescent="0.35">
      <c r="A252" t="s">
        <v>6336</v>
      </c>
      <c r="B252" t="s">
        <v>4653</v>
      </c>
      <c r="C252" t="s">
        <v>4654</v>
      </c>
      <c r="D252" t="s">
        <v>6155</v>
      </c>
      <c r="E252">
        <v>5</v>
      </c>
      <c r="F252" t="s">
        <v>4655</v>
      </c>
      <c r="G252" t="s">
        <v>4656</v>
      </c>
      <c r="H252" t="s">
        <v>19</v>
      </c>
      <c r="I252" t="s">
        <v>6193</v>
      </c>
      <c r="J252" t="s">
        <v>6188</v>
      </c>
      <c r="K252">
        <v>1</v>
      </c>
      <c r="L252">
        <v>11.25</v>
      </c>
      <c r="M252">
        <v>56.25</v>
      </c>
    </row>
    <row r="253" spans="1:13" x14ac:dyDescent="0.35">
      <c r="A253" t="s">
        <v>6337</v>
      </c>
      <c r="B253" t="s">
        <v>3070</v>
      </c>
      <c r="C253" t="s">
        <v>3071</v>
      </c>
      <c r="D253" t="s">
        <v>6161</v>
      </c>
      <c r="E253">
        <v>5</v>
      </c>
      <c r="F253" t="s">
        <v>3072</v>
      </c>
      <c r="G253" t="s">
        <v>3073</v>
      </c>
      <c r="H253" t="s">
        <v>19</v>
      </c>
      <c r="I253" t="s">
        <v>6195</v>
      </c>
      <c r="J253" t="s">
        <v>6186</v>
      </c>
      <c r="K253">
        <v>0.5</v>
      </c>
      <c r="L253">
        <v>9.51</v>
      </c>
      <c r="M253">
        <v>47.55</v>
      </c>
    </row>
    <row r="254" spans="1:13" x14ac:dyDescent="0.35">
      <c r="A254" t="s">
        <v>6337</v>
      </c>
      <c r="B254" t="s">
        <v>3070</v>
      </c>
      <c r="C254" t="s">
        <v>3071</v>
      </c>
      <c r="D254" t="s">
        <v>6161</v>
      </c>
      <c r="E254">
        <v>5</v>
      </c>
      <c r="F254" t="s">
        <v>3072</v>
      </c>
      <c r="G254" t="s">
        <v>3073</v>
      </c>
      <c r="H254" t="s">
        <v>19</v>
      </c>
      <c r="I254" t="s">
        <v>6195</v>
      </c>
      <c r="J254" t="s">
        <v>6186</v>
      </c>
      <c r="K254">
        <v>0.5</v>
      </c>
      <c r="L254">
        <v>9.51</v>
      </c>
      <c r="M254">
        <v>47.55</v>
      </c>
    </row>
    <row r="255" spans="1:13" x14ac:dyDescent="0.35">
      <c r="A255" t="s">
        <v>6338</v>
      </c>
      <c r="B255" t="s">
        <v>1129</v>
      </c>
      <c r="C255" t="s">
        <v>1130</v>
      </c>
      <c r="D255" t="s">
        <v>6178</v>
      </c>
      <c r="E255">
        <v>4</v>
      </c>
      <c r="F255" t="s">
        <v>1131</v>
      </c>
      <c r="G255" t="s">
        <v>6197</v>
      </c>
      <c r="H255" t="s">
        <v>19</v>
      </c>
      <c r="I255" t="s">
        <v>6192</v>
      </c>
      <c r="J255" t="s">
        <v>6186</v>
      </c>
      <c r="K255">
        <v>0.2</v>
      </c>
      <c r="L255" s="3">
        <v>3585</v>
      </c>
      <c r="M255">
        <v>14.34</v>
      </c>
    </row>
    <row r="256" spans="1:13" x14ac:dyDescent="0.35">
      <c r="A256" t="s">
        <v>6338</v>
      </c>
      <c r="B256" t="s">
        <v>1129</v>
      </c>
      <c r="C256" t="s">
        <v>1130</v>
      </c>
      <c r="D256" t="s">
        <v>6178</v>
      </c>
      <c r="E256">
        <v>4</v>
      </c>
      <c r="F256" t="s">
        <v>1131</v>
      </c>
      <c r="G256" t="s">
        <v>6197</v>
      </c>
      <c r="H256" t="s">
        <v>19</v>
      </c>
      <c r="I256" t="s">
        <v>6192</v>
      </c>
      <c r="J256" t="s">
        <v>6186</v>
      </c>
      <c r="K256">
        <v>0.2</v>
      </c>
      <c r="L256" s="3">
        <v>3585</v>
      </c>
      <c r="M256">
        <v>14.34</v>
      </c>
    </row>
    <row r="257" spans="1:13" x14ac:dyDescent="0.35">
      <c r="A257" t="s">
        <v>6339</v>
      </c>
      <c r="B257" t="s">
        <v>3773</v>
      </c>
      <c r="C257" t="s">
        <v>3774</v>
      </c>
      <c r="D257" t="s">
        <v>6176</v>
      </c>
      <c r="E257">
        <v>5</v>
      </c>
      <c r="F257" t="s">
        <v>3775</v>
      </c>
      <c r="G257" t="s">
        <v>3776</v>
      </c>
      <c r="H257" t="s">
        <v>28</v>
      </c>
      <c r="I257" t="s">
        <v>6194</v>
      </c>
      <c r="J257" t="s">
        <v>6186</v>
      </c>
      <c r="K257">
        <v>0.5</v>
      </c>
      <c r="L257">
        <v>8.91</v>
      </c>
      <c r="M257">
        <v>44.55</v>
      </c>
    </row>
    <row r="258" spans="1:13" x14ac:dyDescent="0.35">
      <c r="A258" t="s">
        <v>6340</v>
      </c>
      <c r="B258" t="s">
        <v>3379</v>
      </c>
      <c r="C258" t="s">
        <v>3380</v>
      </c>
      <c r="D258" t="s">
        <v>6152</v>
      </c>
      <c r="E258">
        <v>4</v>
      </c>
      <c r="F258" t="s">
        <v>3381</v>
      </c>
      <c r="G258" t="s">
        <v>3382</v>
      </c>
      <c r="H258" t="s">
        <v>19</v>
      </c>
      <c r="I258" t="s">
        <v>6193</v>
      </c>
      <c r="J258" t="s">
        <v>6188</v>
      </c>
      <c r="K258">
        <v>0.2</v>
      </c>
      <c r="L258" s="3">
        <v>3375</v>
      </c>
      <c r="M258">
        <v>13.5</v>
      </c>
    </row>
    <row r="259" spans="1:13" x14ac:dyDescent="0.35">
      <c r="A259" t="s">
        <v>6340</v>
      </c>
      <c r="B259" t="s">
        <v>3379</v>
      </c>
      <c r="C259" t="s">
        <v>3380</v>
      </c>
      <c r="D259" t="s">
        <v>6152</v>
      </c>
      <c r="E259">
        <v>4</v>
      </c>
      <c r="F259" t="s">
        <v>3381</v>
      </c>
      <c r="G259" t="s">
        <v>3382</v>
      </c>
      <c r="H259" t="s">
        <v>19</v>
      </c>
      <c r="I259" t="s">
        <v>6193</v>
      </c>
      <c r="J259" t="s">
        <v>6188</v>
      </c>
      <c r="K259">
        <v>0.2</v>
      </c>
      <c r="L259" s="3">
        <v>3375</v>
      </c>
      <c r="M259">
        <v>13.5</v>
      </c>
    </row>
    <row r="260" spans="1:13" x14ac:dyDescent="0.35">
      <c r="A260" t="s">
        <v>6341</v>
      </c>
      <c r="B260" t="s">
        <v>4080</v>
      </c>
      <c r="C260" t="s">
        <v>4081</v>
      </c>
      <c r="D260" t="s">
        <v>6170</v>
      </c>
      <c r="E260">
        <v>6</v>
      </c>
      <c r="F260" t="s">
        <v>4082</v>
      </c>
      <c r="G260" t="s">
        <v>4083</v>
      </c>
      <c r="H260" t="s">
        <v>19</v>
      </c>
      <c r="I260" t="s">
        <v>6195</v>
      </c>
      <c r="J260" t="s">
        <v>6186</v>
      </c>
      <c r="K260">
        <v>1</v>
      </c>
      <c r="L260">
        <v>15.85</v>
      </c>
      <c r="M260">
        <v>95.1</v>
      </c>
    </row>
    <row r="261" spans="1:13" x14ac:dyDescent="0.35">
      <c r="A261" t="s">
        <v>6208</v>
      </c>
      <c r="B261" t="s">
        <v>2549</v>
      </c>
      <c r="C261" t="s">
        <v>2550</v>
      </c>
      <c r="D261" t="s">
        <v>6169</v>
      </c>
      <c r="E261">
        <v>1</v>
      </c>
      <c r="F261" t="s">
        <v>2551</v>
      </c>
      <c r="G261" t="s">
        <v>2552</v>
      </c>
      <c r="H261" t="s">
        <v>19</v>
      </c>
      <c r="I261" t="s">
        <v>6195</v>
      </c>
      <c r="J261" t="s">
        <v>6187</v>
      </c>
      <c r="K261">
        <v>0.5</v>
      </c>
      <c r="L261">
        <v>7.77</v>
      </c>
      <c r="M261">
        <v>7.77</v>
      </c>
    </row>
    <row r="262" spans="1:13" x14ac:dyDescent="0.35">
      <c r="A262" t="s">
        <v>6208</v>
      </c>
      <c r="B262" t="s">
        <v>2549</v>
      </c>
      <c r="C262" t="s">
        <v>2550</v>
      </c>
      <c r="D262" t="s">
        <v>6169</v>
      </c>
      <c r="E262">
        <v>1</v>
      </c>
      <c r="F262" t="s">
        <v>2551</v>
      </c>
      <c r="G262" t="s">
        <v>2552</v>
      </c>
      <c r="H262" t="s">
        <v>19</v>
      </c>
      <c r="I262" t="s">
        <v>6195</v>
      </c>
      <c r="J262" t="s">
        <v>6187</v>
      </c>
      <c r="K262">
        <v>0.5</v>
      </c>
      <c r="L262">
        <v>7.77</v>
      </c>
      <c r="M262">
        <v>7.77</v>
      </c>
    </row>
    <row r="263" spans="1:13" x14ac:dyDescent="0.35">
      <c r="A263" t="s">
        <v>6342</v>
      </c>
      <c r="B263" t="s">
        <v>2142</v>
      </c>
      <c r="C263" t="s">
        <v>2143</v>
      </c>
      <c r="D263" t="s">
        <v>6158</v>
      </c>
      <c r="E263">
        <v>5</v>
      </c>
      <c r="F263" t="s">
        <v>2144</v>
      </c>
      <c r="G263" t="s">
        <v>2145</v>
      </c>
      <c r="H263" t="s">
        <v>19</v>
      </c>
      <c r="I263" t="s">
        <v>6193</v>
      </c>
      <c r="J263" t="s">
        <v>6187</v>
      </c>
      <c r="K263">
        <v>0.5</v>
      </c>
      <c r="L263">
        <v>5.97</v>
      </c>
      <c r="M263">
        <v>29.85</v>
      </c>
    </row>
    <row r="264" spans="1:13" x14ac:dyDescent="0.35">
      <c r="A264" t="s">
        <v>6342</v>
      </c>
      <c r="B264" t="s">
        <v>2142</v>
      </c>
      <c r="C264" t="s">
        <v>2143</v>
      </c>
      <c r="D264" t="s">
        <v>6158</v>
      </c>
      <c r="E264">
        <v>5</v>
      </c>
      <c r="F264" t="s">
        <v>2144</v>
      </c>
      <c r="G264" t="s">
        <v>2145</v>
      </c>
      <c r="H264" t="s">
        <v>19</v>
      </c>
      <c r="I264" t="s">
        <v>6193</v>
      </c>
      <c r="J264" t="s">
        <v>6187</v>
      </c>
      <c r="K264">
        <v>0.5</v>
      </c>
      <c r="L264">
        <v>5.97</v>
      </c>
      <c r="M264">
        <v>29.85</v>
      </c>
    </row>
    <row r="265" spans="1:13" x14ac:dyDescent="0.35">
      <c r="A265" t="s">
        <v>6343</v>
      </c>
      <c r="B265" t="s">
        <v>2429</v>
      </c>
      <c r="C265" t="s">
        <v>2430</v>
      </c>
      <c r="D265" t="s">
        <v>6138</v>
      </c>
      <c r="E265">
        <v>2</v>
      </c>
      <c r="F265" t="s">
        <v>2431</v>
      </c>
      <c r="G265" t="s">
        <v>6197</v>
      </c>
      <c r="H265" t="s">
        <v>318</v>
      </c>
      <c r="I265" t="s">
        <v>6192</v>
      </c>
      <c r="J265" t="s">
        <v>6188</v>
      </c>
      <c r="K265">
        <v>1</v>
      </c>
      <c r="L265">
        <v>9.9499999999999993</v>
      </c>
      <c r="M265">
        <v>19.899999999999999</v>
      </c>
    </row>
    <row r="266" spans="1:13" x14ac:dyDescent="0.35">
      <c r="A266" t="s">
        <v>6343</v>
      </c>
      <c r="B266" t="s">
        <v>2429</v>
      </c>
      <c r="C266" t="s">
        <v>2430</v>
      </c>
      <c r="D266" t="s">
        <v>6138</v>
      </c>
      <c r="E266">
        <v>2</v>
      </c>
      <c r="F266" t="s">
        <v>2431</v>
      </c>
      <c r="G266" t="s">
        <v>6197</v>
      </c>
      <c r="H266" t="s">
        <v>318</v>
      </c>
      <c r="I266" t="s">
        <v>6192</v>
      </c>
      <c r="J266" t="s">
        <v>6188</v>
      </c>
      <c r="K266">
        <v>1</v>
      </c>
      <c r="L266">
        <v>9.9499999999999993</v>
      </c>
      <c r="M266">
        <v>19.899999999999999</v>
      </c>
    </row>
    <row r="267" spans="1:13" x14ac:dyDescent="0.35">
      <c r="A267" t="s">
        <v>6344</v>
      </c>
      <c r="B267" t="s">
        <v>6106</v>
      </c>
      <c r="C267" t="s">
        <v>6107</v>
      </c>
      <c r="D267" t="s">
        <v>6154</v>
      </c>
      <c r="E267">
        <v>3</v>
      </c>
      <c r="F267" t="s">
        <v>6108</v>
      </c>
      <c r="G267" t="s">
        <v>6197</v>
      </c>
      <c r="H267" t="s">
        <v>318</v>
      </c>
      <c r="I267" t="s">
        <v>6193</v>
      </c>
      <c r="J267" t="s">
        <v>6187</v>
      </c>
      <c r="K267">
        <v>0.2</v>
      </c>
      <c r="L267" s="3">
        <v>2985</v>
      </c>
      <c r="M267" s="3">
        <v>8955</v>
      </c>
    </row>
    <row r="268" spans="1:13" x14ac:dyDescent="0.35">
      <c r="A268" t="s">
        <v>6345</v>
      </c>
      <c r="B268" t="s">
        <v>5351</v>
      </c>
      <c r="C268" t="s">
        <v>5352</v>
      </c>
      <c r="D268" t="s">
        <v>6175</v>
      </c>
      <c r="E268">
        <v>1</v>
      </c>
      <c r="F268" t="s">
        <v>5353</v>
      </c>
      <c r="G268" t="s">
        <v>6197</v>
      </c>
      <c r="H268" t="s">
        <v>19</v>
      </c>
      <c r="I268" t="s">
        <v>6193</v>
      </c>
      <c r="J268" t="s">
        <v>6188</v>
      </c>
      <c r="K268">
        <v>2.5</v>
      </c>
      <c r="L268" s="3">
        <v>25875</v>
      </c>
      <c r="M268" s="3">
        <v>25875</v>
      </c>
    </row>
    <row r="269" spans="1:13" x14ac:dyDescent="0.35">
      <c r="A269" t="s">
        <v>6346</v>
      </c>
      <c r="B269" t="s">
        <v>4274</v>
      </c>
      <c r="C269" t="s">
        <v>4275</v>
      </c>
      <c r="D269" t="s">
        <v>6159</v>
      </c>
      <c r="E269">
        <v>3</v>
      </c>
      <c r="F269" t="s">
        <v>4276</v>
      </c>
      <c r="G269" t="s">
        <v>4277</v>
      </c>
      <c r="H269" t="s">
        <v>19</v>
      </c>
      <c r="I269" t="s">
        <v>6195</v>
      </c>
      <c r="J269" t="s">
        <v>6188</v>
      </c>
      <c r="K269">
        <v>0.2</v>
      </c>
      <c r="L269" s="3">
        <v>4365</v>
      </c>
      <c r="M269" s="3">
        <v>13095</v>
      </c>
    </row>
    <row r="270" spans="1:13" x14ac:dyDescent="0.35">
      <c r="A270" t="s">
        <v>6347</v>
      </c>
      <c r="B270" t="s">
        <v>4163</v>
      </c>
      <c r="C270" t="s">
        <v>4164</v>
      </c>
      <c r="D270" t="s">
        <v>6172</v>
      </c>
      <c r="E270">
        <v>1</v>
      </c>
      <c r="F270" t="s">
        <v>4165</v>
      </c>
      <c r="G270" t="s">
        <v>4166</v>
      </c>
      <c r="H270" t="s">
        <v>19</v>
      </c>
      <c r="I270" t="s">
        <v>6192</v>
      </c>
      <c r="J270" t="s">
        <v>6187</v>
      </c>
      <c r="K270">
        <v>0.5</v>
      </c>
      <c r="L270">
        <v>5.37</v>
      </c>
      <c r="M270">
        <v>5.37</v>
      </c>
    </row>
    <row r="271" spans="1:13" x14ac:dyDescent="0.35">
      <c r="A271" t="s">
        <v>6348</v>
      </c>
      <c r="B271" t="s">
        <v>5531</v>
      </c>
      <c r="C271" t="s">
        <v>5532</v>
      </c>
      <c r="D271" t="s">
        <v>6168</v>
      </c>
      <c r="E271">
        <v>5</v>
      </c>
      <c r="F271" t="s">
        <v>5533</v>
      </c>
      <c r="G271" t="s">
        <v>5534</v>
      </c>
      <c r="H271" t="s">
        <v>19</v>
      </c>
      <c r="I271" t="s">
        <v>6193</v>
      </c>
      <c r="J271" t="s">
        <v>6187</v>
      </c>
      <c r="K271">
        <v>2.5</v>
      </c>
      <c r="L271" s="3">
        <v>22885</v>
      </c>
      <c r="M271" s="3">
        <v>114425</v>
      </c>
    </row>
    <row r="272" spans="1:13" x14ac:dyDescent="0.35">
      <c r="A272" t="s">
        <v>6349</v>
      </c>
      <c r="B272" t="s">
        <v>3385</v>
      </c>
      <c r="C272" t="s">
        <v>3386</v>
      </c>
      <c r="D272" t="s">
        <v>6170</v>
      </c>
      <c r="E272">
        <v>3</v>
      </c>
      <c r="F272" t="s">
        <v>3387</v>
      </c>
      <c r="G272" t="s">
        <v>3388</v>
      </c>
      <c r="H272" t="s">
        <v>19</v>
      </c>
      <c r="I272" t="s">
        <v>6195</v>
      </c>
      <c r="J272" t="s">
        <v>6186</v>
      </c>
      <c r="K272">
        <v>1</v>
      </c>
      <c r="L272">
        <v>15.85</v>
      </c>
      <c r="M272">
        <v>47.55</v>
      </c>
    </row>
    <row r="273" spans="1:13" x14ac:dyDescent="0.35">
      <c r="A273" t="s">
        <v>6349</v>
      </c>
      <c r="B273" t="s">
        <v>3385</v>
      </c>
      <c r="C273" t="s">
        <v>3386</v>
      </c>
      <c r="D273" t="s">
        <v>6170</v>
      </c>
      <c r="E273">
        <v>3</v>
      </c>
      <c r="F273" t="s">
        <v>3387</v>
      </c>
      <c r="G273" t="s">
        <v>3388</v>
      </c>
      <c r="H273" t="s">
        <v>19</v>
      </c>
      <c r="I273" t="s">
        <v>6195</v>
      </c>
      <c r="J273" t="s">
        <v>6186</v>
      </c>
      <c r="K273">
        <v>1</v>
      </c>
      <c r="L273">
        <v>15.85</v>
      </c>
      <c r="M273">
        <v>47.55</v>
      </c>
    </row>
    <row r="274" spans="1:13" x14ac:dyDescent="0.35">
      <c r="A274" t="s">
        <v>6350</v>
      </c>
      <c r="B274" t="s">
        <v>5715</v>
      </c>
      <c r="C274" t="s">
        <v>5716</v>
      </c>
      <c r="D274" t="s">
        <v>6182</v>
      </c>
      <c r="E274">
        <v>3</v>
      </c>
      <c r="F274" t="s">
        <v>5717</v>
      </c>
      <c r="G274" t="s">
        <v>5718</v>
      </c>
      <c r="H274" t="s">
        <v>19</v>
      </c>
      <c r="I274" t="s">
        <v>6193</v>
      </c>
      <c r="J274" t="s">
        <v>6186</v>
      </c>
      <c r="K274">
        <v>2.5</v>
      </c>
      <c r="L274" s="3">
        <v>29785</v>
      </c>
      <c r="M274" s="3">
        <v>89355</v>
      </c>
    </row>
    <row r="275" spans="1:13" x14ac:dyDescent="0.35">
      <c r="A275" t="s">
        <v>6351</v>
      </c>
      <c r="B275" t="s">
        <v>5915</v>
      </c>
      <c r="C275" t="s">
        <v>5916</v>
      </c>
      <c r="D275" t="s">
        <v>6170</v>
      </c>
      <c r="E275">
        <v>5</v>
      </c>
      <c r="F275" t="s">
        <v>5917</v>
      </c>
      <c r="G275" t="s">
        <v>5918</v>
      </c>
      <c r="H275" t="s">
        <v>19</v>
      </c>
      <c r="I275" t="s">
        <v>6195</v>
      </c>
      <c r="J275" t="s">
        <v>6186</v>
      </c>
      <c r="K275">
        <v>1</v>
      </c>
      <c r="L275">
        <v>15.85</v>
      </c>
      <c r="M275">
        <v>79.25</v>
      </c>
    </row>
    <row r="276" spans="1:13" x14ac:dyDescent="0.35">
      <c r="A276" t="s">
        <v>6352</v>
      </c>
      <c r="B276" t="s">
        <v>5062</v>
      </c>
      <c r="C276" t="s">
        <v>5063</v>
      </c>
      <c r="D276" t="s">
        <v>6163</v>
      </c>
      <c r="E276">
        <v>3</v>
      </c>
      <c r="F276" t="s">
        <v>5064</v>
      </c>
      <c r="G276" t="s">
        <v>6197</v>
      </c>
      <c r="H276" t="s">
        <v>19</v>
      </c>
      <c r="I276" t="s">
        <v>6192</v>
      </c>
      <c r="J276" t="s">
        <v>6187</v>
      </c>
      <c r="K276">
        <v>0.2</v>
      </c>
      <c r="L276" s="3">
        <v>2685</v>
      </c>
      <c r="M276" s="3">
        <v>8055</v>
      </c>
    </row>
    <row r="277" spans="1:13" x14ac:dyDescent="0.35">
      <c r="A277" t="s">
        <v>6353</v>
      </c>
      <c r="B277" t="s">
        <v>2939</v>
      </c>
      <c r="C277" t="s">
        <v>2940</v>
      </c>
      <c r="D277" t="s">
        <v>6139</v>
      </c>
      <c r="E277">
        <v>1</v>
      </c>
      <c r="F277" t="s">
        <v>2941</v>
      </c>
      <c r="G277" t="s">
        <v>2942</v>
      </c>
      <c r="H277" t="s">
        <v>19</v>
      </c>
      <c r="I277" t="s">
        <v>6194</v>
      </c>
      <c r="J277" t="s">
        <v>6188</v>
      </c>
      <c r="K277">
        <v>0.5</v>
      </c>
      <c r="L277">
        <v>8.25</v>
      </c>
      <c r="M277">
        <v>8.25</v>
      </c>
    </row>
    <row r="278" spans="1:13" x14ac:dyDescent="0.35">
      <c r="A278" t="s">
        <v>6353</v>
      </c>
      <c r="B278" t="s">
        <v>2939</v>
      </c>
      <c r="C278" t="s">
        <v>2940</v>
      </c>
      <c r="D278" t="s">
        <v>6139</v>
      </c>
      <c r="E278">
        <v>1</v>
      </c>
      <c r="F278" t="s">
        <v>2941</v>
      </c>
      <c r="G278" t="s">
        <v>2942</v>
      </c>
      <c r="H278" t="s">
        <v>19</v>
      </c>
      <c r="I278" t="s">
        <v>6194</v>
      </c>
      <c r="J278" t="s">
        <v>6188</v>
      </c>
      <c r="K278">
        <v>0.5</v>
      </c>
      <c r="L278">
        <v>8.25</v>
      </c>
      <c r="M278">
        <v>8.25</v>
      </c>
    </row>
    <row r="279" spans="1:13" x14ac:dyDescent="0.35">
      <c r="A279" t="s">
        <v>6354</v>
      </c>
      <c r="B279" t="s">
        <v>3413</v>
      </c>
      <c r="C279" t="s">
        <v>3414</v>
      </c>
      <c r="D279" t="s">
        <v>6150</v>
      </c>
      <c r="E279">
        <v>2</v>
      </c>
      <c r="F279" t="s">
        <v>3415</v>
      </c>
      <c r="G279" t="s">
        <v>6197</v>
      </c>
      <c r="H279" t="s">
        <v>19</v>
      </c>
      <c r="I279" t="s">
        <v>6195</v>
      </c>
      <c r="J279" t="s">
        <v>6187</v>
      </c>
      <c r="K279">
        <v>0.2</v>
      </c>
      <c r="L279" s="3">
        <v>3885</v>
      </c>
      <c r="M279">
        <v>7.77</v>
      </c>
    </row>
    <row r="280" spans="1:13" x14ac:dyDescent="0.35">
      <c r="A280" t="s">
        <v>6354</v>
      </c>
      <c r="B280" t="s">
        <v>3413</v>
      </c>
      <c r="C280" t="s">
        <v>3414</v>
      </c>
      <c r="D280" t="s">
        <v>6150</v>
      </c>
      <c r="E280">
        <v>2</v>
      </c>
      <c r="F280" t="s">
        <v>3415</v>
      </c>
      <c r="G280" t="s">
        <v>6197</v>
      </c>
      <c r="H280" t="s">
        <v>19</v>
      </c>
      <c r="I280" t="s">
        <v>6195</v>
      </c>
      <c r="J280" t="s">
        <v>6187</v>
      </c>
      <c r="K280">
        <v>0.2</v>
      </c>
      <c r="L280" s="3">
        <v>3885</v>
      </c>
      <c r="M280">
        <v>7.77</v>
      </c>
    </row>
    <row r="281" spans="1:13" x14ac:dyDescent="0.35">
      <c r="A281" t="s">
        <v>6355</v>
      </c>
      <c r="B281" t="s">
        <v>3300</v>
      </c>
      <c r="C281" t="s">
        <v>3301</v>
      </c>
      <c r="D281" t="s">
        <v>6147</v>
      </c>
      <c r="E281">
        <v>4</v>
      </c>
      <c r="F281" t="s">
        <v>3302</v>
      </c>
      <c r="G281" t="s">
        <v>3303</v>
      </c>
      <c r="H281" t="s">
        <v>318</v>
      </c>
      <c r="I281" t="s">
        <v>6193</v>
      </c>
      <c r="J281" t="s">
        <v>6187</v>
      </c>
      <c r="K281">
        <v>1</v>
      </c>
      <c r="L281">
        <v>9.9499999999999993</v>
      </c>
      <c r="M281">
        <v>39.799999999999997</v>
      </c>
    </row>
    <row r="282" spans="1:13" x14ac:dyDescent="0.35">
      <c r="A282" t="s">
        <v>6355</v>
      </c>
      <c r="B282" t="s">
        <v>3300</v>
      </c>
      <c r="C282" t="s">
        <v>3301</v>
      </c>
      <c r="D282" t="s">
        <v>6147</v>
      </c>
      <c r="E282">
        <v>4</v>
      </c>
      <c r="F282" t="s">
        <v>3302</v>
      </c>
      <c r="G282" t="s">
        <v>3303</v>
      </c>
      <c r="H282" t="s">
        <v>318</v>
      </c>
      <c r="I282" t="s">
        <v>6193</v>
      </c>
      <c r="J282" t="s">
        <v>6187</v>
      </c>
      <c r="K282">
        <v>1</v>
      </c>
      <c r="L282">
        <v>9.9499999999999993</v>
      </c>
      <c r="M282">
        <v>39.799999999999997</v>
      </c>
    </row>
    <row r="283" spans="1:13" x14ac:dyDescent="0.35">
      <c r="A283" t="s">
        <v>6356</v>
      </c>
      <c r="B283" t="s">
        <v>5705</v>
      </c>
      <c r="C283" t="s">
        <v>5706</v>
      </c>
      <c r="D283" t="s">
        <v>6155</v>
      </c>
      <c r="E283">
        <v>6</v>
      </c>
      <c r="F283" t="s">
        <v>5707</v>
      </c>
      <c r="G283" t="s">
        <v>6197</v>
      </c>
      <c r="H283" t="s">
        <v>19</v>
      </c>
      <c r="I283" t="s">
        <v>6193</v>
      </c>
      <c r="J283" t="s">
        <v>6188</v>
      </c>
      <c r="K283">
        <v>1</v>
      </c>
      <c r="L283">
        <v>11.25</v>
      </c>
      <c r="M283">
        <v>67.5</v>
      </c>
    </row>
    <row r="284" spans="1:13" x14ac:dyDescent="0.35">
      <c r="A284" t="s">
        <v>6357</v>
      </c>
      <c r="B284" t="s">
        <v>4313</v>
      </c>
      <c r="C284" t="s">
        <v>4314</v>
      </c>
      <c r="D284" t="s">
        <v>6160</v>
      </c>
      <c r="E284">
        <v>5</v>
      </c>
      <c r="F284" t="s">
        <v>4315</v>
      </c>
      <c r="G284" t="s">
        <v>4316</v>
      </c>
      <c r="H284" t="s">
        <v>318</v>
      </c>
      <c r="I284" t="s">
        <v>6195</v>
      </c>
      <c r="J284" t="s">
        <v>6188</v>
      </c>
      <c r="K284">
        <v>0.5</v>
      </c>
      <c r="L284">
        <v>8.73</v>
      </c>
      <c r="M284">
        <v>43.65</v>
      </c>
    </row>
    <row r="285" spans="1:13" x14ac:dyDescent="0.35">
      <c r="A285" t="s">
        <v>6358</v>
      </c>
      <c r="B285" t="s">
        <v>1725</v>
      </c>
      <c r="C285" t="s">
        <v>1726</v>
      </c>
      <c r="D285" t="s">
        <v>6178</v>
      </c>
      <c r="E285">
        <v>3</v>
      </c>
      <c r="F285" t="s">
        <v>1727</v>
      </c>
      <c r="G285" t="s">
        <v>1728</v>
      </c>
      <c r="H285" t="s">
        <v>19</v>
      </c>
      <c r="I285" t="s">
        <v>6192</v>
      </c>
      <c r="J285" t="s">
        <v>6186</v>
      </c>
      <c r="K285">
        <v>0.2</v>
      </c>
      <c r="L285" s="3">
        <v>3585</v>
      </c>
      <c r="M285" s="3">
        <v>10755</v>
      </c>
    </row>
    <row r="286" spans="1:13" x14ac:dyDescent="0.35">
      <c r="A286" t="s">
        <v>6358</v>
      </c>
      <c r="B286" t="s">
        <v>1725</v>
      </c>
      <c r="C286" t="s">
        <v>1726</v>
      </c>
      <c r="D286" t="s">
        <v>6174</v>
      </c>
      <c r="E286">
        <v>5</v>
      </c>
      <c r="F286" t="s">
        <v>1727</v>
      </c>
      <c r="G286" t="s">
        <v>1728</v>
      </c>
      <c r="H286" t="s">
        <v>19</v>
      </c>
      <c r="I286" t="s">
        <v>6192</v>
      </c>
      <c r="J286" t="s">
        <v>6188</v>
      </c>
      <c r="K286">
        <v>0.2</v>
      </c>
      <c r="L286" s="3">
        <v>2985</v>
      </c>
      <c r="M286" s="3">
        <v>14925</v>
      </c>
    </row>
    <row r="287" spans="1:13" x14ac:dyDescent="0.35">
      <c r="A287" t="s">
        <v>6358</v>
      </c>
      <c r="B287" t="s">
        <v>1725</v>
      </c>
      <c r="C287" t="s">
        <v>1726</v>
      </c>
      <c r="D287" t="s">
        <v>6178</v>
      </c>
      <c r="E287">
        <v>3</v>
      </c>
      <c r="F287" t="s">
        <v>1727</v>
      </c>
      <c r="G287" t="s">
        <v>1728</v>
      </c>
      <c r="H287" t="s">
        <v>19</v>
      </c>
      <c r="I287" t="s">
        <v>6192</v>
      </c>
      <c r="J287" t="s">
        <v>6186</v>
      </c>
      <c r="K287">
        <v>0.2</v>
      </c>
      <c r="L287" s="3">
        <v>3585</v>
      </c>
      <c r="M287" s="3">
        <v>10755</v>
      </c>
    </row>
    <row r="288" spans="1:13" x14ac:dyDescent="0.35">
      <c r="A288" t="s">
        <v>6358</v>
      </c>
      <c r="B288" t="s">
        <v>1725</v>
      </c>
      <c r="C288" t="s">
        <v>1726</v>
      </c>
      <c r="D288" t="s">
        <v>6174</v>
      </c>
      <c r="E288">
        <v>5</v>
      </c>
      <c r="F288" t="s">
        <v>1727</v>
      </c>
      <c r="G288" t="s">
        <v>1728</v>
      </c>
      <c r="H288" t="s">
        <v>19</v>
      </c>
      <c r="I288" t="s">
        <v>6192</v>
      </c>
      <c r="J288" t="s">
        <v>6188</v>
      </c>
      <c r="K288">
        <v>0.2</v>
      </c>
      <c r="L288" s="3">
        <v>2985</v>
      </c>
      <c r="M288" s="3">
        <v>14925</v>
      </c>
    </row>
    <row r="289" spans="1:13" x14ac:dyDescent="0.35">
      <c r="A289" t="s">
        <v>6359</v>
      </c>
      <c r="B289" t="s">
        <v>5989</v>
      </c>
      <c r="C289" t="s">
        <v>5990</v>
      </c>
      <c r="D289" t="s">
        <v>6162</v>
      </c>
      <c r="E289">
        <v>6</v>
      </c>
      <c r="F289" t="s">
        <v>5991</v>
      </c>
      <c r="G289" t="s">
        <v>5992</v>
      </c>
      <c r="H289" t="s">
        <v>19</v>
      </c>
      <c r="I289" t="s">
        <v>6195</v>
      </c>
      <c r="J289" t="s">
        <v>6188</v>
      </c>
      <c r="K289">
        <v>1</v>
      </c>
      <c r="L289">
        <v>14.55</v>
      </c>
      <c r="M289">
        <v>87.3</v>
      </c>
    </row>
    <row r="290" spans="1:13" x14ac:dyDescent="0.35">
      <c r="A290" t="s">
        <v>6360</v>
      </c>
      <c r="B290" t="s">
        <v>6019</v>
      </c>
      <c r="C290" t="s">
        <v>5990</v>
      </c>
      <c r="D290" t="s">
        <v>6180</v>
      </c>
      <c r="E290">
        <v>3</v>
      </c>
      <c r="F290" t="s">
        <v>5991</v>
      </c>
      <c r="G290" t="s">
        <v>5992</v>
      </c>
      <c r="H290" t="s">
        <v>19</v>
      </c>
      <c r="I290" t="s">
        <v>6193</v>
      </c>
      <c r="J290" t="s">
        <v>6186</v>
      </c>
      <c r="K290">
        <v>0.5</v>
      </c>
      <c r="L290">
        <v>7.77</v>
      </c>
      <c r="M290">
        <v>23.31</v>
      </c>
    </row>
    <row r="291" spans="1:13" x14ac:dyDescent="0.35">
      <c r="A291" t="s">
        <v>6361</v>
      </c>
      <c r="B291" t="s">
        <v>4157</v>
      </c>
      <c r="C291" t="s">
        <v>4158</v>
      </c>
      <c r="D291" t="s">
        <v>6170</v>
      </c>
      <c r="E291">
        <v>6</v>
      </c>
      <c r="F291" t="s">
        <v>4159</v>
      </c>
      <c r="G291" t="s">
        <v>4160</v>
      </c>
      <c r="H291" t="s">
        <v>28</v>
      </c>
      <c r="I291" t="s">
        <v>6195</v>
      </c>
      <c r="J291" t="s">
        <v>6186</v>
      </c>
      <c r="K291">
        <v>1</v>
      </c>
      <c r="L291">
        <v>15.85</v>
      </c>
      <c r="M291">
        <v>95.1</v>
      </c>
    </row>
    <row r="292" spans="1:13" x14ac:dyDescent="0.35">
      <c r="A292" t="s">
        <v>6362</v>
      </c>
      <c r="B292" t="s">
        <v>5040</v>
      </c>
      <c r="C292" t="s">
        <v>5041</v>
      </c>
      <c r="D292" t="s">
        <v>6146</v>
      </c>
      <c r="E292">
        <v>1</v>
      </c>
      <c r="F292" t="s">
        <v>5042</v>
      </c>
      <c r="G292" t="s">
        <v>6197</v>
      </c>
      <c r="H292" t="s">
        <v>19</v>
      </c>
      <c r="I292" t="s">
        <v>6192</v>
      </c>
      <c r="J292" t="s">
        <v>6188</v>
      </c>
      <c r="K292">
        <v>0.5</v>
      </c>
      <c r="L292">
        <v>5.97</v>
      </c>
      <c r="M292">
        <v>5.97</v>
      </c>
    </row>
    <row r="293" spans="1:13" x14ac:dyDescent="0.35">
      <c r="A293" t="s">
        <v>6363</v>
      </c>
      <c r="B293" t="s">
        <v>5967</v>
      </c>
      <c r="C293" t="s">
        <v>5968</v>
      </c>
      <c r="D293" t="s">
        <v>6143</v>
      </c>
      <c r="E293">
        <v>1</v>
      </c>
      <c r="F293" t="s">
        <v>5969</v>
      </c>
      <c r="G293" t="s">
        <v>5970</v>
      </c>
      <c r="H293" t="s">
        <v>19</v>
      </c>
      <c r="I293" t="s">
        <v>6195</v>
      </c>
      <c r="J293" t="s">
        <v>6187</v>
      </c>
      <c r="K293">
        <v>1</v>
      </c>
      <c r="L293">
        <v>12.95</v>
      </c>
      <c r="M293">
        <v>12.95</v>
      </c>
    </row>
    <row r="294" spans="1:13" x14ac:dyDescent="0.35">
      <c r="A294" t="s">
        <v>6364</v>
      </c>
      <c r="B294" t="s">
        <v>2962</v>
      </c>
      <c r="C294" t="s">
        <v>2963</v>
      </c>
      <c r="D294" t="s">
        <v>6176</v>
      </c>
      <c r="E294">
        <v>4</v>
      </c>
      <c r="F294" t="s">
        <v>2964</v>
      </c>
      <c r="G294" t="s">
        <v>2965</v>
      </c>
      <c r="H294" t="s">
        <v>318</v>
      </c>
      <c r="I294" t="s">
        <v>6194</v>
      </c>
      <c r="J294" t="s">
        <v>6186</v>
      </c>
      <c r="K294">
        <v>0.5</v>
      </c>
      <c r="L294">
        <v>8.91</v>
      </c>
      <c r="M294">
        <v>35.64</v>
      </c>
    </row>
    <row r="295" spans="1:13" x14ac:dyDescent="0.35">
      <c r="A295" t="s">
        <v>6364</v>
      </c>
      <c r="B295" t="s">
        <v>2962</v>
      </c>
      <c r="C295" t="s">
        <v>2963</v>
      </c>
      <c r="D295" t="s">
        <v>6176</v>
      </c>
      <c r="E295">
        <v>4</v>
      </c>
      <c r="F295" t="s">
        <v>2964</v>
      </c>
      <c r="G295" t="s">
        <v>2965</v>
      </c>
      <c r="H295" t="s">
        <v>318</v>
      </c>
      <c r="I295" t="s">
        <v>6194</v>
      </c>
      <c r="J295" t="s">
        <v>6186</v>
      </c>
      <c r="K295">
        <v>0.5</v>
      </c>
      <c r="L295">
        <v>8.91</v>
      </c>
      <c r="M295">
        <v>35.64</v>
      </c>
    </row>
    <row r="296" spans="1:13" x14ac:dyDescent="0.35">
      <c r="A296" t="s">
        <v>6365</v>
      </c>
      <c r="B296" t="s">
        <v>6035</v>
      </c>
      <c r="C296" t="s">
        <v>6036</v>
      </c>
      <c r="D296" t="s">
        <v>6153</v>
      </c>
      <c r="E296">
        <v>6</v>
      </c>
      <c r="F296" t="s">
        <v>6037</v>
      </c>
      <c r="G296" t="s">
        <v>6038</v>
      </c>
      <c r="H296" t="s">
        <v>19</v>
      </c>
      <c r="I296" t="s">
        <v>6194</v>
      </c>
      <c r="J296" t="s">
        <v>6187</v>
      </c>
      <c r="K296">
        <v>0.2</v>
      </c>
      <c r="L296" s="3">
        <v>3645</v>
      </c>
      <c r="M296">
        <v>21.87</v>
      </c>
    </row>
    <row r="297" spans="1:13" x14ac:dyDescent="0.35">
      <c r="A297" t="s">
        <v>6366</v>
      </c>
      <c r="B297" t="s">
        <v>5676</v>
      </c>
      <c r="C297" t="s">
        <v>5677</v>
      </c>
      <c r="D297" t="s">
        <v>6157</v>
      </c>
      <c r="E297">
        <v>1</v>
      </c>
      <c r="F297" t="s">
        <v>5678</v>
      </c>
      <c r="G297" t="s">
        <v>5679</v>
      </c>
      <c r="H297" t="s">
        <v>28</v>
      </c>
      <c r="I297" t="s">
        <v>6193</v>
      </c>
      <c r="J297" t="s">
        <v>6188</v>
      </c>
      <c r="K297">
        <v>0.5</v>
      </c>
      <c r="L297">
        <v>6.75</v>
      </c>
      <c r="M297">
        <v>6.75</v>
      </c>
    </row>
    <row r="298" spans="1:13" x14ac:dyDescent="0.35">
      <c r="A298" t="s">
        <v>6366</v>
      </c>
      <c r="B298" t="s">
        <v>5676</v>
      </c>
      <c r="C298" t="s">
        <v>5677</v>
      </c>
      <c r="D298" t="s">
        <v>6144</v>
      </c>
      <c r="E298">
        <v>3</v>
      </c>
      <c r="F298" t="s">
        <v>5678</v>
      </c>
      <c r="G298" t="s">
        <v>5679</v>
      </c>
      <c r="H298" t="s">
        <v>28</v>
      </c>
      <c r="I298" t="s">
        <v>6194</v>
      </c>
      <c r="J298" t="s">
        <v>6187</v>
      </c>
      <c r="K298">
        <v>0.5</v>
      </c>
      <c r="L298">
        <v>7.29</v>
      </c>
      <c r="M298">
        <v>21.87</v>
      </c>
    </row>
    <row r="299" spans="1:13" x14ac:dyDescent="0.35">
      <c r="A299" t="s">
        <v>6367</v>
      </c>
      <c r="B299" t="s">
        <v>4915</v>
      </c>
      <c r="C299" t="s">
        <v>4916</v>
      </c>
      <c r="D299" t="s">
        <v>6160</v>
      </c>
      <c r="E299">
        <v>5</v>
      </c>
      <c r="F299" t="s">
        <v>4917</v>
      </c>
      <c r="G299" t="s">
        <v>4918</v>
      </c>
      <c r="H299" t="s">
        <v>19</v>
      </c>
      <c r="I299" t="s">
        <v>6195</v>
      </c>
      <c r="J299" t="s">
        <v>6188</v>
      </c>
      <c r="K299">
        <v>0.5</v>
      </c>
      <c r="L299">
        <v>8.73</v>
      </c>
      <c r="M299">
        <v>43.65</v>
      </c>
    </row>
    <row r="300" spans="1:13" x14ac:dyDescent="0.35">
      <c r="A300" t="s">
        <v>6368</v>
      </c>
      <c r="B300" t="s">
        <v>1849</v>
      </c>
      <c r="C300" t="s">
        <v>1850</v>
      </c>
      <c r="D300" t="s">
        <v>6151</v>
      </c>
      <c r="E300">
        <v>2</v>
      </c>
      <c r="F300" t="s">
        <v>1851</v>
      </c>
      <c r="G300" t="s">
        <v>6197</v>
      </c>
      <c r="H300" t="s">
        <v>19</v>
      </c>
      <c r="I300" t="s">
        <v>6192</v>
      </c>
      <c r="J300" t="s">
        <v>6188</v>
      </c>
      <c r="K300">
        <v>2.5</v>
      </c>
      <c r="L300" s="3">
        <v>22885</v>
      </c>
      <c r="M300">
        <v>45.77</v>
      </c>
    </row>
    <row r="301" spans="1:13" x14ac:dyDescent="0.35">
      <c r="A301" t="s">
        <v>6368</v>
      </c>
      <c r="B301" t="s">
        <v>1849</v>
      </c>
      <c r="C301" t="s">
        <v>1850</v>
      </c>
      <c r="D301" t="s">
        <v>6151</v>
      </c>
      <c r="E301">
        <v>2</v>
      </c>
      <c r="F301" t="s">
        <v>1851</v>
      </c>
      <c r="G301" t="s">
        <v>6197</v>
      </c>
      <c r="H301" t="s">
        <v>19</v>
      </c>
      <c r="I301" t="s">
        <v>6192</v>
      </c>
      <c r="J301" t="s">
        <v>6188</v>
      </c>
      <c r="K301">
        <v>2.5</v>
      </c>
      <c r="L301" s="3">
        <v>22885</v>
      </c>
      <c r="M301">
        <v>45.77</v>
      </c>
    </row>
    <row r="302" spans="1:13" x14ac:dyDescent="0.35">
      <c r="A302" t="s">
        <v>6369</v>
      </c>
      <c r="B302" t="s">
        <v>512</v>
      </c>
      <c r="C302" t="s">
        <v>513</v>
      </c>
      <c r="D302" t="s">
        <v>6141</v>
      </c>
      <c r="E302">
        <v>2</v>
      </c>
      <c r="F302" t="s">
        <v>514</v>
      </c>
      <c r="G302" t="s">
        <v>6197</v>
      </c>
      <c r="H302" t="s">
        <v>318</v>
      </c>
      <c r="I302" t="s">
        <v>6194</v>
      </c>
      <c r="J302" t="s">
        <v>6188</v>
      </c>
      <c r="K302">
        <v>1</v>
      </c>
      <c r="L302">
        <v>13.75</v>
      </c>
      <c r="M302">
        <v>27.5</v>
      </c>
    </row>
    <row r="303" spans="1:13" x14ac:dyDescent="0.35">
      <c r="A303" t="s">
        <v>6369</v>
      </c>
      <c r="B303" t="s">
        <v>512</v>
      </c>
      <c r="C303" t="s">
        <v>513</v>
      </c>
      <c r="D303" t="s">
        <v>6142</v>
      </c>
      <c r="E303">
        <v>2</v>
      </c>
      <c r="F303" t="s">
        <v>514</v>
      </c>
      <c r="G303" t="s">
        <v>6197</v>
      </c>
      <c r="H303" t="s">
        <v>318</v>
      </c>
      <c r="I303" t="s">
        <v>6192</v>
      </c>
      <c r="J303" t="s">
        <v>6186</v>
      </c>
      <c r="K303">
        <v>2.5</v>
      </c>
      <c r="L303" s="3">
        <v>27485</v>
      </c>
      <c r="M303">
        <v>54.97</v>
      </c>
    </row>
    <row r="304" spans="1:13" x14ac:dyDescent="0.35">
      <c r="A304" t="s">
        <v>6369</v>
      </c>
      <c r="B304" t="s">
        <v>512</v>
      </c>
      <c r="C304" t="s">
        <v>513</v>
      </c>
      <c r="D304" t="s">
        <v>6141</v>
      </c>
      <c r="E304">
        <v>2</v>
      </c>
      <c r="F304" t="s">
        <v>514</v>
      </c>
      <c r="G304" t="s">
        <v>6197</v>
      </c>
      <c r="H304" t="s">
        <v>318</v>
      </c>
      <c r="I304" t="s">
        <v>6194</v>
      </c>
      <c r="J304" t="s">
        <v>6188</v>
      </c>
      <c r="K304">
        <v>1</v>
      </c>
      <c r="L304">
        <v>13.75</v>
      </c>
      <c r="M304">
        <v>27.5</v>
      </c>
    </row>
    <row r="305" spans="1:13" x14ac:dyDescent="0.35">
      <c r="A305" t="s">
        <v>6369</v>
      </c>
      <c r="B305" t="s">
        <v>512</v>
      </c>
      <c r="C305" t="s">
        <v>513</v>
      </c>
      <c r="D305" t="s">
        <v>6142</v>
      </c>
      <c r="E305">
        <v>2</v>
      </c>
      <c r="F305" t="s">
        <v>514</v>
      </c>
      <c r="G305" t="s">
        <v>6197</v>
      </c>
      <c r="H305" t="s">
        <v>318</v>
      </c>
      <c r="I305" t="s">
        <v>6192</v>
      </c>
      <c r="J305" t="s">
        <v>6186</v>
      </c>
      <c r="K305">
        <v>2.5</v>
      </c>
      <c r="L305" s="3">
        <v>27485</v>
      </c>
      <c r="M305">
        <v>54.97</v>
      </c>
    </row>
    <row r="306" spans="1:13" x14ac:dyDescent="0.35">
      <c r="A306" t="s">
        <v>6370</v>
      </c>
      <c r="B306" t="s">
        <v>2074</v>
      </c>
      <c r="C306" t="s">
        <v>2075</v>
      </c>
      <c r="D306" t="s">
        <v>6139</v>
      </c>
      <c r="E306">
        <v>5</v>
      </c>
      <c r="F306" t="s">
        <v>2076</v>
      </c>
      <c r="G306" t="s">
        <v>6197</v>
      </c>
      <c r="H306" t="s">
        <v>19</v>
      </c>
      <c r="I306" t="s">
        <v>6194</v>
      </c>
      <c r="J306" t="s">
        <v>6188</v>
      </c>
      <c r="K306">
        <v>0.5</v>
      </c>
      <c r="L306">
        <v>8.25</v>
      </c>
      <c r="M306">
        <v>41.25</v>
      </c>
    </row>
    <row r="307" spans="1:13" x14ac:dyDescent="0.35">
      <c r="A307" t="s">
        <v>6370</v>
      </c>
      <c r="B307" t="s">
        <v>2074</v>
      </c>
      <c r="C307" t="s">
        <v>2075</v>
      </c>
      <c r="D307" t="s">
        <v>6139</v>
      </c>
      <c r="E307">
        <v>5</v>
      </c>
      <c r="F307" t="s">
        <v>2076</v>
      </c>
      <c r="G307" t="s">
        <v>6197</v>
      </c>
      <c r="H307" t="s">
        <v>19</v>
      </c>
      <c r="I307" t="s">
        <v>6194</v>
      </c>
      <c r="J307" t="s">
        <v>6188</v>
      </c>
      <c r="K307">
        <v>0.5</v>
      </c>
      <c r="L307">
        <v>8.25</v>
      </c>
      <c r="M307">
        <v>41.25</v>
      </c>
    </row>
    <row r="308" spans="1:13" x14ac:dyDescent="0.35">
      <c r="A308" t="s">
        <v>6371</v>
      </c>
      <c r="B308" t="s">
        <v>626</v>
      </c>
      <c r="C308" t="s">
        <v>627</v>
      </c>
      <c r="D308" t="s">
        <v>6155</v>
      </c>
      <c r="E308">
        <v>1</v>
      </c>
      <c r="F308" t="s">
        <v>628</v>
      </c>
      <c r="G308" t="s">
        <v>629</v>
      </c>
      <c r="H308" t="s">
        <v>19</v>
      </c>
      <c r="I308" t="s">
        <v>6193</v>
      </c>
      <c r="J308" t="s">
        <v>6188</v>
      </c>
      <c r="K308">
        <v>1</v>
      </c>
      <c r="L308">
        <v>11.25</v>
      </c>
      <c r="M308">
        <v>11.25</v>
      </c>
    </row>
    <row r="309" spans="1:13" x14ac:dyDescent="0.35">
      <c r="A309" t="s">
        <v>6371</v>
      </c>
      <c r="B309" t="s">
        <v>626</v>
      </c>
      <c r="C309" t="s">
        <v>627</v>
      </c>
      <c r="D309" t="s">
        <v>6155</v>
      </c>
      <c r="E309">
        <v>1</v>
      </c>
      <c r="F309" t="s">
        <v>628</v>
      </c>
      <c r="G309" t="s">
        <v>629</v>
      </c>
      <c r="H309" t="s">
        <v>19</v>
      </c>
      <c r="I309" t="s">
        <v>6193</v>
      </c>
      <c r="J309" t="s">
        <v>6188</v>
      </c>
      <c r="K309">
        <v>1</v>
      </c>
      <c r="L309">
        <v>11.25</v>
      </c>
      <c r="M309">
        <v>11.25</v>
      </c>
    </row>
    <row r="310" spans="1:13" x14ac:dyDescent="0.35">
      <c r="A310" t="s">
        <v>6372</v>
      </c>
      <c r="B310" t="s">
        <v>4792</v>
      </c>
      <c r="C310" t="s">
        <v>4793</v>
      </c>
      <c r="D310" t="s">
        <v>6171</v>
      </c>
      <c r="E310">
        <v>6</v>
      </c>
      <c r="F310" t="s">
        <v>4794</v>
      </c>
      <c r="G310" t="s">
        <v>4795</v>
      </c>
      <c r="H310" t="s">
        <v>19</v>
      </c>
      <c r="I310" t="s">
        <v>6194</v>
      </c>
      <c r="J310" t="s">
        <v>6186</v>
      </c>
      <c r="K310">
        <v>1</v>
      </c>
      <c r="L310">
        <v>14.85</v>
      </c>
      <c r="M310">
        <v>89.1</v>
      </c>
    </row>
    <row r="311" spans="1:13" x14ac:dyDescent="0.35">
      <c r="A311" t="s">
        <v>6373</v>
      </c>
      <c r="B311" t="s">
        <v>3408</v>
      </c>
      <c r="C311" t="s">
        <v>3409</v>
      </c>
      <c r="D311" t="s">
        <v>6149</v>
      </c>
      <c r="E311">
        <v>5</v>
      </c>
      <c r="F311" t="s">
        <v>3410</v>
      </c>
      <c r="G311" t="s">
        <v>6197</v>
      </c>
      <c r="H311" t="s">
        <v>19</v>
      </c>
      <c r="I311" t="s">
        <v>6192</v>
      </c>
      <c r="J311" t="s">
        <v>6187</v>
      </c>
      <c r="K311">
        <v>2.5</v>
      </c>
      <c r="L311" s="3">
        <v>20585</v>
      </c>
      <c r="M311" s="3">
        <v>102925</v>
      </c>
    </row>
    <row r="312" spans="1:13" x14ac:dyDescent="0.35">
      <c r="A312" t="s">
        <v>6373</v>
      </c>
      <c r="B312" t="s">
        <v>3408</v>
      </c>
      <c r="C312" t="s">
        <v>3409</v>
      </c>
      <c r="D312" t="s">
        <v>6149</v>
      </c>
      <c r="E312">
        <v>5</v>
      </c>
      <c r="F312" t="s">
        <v>3410</v>
      </c>
      <c r="G312" t="s">
        <v>6197</v>
      </c>
      <c r="H312" t="s">
        <v>19</v>
      </c>
      <c r="I312" t="s">
        <v>6192</v>
      </c>
      <c r="J312" t="s">
        <v>6187</v>
      </c>
      <c r="K312">
        <v>2.5</v>
      </c>
      <c r="L312" s="3">
        <v>20585</v>
      </c>
      <c r="M312" s="3">
        <v>102925</v>
      </c>
    </row>
    <row r="313" spans="1:13" x14ac:dyDescent="0.35">
      <c r="A313" t="s">
        <v>6374</v>
      </c>
      <c r="B313" t="s">
        <v>3633</v>
      </c>
      <c r="C313" t="s">
        <v>3634</v>
      </c>
      <c r="D313" t="s">
        <v>6159</v>
      </c>
      <c r="E313">
        <v>2</v>
      </c>
      <c r="F313" t="s">
        <v>3635</v>
      </c>
      <c r="G313" t="s">
        <v>3636</v>
      </c>
      <c r="H313" t="s">
        <v>19</v>
      </c>
      <c r="I313" t="s">
        <v>6195</v>
      </c>
      <c r="J313" t="s">
        <v>6188</v>
      </c>
      <c r="K313">
        <v>0.2</v>
      </c>
      <c r="L313" s="3">
        <v>4365</v>
      </c>
      <c r="M313">
        <v>8.73</v>
      </c>
    </row>
    <row r="314" spans="1:13" x14ac:dyDescent="0.35">
      <c r="A314" t="s">
        <v>6375</v>
      </c>
      <c r="B314" t="s">
        <v>1413</v>
      </c>
      <c r="C314" t="s">
        <v>1414</v>
      </c>
      <c r="D314" t="s">
        <v>6144</v>
      </c>
      <c r="E314">
        <v>4</v>
      </c>
      <c r="F314" t="s">
        <v>1415</v>
      </c>
      <c r="G314" t="s">
        <v>1416</v>
      </c>
      <c r="H314" t="s">
        <v>318</v>
      </c>
      <c r="I314" t="s">
        <v>6194</v>
      </c>
      <c r="J314" t="s">
        <v>6187</v>
      </c>
      <c r="K314">
        <v>0.5</v>
      </c>
      <c r="L314">
        <v>7.29</v>
      </c>
      <c r="M314">
        <v>29.16</v>
      </c>
    </row>
    <row r="315" spans="1:13" x14ac:dyDescent="0.35">
      <c r="A315" t="s">
        <v>6375</v>
      </c>
      <c r="B315" t="s">
        <v>1413</v>
      </c>
      <c r="C315" t="s">
        <v>1414</v>
      </c>
      <c r="D315" t="s">
        <v>6144</v>
      </c>
      <c r="E315">
        <v>4</v>
      </c>
      <c r="F315" t="s">
        <v>1415</v>
      </c>
      <c r="G315" t="s">
        <v>1416</v>
      </c>
      <c r="H315" t="s">
        <v>318</v>
      </c>
      <c r="I315" t="s">
        <v>6194</v>
      </c>
      <c r="J315" t="s">
        <v>6187</v>
      </c>
      <c r="K315">
        <v>0.5</v>
      </c>
      <c r="L315">
        <v>7.29</v>
      </c>
      <c r="M315">
        <v>29.16</v>
      </c>
    </row>
    <row r="316" spans="1:13" x14ac:dyDescent="0.35">
      <c r="A316" t="s">
        <v>6376</v>
      </c>
      <c r="B316" t="s">
        <v>3700</v>
      </c>
      <c r="C316" t="s">
        <v>3701</v>
      </c>
      <c r="D316" t="s">
        <v>6145</v>
      </c>
      <c r="E316">
        <v>4</v>
      </c>
      <c r="F316" t="s">
        <v>3702</v>
      </c>
      <c r="G316" t="s">
        <v>3703</v>
      </c>
      <c r="H316" t="s">
        <v>19</v>
      </c>
      <c r="I316" t="s">
        <v>6195</v>
      </c>
      <c r="J316" t="s">
        <v>6186</v>
      </c>
      <c r="K316">
        <v>0.2</v>
      </c>
      <c r="L316" s="3">
        <v>4755</v>
      </c>
      <c r="M316">
        <v>19.02</v>
      </c>
    </row>
    <row r="317" spans="1:13" x14ac:dyDescent="0.35">
      <c r="A317" t="s">
        <v>6377</v>
      </c>
      <c r="B317" t="s">
        <v>6064</v>
      </c>
      <c r="C317" t="s">
        <v>6065</v>
      </c>
      <c r="D317" t="s">
        <v>6181</v>
      </c>
      <c r="E317">
        <v>1</v>
      </c>
      <c r="F317" t="s">
        <v>6066</v>
      </c>
      <c r="G317" t="s">
        <v>6067</v>
      </c>
      <c r="H317" t="s">
        <v>19</v>
      </c>
      <c r="I317" t="s">
        <v>6195</v>
      </c>
      <c r="J317" t="s">
        <v>6188</v>
      </c>
      <c r="K317">
        <v>2.5</v>
      </c>
      <c r="L317" s="3">
        <v>33465</v>
      </c>
      <c r="M317" s="3">
        <v>33465</v>
      </c>
    </row>
    <row r="318" spans="1:13" x14ac:dyDescent="0.35">
      <c r="A318" t="s">
        <v>6378</v>
      </c>
      <c r="B318" t="s">
        <v>2204</v>
      </c>
      <c r="C318" t="s">
        <v>2245</v>
      </c>
      <c r="D318" t="s">
        <v>6167</v>
      </c>
      <c r="E318">
        <v>1</v>
      </c>
      <c r="F318" t="s">
        <v>2246</v>
      </c>
      <c r="G318" t="s">
        <v>2247</v>
      </c>
      <c r="H318" t="s">
        <v>19</v>
      </c>
      <c r="I318" t="s">
        <v>6193</v>
      </c>
      <c r="J318" t="s">
        <v>6186</v>
      </c>
      <c r="K318">
        <v>0.2</v>
      </c>
      <c r="L318" s="3">
        <v>3885</v>
      </c>
      <c r="M318" s="3">
        <v>3885</v>
      </c>
    </row>
    <row r="319" spans="1:13" x14ac:dyDescent="0.35">
      <c r="A319" t="s">
        <v>6379</v>
      </c>
      <c r="B319" t="s">
        <v>2244</v>
      </c>
      <c r="C319" t="s">
        <v>2245</v>
      </c>
      <c r="D319" t="s">
        <v>6166</v>
      </c>
      <c r="E319">
        <v>6</v>
      </c>
      <c r="F319" t="s">
        <v>2246</v>
      </c>
      <c r="G319" t="s">
        <v>2247</v>
      </c>
      <c r="H319" t="s">
        <v>19</v>
      </c>
      <c r="I319" t="s">
        <v>6194</v>
      </c>
      <c r="J319" t="s">
        <v>6188</v>
      </c>
      <c r="K319">
        <v>2.5</v>
      </c>
      <c r="L319" s="3">
        <v>31625</v>
      </c>
      <c r="M319">
        <v>189.75</v>
      </c>
    </row>
    <row r="320" spans="1:13" x14ac:dyDescent="0.35">
      <c r="A320" t="s">
        <v>6378</v>
      </c>
      <c r="B320" t="s">
        <v>2204</v>
      </c>
      <c r="C320" t="s">
        <v>2245</v>
      </c>
      <c r="D320" t="s">
        <v>6167</v>
      </c>
      <c r="E320">
        <v>1</v>
      </c>
      <c r="F320" t="s">
        <v>2246</v>
      </c>
      <c r="G320" t="s">
        <v>2247</v>
      </c>
      <c r="H320" t="s">
        <v>19</v>
      </c>
      <c r="I320" t="s">
        <v>6193</v>
      </c>
      <c r="J320" t="s">
        <v>6186</v>
      </c>
      <c r="K320">
        <v>0.2</v>
      </c>
      <c r="L320" s="3">
        <v>3885</v>
      </c>
      <c r="M320" s="3">
        <v>3885</v>
      </c>
    </row>
    <row r="321" spans="1:13" x14ac:dyDescent="0.35">
      <c r="A321" t="s">
        <v>6379</v>
      </c>
      <c r="B321" t="s">
        <v>2244</v>
      </c>
      <c r="C321" t="s">
        <v>2245</v>
      </c>
      <c r="D321" t="s">
        <v>6166</v>
      </c>
      <c r="E321">
        <v>6</v>
      </c>
      <c r="F321" t="s">
        <v>2246</v>
      </c>
      <c r="G321" t="s">
        <v>2247</v>
      </c>
      <c r="H321" t="s">
        <v>19</v>
      </c>
      <c r="I321" t="s">
        <v>6194</v>
      </c>
      <c r="J321" t="s">
        <v>6188</v>
      </c>
      <c r="K321">
        <v>2.5</v>
      </c>
      <c r="L321" s="3">
        <v>31625</v>
      </c>
      <c r="M321">
        <v>189.75</v>
      </c>
    </row>
    <row r="322" spans="1:13" x14ac:dyDescent="0.35">
      <c r="A322" t="s">
        <v>6380</v>
      </c>
      <c r="B322" t="s">
        <v>5421</v>
      </c>
      <c r="C322" t="s">
        <v>5422</v>
      </c>
      <c r="D322" t="s">
        <v>6155</v>
      </c>
      <c r="E322">
        <v>2</v>
      </c>
      <c r="F322" t="s">
        <v>5423</v>
      </c>
      <c r="G322" t="s">
        <v>5424</v>
      </c>
      <c r="H322" t="s">
        <v>19</v>
      </c>
      <c r="I322" t="s">
        <v>6193</v>
      </c>
      <c r="J322" t="s">
        <v>6188</v>
      </c>
      <c r="K322">
        <v>1</v>
      </c>
      <c r="L322">
        <v>11.25</v>
      </c>
      <c r="M322">
        <v>22.5</v>
      </c>
    </row>
    <row r="323" spans="1:13" x14ac:dyDescent="0.35">
      <c r="A323" t="s">
        <v>6381</v>
      </c>
      <c r="B323" t="s">
        <v>6001</v>
      </c>
      <c r="C323" t="s">
        <v>6002</v>
      </c>
      <c r="D323" t="s">
        <v>6154</v>
      </c>
      <c r="E323">
        <v>3</v>
      </c>
      <c r="F323" t="s">
        <v>6003</v>
      </c>
      <c r="G323" t="s">
        <v>6004</v>
      </c>
      <c r="H323" t="s">
        <v>318</v>
      </c>
      <c r="I323" t="s">
        <v>6193</v>
      </c>
      <c r="J323" t="s">
        <v>6187</v>
      </c>
      <c r="K323">
        <v>0.2</v>
      </c>
      <c r="L323" s="3">
        <v>2985</v>
      </c>
      <c r="M323" s="3">
        <v>8955</v>
      </c>
    </row>
    <row r="324" spans="1:13" x14ac:dyDescent="0.35">
      <c r="A324" t="s">
        <v>6382</v>
      </c>
      <c r="B324" t="s">
        <v>2379</v>
      </c>
      <c r="C324" t="s">
        <v>2380</v>
      </c>
      <c r="D324" t="s">
        <v>6145</v>
      </c>
      <c r="E324">
        <v>6</v>
      </c>
      <c r="F324" t="s">
        <v>2381</v>
      </c>
      <c r="G324" t="s">
        <v>2382</v>
      </c>
      <c r="H324" t="s">
        <v>19</v>
      </c>
      <c r="I324" t="s">
        <v>6195</v>
      </c>
      <c r="J324" t="s">
        <v>6186</v>
      </c>
      <c r="K324">
        <v>0.2</v>
      </c>
      <c r="L324" s="3">
        <v>4755</v>
      </c>
      <c r="M324">
        <v>28.53</v>
      </c>
    </row>
    <row r="325" spans="1:13" x14ac:dyDescent="0.35">
      <c r="A325" t="s">
        <v>6382</v>
      </c>
      <c r="B325" t="s">
        <v>2379</v>
      </c>
      <c r="C325" t="s">
        <v>2380</v>
      </c>
      <c r="D325" t="s">
        <v>6145</v>
      </c>
      <c r="E325">
        <v>6</v>
      </c>
      <c r="F325" t="s">
        <v>2381</v>
      </c>
      <c r="G325" t="s">
        <v>2382</v>
      </c>
      <c r="H325" t="s">
        <v>19</v>
      </c>
      <c r="I325" t="s">
        <v>6195</v>
      </c>
      <c r="J325" t="s">
        <v>6186</v>
      </c>
      <c r="K325">
        <v>0.2</v>
      </c>
      <c r="L325" s="3">
        <v>4755</v>
      </c>
      <c r="M325">
        <v>28.53</v>
      </c>
    </row>
    <row r="326" spans="1:13" x14ac:dyDescent="0.35">
      <c r="A326" t="s">
        <v>6383</v>
      </c>
      <c r="B326" t="s">
        <v>5938</v>
      </c>
      <c r="C326" t="s">
        <v>5939</v>
      </c>
      <c r="D326" t="s">
        <v>6184</v>
      </c>
      <c r="E326">
        <v>5</v>
      </c>
      <c r="F326" t="s">
        <v>5940</v>
      </c>
      <c r="G326" t="s">
        <v>5941</v>
      </c>
      <c r="H326" t="s">
        <v>19</v>
      </c>
      <c r="I326" t="s">
        <v>6194</v>
      </c>
      <c r="J326" t="s">
        <v>6186</v>
      </c>
      <c r="K326">
        <v>0.2</v>
      </c>
      <c r="L326" s="3">
        <v>4455</v>
      </c>
      <c r="M326" s="3">
        <v>22275</v>
      </c>
    </row>
    <row r="327" spans="1:13" x14ac:dyDescent="0.35">
      <c r="A327" t="s">
        <v>6384</v>
      </c>
      <c r="B327" t="s">
        <v>936</v>
      </c>
      <c r="C327" t="s">
        <v>937</v>
      </c>
      <c r="D327" t="s">
        <v>6179</v>
      </c>
      <c r="E327">
        <v>4</v>
      </c>
      <c r="F327" t="s">
        <v>938</v>
      </c>
      <c r="G327" t="s">
        <v>939</v>
      </c>
      <c r="H327" t="s">
        <v>19</v>
      </c>
      <c r="I327" t="s">
        <v>6192</v>
      </c>
      <c r="J327" t="s">
        <v>6186</v>
      </c>
      <c r="K327">
        <v>1</v>
      </c>
      <c r="L327">
        <v>11.95</v>
      </c>
      <c r="M327">
        <v>47.8</v>
      </c>
    </row>
    <row r="328" spans="1:13" x14ac:dyDescent="0.35">
      <c r="A328" t="s">
        <v>6384</v>
      </c>
      <c r="B328" t="s">
        <v>936</v>
      </c>
      <c r="C328" t="s">
        <v>937</v>
      </c>
      <c r="D328" t="s">
        <v>6179</v>
      </c>
      <c r="E328">
        <v>4</v>
      </c>
      <c r="F328" t="s">
        <v>938</v>
      </c>
      <c r="G328" t="s">
        <v>939</v>
      </c>
      <c r="H328" t="s">
        <v>19</v>
      </c>
      <c r="I328" t="s">
        <v>6192</v>
      </c>
      <c r="J328" t="s">
        <v>6186</v>
      </c>
      <c r="K328">
        <v>1</v>
      </c>
      <c r="L328">
        <v>11.95</v>
      </c>
      <c r="M328">
        <v>47.8</v>
      </c>
    </row>
    <row r="329" spans="1:13" x14ac:dyDescent="0.35">
      <c r="A329" t="s">
        <v>6385</v>
      </c>
      <c r="B329" t="s">
        <v>1928</v>
      </c>
      <c r="C329" t="s">
        <v>1929</v>
      </c>
      <c r="D329" t="s">
        <v>6173</v>
      </c>
      <c r="E329">
        <v>3</v>
      </c>
      <c r="F329" t="s">
        <v>1930</v>
      </c>
      <c r="G329" t="s">
        <v>1931</v>
      </c>
      <c r="H329" t="s">
        <v>19</v>
      </c>
      <c r="I329" t="s">
        <v>6192</v>
      </c>
      <c r="J329" t="s">
        <v>6186</v>
      </c>
      <c r="K329">
        <v>0.5</v>
      </c>
      <c r="L329">
        <v>7.17</v>
      </c>
      <c r="M329">
        <v>21.51</v>
      </c>
    </row>
    <row r="330" spans="1:13" x14ac:dyDescent="0.35">
      <c r="A330" t="s">
        <v>6385</v>
      </c>
      <c r="B330" t="s">
        <v>1928</v>
      </c>
      <c r="C330" t="s">
        <v>1929</v>
      </c>
      <c r="D330" t="s">
        <v>6173</v>
      </c>
      <c r="E330">
        <v>3</v>
      </c>
      <c r="F330" t="s">
        <v>1930</v>
      </c>
      <c r="G330" t="s">
        <v>1931</v>
      </c>
      <c r="H330" t="s">
        <v>19</v>
      </c>
      <c r="I330" t="s">
        <v>6192</v>
      </c>
      <c r="J330" t="s">
        <v>6186</v>
      </c>
      <c r="K330">
        <v>0.5</v>
      </c>
      <c r="L330">
        <v>7.17</v>
      </c>
      <c r="M330">
        <v>21.51</v>
      </c>
    </row>
    <row r="331" spans="1:13" x14ac:dyDescent="0.35">
      <c r="A331" t="s">
        <v>6386</v>
      </c>
      <c r="B331" t="s">
        <v>1946</v>
      </c>
      <c r="C331" t="s">
        <v>1947</v>
      </c>
      <c r="D331" t="s">
        <v>6185</v>
      </c>
      <c r="E331">
        <v>5</v>
      </c>
      <c r="F331" t="s">
        <v>1948</v>
      </c>
      <c r="G331" t="s">
        <v>1949</v>
      </c>
      <c r="H331" t="s">
        <v>19</v>
      </c>
      <c r="I331" t="s">
        <v>6194</v>
      </c>
      <c r="J331" t="s">
        <v>6187</v>
      </c>
      <c r="K331">
        <v>2.5</v>
      </c>
      <c r="L331" s="3">
        <v>27945</v>
      </c>
      <c r="M331" s="3">
        <v>139725</v>
      </c>
    </row>
    <row r="332" spans="1:13" x14ac:dyDescent="0.35">
      <c r="A332" t="s">
        <v>6386</v>
      </c>
      <c r="B332" t="s">
        <v>1946</v>
      </c>
      <c r="C332" t="s">
        <v>1947</v>
      </c>
      <c r="D332" t="s">
        <v>6185</v>
      </c>
      <c r="E332">
        <v>5</v>
      </c>
      <c r="F332" t="s">
        <v>1948</v>
      </c>
      <c r="G332" t="s">
        <v>1949</v>
      </c>
      <c r="H332" t="s">
        <v>19</v>
      </c>
      <c r="I332" t="s">
        <v>6194</v>
      </c>
      <c r="J332" t="s">
        <v>6187</v>
      </c>
      <c r="K332">
        <v>2.5</v>
      </c>
      <c r="L332" s="3">
        <v>27945</v>
      </c>
      <c r="M332" s="3">
        <v>139725</v>
      </c>
    </row>
    <row r="333" spans="1:13" x14ac:dyDescent="0.35">
      <c r="A333" t="s">
        <v>6387</v>
      </c>
      <c r="B333" t="s">
        <v>1845</v>
      </c>
      <c r="C333" t="s">
        <v>1846</v>
      </c>
      <c r="D333" t="s">
        <v>6175</v>
      </c>
      <c r="E333">
        <v>6</v>
      </c>
      <c r="F333" t="s">
        <v>1847</v>
      </c>
      <c r="G333" t="s">
        <v>6197</v>
      </c>
      <c r="H333" t="s">
        <v>19</v>
      </c>
      <c r="I333" t="s">
        <v>6193</v>
      </c>
      <c r="J333" t="s">
        <v>6188</v>
      </c>
      <c r="K333">
        <v>2.5</v>
      </c>
      <c r="L333" s="3">
        <v>25875</v>
      </c>
      <c r="M333">
        <v>155.25</v>
      </c>
    </row>
    <row r="334" spans="1:13" x14ac:dyDescent="0.35">
      <c r="A334" t="s">
        <v>6387</v>
      </c>
      <c r="B334" t="s">
        <v>1845</v>
      </c>
      <c r="C334" t="s">
        <v>1846</v>
      </c>
      <c r="D334" t="s">
        <v>6175</v>
      </c>
      <c r="E334">
        <v>6</v>
      </c>
      <c r="F334" t="s">
        <v>1847</v>
      </c>
      <c r="G334" t="s">
        <v>6197</v>
      </c>
      <c r="H334" t="s">
        <v>19</v>
      </c>
      <c r="I334" t="s">
        <v>6193</v>
      </c>
      <c r="J334" t="s">
        <v>6188</v>
      </c>
      <c r="K334">
        <v>2.5</v>
      </c>
      <c r="L334" s="3">
        <v>25875</v>
      </c>
      <c r="M334">
        <v>155.25</v>
      </c>
    </row>
    <row r="335" spans="1:13" x14ac:dyDescent="0.35">
      <c r="A335" t="s">
        <v>6207</v>
      </c>
      <c r="B335" t="s">
        <v>3796</v>
      </c>
      <c r="C335" t="s">
        <v>3840</v>
      </c>
      <c r="D335" t="s">
        <v>6139</v>
      </c>
      <c r="E335">
        <v>2</v>
      </c>
      <c r="F335" t="s">
        <v>3841</v>
      </c>
      <c r="G335" t="s">
        <v>3842</v>
      </c>
      <c r="H335" t="s">
        <v>28</v>
      </c>
      <c r="I335" t="s">
        <v>6194</v>
      </c>
      <c r="J335" t="s">
        <v>6188</v>
      </c>
      <c r="K335">
        <v>0.5</v>
      </c>
      <c r="L335">
        <v>8.25</v>
      </c>
      <c r="M335">
        <v>16.5</v>
      </c>
    </row>
    <row r="336" spans="1:13" x14ac:dyDescent="0.35">
      <c r="A336" t="s">
        <v>6388</v>
      </c>
      <c r="B336" t="s">
        <v>3839</v>
      </c>
      <c r="C336" t="s">
        <v>3840</v>
      </c>
      <c r="D336" t="s">
        <v>6185</v>
      </c>
      <c r="E336">
        <v>1</v>
      </c>
      <c r="F336" t="s">
        <v>3841</v>
      </c>
      <c r="G336" t="s">
        <v>3842</v>
      </c>
      <c r="H336" t="s">
        <v>28</v>
      </c>
      <c r="I336" t="s">
        <v>6194</v>
      </c>
      <c r="J336" t="s">
        <v>6187</v>
      </c>
      <c r="K336">
        <v>2.5</v>
      </c>
      <c r="L336" s="3">
        <v>27945</v>
      </c>
      <c r="M336" s="3">
        <v>27945</v>
      </c>
    </row>
    <row r="337" spans="1:13" x14ac:dyDescent="0.35">
      <c r="A337" t="s">
        <v>6389</v>
      </c>
      <c r="B337" t="s">
        <v>3911</v>
      </c>
      <c r="C337" t="s">
        <v>3840</v>
      </c>
      <c r="D337" t="s">
        <v>6164</v>
      </c>
      <c r="E337">
        <v>3</v>
      </c>
      <c r="F337" t="s">
        <v>3841</v>
      </c>
      <c r="G337" t="s">
        <v>3842</v>
      </c>
      <c r="H337" t="s">
        <v>28</v>
      </c>
      <c r="I337" t="s">
        <v>6195</v>
      </c>
      <c r="J337" t="s">
        <v>6186</v>
      </c>
      <c r="K337">
        <v>2.5</v>
      </c>
      <c r="L337" s="3">
        <v>36455</v>
      </c>
      <c r="M337" s="3">
        <v>109365</v>
      </c>
    </row>
    <row r="338" spans="1:13" x14ac:dyDescent="0.35">
      <c r="A338" t="s">
        <v>6390</v>
      </c>
      <c r="B338" t="s">
        <v>3955</v>
      </c>
      <c r="C338" t="s">
        <v>3840</v>
      </c>
      <c r="D338" t="s">
        <v>6146</v>
      </c>
      <c r="E338">
        <v>5</v>
      </c>
      <c r="F338" t="s">
        <v>3841</v>
      </c>
      <c r="G338" t="s">
        <v>3842</v>
      </c>
      <c r="H338" t="s">
        <v>28</v>
      </c>
      <c r="I338" t="s">
        <v>6192</v>
      </c>
      <c r="J338" t="s">
        <v>6188</v>
      </c>
      <c r="K338">
        <v>0.5</v>
      </c>
      <c r="L338">
        <v>5.97</v>
      </c>
      <c r="M338">
        <v>29.85</v>
      </c>
    </row>
    <row r="339" spans="1:13" x14ac:dyDescent="0.35">
      <c r="A339" t="s">
        <v>6391</v>
      </c>
      <c r="B339" t="s">
        <v>924</v>
      </c>
      <c r="C339" t="s">
        <v>925</v>
      </c>
      <c r="D339" t="s">
        <v>6153</v>
      </c>
      <c r="E339">
        <v>2</v>
      </c>
      <c r="F339" t="s">
        <v>926</v>
      </c>
      <c r="G339" t="s">
        <v>927</v>
      </c>
      <c r="H339" t="s">
        <v>19</v>
      </c>
      <c r="I339" t="s">
        <v>6194</v>
      </c>
      <c r="J339" t="s">
        <v>6187</v>
      </c>
      <c r="K339">
        <v>0.2</v>
      </c>
      <c r="L339" s="3">
        <v>3645</v>
      </c>
      <c r="M339">
        <v>7.29</v>
      </c>
    </row>
    <row r="340" spans="1:13" x14ac:dyDescent="0.35">
      <c r="A340" t="s">
        <v>6391</v>
      </c>
      <c r="B340" t="s">
        <v>924</v>
      </c>
      <c r="C340" t="s">
        <v>925</v>
      </c>
      <c r="D340" t="s">
        <v>6153</v>
      </c>
      <c r="E340">
        <v>2</v>
      </c>
      <c r="F340" t="s">
        <v>926</v>
      </c>
      <c r="G340" t="s">
        <v>927</v>
      </c>
      <c r="H340" t="s">
        <v>19</v>
      </c>
      <c r="I340" t="s">
        <v>6194</v>
      </c>
      <c r="J340" t="s">
        <v>6187</v>
      </c>
      <c r="K340">
        <v>0.2</v>
      </c>
      <c r="L340" s="3">
        <v>3645</v>
      </c>
      <c r="M340">
        <v>7.29</v>
      </c>
    </row>
    <row r="341" spans="1:13" x14ac:dyDescent="0.35">
      <c r="A341" t="s">
        <v>6392</v>
      </c>
      <c r="B341" t="s">
        <v>5084</v>
      </c>
      <c r="C341" t="s">
        <v>5085</v>
      </c>
      <c r="D341" t="s">
        <v>6166</v>
      </c>
      <c r="E341">
        <v>1</v>
      </c>
      <c r="F341" t="s">
        <v>5086</v>
      </c>
      <c r="G341" t="s">
        <v>5087</v>
      </c>
      <c r="H341" t="s">
        <v>19</v>
      </c>
      <c r="I341" t="s">
        <v>6194</v>
      </c>
      <c r="J341" t="s">
        <v>6188</v>
      </c>
      <c r="K341">
        <v>2.5</v>
      </c>
      <c r="L341" s="3">
        <v>31625</v>
      </c>
      <c r="M341" s="3">
        <v>31625</v>
      </c>
    </row>
    <row r="342" spans="1:13" x14ac:dyDescent="0.35">
      <c r="A342" t="s">
        <v>6393</v>
      </c>
      <c r="B342" t="s">
        <v>1906</v>
      </c>
      <c r="C342" t="s">
        <v>1907</v>
      </c>
      <c r="D342" t="s">
        <v>6141</v>
      </c>
      <c r="E342">
        <v>5</v>
      </c>
      <c r="F342" t="s">
        <v>1908</v>
      </c>
      <c r="G342" t="s">
        <v>1909</v>
      </c>
      <c r="H342" t="s">
        <v>19</v>
      </c>
      <c r="I342" t="s">
        <v>6194</v>
      </c>
      <c r="J342" t="s">
        <v>6188</v>
      </c>
      <c r="K342">
        <v>1</v>
      </c>
      <c r="L342">
        <v>13.75</v>
      </c>
      <c r="M342">
        <v>68.75</v>
      </c>
    </row>
    <row r="343" spans="1:13" x14ac:dyDescent="0.35">
      <c r="A343" t="s">
        <v>6393</v>
      </c>
      <c r="B343" t="s">
        <v>1906</v>
      </c>
      <c r="C343" t="s">
        <v>1907</v>
      </c>
      <c r="D343" t="s">
        <v>6141</v>
      </c>
      <c r="E343">
        <v>5</v>
      </c>
      <c r="F343" t="s">
        <v>1908</v>
      </c>
      <c r="G343" t="s">
        <v>1909</v>
      </c>
      <c r="H343" t="s">
        <v>19</v>
      </c>
      <c r="I343" t="s">
        <v>6194</v>
      </c>
      <c r="J343" t="s">
        <v>6188</v>
      </c>
      <c r="K343">
        <v>1</v>
      </c>
      <c r="L343">
        <v>13.75</v>
      </c>
      <c r="M343">
        <v>68.75</v>
      </c>
    </row>
    <row r="344" spans="1:13" x14ac:dyDescent="0.35">
      <c r="A344" t="s">
        <v>6394</v>
      </c>
      <c r="B344" t="s">
        <v>1800</v>
      </c>
      <c r="C344" t="s">
        <v>1801</v>
      </c>
      <c r="D344" t="s">
        <v>6145</v>
      </c>
      <c r="E344">
        <v>5</v>
      </c>
      <c r="F344" t="s">
        <v>1802</v>
      </c>
      <c r="G344" t="s">
        <v>1803</v>
      </c>
      <c r="H344" t="s">
        <v>28</v>
      </c>
      <c r="I344" t="s">
        <v>6195</v>
      </c>
      <c r="J344" t="s">
        <v>6186</v>
      </c>
      <c r="K344">
        <v>0.2</v>
      </c>
      <c r="L344" s="3">
        <v>4755</v>
      </c>
      <c r="M344" s="3">
        <v>23775</v>
      </c>
    </row>
    <row r="345" spans="1:13" x14ac:dyDescent="0.35">
      <c r="A345" t="s">
        <v>6394</v>
      </c>
      <c r="B345" t="s">
        <v>1800</v>
      </c>
      <c r="C345" t="s">
        <v>1801</v>
      </c>
      <c r="D345" t="s">
        <v>6145</v>
      </c>
      <c r="E345">
        <v>5</v>
      </c>
      <c r="F345" t="s">
        <v>1802</v>
      </c>
      <c r="G345" t="s">
        <v>1803</v>
      </c>
      <c r="H345" t="s">
        <v>28</v>
      </c>
      <c r="I345" t="s">
        <v>6195</v>
      </c>
      <c r="J345" t="s">
        <v>6186</v>
      </c>
      <c r="K345">
        <v>0.2</v>
      </c>
      <c r="L345" s="3">
        <v>4755</v>
      </c>
      <c r="M345" s="3">
        <v>23775</v>
      </c>
    </row>
    <row r="346" spans="1:13" x14ac:dyDescent="0.35">
      <c r="A346" t="s">
        <v>6356</v>
      </c>
      <c r="B346" t="s">
        <v>1659</v>
      </c>
      <c r="C346" t="s">
        <v>1660</v>
      </c>
      <c r="D346" t="s">
        <v>6144</v>
      </c>
      <c r="E346">
        <v>4</v>
      </c>
      <c r="F346" t="s">
        <v>1661</v>
      </c>
      <c r="G346" t="s">
        <v>1662</v>
      </c>
      <c r="H346" t="s">
        <v>318</v>
      </c>
      <c r="I346" t="s">
        <v>6194</v>
      </c>
      <c r="J346" t="s">
        <v>6187</v>
      </c>
      <c r="K346">
        <v>0.5</v>
      </c>
      <c r="L346">
        <v>7.29</v>
      </c>
      <c r="M346">
        <v>29.16</v>
      </c>
    </row>
    <row r="347" spans="1:13" x14ac:dyDescent="0.35">
      <c r="A347" t="s">
        <v>6356</v>
      </c>
      <c r="B347" t="s">
        <v>1659</v>
      </c>
      <c r="C347" t="s">
        <v>1660</v>
      </c>
      <c r="D347" t="s">
        <v>6144</v>
      </c>
      <c r="E347">
        <v>4</v>
      </c>
      <c r="F347" t="s">
        <v>1661</v>
      </c>
      <c r="G347" t="s">
        <v>1662</v>
      </c>
      <c r="H347" t="s">
        <v>318</v>
      </c>
      <c r="I347" t="s">
        <v>6194</v>
      </c>
      <c r="J347" t="s">
        <v>6187</v>
      </c>
      <c r="K347">
        <v>0.5</v>
      </c>
      <c r="L347">
        <v>7.29</v>
      </c>
      <c r="M347">
        <v>29.16</v>
      </c>
    </row>
    <row r="348" spans="1:13" x14ac:dyDescent="0.35">
      <c r="A348" t="s">
        <v>6252</v>
      </c>
      <c r="B348" t="s">
        <v>5466</v>
      </c>
      <c r="C348" t="s">
        <v>5467</v>
      </c>
      <c r="D348" t="s">
        <v>6178</v>
      </c>
      <c r="E348">
        <v>2</v>
      </c>
      <c r="F348" t="s">
        <v>5468</v>
      </c>
      <c r="G348" t="s">
        <v>5469</v>
      </c>
      <c r="H348" t="s">
        <v>19</v>
      </c>
      <c r="I348" t="s">
        <v>6192</v>
      </c>
      <c r="J348" t="s">
        <v>6186</v>
      </c>
      <c r="K348">
        <v>0.2</v>
      </c>
      <c r="L348" s="3">
        <v>3585</v>
      </c>
      <c r="M348">
        <v>7.17</v>
      </c>
    </row>
    <row r="349" spans="1:13" x14ac:dyDescent="0.35">
      <c r="A349" t="s">
        <v>6395</v>
      </c>
      <c r="B349" t="s">
        <v>1158</v>
      </c>
      <c r="C349" t="s">
        <v>1159</v>
      </c>
      <c r="D349" t="s">
        <v>6156</v>
      </c>
      <c r="E349">
        <v>1</v>
      </c>
      <c r="F349" t="s">
        <v>1160</v>
      </c>
      <c r="G349" t="s">
        <v>1161</v>
      </c>
      <c r="H349" t="s">
        <v>19</v>
      </c>
      <c r="I349" t="s">
        <v>6194</v>
      </c>
      <c r="J349" t="s">
        <v>6188</v>
      </c>
      <c r="K349">
        <v>0.2</v>
      </c>
      <c r="L349" s="3">
        <v>4125</v>
      </c>
      <c r="M349" s="3">
        <v>4125</v>
      </c>
    </row>
    <row r="350" spans="1:13" x14ac:dyDescent="0.35">
      <c r="A350" t="s">
        <v>6395</v>
      </c>
      <c r="B350" t="s">
        <v>1158</v>
      </c>
      <c r="C350" t="s">
        <v>1159</v>
      </c>
      <c r="D350" t="s">
        <v>6167</v>
      </c>
      <c r="E350">
        <v>1</v>
      </c>
      <c r="F350" t="s">
        <v>1160</v>
      </c>
      <c r="G350" t="s">
        <v>1161</v>
      </c>
      <c r="H350" t="s">
        <v>19</v>
      </c>
      <c r="I350" t="s">
        <v>6193</v>
      </c>
      <c r="J350" t="s">
        <v>6186</v>
      </c>
      <c r="K350">
        <v>0.2</v>
      </c>
      <c r="L350" s="3">
        <v>3885</v>
      </c>
      <c r="M350" s="3">
        <v>3885</v>
      </c>
    </row>
    <row r="351" spans="1:13" x14ac:dyDescent="0.35">
      <c r="A351" t="s">
        <v>6395</v>
      </c>
      <c r="B351" t="s">
        <v>1158</v>
      </c>
      <c r="C351" t="s">
        <v>1159</v>
      </c>
      <c r="D351" t="s">
        <v>6141</v>
      </c>
      <c r="E351">
        <v>5</v>
      </c>
      <c r="F351" t="s">
        <v>1160</v>
      </c>
      <c r="G351" t="s">
        <v>1161</v>
      </c>
      <c r="H351" t="s">
        <v>19</v>
      </c>
      <c r="I351" t="s">
        <v>6194</v>
      </c>
      <c r="J351" t="s">
        <v>6188</v>
      </c>
      <c r="K351">
        <v>1</v>
      </c>
      <c r="L351">
        <v>13.75</v>
      </c>
      <c r="M351">
        <v>68.75</v>
      </c>
    </row>
    <row r="352" spans="1:13" x14ac:dyDescent="0.35">
      <c r="A352" t="s">
        <v>6395</v>
      </c>
      <c r="B352" t="s">
        <v>1158</v>
      </c>
      <c r="C352" t="s">
        <v>1159</v>
      </c>
      <c r="D352" t="s">
        <v>6156</v>
      </c>
      <c r="E352">
        <v>1</v>
      </c>
      <c r="F352" t="s">
        <v>1160</v>
      </c>
      <c r="G352" t="s">
        <v>1161</v>
      </c>
      <c r="H352" t="s">
        <v>19</v>
      </c>
      <c r="I352" t="s">
        <v>6194</v>
      </c>
      <c r="J352" t="s">
        <v>6188</v>
      </c>
      <c r="K352">
        <v>0.2</v>
      </c>
      <c r="L352" s="3">
        <v>4125</v>
      </c>
      <c r="M352" s="3">
        <v>4125</v>
      </c>
    </row>
    <row r="353" spans="1:13" x14ac:dyDescent="0.35">
      <c r="A353" t="s">
        <v>6395</v>
      </c>
      <c r="B353" t="s">
        <v>1158</v>
      </c>
      <c r="C353" t="s">
        <v>1159</v>
      </c>
      <c r="D353" t="s">
        <v>6167</v>
      </c>
      <c r="E353">
        <v>1</v>
      </c>
      <c r="F353" t="s">
        <v>1160</v>
      </c>
      <c r="G353" t="s">
        <v>1161</v>
      </c>
      <c r="H353" t="s">
        <v>19</v>
      </c>
      <c r="I353" t="s">
        <v>6193</v>
      </c>
      <c r="J353" t="s">
        <v>6186</v>
      </c>
      <c r="K353">
        <v>0.2</v>
      </c>
      <c r="L353" s="3">
        <v>3885</v>
      </c>
      <c r="M353" s="3">
        <v>3885</v>
      </c>
    </row>
    <row r="354" spans="1:13" x14ac:dyDescent="0.35">
      <c r="A354" t="s">
        <v>6395</v>
      </c>
      <c r="B354" t="s">
        <v>1158</v>
      </c>
      <c r="C354" t="s">
        <v>1159</v>
      </c>
      <c r="D354" t="s">
        <v>6141</v>
      </c>
      <c r="E354">
        <v>5</v>
      </c>
      <c r="F354" t="s">
        <v>1160</v>
      </c>
      <c r="G354" t="s">
        <v>1161</v>
      </c>
      <c r="H354" t="s">
        <v>19</v>
      </c>
      <c r="I354" t="s">
        <v>6194</v>
      </c>
      <c r="J354" t="s">
        <v>6188</v>
      </c>
      <c r="K354">
        <v>1</v>
      </c>
      <c r="L354">
        <v>13.75</v>
      </c>
      <c r="M354">
        <v>68.75</v>
      </c>
    </row>
    <row r="355" spans="1:13" x14ac:dyDescent="0.35">
      <c r="A355" t="s">
        <v>6396</v>
      </c>
      <c r="B355" t="s">
        <v>3996</v>
      </c>
      <c r="C355" t="s">
        <v>3997</v>
      </c>
      <c r="D355" t="s">
        <v>6140</v>
      </c>
      <c r="E355">
        <v>6</v>
      </c>
      <c r="F355" t="s">
        <v>3998</v>
      </c>
      <c r="G355" t="s">
        <v>3999</v>
      </c>
      <c r="H355" t="s">
        <v>19</v>
      </c>
      <c r="I355" t="s">
        <v>6193</v>
      </c>
      <c r="J355" t="s">
        <v>6186</v>
      </c>
      <c r="K355">
        <v>1</v>
      </c>
      <c r="L355">
        <v>12.95</v>
      </c>
      <c r="M355">
        <v>77.7</v>
      </c>
    </row>
    <row r="356" spans="1:13" x14ac:dyDescent="0.35">
      <c r="A356" t="s">
        <v>6248</v>
      </c>
      <c r="B356" t="s">
        <v>2357</v>
      </c>
      <c r="C356" t="s">
        <v>2358</v>
      </c>
      <c r="D356" t="s">
        <v>6151</v>
      </c>
      <c r="E356">
        <v>1</v>
      </c>
      <c r="F356" t="s">
        <v>2359</v>
      </c>
      <c r="G356" t="s">
        <v>2360</v>
      </c>
      <c r="H356" t="s">
        <v>19</v>
      </c>
      <c r="I356" t="s">
        <v>6192</v>
      </c>
      <c r="J356" t="s">
        <v>6188</v>
      </c>
      <c r="K356">
        <v>2.5</v>
      </c>
      <c r="L356" s="3">
        <v>22885</v>
      </c>
      <c r="M356" s="3">
        <v>22885</v>
      </c>
    </row>
    <row r="357" spans="1:13" x14ac:dyDescent="0.35">
      <c r="A357" t="s">
        <v>6248</v>
      </c>
      <c r="B357" t="s">
        <v>2357</v>
      </c>
      <c r="C357" t="s">
        <v>2358</v>
      </c>
      <c r="D357" t="s">
        <v>6151</v>
      </c>
      <c r="E357">
        <v>1</v>
      </c>
      <c r="F357" t="s">
        <v>2359</v>
      </c>
      <c r="G357" t="s">
        <v>2360</v>
      </c>
      <c r="H357" t="s">
        <v>19</v>
      </c>
      <c r="I357" t="s">
        <v>6192</v>
      </c>
      <c r="J357" t="s">
        <v>6188</v>
      </c>
      <c r="K357">
        <v>2.5</v>
      </c>
      <c r="L357" s="3">
        <v>22885</v>
      </c>
      <c r="M357" s="3">
        <v>22885</v>
      </c>
    </row>
    <row r="358" spans="1:13" x14ac:dyDescent="0.35">
      <c r="A358" t="s">
        <v>6397</v>
      </c>
      <c r="B358" t="s">
        <v>2573</v>
      </c>
      <c r="C358" t="s">
        <v>2574</v>
      </c>
      <c r="D358" t="s">
        <v>6183</v>
      </c>
      <c r="E358">
        <v>2</v>
      </c>
      <c r="F358" t="s">
        <v>2575</v>
      </c>
      <c r="G358" t="s">
        <v>2576</v>
      </c>
      <c r="H358" t="s">
        <v>19</v>
      </c>
      <c r="I358" t="s">
        <v>6194</v>
      </c>
      <c r="J358" t="s">
        <v>6187</v>
      </c>
      <c r="K358">
        <v>1</v>
      </c>
      <c r="L358">
        <v>12.15</v>
      </c>
      <c r="M358">
        <v>24.3</v>
      </c>
    </row>
    <row r="359" spans="1:13" x14ac:dyDescent="0.35">
      <c r="A359" t="s">
        <v>6397</v>
      </c>
      <c r="B359" t="s">
        <v>2573</v>
      </c>
      <c r="C359" t="s">
        <v>2574</v>
      </c>
      <c r="D359" t="s">
        <v>6183</v>
      </c>
      <c r="E359">
        <v>2</v>
      </c>
      <c r="F359" t="s">
        <v>2575</v>
      </c>
      <c r="G359" t="s">
        <v>2576</v>
      </c>
      <c r="H359" t="s">
        <v>19</v>
      </c>
      <c r="I359" t="s">
        <v>6194</v>
      </c>
      <c r="J359" t="s">
        <v>6187</v>
      </c>
      <c r="K359">
        <v>1</v>
      </c>
      <c r="L359">
        <v>12.15</v>
      </c>
      <c r="M359">
        <v>24.3</v>
      </c>
    </row>
    <row r="360" spans="1:13" x14ac:dyDescent="0.35">
      <c r="A360" t="s">
        <v>6398</v>
      </c>
      <c r="B360" t="s">
        <v>2591</v>
      </c>
      <c r="C360" t="s">
        <v>2592</v>
      </c>
      <c r="D360" t="s">
        <v>6158</v>
      </c>
      <c r="E360">
        <v>3</v>
      </c>
      <c r="F360" t="s">
        <v>2593</v>
      </c>
      <c r="G360" t="s">
        <v>6197</v>
      </c>
      <c r="H360" t="s">
        <v>318</v>
      </c>
      <c r="I360" t="s">
        <v>6193</v>
      </c>
      <c r="J360" t="s">
        <v>6187</v>
      </c>
      <c r="K360">
        <v>0.5</v>
      </c>
      <c r="L360">
        <v>5.97</v>
      </c>
      <c r="M360">
        <v>17.91</v>
      </c>
    </row>
    <row r="361" spans="1:13" x14ac:dyDescent="0.35">
      <c r="A361" t="s">
        <v>6398</v>
      </c>
      <c r="B361" t="s">
        <v>2591</v>
      </c>
      <c r="C361" t="s">
        <v>2592</v>
      </c>
      <c r="D361" t="s">
        <v>6158</v>
      </c>
      <c r="E361">
        <v>3</v>
      </c>
      <c r="F361" t="s">
        <v>2593</v>
      </c>
      <c r="G361" t="s">
        <v>6197</v>
      </c>
      <c r="H361" t="s">
        <v>318</v>
      </c>
      <c r="I361" t="s">
        <v>6193</v>
      </c>
      <c r="J361" t="s">
        <v>6187</v>
      </c>
      <c r="K361">
        <v>0.5</v>
      </c>
      <c r="L361">
        <v>5.97</v>
      </c>
      <c r="M361">
        <v>17.91</v>
      </c>
    </row>
    <row r="362" spans="1:13" x14ac:dyDescent="0.35">
      <c r="A362" t="s">
        <v>6399</v>
      </c>
      <c r="B362" t="s">
        <v>3728</v>
      </c>
      <c r="C362" t="s">
        <v>3729</v>
      </c>
      <c r="D362" t="s">
        <v>6155</v>
      </c>
      <c r="E362">
        <v>6</v>
      </c>
      <c r="F362" t="s">
        <v>3730</v>
      </c>
      <c r="G362" t="s">
        <v>3731</v>
      </c>
      <c r="H362" t="s">
        <v>19</v>
      </c>
      <c r="I362" t="s">
        <v>6193</v>
      </c>
      <c r="J362" t="s">
        <v>6188</v>
      </c>
      <c r="K362">
        <v>1</v>
      </c>
      <c r="L362">
        <v>11.25</v>
      </c>
      <c r="M362">
        <v>67.5</v>
      </c>
    </row>
    <row r="363" spans="1:13" x14ac:dyDescent="0.35">
      <c r="A363" t="s">
        <v>6399</v>
      </c>
      <c r="B363" t="s">
        <v>5147</v>
      </c>
      <c r="C363" t="s">
        <v>5148</v>
      </c>
      <c r="D363" t="s">
        <v>6152</v>
      </c>
      <c r="E363">
        <v>5</v>
      </c>
      <c r="F363" t="s">
        <v>5149</v>
      </c>
      <c r="G363" t="s">
        <v>5150</v>
      </c>
      <c r="H363" t="s">
        <v>19</v>
      </c>
      <c r="I363" t="s">
        <v>6193</v>
      </c>
      <c r="J363" t="s">
        <v>6188</v>
      </c>
      <c r="K363">
        <v>0.2</v>
      </c>
      <c r="L363" s="3">
        <v>3375</v>
      </c>
      <c r="M363" s="3">
        <v>16875</v>
      </c>
    </row>
    <row r="364" spans="1:13" x14ac:dyDescent="0.35">
      <c r="A364" t="s">
        <v>6400</v>
      </c>
      <c r="B364" t="s">
        <v>827</v>
      </c>
      <c r="C364" t="s">
        <v>828</v>
      </c>
      <c r="D364" t="s">
        <v>6168</v>
      </c>
      <c r="E364">
        <v>5</v>
      </c>
      <c r="F364" t="s">
        <v>829</v>
      </c>
      <c r="G364" t="s">
        <v>830</v>
      </c>
      <c r="H364" t="s">
        <v>19</v>
      </c>
      <c r="I364" t="s">
        <v>6193</v>
      </c>
      <c r="J364" t="s">
        <v>6187</v>
      </c>
      <c r="K364">
        <v>2.5</v>
      </c>
      <c r="L364" s="3">
        <v>22885</v>
      </c>
      <c r="M364" s="3">
        <v>114425</v>
      </c>
    </row>
    <row r="365" spans="1:13" x14ac:dyDescent="0.35">
      <c r="A365" t="s">
        <v>6400</v>
      </c>
      <c r="B365" t="s">
        <v>827</v>
      </c>
      <c r="C365" t="s">
        <v>828</v>
      </c>
      <c r="D365" t="s">
        <v>6168</v>
      </c>
      <c r="E365">
        <v>5</v>
      </c>
      <c r="F365" t="s">
        <v>829</v>
      </c>
      <c r="G365" t="s">
        <v>830</v>
      </c>
      <c r="H365" t="s">
        <v>19</v>
      </c>
      <c r="I365" t="s">
        <v>6193</v>
      </c>
      <c r="J365" t="s">
        <v>6187</v>
      </c>
      <c r="K365">
        <v>2.5</v>
      </c>
      <c r="L365" s="3">
        <v>22885</v>
      </c>
      <c r="M365" s="3">
        <v>114425</v>
      </c>
    </row>
    <row r="366" spans="1:13" x14ac:dyDescent="0.35">
      <c r="A366" t="s">
        <v>6401</v>
      </c>
      <c r="B366" t="s">
        <v>4234</v>
      </c>
      <c r="C366" t="s">
        <v>4235</v>
      </c>
      <c r="D366" t="s">
        <v>6155</v>
      </c>
      <c r="E366">
        <v>6</v>
      </c>
      <c r="F366" t="s">
        <v>4236</v>
      </c>
      <c r="G366" t="s">
        <v>4237</v>
      </c>
      <c r="H366" t="s">
        <v>19</v>
      </c>
      <c r="I366" t="s">
        <v>6193</v>
      </c>
      <c r="J366" t="s">
        <v>6188</v>
      </c>
      <c r="K366">
        <v>1</v>
      </c>
      <c r="L366">
        <v>11.25</v>
      </c>
      <c r="M366">
        <v>67.5</v>
      </c>
    </row>
    <row r="367" spans="1:13" x14ac:dyDescent="0.35">
      <c r="A367" t="s">
        <v>6402</v>
      </c>
      <c r="B367" t="s">
        <v>2579</v>
      </c>
      <c r="C367" t="s">
        <v>2580</v>
      </c>
      <c r="D367" t="s">
        <v>6180</v>
      </c>
      <c r="E367">
        <v>6</v>
      </c>
      <c r="F367" t="s">
        <v>2581</v>
      </c>
      <c r="G367" t="s">
        <v>2582</v>
      </c>
      <c r="H367" t="s">
        <v>19</v>
      </c>
      <c r="I367" t="s">
        <v>6193</v>
      </c>
      <c r="J367" t="s">
        <v>6186</v>
      </c>
      <c r="K367">
        <v>0.5</v>
      </c>
      <c r="L367">
        <v>7.77</v>
      </c>
      <c r="M367">
        <v>46.62</v>
      </c>
    </row>
    <row r="368" spans="1:13" x14ac:dyDescent="0.35">
      <c r="A368" t="s">
        <v>6402</v>
      </c>
      <c r="B368" t="s">
        <v>2579</v>
      </c>
      <c r="C368" t="s">
        <v>2580</v>
      </c>
      <c r="D368" t="s">
        <v>6180</v>
      </c>
      <c r="E368">
        <v>6</v>
      </c>
      <c r="F368" t="s">
        <v>2581</v>
      </c>
      <c r="G368" t="s">
        <v>2582</v>
      </c>
      <c r="H368" t="s">
        <v>19</v>
      </c>
      <c r="I368" t="s">
        <v>6193</v>
      </c>
      <c r="J368" t="s">
        <v>6186</v>
      </c>
      <c r="K368">
        <v>0.5</v>
      </c>
      <c r="L368">
        <v>7.77</v>
      </c>
      <c r="M368">
        <v>46.62</v>
      </c>
    </row>
    <row r="369" spans="1:13" x14ac:dyDescent="0.35">
      <c r="A369" t="s">
        <v>6403</v>
      </c>
      <c r="B369" t="s">
        <v>2227</v>
      </c>
      <c r="C369" t="s">
        <v>2228</v>
      </c>
      <c r="D369" t="s">
        <v>6155</v>
      </c>
      <c r="E369">
        <v>3</v>
      </c>
      <c r="F369" t="s">
        <v>2229</v>
      </c>
      <c r="G369" t="s">
        <v>2230</v>
      </c>
      <c r="H369" t="s">
        <v>28</v>
      </c>
      <c r="I369" t="s">
        <v>6193</v>
      </c>
      <c r="J369" t="s">
        <v>6188</v>
      </c>
      <c r="K369">
        <v>1</v>
      </c>
      <c r="L369">
        <v>11.25</v>
      </c>
      <c r="M369">
        <v>33.75</v>
      </c>
    </row>
    <row r="370" spans="1:13" x14ac:dyDescent="0.35">
      <c r="A370" t="s">
        <v>6403</v>
      </c>
      <c r="B370" t="s">
        <v>2227</v>
      </c>
      <c r="C370" t="s">
        <v>2228</v>
      </c>
      <c r="D370" t="s">
        <v>6155</v>
      </c>
      <c r="E370">
        <v>3</v>
      </c>
      <c r="F370" t="s">
        <v>2229</v>
      </c>
      <c r="G370" t="s">
        <v>2230</v>
      </c>
      <c r="H370" t="s">
        <v>28</v>
      </c>
      <c r="I370" t="s">
        <v>6193</v>
      </c>
      <c r="J370" t="s">
        <v>6188</v>
      </c>
      <c r="K370">
        <v>1</v>
      </c>
      <c r="L370">
        <v>11.25</v>
      </c>
      <c r="M370">
        <v>33.75</v>
      </c>
    </row>
    <row r="371" spans="1:13" x14ac:dyDescent="0.35">
      <c r="A371" t="s">
        <v>6404</v>
      </c>
      <c r="B371" t="s">
        <v>4123</v>
      </c>
      <c r="C371" t="s">
        <v>4124</v>
      </c>
      <c r="D371" t="s">
        <v>6148</v>
      </c>
      <c r="E371">
        <v>3</v>
      </c>
      <c r="F371" t="s">
        <v>4125</v>
      </c>
      <c r="G371" t="s">
        <v>4126</v>
      </c>
      <c r="H371" t="s">
        <v>19</v>
      </c>
      <c r="I371" t="s">
        <v>6194</v>
      </c>
      <c r="J371" t="s">
        <v>6186</v>
      </c>
      <c r="K371">
        <v>2.5</v>
      </c>
      <c r="L371" s="3">
        <v>34155</v>
      </c>
      <c r="M371" s="3">
        <v>102465</v>
      </c>
    </row>
    <row r="372" spans="1:13" x14ac:dyDescent="0.35">
      <c r="A372" t="s">
        <v>6405</v>
      </c>
      <c r="B372" t="s">
        <v>1828</v>
      </c>
      <c r="C372" t="s">
        <v>1829</v>
      </c>
      <c r="D372" t="s">
        <v>6178</v>
      </c>
      <c r="E372">
        <v>1</v>
      </c>
      <c r="F372" t="s">
        <v>1830</v>
      </c>
      <c r="G372" t="s">
        <v>6197</v>
      </c>
      <c r="H372" t="s">
        <v>19</v>
      </c>
      <c r="I372" t="s">
        <v>6192</v>
      </c>
      <c r="J372" t="s">
        <v>6186</v>
      </c>
      <c r="K372">
        <v>0.2</v>
      </c>
      <c r="L372" s="3">
        <v>3585</v>
      </c>
      <c r="M372" s="3">
        <v>3585</v>
      </c>
    </row>
    <row r="373" spans="1:13" x14ac:dyDescent="0.35">
      <c r="A373" t="s">
        <v>6405</v>
      </c>
      <c r="B373" t="s">
        <v>1828</v>
      </c>
      <c r="C373" t="s">
        <v>1829</v>
      </c>
      <c r="D373" t="s">
        <v>6178</v>
      </c>
      <c r="E373">
        <v>1</v>
      </c>
      <c r="F373" t="s">
        <v>1830</v>
      </c>
      <c r="G373" t="s">
        <v>6197</v>
      </c>
      <c r="H373" t="s">
        <v>19</v>
      </c>
      <c r="I373" t="s">
        <v>6192</v>
      </c>
      <c r="J373" t="s">
        <v>6186</v>
      </c>
      <c r="K373">
        <v>0.2</v>
      </c>
      <c r="L373" s="3">
        <v>3585</v>
      </c>
      <c r="M373" s="3">
        <v>3585</v>
      </c>
    </row>
    <row r="374" spans="1:13" x14ac:dyDescent="0.35">
      <c r="A374" t="s">
        <v>6340</v>
      </c>
      <c r="B374" t="s">
        <v>4585</v>
      </c>
      <c r="C374" t="s">
        <v>4586</v>
      </c>
      <c r="D374" t="s">
        <v>6167</v>
      </c>
      <c r="E374">
        <v>6</v>
      </c>
      <c r="F374" t="s">
        <v>4587</v>
      </c>
      <c r="G374" t="s">
        <v>4588</v>
      </c>
      <c r="H374" t="s">
        <v>19</v>
      </c>
      <c r="I374" t="s">
        <v>6193</v>
      </c>
      <c r="J374" t="s">
        <v>6186</v>
      </c>
      <c r="K374">
        <v>0.2</v>
      </c>
      <c r="L374" s="3">
        <v>3885</v>
      </c>
      <c r="M374">
        <v>23.31</v>
      </c>
    </row>
    <row r="375" spans="1:13" x14ac:dyDescent="0.35">
      <c r="A375" t="s">
        <v>6406</v>
      </c>
      <c r="B375" t="s">
        <v>632</v>
      </c>
      <c r="C375" t="s">
        <v>633</v>
      </c>
      <c r="D375" t="s">
        <v>6156</v>
      </c>
      <c r="E375">
        <v>3</v>
      </c>
      <c r="F375" t="s">
        <v>634</v>
      </c>
      <c r="G375" t="s">
        <v>6197</v>
      </c>
      <c r="H375" t="s">
        <v>19</v>
      </c>
      <c r="I375" t="s">
        <v>6194</v>
      </c>
      <c r="J375" t="s">
        <v>6188</v>
      </c>
      <c r="K375">
        <v>0.2</v>
      </c>
      <c r="L375" s="3">
        <v>4125</v>
      </c>
      <c r="M375" s="3">
        <v>12375</v>
      </c>
    </row>
    <row r="376" spans="1:13" x14ac:dyDescent="0.35">
      <c r="A376" t="s">
        <v>6406</v>
      </c>
      <c r="B376" t="s">
        <v>632</v>
      </c>
      <c r="C376" t="s">
        <v>633</v>
      </c>
      <c r="D376" t="s">
        <v>6156</v>
      </c>
      <c r="E376">
        <v>3</v>
      </c>
      <c r="F376" t="s">
        <v>634</v>
      </c>
      <c r="G376" t="s">
        <v>6197</v>
      </c>
      <c r="H376" t="s">
        <v>19</v>
      </c>
      <c r="I376" t="s">
        <v>6194</v>
      </c>
      <c r="J376" t="s">
        <v>6188</v>
      </c>
      <c r="K376">
        <v>0.2</v>
      </c>
      <c r="L376" s="3">
        <v>4125</v>
      </c>
      <c r="M376" s="3">
        <v>12375</v>
      </c>
    </row>
    <row r="377" spans="1:13" x14ac:dyDescent="0.35">
      <c r="A377" t="s">
        <v>6407</v>
      </c>
      <c r="B377" t="s">
        <v>3289</v>
      </c>
      <c r="C377" t="s">
        <v>3290</v>
      </c>
      <c r="D377" t="s">
        <v>6170</v>
      </c>
      <c r="E377">
        <v>5</v>
      </c>
      <c r="F377" t="s">
        <v>3291</v>
      </c>
      <c r="G377" t="s">
        <v>6197</v>
      </c>
      <c r="H377" t="s">
        <v>19</v>
      </c>
      <c r="I377" t="s">
        <v>6195</v>
      </c>
      <c r="J377" t="s">
        <v>6186</v>
      </c>
      <c r="K377">
        <v>1</v>
      </c>
      <c r="L377">
        <v>15.85</v>
      </c>
      <c r="M377">
        <v>79.25</v>
      </c>
    </row>
    <row r="378" spans="1:13" x14ac:dyDescent="0.35">
      <c r="A378" t="s">
        <v>6407</v>
      </c>
      <c r="B378" t="s">
        <v>3289</v>
      </c>
      <c r="C378" t="s">
        <v>3290</v>
      </c>
      <c r="D378" t="s">
        <v>6170</v>
      </c>
      <c r="E378">
        <v>5</v>
      </c>
      <c r="F378" t="s">
        <v>3291</v>
      </c>
      <c r="G378" t="s">
        <v>6197</v>
      </c>
      <c r="H378" t="s">
        <v>19</v>
      </c>
      <c r="I378" t="s">
        <v>6195</v>
      </c>
      <c r="J378" t="s">
        <v>6186</v>
      </c>
      <c r="K378">
        <v>1</v>
      </c>
      <c r="L378">
        <v>15.85</v>
      </c>
      <c r="M378">
        <v>79.25</v>
      </c>
    </row>
    <row r="379" spans="1:13" x14ac:dyDescent="0.35">
      <c r="A379" t="s">
        <v>6408</v>
      </c>
      <c r="B379" t="s">
        <v>2153</v>
      </c>
      <c r="C379" t="s">
        <v>2154</v>
      </c>
      <c r="D379" t="s">
        <v>6141</v>
      </c>
      <c r="E379">
        <v>2</v>
      </c>
      <c r="F379" t="s">
        <v>2155</v>
      </c>
      <c r="G379" t="s">
        <v>6197</v>
      </c>
      <c r="H379" t="s">
        <v>19</v>
      </c>
      <c r="I379" t="s">
        <v>6194</v>
      </c>
      <c r="J379" t="s">
        <v>6188</v>
      </c>
      <c r="K379">
        <v>1</v>
      </c>
      <c r="L379">
        <v>13.75</v>
      </c>
      <c r="M379">
        <v>27.5</v>
      </c>
    </row>
    <row r="380" spans="1:13" x14ac:dyDescent="0.35">
      <c r="A380" t="s">
        <v>6408</v>
      </c>
      <c r="B380" t="s">
        <v>2153</v>
      </c>
      <c r="C380" t="s">
        <v>2154</v>
      </c>
      <c r="D380" t="s">
        <v>6141</v>
      </c>
      <c r="E380">
        <v>2</v>
      </c>
      <c r="F380" t="s">
        <v>2155</v>
      </c>
      <c r="G380" t="s">
        <v>6197</v>
      </c>
      <c r="H380" t="s">
        <v>19</v>
      </c>
      <c r="I380" t="s">
        <v>6194</v>
      </c>
      <c r="J380" t="s">
        <v>6188</v>
      </c>
      <c r="K380">
        <v>1</v>
      </c>
      <c r="L380">
        <v>13.75</v>
      </c>
      <c r="M380">
        <v>27.5</v>
      </c>
    </row>
    <row r="381" spans="1:13" x14ac:dyDescent="0.35">
      <c r="A381" t="s">
        <v>6409</v>
      </c>
      <c r="B381" t="s">
        <v>1682</v>
      </c>
      <c r="C381" t="s">
        <v>1683</v>
      </c>
      <c r="D381" t="s">
        <v>6153</v>
      </c>
      <c r="E381">
        <v>4</v>
      </c>
      <c r="F381" t="s">
        <v>1684</v>
      </c>
      <c r="G381" t="s">
        <v>1685</v>
      </c>
      <c r="H381" t="s">
        <v>19</v>
      </c>
      <c r="I381" t="s">
        <v>6194</v>
      </c>
      <c r="J381" t="s">
        <v>6187</v>
      </c>
      <c r="K381">
        <v>0.2</v>
      </c>
      <c r="L381" s="3">
        <v>3645</v>
      </c>
      <c r="M381">
        <v>14.58</v>
      </c>
    </row>
    <row r="382" spans="1:13" x14ac:dyDescent="0.35">
      <c r="A382" t="s">
        <v>6409</v>
      </c>
      <c r="B382" t="s">
        <v>1682</v>
      </c>
      <c r="C382" t="s">
        <v>1683</v>
      </c>
      <c r="D382" t="s">
        <v>6153</v>
      </c>
      <c r="E382">
        <v>4</v>
      </c>
      <c r="F382" t="s">
        <v>1684</v>
      </c>
      <c r="G382" t="s">
        <v>1685</v>
      </c>
      <c r="H382" t="s">
        <v>19</v>
      </c>
      <c r="I382" t="s">
        <v>6194</v>
      </c>
      <c r="J382" t="s">
        <v>6187</v>
      </c>
      <c r="K382">
        <v>0.2</v>
      </c>
      <c r="L382" s="3">
        <v>3645</v>
      </c>
      <c r="M382">
        <v>14.58</v>
      </c>
    </row>
    <row r="383" spans="1:13" x14ac:dyDescent="0.35">
      <c r="A383" t="s">
        <v>6410</v>
      </c>
      <c r="B383" t="s">
        <v>3124</v>
      </c>
      <c r="C383" t="s">
        <v>3125</v>
      </c>
      <c r="D383" t="s">
        <v>6154</v>
      </c>
      <c r="E383">
        <v>3</v>
      </c>
      <c r="F383" t="s">
        <v>3126</v>
      </c>
      <c r="G383" t="s">
        <v>3127</v>
      </c>
      <c r="H383" t="s">
        <v>19</v>
      </c>
      <c r="I383" t="s">
        <v>6193</v>
      </c>
      <c r="J383" t="s">
        <v>6187</v>
      </c>
      <c r="K383">
        <v>0.2</v>
      </c>
      <c r="L383" s="3">
        <v>2985</v>
      </c>
      <c r="M383" s="3">
        <v>8955</v>
      </c>
    </row>
    <row r="384" spans="1:13" x14ac:dyDescent="0.35">
      <c r="A384" t="s">
        <v>6410</v>
      </c>
      <c r="B384" t="s">
        <v>3124</v>
      </c>
      <c r="C384" t="s">
        <v>3125</v>
      </c>
      <c r="D384" t="s">
        <v>6154</v>
      </c>
      <c r="E384">
        <v>3</v>
      </c>
      <c r="F384" t="s">
        <v>3126</v>
      </c>
      <c r="G384" t="s">
        <v>3127</v>
      </c>
      <c r="H384" t="s">
        <v>19</v>
      </c>
      <c r="I384" t="s">
        <v>6193</v>
      </c>
      <c r="J384" t="s">
        <v>6187</v>
      </c>
      <c r="K384">
        <v>0.2</v>
      </c>
      <c r="L384" s="3">
        <v>2985</v>
      </c>
      <c r="M384" s="3">
        <v>8955</v>
      </c>
    </row>
    <row r="385" spans="1:13" x14ac:dyDescent="0.35">
      <c r="A385" t="s">
        <v>6411</v>
      </c>
      <c r="B385" t="s">
        <v>4836</v>
      </c>
      <c r="C385" t="s">
        <v>4837</v>
      </c>
      <c r="D385" t="s">
        <v>6151</v>
      </c>
      <c r="E385">
        <v>6</v>
      </c>
      <c r="F385" t="s">
        <v>4838</v>
      </c>
      <c r="G385" t="s">
        <v>4839</v>
      </c>
      <c r="H385" t="s">
        <v>28</v>
      </c>
      <c r="I385" t="s">
        <v>6192</v>
      </c>
      <c r="J385" t="s">
        <v>6188</v>
      </c>
      <c r="K385">
        <v>2.5</v>
      </c>
      <c r="L385" s="3">
        <v>22885</v>
      </c>
      <c r="M385">
        <v>137.31</v>
      </c>
    </row>
    <row r="386" spans="1:13" x14ac:dyDescent="0.35">
      <c r="A386" t="s">
        <v>6412</v>
      </c>
      <c r="B386" t="s">
        <v>4781</v>
      </c>
      <c r="C386" t="s">
        <v>4782</v>
      </c>
      <c r="D386" t="s">
        <v>6165</v>
      </c>
      <c r="E386">
        <v>1</v>
      </c>
      <c r="F386" t="s">
        <v>4783</v>
      </c>
      <c r="G386" t="s">
        <v>4784</v>
      </c>
      <c r="H386" t="s">
        <v>19</v>
      </c>
      <c r="I386" t="s">
        <v>6195</v>
      </c>
      <c r="J386" t="s">
        <v>6187</v>
      </c>
      <c r="K386">
        <v>2.5</v>
      </c>
      <c r="L386" s="3">
        <v>29785</v>
      </c>
      <c r="M386" s="3">
        <v>29785</v>
      </c>
    </row>
    <row r="387" spans="1:13" x14ac:dyDescent="0.35">
      <c r="A387" t="s">
        <v>6337</v>
      </c>
      <c r="B387" t="s">
        <v>3818</v>
      </c>
      <c r="C387" t="s">
        <v>3819</v>
      </c>
      <c r="D387" t="s">
        <v>6148</v>
      </c>
      <c r="E387">
        <v>6</v>
      </c>
      <c r="F387" t="s">
        <v>3820</v>
      </c>
      <c r="G387" t="s">
        <v>3821</v>
      </c>
      <c r="H387" t="s">
        <v>19</v>
      </c>
      <c r="I387" t="s">
        <v>6194</v>
      </c>
      <c r="J387" t="s">
        <v>6186</v>
      </c>
      <c r="K387">
        <v>2.5</v>
      </c>
      <c r="L387" s="3">
        <v>34155</v>
      </c>
      <c r="M387">
        <v>204.93</v>
      </c>
    </row>
    <row r="388" spans="1:13" x14ac:dyDescent="0.35">
      <c r="A388" t="s">
        <v>6283</v>
      </c>
      <c r="B388" t="s">
        <v>3850</v>
      </c>
      <c r="C388" t="s">
        <v>3851</v>
      </c>
      <c r="D388" t="s">
        <v>6171</v>
      </c>
      <c r="E388">
        <v>1</v>
      </c>
      <c r="F388" t="s">
        <v>3852</v>
      </c>
      <c r="G388" t="s">
        <v>6197</v>
      </c>
      <c r="H388" t="s">
        <v>28</v>
      </c>
      <c r="I388" t="s">
        <v>6194</v>
      </c>
      <c r="J388" t="s">
        <v>6186</v>
      </c>
      <c r="K388">
        <v>1</v>
      </c>
      <c r="L388">
        <v>14.85</v>
      </c>
      <c r="M388">
        <v>14.85</v>
      </c>
    </row>
    <row r="389" spans="1:13" x14ac:dyDescent="0.35">
      <c r="A389" t="s">
        <v>6413</v>
      </c>
      <c r="B389" t="s">
        <v>5609</v>
      </c>
      <c r="C389" t="s">
        <v>5610</v>
      </c>
      <c r="D389" t="s">
        <v>6157</v>
      </c>
      <c r="E389">
        <v>6</v>
      </c>
      <c r="F389" t="s">
        <v>5611</v>
      </c>
      <c r="G389" t="s">
        <v>6197</v>
      </c>
      <c r="H389" t="s">
        <v>19</v>
      </c>
      <c r="I389" t="s">
        <v>6193</v>
      </c>
      <c r="J389" t="s">
        <v>6188</v>
      </c>
      <c r="K389">
        <v>0.5</v>
      </c>
      <c r="L389">
        <v>6.75</v>
      </c>
      <c r="M389">
        <v>40.5</v>
      </c>
    </row>
    <row r="390" spans="1:13" x14ac:dyDescent="0.35">
      <c r="A390" t="s">
        <v>6414</v>
      </c>
      <c r="B390" t="s">
        <v>4545</v>
      </c>
      <c r="C390" t="s">
        <v>4546</v>
      </c>
      <c r="D390" t="s">
        <v>6143</v>
      </c>
      <c r="E390">
        <v>3</v>
      </c>
      <c r="F390" t="s">
        <v>4547</v>
      </c>
      <c r="G390" t="s">
        <v>4548</v>
      </c>
      <c r="H390" t="s">
        <v>19</v>
      </c>
      <c r="I390" t="s">
        <v>6195</v>
      </c>
      <c r="J390" t="s">
        <v>6187</v>
      </c>
      <c r="K390">
        <v>1</v>
      </c>
      <c r="L390">
        <v>12.95</v>
      </c>
      <c r="M390">
        <v>38.85</v>
      </c>
    </row>
    <row r="391" spans="1:13" x14ac:dyDescent="0.35">
      <c r="A391" t="s">
        <v>6377</v>
      </c>
      <c r="B391" t="s">
        <v>5030</v>
      </c>
      <c r="C391" t="s">
        <v>5031</v>
      </c>
      <c r="D391" t="s">
        <v>6166</v>
      </c>
      <c r="E391">
        <v>4</v>
      </c>
      <c r="F391" t="s">
        <v>5032</v>
      </c>
      <c r="G391" t="s">
        <v>5033</v>
      </c>
      <c r="H391" t="s">
        <v>19</v>
      </c>
      <c r="I391" t="s">
        <v>6194</v>
      </c>
      <c r="J391" t="s">
        <v>6188</v>
      </c>
      <c r="K391">
        <v>2.5</v>
      </c>
      <c r="L391" s="3">
        <v>31625</v>
      </c>
      <c r="M391">
        <v>126.5</v>
      </c>
    </row>
    <row r="392" spans="1:13" x14ac:dyDescent="0.35">
      <c r="A392" t="s">
        <v>6298</v>
      </c>
      <c r="B392" t="s">
        <v>2199</v>
      </c>
      <c r="C392" t="s">
        <v>2200</v>
      </c>
      <c r="D392" t="s">
        <v>6185</v>
      </c>
      <c r="E392">
        <v>4</v>
      </c>
      <c r="F392" t="s">
        <v>2201</v>
      </c>
      <c r="G392" t="s">
        <v>2202</v>
      </c>
      <c r="H392" t="s">
        <v>19</v>
      </c>
      <c r="I392" t="s">
        <v>6194</v>
      </c>
      <c r="J392" t="s">
        <v>6187</v>
      </c>
      <c r="K392">
        <v>2.5</v>
      </c>
      <c r="L392" s="3">
        <v>27945</v>
      </c>
      <c r="M392">
        <v>111.78</v>
      </c>
    </row>
    <row r="393" spans="1:13" x14ac:dyDescent="0.35">
      <c r="A393" t="s">
        <v>6298</v>
      </c>
      <c r="B393" t="s">
        <v>2199</v>
      </c>
      <c r="C393" t="s">
        <v>2200</v>
      </c>
      <c r="D393" t="s">
        <v>6185</v>
      </c>
      <c r="E393">
        <v>4</v>
      </c>
      <c r="F393" t="s">
        <v>2201</v>
      </c>
      <c r="G393" t="s">
        <v>2202</v>
      </c>
      <c r="H393" t="s">
        <v>19</v>
      </c>
      <c r="I393" t="s">
        <v>6194</v>
      </c>
      <c r="J393" t="s">
        <v>6187</v>
      </c>
      <c r="K393">
        <v>2.5</v>
      </c>
      <c r="L393" s="3">
        <v>27945</v>
      </c>
      <c r="M393">
        <v>111.78</v>
      </c>
    </row>
    <row r="394" spans="1:13" x14ac:dyDescent="0.35">
      <c r="A394" t="s">
        <v>6415</v>
      </c>
      <c r="B394" t="s">
        <v>5570</v>
      </c>
      <c r="C394" t="s">
        <v>5571</v>
      </c>
      <c r="D394" t="s">
        <v>6173</v>
      </c>
      <c r="E394">
        <v>5</v>
      </c>
      <c r="F394" t="s">
        <v>5572</v>
      </c>
      <c r="G394" t="s">
        <v>6197</v>
      </c>
      <c r="H394" t="s">
        <v>19</v>
      </c>
      <c r="I394" t="s">
        <v>6192</v>
      </c>
      <c r="J394" t="s">
        <v>6186</v>
      </c>
      <c r="K394">
        <v>0.5</v>
      </c>
      <c r="L394">
        <v>7.17</v>
      </c>
      <c r="M394">
        <v>35.85</v>
      </c>
    </row>
    <row r="395" spans="1:13" x14ac:dyDescent="0.35">
      <c r="A395" t="s">
        <v>6416</v>
      </c>
      <c r="B395" t="s">
        <v>3176</v>
      </c>
      <c r="C395" t="s">
        <v>3177</v>
      </c>
      <c r="D395" t="s">
        <v>6159</v>
      </c>
      <c r="E395">
        <v>2</v>
      </c>
      <c r="F395" t="s">
        <v>3178</v>
      </c>
      <c r="G395" t="s">
        <v>3179</v>
      </c>
      <c r="H395" t="s">
        <v>19</v>
      </c>
      <c r="I395" t="s">
        <v>6195</v>
      </c>
      <c r="J395" t="s">
        <v>6188</v>
      </c>
      <c r="K395">
        <v>0.2</v>
      </c>
      <c r="L395" s="3">
        <v>4365</v>
      </c>
      <c r="M395">
        <v>8.73</v>
      </c>
    </row>
    <row r="396" spans="1:13" x14ac:dyDescent="0.35">
      <c r="A396" t="s">
        <v>6416</v>
      </c>
      <c r="B396" t="s">
        <v>3176</v>
      </c>
      <c r="C396" t="s">
        <v>3177</v>
      </c>
      <c r="D396" t="s">
        <v>6159</v>
      </c>
      <c r="E396">
        <v>2</v>
      </c>
      <c r="F396" t="s">
        <v>3178</v>
      </c>
      <c r="G396" t="s">
        <v>3179</v>
      </c>
      <c r="H396" t="s">
        <v>19</v>
      </c>
      <c r="I396" t="s">
        <v>6195</v>
      </c>
      <c r="J396" t="s">
        <v>6188</v>
      </c>
      <c r="K396">
        <v>0.2</v>
      </c>
      <c r="L396" s="3">
        <v>4365</v>
      </c>
      <c r="M396">
        <v>8.73</v>
      </c>
    </row>
    <row r="397" spans="1:13" x14ac:dyDescent="0.35">
      <c r="A397" t="s">
        <v>6417</v>
      </c>
      <c r="B397" t="s">
        <v>4417</v>
      </c>
      <c r="C397" t="s">
        <v>4418</v>
      </c>
      <c r="D397" t="s">
        <v>6164</v>
      </c>
      <c r="E397">
        <v>5</v>
      </c>
      <c r="F397" t="s">
        <v>4419</v>
      </c>
      <c r="G397" t="s">
        <v>4420</v>
      </c>
      <c r="H397" t="s">
        <v>19</v>
      </c>
      <c r="I397" t="s">
        <v>6195</v>
      </c>
      <c r="J397" t="s">
        <v>6186</v>
      </c>
      <c r="K397">
        <v>2.5</v>
      </c>
      <c r="L397" s="3">
        <v>36455</v>
      </c>
      <c r="M397" s="3">
        <v>182275</v>
      </c>
    </row>
    <row r="398" spans="1:13" x14ac:dyDescent="0.35">
      <c r="A398" t="s">
        <v>6418</v>
      </c>
      <c r="B398" t="s">
        <v>5256</v>
      </c>
      <c r="C398" t="s">
        <v>5257</v>
      </c>
      <c r="D398" t="s">
        <v>6156</v>
      </c>
      <c r="E398">
        <v>2</v>
      </c>
      <c r="F398" t="s">
        <v>5258</v>
      </c>
      <c r="G398" t="s">
        <v>5259</v>
      </c>
      <c r="H398" t="s">
        <v>19</v>
      </c>
      <c r="I398" t="s">
        <v>6194</v>
      </c>
      <c r="J398" t="s">
        <v>6188</v>
      </c>
      <c r="K398">
        <v>0.2</v>
      </c>
      <c r="L398" s="3">
        <v>4125</v>
      </c>
      <c r="M398">
        <v>8.25</v>
      </c>
    </row>
    <row r="399" spans="1:13" x14ac:dyDescent="0.35">
      <c r="A399" t="s">
        <v>6419</v>
      </c>
      <c r="B399" t="s">
        <v>1293</v>
      </c>
      <c r="C399" t="s">
        <v>1294</v>
      </c>
      <c r="D399" t="s">
        <v>6160</v>
      </c>
      <c r="E399">
        <v>2</v>
      </c>
      <c r="F399" t="s">
        <v>1295</v>
      </c>
      <c r="G399" t="s">
        <v>1296</v>
      </c>
      <c r="H399" t="s">
        <v>19</v>
      </c>
      <c r="I399" t="s">
        <v>6195</v>
      </c>
      <c r="J399" t="s">
        <v>6188</v>
      </c>
      <c r="K399">
        <v>0.5</v>
      </c>
      <c r="L399">
        <v>8.73</v>
      </c>
      <c r="M399">
        <v>17.46</v>
      </c>
    </row>
    <row r="400" spans="1:13" x14ac:dyDescent="0.35">
      <c r="A400" t="s">
        <v>6419</v>
      </c>
      <c r="B400" t="s">
        <v>1293</v>
      </c>
      <c r="C400" t="s">
        <v>1294</v>
      </c>
      <c r="D400" t="s">
        <v>6160</v>
      </c>
      <c r="E400">
        <v>2</v>
      </c>
      <c r="F400" t="s">
        <v>1295</v>
      </c>
      <c r="G400" t="s">
        <v>1296</v>
      </c>
      <c r="H400" t="s">
        <v>19</v>
      </c>
      <c r="I400" t="s">
        <v>6195</v>
      </c>
      <c r="J400" t="s">
        <v>6188</v>
      </c>
      <c r="K400">
        <v>0.5</v>
      </c>
      <c r="L400">
        <v>8.73</v>
      </c>
      <c r="M400">
        <v>17.46</v>
      </c>
    </row>
    <row r="401" spans="1:13" x14ac:dyDescent="0.35">
      <c r="A401" t="s">
        <v>6420</v>
      </c>
      <c r="B401" t="s">
        <v>5489</v>
      </c>
      <c r="C401" t="s">
        <v>5490</v>
      </c>
      <c r="D401" t="s">
        <v>6172</v>
      </c>
      <c r="E401">
        <v>1</v>
      </c>
      <c r="F401" t="s">
        <v>5491</v>
      </c>
      <c r="G401" t="s">
        <v>5492</v>
      </c>
      <c r="H401" t="s">
        <v>19</v>
      </c>
      <c r="I401" t="s">
        <v>6192</v>
      </c>
      <c r="J401" t="s">
        <v>6187</v>
      </c>
      <c r="K401">
        <v>0.5</v>
      </c>
      <c r="L401">
        <v>5.37</v>
      </c>
      <c r="M401">
        <v>5.37</v>
      </c>
    </row>
    <row r="402" spans="1:13" x14ac:dyDescent="0.35">
      <c r="A402" t="s">
        <v>6421</v>
      </c>
      <c r="B402" t="s">
        <v>2458</v>
      </c>
      <c r="C402" t="s">
        <v>2459</v>
      </c>
      <c r="D402" t="s">
        <v>6178</v>
      </c>
      <c r="E402">
        <v>4</v>
      </c>
      <c r="F402" t="s">
        <v>2460</v>
      </c>
      <c r="G402" t="s">
        <v>2461</v>
      </c>
      <c r="H402" t="s">
        <v>19</v>
      </c>
      <c r="I402" t="s">
        <v>6192</v>
      </c>
      <c r="J402" t="s">
        <v>6186</v>
      </c>
      <c r="K402">
        <v>0.2</v>
      </c>
      <c r="L402" s="3">
        <v>3585</v>
      </c>
      <c r="M402">
        <v>14.34</v>
      </c>
    </row>
    <row r="403" spans="1:13" x14ac:dyDescent="0.35">
      <c r="A403" t="s">
        <v>6421</v>
      </c>
      <c r="B403" t="s">
        <v>2458</v>
      </c>
      <c r="C403" t="s">
        <v>2459</v>
      </c>
      <c r="D403" t="s">
        <v>6178</v>
      </c>
      <c r="E403">
        <v>4</v>
      </c>
      <c r="F403" t="s">
        <v>2460</v>
      </c>
      <c r="G403" t="s">
        <v>2461</v>
      </c>
      <c r="H403" t="s">
        <v>19</v>
      </c>
      <c r="I403" t="s">
        <v>6192</v>
      </c>
      <c r="J403" t="s">
        <v>6186</v>
      </c>
      <c r="K403">
        <v>0.2</v>
      </c>
      <c r="L403" s="3">
        <v>3585</v>
      </c>
      <c r="M403">
        <v>14.34</v>
      </c>
    </row>
    <row r="404" spans="1:13" x14ac:dyDescent="0.35">
      <c r="A404" t="s">
        <v>6422</v>
      </c>
      <c r="B404" t="s">
        <v>5791</v>
      </c>
      <c r="C404" t="s">
        <v>5792</v>
      </c>
      <c r="D404" t="s">
        <v>6171</v>
      </c>
      <c r="E404">
        <v>5</v>
      </c>
      <c r="F404" t="s">
        <v>5793</v>
      </c>
      <c r="G404" t="s">
        <v>5794</v>
      </c>
      <c r="H404" t="s">
        <v>19</v>
      </c>
      <c r="I404" t="s">
        <v>6194</v>
      </c>
      <c r="J404" t="s">
        <v>6186</v>
      </c>
      <c r="K404">
        <v>1</v>
      </c>
      <c r="L404">
        <v>14.85</v>
      </c>
      <c r="M404">
        <v>74.25</v>
      </c>
    </row>
    <row r="405" spans="1:13" x14ac:dyDescent="0.35">
      <c r="A405" t="s">
        <v>6272</v>
      </c>
      <c r="B405" t="s">
        <v>1884</v>
      </c>
      <c r="C405" t="s">
        <v>1885</v>
      </c>
      <c r="D405" t="s">
        <v>6178</v>
      </c>
      <c r="E405">
        <v>6</v>
      </c>
      <c r="F405" t="s">
        <v>1886</v>
      </c>
      <c r="G405" t="s">
        <v>6197</v>
      </c>
      <c r="H405" t="s">
        <v>318</v>
      </c>
      <c r="I405" t="s">
        <v>6192</v>
      </c>
      <c r="J405" t="s">
        <v>6186</v>
      </c>
      <c r="K405">
        <v>0.2</v>
      </c>
      <c r="L405" s="3">
        <v>3585</v>
      </c>
      <c r="M405">
        <v>21.51</v>
      </c>
    </row>
    <row r="406" spans="1:13" x14ac:dyDescent="0.35">
      <c r="A406" t="s">
        <v>6272</v>
      </c>
      <c r="B406" t="s">
        <v>1884</v>
      </c>
      <c r="C406" t="s">
        <v>1885</v>
      </c>
      <c r="D406" t="s">
        <v>6178</v>
      </c>
      <c r="E406">
        <v>6</v>
      </c>
      <c r="F406" t="s">
        <v>1886</v>
      </c>
      <c r="G406" t="s">
        <v>6197</v>
      </c>
      <c r="H406" t="s">
        <v>318</v>
      </c>
      <c r="I406" t="s">
        <v>6192</v>
      </c>
      <c r="J406" t="s">
        <v>6186</v>
      </c>
      <c r="K406">
        <v>0.2</v>
      </c>
      <c r="L406" s="3">
        <v>3585</v>
      </c>
      <c r="M406">
        <v>21.51</v>
      </c>
    </row>
    <row r="407" spans="1:13" x14ac:dyDescent="0.35">
      <c r="A407" t="s">
        <v>6423</v>
      </c>
      <c r="B407" t="s">
        <v>6030</v>
      </c>
      <c r="C407" t="s">
        <v>6031</v>
      </c>
      <c r="D407" t="s">
        <v>6185</v>
      </c>
      <c r="E407">
        <v>6</v>
      </c>
      <c r="F407" t="s">
        <v>6032</v>
      </c>
      <c r="G407" t="s">
        <v>6197</v>
      </c>
      <c r="H407" t="s">
        <v>19</v>
      </c>
      <c r="I407" t="s">
        <v>6194</v>
      </c>
      <c r="J407" t="s">
        <v>6187</v>
      </c>
      <c r="K407">
        <v>2.5</v>
      </c>
      <c r="L407" s="3">
        <v>27945</v>
      </c>
      <c r="M407">
        <v>167.67</v>
      </c>
    </row>
    <row r="408" spans="1:13" x14ac:dyDescent="0.35">
      <c r="A408" t="s">
        <v>6424</v>
      </c>
      <c r="B408" t="s">
        <v>4133</v>
      </c>
      <c r="C408" t="s">
        <v>4134</v>
      </c>
      <c r="D408" t="s">
        <v>6168</v>
      </c>
      <c r="E408">
        <v>3</v>
      </c>
      <c r="F408" t="s">
        <v>4135</v>
      </c>
      <c r="G408" t="s">
        <v>4136</v>
      </c>
      <c r="H408" t="s">
        <v>19</v>
      </c>
      <c r="I408" t="s">
        <v>6193</v>
      </c>
      <c r="J408" t="s">
        <v>6187</v>
      </c>
      <c r="K408">
        <v>2.5</v>
      </c>
      <c r="L408" s="3">
        <v>22885</v>
      </c>
      <c r="M408" s="3">
        <v>68655</v>
      </c>
    </row>
    <row r="409" spans="1:13" x14ac:dyDescent="0.35">
      <c r="A409" t="s">
        <v>6425</v>
      </c>
      <c r="B409" t="s">
        <v>1940</v>
      </c>
      <c r="C409" t="s">
        <v>1941</v>
      </c>
      <c r="D409" t="s">
        <v>6185</v>
      </c>
      <c r="E409">
        <v>1</v>
      </c>
      <c r="F409" t="s">
        <v>1942</v>
      </c>
      <c r="G409" t="s">
        <v>1943</v>
      </c>
      <c r="H409" t="s">
        <v>19</v>
      </c>
      <c r="I409" t="s">
        <v>6194</v>
      </c>
      <c r="J409" t="s">
        <v>6187</v>
      </c>
      <c r="K409">
        <v>2.5</v>
      </c>
      <c r="L409" s="3">
        <v>27945</v>
      </c>
      <c r="M409" s="3">
        <v>27945</v>
      </c>
    </row>
    <row r="410" spans="1:13" x14ac:dyDescent="0.35">
      <c r="A410" t="s">
        <v>6425</v>
      </c>
      <c r="B410" t="s">
        <v>1940</v>
      </c>
      <c r="C410" t="s">
        <v>1941</v>
      </c>
      <c r="D410" t="s">
        <v>6185</v>
      </c>
      <c r="E410">
        <v>1</v>
      </c>
      <c r="F410" t="s">
        <v>1942</v>
      </c>
      <c r="G410" t="s">
        <v>1943</v>
      </c>
      <c r="H410" t="s">
        <v>19</v>
      </c>
      <c r="I410" t="s">
        <v>6194</v>
      </c>
      <c r="J410" t="s">
        <v>6187</v>
      </c>
      <c r="K410">
        <v>2.5</v>
      </c>
      <c r="L410" s="3">
        <v>27945</v>
      </c>
      <c r="M410" s="3">
        <v>27945</v>
      </c>
    </row>
    <row r="411" spans="1:13" x14ac:dyDescent="0.35">
      <c r="A411" t="s">
        <v>6426</v>
      </c>
      <c r="B411" t="s">
        <v>4365</v>
      </c>
      <c r="C411" t="s">
        <v>4366</v>
      </c>
      <c r="D411" t="s">
        <v>6163</v>
      </c>
      <c r="E411">
        <v>3</v>
      </c>
      <c r="F411" t="s">
        <v>4367</v>
      </c>
      <c r="G411" t="s">
        <v>4368</v>
      </c>
      <c r="H411" t="s">
        <v>19</v>
      </c>
      <c r="I411" t="s">
        <v>6192</v>
      </c>
      <c r="J411" t="s">
        <v>6187</v>
      </c>
      <c r="K411">
        <v>0.2</v>
      </c>
      <c r="L411" s="3">
        <v>2685</v>
      </c>
      <c r="M411" s="3">
        <v>8055</v>
      </c>
    </row>
    <row r="412" spans="1:13" x14ac:dyDescent="0.35">
      <c r="A412" t="s">
        <v>6427</v>
      </c>
      <c r="B412" t="s">
        <v>5553</v>
      </c>
      <c r="C412" t="s">
        <v>5554</v>
      </c>
      <c r="D412" t="s">
        <v>6166</v>
      </c>
      <c r="E412">
        <v>5</v>
      </c>
      <c r="F412" t="s">
        <v>5555</v>
      </c>
      <c r="G412" t="s">
        <v>6197</v>
      </c>
      <c r="H412" t="s">
        <v>19</v>
      </c>
      <c r="I412" t="s">
        <v>6194</v>
      </c>
      <c r="J412" t="s">
        <v>6188</v>
      </c>
      <c r="K412">
        <v>2.5</v>
      </c>
      <c r="L412" s="3">
        <v>31625</v>
      </c>
      <c r="M412" s="3">
        <v>158125</v>
      </c>
    </row>
    <row r="413" spans="1:13" x14ac:dyDescent="0.35">
      <c r="A413" t="s">
        <v>6374</v>
      </c>
      <c r="B413" t="s">
        <v>5575</v>
      </c>
      <c r="C413" t="s">
        <v>5554</v>
      </c>
      <c r="D413" t="s">
        <v>6162</v>
      </c>
      <c r="E413">
        <v>5</v>
      </c>
      <c r="F413" t="s">
        <v>5555</v>
      </c>
      <c r="G413" t="s">
        <v>6197</v>
      </c>
      <c r="H413" t="s">
        <v>19</v>
      </c>
      <c r="I413" t="s">
        <v>6195</v>
      </c>
      <c r="J413" t="s">
        <v>6188</v>
      </c>
      <c r="K413">
        <v>1</v>
      </c>
      <c r="L413">
        <v>14.55</v>
      </c>
      <c r="M413">
        <v>72.75</v>
      </c>
    </row>
    <row r="414" spans="1:13" x14ac:dyDescent="0.35">
      <c r="A414" t="s">
        <v>6428</v>
      </c>
      <c r="B414" t="s">
        <v>5720</v>
      </c>
      <c r="C414" t="s">
        <v>5554</v>
      </c>
      <c r="D414" t="s">
        <v>6157</v>
      </c>
      <c r="E414">
        <v>3</v>
      </c>
      <c r="F414" t="s">
        <v>5555</v>
      </c>
      <c r="G414" t="s">
        <v>6197</v>
      </c>
      <c r="H414" t="s">
        <v>19</v>
      </c>
      <c r="I414" t="s">
        <v>6193</v>
      </c>
      <c r="J414" t="s">
        <v>6188</v>
      </c>
      <c r="K414">
        <v>0.5</v>
      </c>
      <c r="L414">
        <v>6.75</v>
      </c>
      <c r="M414">
        <v>20.25</v>
      </c>
    </row>
    <row r="415" spans="1:13" x14ac:dyDescent="0.35">
      <c r="A415" t="s">
        <v>6429</v>
      </c>
      <c r="B415" t="s">
        <v>4591</v>
      </c>
      <c r="C415" t="s">
        <v>4592</v>
      </c>
      <c r="D415" t="s">
        <v>6164</v>
      </c>
      <c r="E415">
        <v>4</v>
      </c>
      <c r="F415" t="s">
        <v>4593</v>
      </c>
      <c r="G415" t="s">
        <v>6197</v>
      </c>
      <c r="H415" t="s">
        <v>19</v>
      </c>
      <c r="I415" t="s">
        <v>6195</v>
      </c>
      <c r="J415" t="s">
        <v>6186</v>
      </c>
      <c r="K415">
        <v>2.5</v>
      </c>
      <c r="L415" s="3">
        <v>36455</v>
      </c>
      <c r="M415">
        <v>145.82</v>
      </c>
    </row>
    <row r="416" spans="1:13" x14ac:dyDescent="0.35">
      <c r="A416" t="s">
        <v>6430</v>
      </c>
      <c r="B416" t="s">
        <v>6096</v>
      </c>
      <c r="C416" t="s">
        <v>6097</v>
      </c>
      <c r="D416" t="s">
        <v>6164</v>
      </c>
      <c r="E416">
        <v>3</v>
      </c>
      <c r="F416" t="s">
        <v>6098</v>
      </c>
      <c r="G416" t="s">
        <v>6197</v>
      </c>
      <c r="H416" t="s">
        <v>318</v>
      </c>
      <c r="I416" t="s">
        <v>6195</v>
      </c>
      <c r="J416" t="s">
        <v>6186</v>
      </c>
      <c r="K416">
        <v>2.5</v>
      </c>
      <c r="L416" s="3">
        <v>36455</v>
      </c>
      <c r="M416" s="3">
        <v>109365</v>
      </c>
    </row>
    <row r="417" spans="1:13" x14ac:dyDescent="0.35">
      <c r="A417" t="s">
        <v>6431</v>
      </c>
      <c r="B417" t="s">
        <v>5321</v>
      </c>
      <c r="C417" t="s">
        <v>5322</v>
      </c>
      <c r="D417" t="s">
        <v>6165</v>
      </c>
      <c r="E417">
        <v>3</v>
      </c>
      <c r="F417" t="s">
        <v>5323</v>
      </c>
      <c r="G417" t="s">
        <v>5324</v>
      </c>
      <c r="H417" t="s">
        <v>19</v>
      </c>
      <c r="I417" t="s">
        <v>6195</v>
      </c>
      <c r="J417" t="s">
        <v>6187</v>
      </c>
      <c r="K417">
        <v>2.5</v>
      </c>
      <c r="L417" s="3">
        <v>29785</v>
      </c>
      <c r="M417" s="3">
        <v>89355</v>
      </c>
    </row>
    <row r="418" spans="1:13" x14ac:dyDescent="0.35">
      <c r="A418" t="s">
        <v>6359</v>
      </c>
      <c r="B418" t="s">
        <v>5780</v>
      </c>
      <c r="C418" t="s">
        <v>5781</v>
      </c>
      <c r="D418" t="s">
        <v>6169</v>
      </c>
      <c r="E418">
        <v>3</v>
      </c>
      <c r="F418" t="s">
        <v>5782</v>
      </c>
      <c r="G418" t="s">
        <v>5783</v>
      </c>
      <c r="H418" t="s">
        <v>19</v>
      </c>
      <c r="I418" t="s">
        <v>6195</v>
      </c>
      <c r="J418" t="s">
        <v>6187</v>
      </c>
      <c r="K418">
        <v>0.5</v>
      </c>
      <c r="L418">
        <v>7.77</v>
      </c>
      <c r="M418">
        <v>23.31</v>
      </c>
    </row>
    <row r="419" spans="1:13" x14ac:dyDescent="0.35">
      <c r="A419" t="s">
        <v>6359</v>
      </c>
      <c r="B419" t="s">
        <v>5780</v>
      </c>
      <c r="C419" t="s">
        <v>5781</v>
      </c>
      <c r="D419" t="s">
        <v>6151</v>
      </c>
      <c r="E419">
        <v>4</v>
      </c>
      <c r="F419" t="s">
        <v>5782</v>
      </c>
      <c r="G419" t="s">
        <v>5783</v>
      </c>
      <c r="H419" t="s">
        <v>19</v>
      </c>
      <c r="I419" t="s">
        <v>6192</v>
      </c>
      <c r="J419" t="s">
        <v>6188</v>
      </c>
      <c r="K419">
        <v>2.5</v>
      </c>
      <c r="L419" s="3">
        <v>22885</v>
      </c>
      <c r="M419">
        <v>91.54</v>
      </c>
    </row>
    <row r="420" spans="1:13" x14ac:dyDescent="0.35">
      <c r="A420" t="s">
        <v>6432</v>
      </c>
      <c r="B420" t="s">
        <v>1839</v>
      </c>
      <c r="C420" t="s">
        <v>1840</v>
      </c>
      <c r="D420" t="s">
        <v>6171</v>
      </c>
      <c r="E420">
        <v>4</v>
      </c>
      <c r="F420" t="s">
        <v>1841</v>
      </c>
      <c r="G420" t="s">
        <v>1842</v>
      </c>
      <c r="H420" t="s">
        <v>19</v>
      </c>
      <c r="I420" t="s">
        <v>6194</v>
      </c>
      <c r="J420" t="s">
        <v>6186</v>
      </c>
      <c r="K420">
        <v>1</v>
      </c>
      <c r="L420">
        <v>14.85</v>
      </c>
      <c r="M420">
        <v>59.4</v>
      </c>
    </row>
    <row r="421" spans="1:13" x14ac:dyDescent="0.35">
      <c r="A421" t="s">
        <v>6432</v>
      </c>
      <c r="B421" t="s">
        <v>1839</v>
      </c>
      <c r="C421" t="s">
        <v>1840</v>
      </c>
      <c r="D421" t="s">
        <v>6171</v>
      </c>
      <c r="E421">
        <v>4</v>
      </c>
      <c r="F421" t="s">
        <v>1841</v>
      </c>
      <c r="G421" t="s">
        <v>1842</v>
      </c>
      <c r="H421" t="s">
        <v>19</v>
      </c>
      <c r="I421" t="s">
        <v>6194</v>
      </c>
      <c r="J421" t="s">
        <v>6186</v>
      </c>
      <c r="K421">
        <v>1</v>
      </c>
      <c r="L421">
        <v>14.85</v>
      </c>
      <c r="M421">
        <v>59.4</v>
      </c>
    </row>
    <row r="422" spans="1:13" x14ac:dyDescent="0.35">
      <c r="A422" t="s">
        <v>6433</v>
      </c>
      <c r="B422" t="s">
        <v>1912</v>
      </c>
      <c r="C422" t="s">
        <v>1913</v>
      </c>
      <c r="D422" t="s">
        <v>6147</v>
      </c>
      <c r="E422">
        <v>3</v>
      </c>
      <c r="F422" t="s">
        <v>1914</v>
      </c>
      <c r="G422" t="s">
        <v>6197</v>
      </c>
      <c r="H422" t="s">
        <v>19</v>
      </c>
      <c r="I422" t="s">
        <v>6193</v>
      </c>
      <c r="J422" t="s">
        <v>6187</v>
      </c>
      <c r="K422">
        <v>1</v>
      </c>
      <c r="L422">
        <v>9.9499999999999993</v>
      </c>
      <c r="M422">
        <v>29.85</v>
      </c>
    </row>
    <row r="423" spans="1:13" x14ac:dyDescent="0.35">
      <c r="A423" t="s">
        <v>6433</v>
      </c>
      <c r="B423" t="s">
        <v>1912</v>
      </c>
      <c r="C423" t="s">
        <v>1913</v>
      </c>
      <c r="D423" t="s">
        <v>6147</v>
      </c>
      <c r="E423">
        <v>3</v>
      </c>
      <c r="F423" t="s">
        <v>1914</v>
      </c>
      <c r="G423" t="s">
        <v>6197</v>
      </c>
      <c r="H423" t="s">
        <v>19</v>
      </c>
      <c r="I423" t="s">
        <v>6193</v>
      </c>
      <c r="J423" t="s">
        <v>6187</v>
      </c>
      <c r="K423">
        <v>1</v>
      </c>
      <c r="L423">
        <v>9.9499999999999993</v>
      </c>
      <c r="M423">
        <v>29.85</v>
      </c>
    </row>
    <row r="424" spans="1:13" x14ac:dyDescent="0.35">
      <c r="A424" t="s">
        <v>6434</v>
      </c>
      <c r="B424" t="s">
        <v>3349</v>
      </c>
      <c r="C424" t="s">
        <v>3350</v>
      </c>
      <c r="D424" t="s">
        <v>6140</v>
      </c>
      <c r="E424">
        <v>2</v>
      </c>
      <c r="F424" t="s">
        <v>3351</v>
      </c>
      <c r="G424" t="s">
        <v>3352</v>
      </c>
      <c r="H424" t="s">
        <v>19</v>
      </c>
      <c r="I424" t="s">
        <v>6193</v>
      </c>
      <c r="J424" t="s">
        <v>6186</v>
      </c>
      <c r="K424">
        <v>1</v>
      </c>
      <c r="L424">
        <v>12.95</v>
      </c>
      <c r="M424">
        <v>25.9</v>
      </c>
    </row>
    <row r="425" spans="1:13" x14ac:dyDescent="0.35">
      <c r="A425" t="s">
        <v>6434</v>
      </c>
      <c r="B425" t="s">
        <v>3349</v>
      </c>
      <c r="C425" t="s">
        <v>3350</v>
      </c>
      <c r="D425" t="s">
        <v>6140</v>
      </c>
      <c r="E425">
        <v>2</v>
      </c>
      <c r="F425" t="s">
        <v>3351</v>
      </c>
      <c r="G425" t="s">
        <v>3352</v>
      </c>
      <c r="H425" t="s">
        <v>19</v>
      </c>
      <c r="I425" t="s">
        <v>6193</v>
      </c>
      <c r="J425" t="s">
        <v>6186</v>
      </c>
      <c r="K425">
        <v>1</v>
      </c>
      <c r="L425">
        <v>12.95</v>
      </c>
      <c r="M425">
        <v>25.9</v>
      </c>
    </row>
    <row r="426" spans="1:13" x14ac:dyDescent="0.35">
      <c r="A426" t="s">
        <v>6394</v>
      </c>
      <c r="B426" t="s">
        <v>4012</v>
      </c>
      <c r="C426" t="s">
        <v>4013</v>
      </c>
      <c r="D426" t="s">
        <v>6166</v>
      </c>
      <c r="E426">
        <v>2</v>
      </c>
      <c r="F426" t="s">
        <v>4014</v>
      </c>
      <c r="G426" t="s">
        <v>4015</v>
      </c>
      <c r="H426" t="s">
        <v>318</v>
      </c>
      <c r="I426" t="s">
        <v>6194</v>
      </c>
      <c r="J426" t="s">
        <v>6188</v>
      </c>
      <c r="K426">
        <v>2.5</v>
      </c>
      <c r="L426" s="3">
        <v>31625</v>
      </c>
      <c r="M426">
        <v>63.25</v>
      </c>
    </row>
    <row r="427" spans="1:13" x14ac:dyDescent="0.35">
      <c r="A427" t="s">
        <v>6435</v>
      </c>
      <c r="B427" t="s">
        <v>3118</v>
      </c>
      <c r="C427" t="s">
        <v>3119</v>
      </c>
      <c r="D427" t="s">
        <v>6149</v>
      </c>
      <c r="E427">
        <v>1</v>
      </c>
      <c r="F427" t="s">
        <v>3120</v>
      </c>
      <c r="G427" t="s">
        <v>3121</v>
      </c>
      <c r="H427" t="s">
        <v>19</v>
      </c>
      <c r="I427" t="s">
        <v>6192</v>
      </c>
      <c r="J427" t="s">
        <v>6187</v>
      </c>
      <c r="K427">
        <v>2.5</v>
      </c>
      <c r="L427" s="3">
        <v>20585</v>
      </c>
      <c r="M427" s="3">
        <v>20585</v>
      </c>
    </row>
    <row r="428" spans="1:13" x14ac:dyDescent="0.35">
      <c r="A428" t="s">
        <v>6435</v>
      </c>
      <c r="B428" t="s">
        <v>3118</v>
      </c>
      <c r="C428" t="s">
        <v>3119</v>
      </c>
      <c r="D428" t="s">
        <v>6149</v>
      </c>
      <c r="E428">
        <v>1</v>
      </c>
      <c r="F428" t="s">
        <v>3120</v>
      </c>
      <c r="G428" t="s">
        <v>3121</v>
      </c>
      <c r="H428" t="s">
        <v>19</v>
      </c>
      <c r="I428" t="s">
        <v>6192</v>
      </c>
      <c r="J428" t="s">
        <v>6187</v>
      </c>
      <c r="K428">
        <v>2.5</v>
      </c>
      <c r="L428" s="3">
        <v>20585</v>
      </c>
      <c r="M428" s="3">
        <v>20585</v>
      </c>
    </row>
    <row r="429" spans="1:13" x14ac:dyDescent="0.35">
      <c r="A429" t="s">
        <v>6436</v>
      </c>
      <c r="B429" t="s">
        <v>2319</v>
      </c>
      <c r="C429" t="s">
        <v>2320</v>
      </c>
      <c r="D429" t="s">
        <v>6141</v>
      </c>
      <c r="E429">
        <v>1</v>
      </c>
      <c r="F429" t="s">
        <v>2321</v>
      </c>
      <c r="G429" t="s">
        <v>6197</v>
      </c>
      <c r="H429" t="s">
        <v>19</v>
      </c>
      <c r="I429" t="s">
        <v>6194</v>
      </c>
      <c r="J429" t="s">
        <v>6188</v>
      </c>
      <c r="K429">
        <v>1</v>
      </c>
      <c r="L429">
        <v>13.75</v>
      </c>
      <c r="M429">
        <v>13.75</v>
      </c>
    </row>
    <row r="430" spans="1:13" x14ac:dyDescent="0.35">
      <c r="A430" t="s">
        <v>6436</v>
      </c>
      <c r="B430" t="s">
        <v>2319</v>
      </c>
      <c r="C430" t="s">
        <v>2320</v>
      </c>
      <c r="D430" t="s">
        <v>6141</v>
      </c>
      <c r="E430">
        <v>1</v>
      </c>
      <c r="F430" t="s">
        <v>2321</v>
      </c>
      <c r="G430" t="s">
        <v>6197</v>
      </c>
      <c r="H430" t="s">
        <v>19</v>
      </c>
      <c r="I430" t="s">
        <v>6194</v>
      </c>
      <c r="J430" t="s">
        <v>6188</v>
      </c>
      <c r="K430">
        <v>1</v>
      </c>
      <c r="L430">
        <v>13.75</v>
      </c>
      <c r="M430">
        <v>13.75</v>
      </c>
    </row>
    <row r="431" spans="1:13" x14ac:dyDescent="0.35">
      <c r="A431" t="s">
        <v>6437</v>
      </c>
      <c r="B431" t="s">
        <v>5984</v>
      </c>
      <c r="C431" t="s">
        <v>5985</v>
      </c>
      <c r="D431" t="s">
        <v>6182</v>
      </c>
      <c r="E431">
        <v>3</v>
      </c>
      <c r="F431" t="s">
        <v>5986</v>
      </c>
      <c r="G431" t="s">
        <v>6197</v>
      </c>
      <c r="H431" t="s">
        <v>318</v>
      </c>
      <c r="I431" t="s">
        <v>6193</v>
      </c>
      <c r="J431" t="s">
        <v>6186</v>
      </c>
      <c r="K431">
        <v>2.5</v>
      </c>
      <c r="L431" s="3">
        <v>29785</v>
      </c>
      <c r="M431" s="3">
        <v>89355</v>
      </c>
    </row>
    <row r="432" spans="1:13" x14ac:dyDescent="0.35">
      <c r="A432" t="s">
        <v>6438</v>
      </c>
      <c r="B432" t="s">
        <v>4383</v>
      </c>
      <c r="C432" t="s">
        <v>4384</v>
      </c>
      <c r="D432" t="s">
        <v>6157</v>
      </c>
      <c r="E432">
        <v>5</v>
      </c>
      <c r="F432" t="s">
        <v>4385</v>
      </c>
      <c r="G432" t="s">
        <v>4386</v>
      </c>
      <c r="H432" t="s">
        <v>19</v>
      </c>
      <c r="I432" t="s">
        <v>6193</v>
      </c>
      <c r="J432" t="s">
        <v>6188</v>
      </c>
      <c r="K432">
        <v>0.5</v>
      </c>
      <c r="L432">
        <v>6.75</v>
      </c>
      <c r="M432">
        <v>33.75</v>
      </c>
    </row>
    <row r="433" spans="1:13" x14ac:dyDescent="0.35">
      <c r="A433" t="s">
        <v>6439</v>
      </c>
      <c r="B433" t="s">
        <v>1180</v>
      </c>
      <c r="C433" t="s">
        <v>1181</v>
      </c>
      <c r="D433" t="s">
        <v>6164</v>
      </c>
      <c r="E433">
        <v>4</v>
      </c>
      <c r="F433" t="s">
        <v>1182</v>
      </c>
      <c r="G433" t="s">
        <v>1183</v>
      </c>
      <c r="H433" t="s">
        <v>19</v>
      </c>
      <c r="I433" t="s">
        <v>6195</v>
      </c>
      <c r="J433" t="s">
        <v>6186</v>
      </c>
      <c r="K433">
        <v>2.5</v>
      </c>
      <c r="L433" s="3">
        <v>36455</v>
      </c>
      <c r="M433">
        <v>145.82</v>
      </c>
    </row>
    <row r="434" spans="1:13" x14ac:dyDescent="0.35">
      <c r="A434" t="s">
        <v>6439</v>
      </c>
      <c r="B434" t="s">
        <v>1180</v>
      </c>
      <c r="C434" t="s">
        <v>1181</v>
      </c>
      <c r="D434" t="s">
        <v>6164</v>
      </c>
      <c r="E434">
        <v>4</v>
      </c>
      <c r="F434" t="s">
        <v>1182</v>
      </c>
      <c r="G434" t="s">
        <v>1183</v>
      </c>
      <c r="H434" t="s">
        <v>19</v>
      </c>
      <c r="I434" t="s">
        <v>6195</v>
      </c>
      <c r="J434" t="s">
        <v>6186</v>
      </c>
      <c r="K434">
        <v>2.5</v>
      </c>
      <c r="L434" s="3">
        <v>36455</v>
      </c>
      <c r="M434">
        <v>145.82</v>
      </c>
    </row>
    <row r="435" spans="1:13" x14ac:dyDescent="0.35">
      <c r="A435" t="s">
        <v>6440</v>
      </c>
      <c r="B435" t="s">
        <v>4211</v>
      </c>
      <c r="C435" t="s">
        <v>4212</v>
      </c>
      <c r="D435" t="s">
        <v>6168</v>
      </c>
      <c r="E435">
        <v>2</v>
      </c>
      <c r="F435" t="s">
        <v>4213</v>
      </c>
      <c r="G435" t="s">
        <v>4214</v>
      </c>
      <c r="H435" t="s">
        <v>318</v>
      </c>
      <c r="I435" t="s">
        <v>6193</v>
      </c>
      <c r="J435" t="s">
        <v>6187</v>
      </c>
      <c r="K435">
        <v>2.5</v>
      </c>
      <c r="L435" s="3">
        <v>22885</v>
      </c>
      <c r="M435">
        <v>45.77</v>
      </c>
    </row>
    <row r="436" spans="1:13" x14ac:dyDescent="0.35">
      <c r="A436" t="s">
        <v>6441</v>
      </c>
      <c r="B436" t="s">
        <v>5731</v>
      </c>
      <c r="C436" t="s">
        <v>5732</v>
      </c>
      <c r="D436" t="s">
        <v>6185</v>
      </c>
      <c r="E436">
        <v>4</v>
      </c>
      <c r="F436" t="s">
        <v>5733</v>
      </c>
      <c r="G436" t="s">
        <v>5734</v>
      </c>
      <c r="H436" t="s">
        <v>19</v>
      </c>
      <c r="I436" t="s">
        <v>6194</v>
      </c>
      <c r="J436" t="s">
        <v>6187</v>
      </c>
      <c r="K436">
        <v>2.5</v>
      </c>
      <c r="L436" s="3">
        <v>27945</v>
      </c>
      <c r="M436">
        <v>111.78</v>
      </c>
    </row>
    <row r="437" spans="1:13" x14ac:dyDescent="0.35">
      <c r="A437" t="s">
        <v>6442</v>
      </c>
      <c r="B437" t="s">
        <v>3577</v>
      </c>
      <c r="C437" t="s">
        <v>3578</v>
      </c>
      <c r="D437" t="s">
        <v>6185</v>
      </c>
      <c r="E437">
        <v>3</v>
      </c>
      <c r="F437" t="s">
        <v>3579</v>
      </c>
      <c r="G437" t="s">
        <v>6197</v>
      </c>
      <c r="H437" t="s">
        <v>318</v>
      </c>
      <c r="I437" t="s">
        <v>6194</v>
      </c>
      <c r="J437" t="s">
        <v>6187</v>
      </c>
      <c r="K437">
        <v>2.5</v>
      </c>
      <c r="L437" s="3">
        <v>27945</v>
      </c>
      <c r="M437" s="3">
        <v>83835</v>
      </c>
    </row>
    <row r="438" spans="1:13" x14ac:dyDescent="0.35">
      <c r="A438" t="s">
        <v>6442</v>
      </c>
      <c r="B438" t="s">
        <v>3577</v>
      </c>
      <c r="C438" t="s">
        <v>3578</v>
      </c>
      <c r="D438" t="s">
        <v>6185</v>
      </c>
      <c r="E438">
        <v>3</v>
      </c>
      <c r="F438" t="s">
        <v>3579</v>
      </c>
      <c r="G438" t="s">
        <v>6197</v>
      </c>
      <c r="H438" t="s">
        <v>318</v>
      </c>
      <c r="I438" t="s">
        <v>6194</v>
      </c>
      <c r="J438" t="s">
        <v>6187</v>
      </c>
      <c r="K438">
        <v>2.5</v>
      </c>
      <c r="L438" s="3">
        <v>27945</v>
      </c>
      <c r="M438" s="3">
        <v>83835</v>
      </c>
    </row>
    <row r="439" spans="1:13" x14ac:dyDescent="0.35">
      <c r="A439" t="s">
        <v>6212</v>
      </c>
      <c r="B439" t="s">
        <v>2127</v>
      </c>
      <c r="C439" t="s">
        <v>2128</v>
      </c>
      <c r="D439" t="s">
        <v>6147</v>
      </c>
      <c r="E439">
        <v>5</v>
      </c>
      <c r="F439" t="s">
        <v>2129</v>
      </c>
      <c r="G439" t="s">
        <v>2130</v>
      </c>
      <c r="H439" t="s">
        <v>19</v>
      </c>
      <c r="I439" t="s">
        <v>6193</v>
      </c>
      <c r="J439" t="s">
        <v>6187</v>
      </c>
      <c r="K439">
        <v>1</v>
      </c>
      <c r="L439">
        <v>9.9499999999999993</v>
      </c>
      <c r="M439">
        <v>49.75</v>
      </c>
    </row>
    <row r="440" spans="1:13" x14ac:dyDescent="0.35">
      <c r="A440" t="s">
        <v>6212</v>
      </c>
      <c r="B440" t="s">
        <v>2127</v>
      </c>
      <c r="C440" t="s">
        <v>2128</v>
      </c>
      <c r="D440" t="s">
        <v>6147</v>
      </c>
      <c r="E440">
        <v>5</v>
      </c>
      <c r="F440" t="s">
        <v>2129</v>
      </c>
      <c r="G440" t="s">
        <v>2130</v>
      </c>
      <c r="H440" t="s">
        <v>19</v>
      </c>
      <c r="I440" t="s">
        <v>6193</v>
      </c>
      <c r="J440" t="s">
        <v>6187</v>
      </c>
      <c r="K440">
        <v>1</v>
      </c>
      <c r="L440">
        <v>9.9499999999999993</v>
      </c>
      <c r="M440">
        <v>49.75</v>
      </c>
    </row>
    <row r="441" spans="1:13" x14ac:dyDescent="0.35">
      <c r="A441" t="s">
        <v>6443</v>
      </c>
      <c r="B441" t="s">
        <v>3671</v>
      </c>
      <c r="C441" t="s">
        <v>3752</v>
      </c>
      <c r="D441" t="s">
        <v>6141</v>
      </c>
      <c r="E441">
        <v>6</v>
      </c>
      <c r="F441" t="s">
        <v>3753</v>
      </c>
      <c r="G441" t="s">
        <v>3754</v>
      </c>
      <c r="H441" t="s">
        <v>28</v>
      </c>
      <c r="I441" t="s">
        <v>6194</v>
      </c>
      <c r="J441" t="s">
        <v>6188</v>
      </c>
      <c r="K441">
        <v>1</v>
      </c>
      <c r="L441">
        <v>13.75</v>
      </c>
      <c r="M441">
        <v>82.5</v>
      </c>
    </row>
    <row r="442" spans="1:13" x14ac:dyDescent="0.35">
      <c r="A442" t="s">
        <v>6444</v>
      </c>
      <c r="B442" t="s">
        <v>3706</v>
      </c>
      <c r="C442" t="s">
        <v>3752</v>
      </c>
      <c r="D442" t="s">
        <v>6168</v>
      </c>
      <c r="E442">
        <v>6</v>
      </c>
      <c r="F442" t="s">
        <v>3753</v>
      </c>
      <c r="G442" t="s">
        <v>3754</v>
      </c>
      <c r="H442" t="s">
        <v>28</v>
      </c>
      <c r="I442" t="s">
        <v>6193</v>
      </c>
      <c r="J442" t="s">
        <v>6187</v>
      </c>
      <c r="K442">
        <v>2.5</v>
      </c>
      <c r="L442" s="3">
        <v>22885</v>
      </c>
      <c r="M442">
        <v>137.31</v>
      </c>
    </row>
    <row r="443" spans="1:13" x14ac:dyDescent="0.35">
      <c r="A443" t="s">
        <v>6445</v>
      </c>
      <c r="B443" t="s">
        <v>3751</v>
      </c>
      <c r="C443" t="s">
        <v>3752</v>
      </c>
      <c r="D443" t="s">
        <v>6162</v>
      </c>
      <c r="E443">
        <v>4</v>
      </c>
      <c r="F443" t="s">
        <v>3753</v>
      </c>
      <c r="G443" t="s">
        <v>3754</v>
      </c>
      <c r="H443" t="s">
        <v>28</v>
      </c>
      <c r="I443" t="s">
        <v>6195</v>
      </c>
      <c r="J443" t="s">
        <v>6188</v>
      </c>
      <c r="K443">
        <v>1</v>
      </c>
      <c r="L443">
        <v>14.55</v>
      </c>
      <c r="M443">
        <v>58.2</v>
      </c>
    </row>
    <row r="444" spans="1:13" x14ac:dyDescent="0.35">
      <c r="A444" t="s">
        <v>6446</v>
      </c>
      <c r="B444" t="s">
        <v>3712</v>
      </c>
      <c r="C444" t="s">
        <v>3713</v>
      </c>
      <c r="D444" t="s">
        <v>6157</v>
      </c>
      <c r="E444">
        <v>4</v>
      </c>
      <c r="F444" t="s">
        <v>3714</v>
      </c>
      <c r="G444" t="s">
        <v>3715</v>
      </c>
      <c r="H444" t="s">
        <v>19</v>
      </c>
      <c r="I444" t="s">
        <v>6193</v>
      </c>
      <c r="J444" t="s">
        <v>6188</v>
      </c>
      <c r="K444">
        <v>0.5</v>
      </c>
      <c r="L444">
        <v>6.75</v>
      </c>
      <c r="M444">
        <v>27</v>
      </c>
    </row>
    <row r="445" spans="1:13" x14ac:dyDescent="0.35">
      <c r="A445" t="s">
        <v>6447</v>
      </c>
      <c r="B445" t="s">
        <v>3895</v>
      </c>
      <c r="C445" t="s">
        <v>3896</v>
      </c>
      <c r="D445" t="s">
        <v>6174</v>
      </c>
      <c r="E445">
        <v>3</v>
      </c>
      <c r="F445" t="s">
        <v>3897</v>
      </c>
      <c r="G445" t="s">
        <v>3898</v>
      </c>
      <c r="H445" t="s">
        <v>19</v>
      </c>
      <c r="I445" t="s">
        <v>6192</v>
      </c>
      <c r="J445" t="s">
        <v>6188</v>
      </c>
      <c r="K445">
        <v>0.2</v>
      </c>
      <c r="L445" s="3">
        <v>2985</v>
      </c>
      <c r="M445" s="3">
        <v>8955</v>
      </c>
    </row>
    <row r="446" spans="1:13" x14ac:dyDescent="0.35">
      <c r="A446" t="s">
        <v>6448</v>
      </c>
      <c r="B446" t="s">
        <v>2313</v>
      </c>
      <c r="C446" t="s">
        <v>2314</v>
      </c>
      <c r="D446" t="s">
        <v>6153</v>
      </c>
      <c r="E446">
        <v>5</v>
      </c>
      <c r="F446" t="s">
        <v>2315</v>
      </c>
      <c r="G446" t="s">
        <v>2316</v>
      </c>
      <c r="H446" t="s">
        <v>19</v>
      </c>
      <c r="I446" t="s">
        <v>6194</v>
      </c>
      <c r="J446" t="s">
        <v>6187</v>
      </c>
      <c r="K446">
        <v>0.2</v>
      </c>
      <c r="L446" s="3">
        <v>3645</v>
      </c>
      <c r="M446" s="3">
        <v>18225</v>
      </c>
    </row>
    <row r="447" spans="1:13" x14ac:dyDescent="0.35">
      <c r="A447" t="s">
        <v>6448</v>
      </c>
      <c r="B447" t="s">
        <v>2313</v>
      </c>
      <c r="C447" t="s">
        <v>2314</v>
      </c>
      <c r="D447" t="s">
        <v>6153</v>
      </c>
      <c r="E447">
        <v>5</v>
      </c>
      <c r="F447" t="s">
        <v>2315</v>
      </c>
      <c r="G447" t="s">
        <v>2316</v>
      </c>
      <c r="H447" t="s">
        <v>19</v>
      </c>
      <c r="I447" t="s">
        <v>6194</v>
      </c>
      <c r="J447" t="s">
        <v>6187</v>
      </c>
      <c r="K447">
        <v>0.2</v>
      </c>
      <c r="L447" s="3">
        <v>3645</v>
      </c>
      <c r="M447" s="3">
        <v>18225</v>
      </c>
    </row>
    <row r="448" spans="1:13" x14ac:dyDescent="0.35">
      <c r="A448" t="s">
        <v>6449</v>
      </c>
      <c r="B448" t="s">
        <v>750</v>
      </c>
      <c r="C448" t="s">
        <v>751</v>
      </c>
      <c r="D448" t="s">
        <v>6166</v>
      </c>
      <c r="E448">
        <v>2</v>
      </c>
      <c r="F448" t="s">
        <v>752</v>
      </c>
      <c r="G448" t="s">
        <v>6197</v>
      </c>
      <c r="H448" t="s">
        <v>19</v>
      </c>
      <c r="I448" t="s">
        <v>6194</v>
      </c>
      <c r="J448" t="s">
        <v>6188</v>
      </c>
      <c r="K448">
        <v>2.5</v>
      </c>
      <c r="L448" s="3">
        <v>31625</v>
      </c>
      <c r="M448">
        <v>63.25</v>
      </c>
    </row>
    <row r="449" spans="1:13" x14ac:dyDescent="0.35">
      <c r="A449" t="s">
        <v>6449</v>
      </c>
      <c r="B449" t="s">
        <v>750</v>
      </c>
      <c r="C449" t="s">
        <v>751</v>
      </c>
      <c r="D449" t="s">
        <v>6166</v>
      </c>
      <c r="E449">
        <v>2</v>
      </c>
      <c r="F449" t="s">
        <v>752</v>
      </c>
      <c r="G449" t="s">
        <v>6197</v>
      </c>
      <c r="H449" t="s">
        <v>19</v>
      </c>
      <c r="I449" t="s">
        <v>6194</v>
      </c>
      <c r="J449" t="s">
        <v>6188</v>
      </c>
      <c r="K449">
        <v>2.5</v>
      </c>
      <c r="L449" s="3">
        <v>31625</v>
      </c>
      <c r="M449">
        <v>63.25</v>
      </c>
    </row>
    <row r="450" spans="1:13" x14ac:dyDescent="0.35">
      <c r="A450" t="s">
        <v>6450</v>
      </c>
      <c r="B450" t="s">
        <v>2038</v>
      </c>
      <c r="C450" t="s">
        <v>2039</v>
      </c>
      <c r="D450" t="s">
        <v>6175</v>
      </c>
      <c r="E450">
        <v>1</v>
      </c>
      <c r="F450" t="s">
        <v>2040</v>
      </c>
      <c r="G450" t="s">
        <v>2041</v>
      </c>
      <c r="H450" t="s">
        <v>19</v>
      </c>
      <c r="I450" t="s">
        <v>6193</v>
      </c>
      <c r="J450" t="s">
        <v>6188</v>
      </c>
      <c r="K450">
        <v>2.5</v>
      </c>
      <c r="L450" s="3">
        <v>25875</v>
      </c>
      <c r="M450" s="3">
        <v>25875</v>
      </c>
    </row>
    <row r="451" spans="1:13" x14ac:dyDescent="0.35">
      <c r="A451" t="s">
        <v>6450</v>
      </c>
      <c r="B451" t="s">
        <v>2038</v>
      </c>
      <c r="C451" t="s">
        <v>2039</v>
      </c>
      <c r="D451" t="s">
        <v>6175</v>
      </c>
      <c r="E451">
        <v>1</v>
      </c>
      <c r="F451" t="s">
        <v>2040</v>
      </c>
      <c r="G451" t="s">
        <v>2041</v>
      </c>
      <c r="H451" t="s">
        <v>19</v>
      </c>
      <c r="I451" t="s">
        <v>6193</v>
      </c>
      <c r="J451" t="s">
        <v>6188</v>
      </c>
      <c r="K451">
        <v>2.5</v>
      </c>
      <c r="L451" s="3">
        <v>25875</v>
      </c>
      <c r="M451" s="3">
        <v>25875</v>
      </c>
    </row>
    <row r="452" spans="1:13" x14ac:dyDescent="0.35">
      <c r="A452" t="s">
        <v>6451</v>
      </c>
      <c r="B452" t="s">
        <v>3487</v>
      </c>
      <c r="C452" t="s">
        <v>3488</v>
      </c>
      <c r="D452" t="s">
        <v>6138</v>
      </c>
      <c r="E452">
        <v>6</v>
      </c>
      <c r="F452" t="s">
        <v>3489</v>
      </c>
      <c r="G452" t="s">
        <v>3490</v>
      </c>
      <c r="H452" t="s">
        <v>19</v>
      </c>
      <c r="I452" t="s">
        <v>6192</v>
      </c>
      <c r="J452" t="s">
        <v>6188</v>
      </c>
      <c r="K452">
        <v>1</v>
      </c>
      <c r="L452">
        <v>9.9499999999999993</v>
      </c>
      <c r="M452">
        <v>59.7</v>
      </c>
    </row>
    <row r="453" spans="1:13" x14ac:dyDescent="0.35">
      <c r="A453" t="s">
        <v>6451</v>
      </c>
      <c r="B453" t="s">
        <v>3487</v>
      </c>
      <c r="C453" t="s">
        <v>3488</v>
      </c>
      <c r="D453" t="s">
        <v>6138</v>
      </c>
      <c r="E453">
        <v>6</v>
      </c>
      <c r="F453" t="s">
        <v>3489</v>
      </c>
      <c r="G453" t="s">
        <v>3490</v>
      </c>
      <c r="H453" t="s">
        <v>19</v>
      </c>
      <c r="I453" t="s">
        <v>6192</v>
      </c>
      <c r="J453" t="s">
        <v>6188</v>
      </c>
      <c r="K453">
        <v>1</v>
      </c>
      <c r="L453">
        <v>9.9499999999999993</v>
      </c>
      <c r="M453">
        <v>59.7</v>
      </c>
    </row>
    <row r="454" spans="1:13" x14ac:dyDescent="0.35">
      <c r="A454" t="s">
        <v>6452</v>
      </c>
      <c r="B454" t="s">
        <v>4461</v>
      </c>
      <c r="C454" t="s">
        <v>4462</v>
      </c>
      <c r="D454" t="s">
        <v>6165</v>
      </c>
      <c r="E454">
        <v>4</v>
      </c>
      <c r="F454" t="s">
        <v>4463</v>
      </c>
      <c r="G454" t="s">
        <v>6197</v>
      </c>
      <c r="H454" t="s">
        <v>318</v>
      </c>
      <c r="I454" t="s">
        <v>6195</v>
      </c>
      <c r="J454" t="s">
        <v>6187</v>
      </c>
      <c r="K454">
        <v>2.5</v>
      </c>
      <c r="L454" s="3">
        <v>29785</v>
      </c>
      <c r="M454">
        <v>119.14</v>
      </c>
    </row>
    <row r="455" spans="1:13" x14ac:dyDescent="0.35">
      <c r="A455" t="s">
        <v>6453</v>
      </c>
      <c r="B455" t="s">
        <v>2050</v>
      </c>
      <c r="C455" t="s">
        <v>2051</v>
      </c>
      <c r="D455" t="s">
        <v>6142</v>
      </c>
      <c r="E455">
        <v>4</v>
      </c>
      <c r="F455" t="s">
        <v>2052</v>
      </c>
      <c r="G455" t="s">
        <v>2053</v>
      </c>
      <c r="H455" t="s">
        <v>318</v>
      </c>
      <c r="I455" t="s">
        <v>6192</v>
      </c>
      <c r="J455" t="s">
        <v>6186</v>
      </c>
      <c r="K455">
        <v>2.5</v>
      </c>
      <c r="L455" s="3">
        <v>27485</v>
      </c>
      <c r="M455">
        <v>109.94</v>
      </c>
    </row>
    <row r="456" spans="1:13" x14ac:dyDescent="0.35">
      <c r="A456" t="s">
        <v>6453</v>
      </c>
      <c r="B456" t="s">
        <v>2050</v>
      </c>
      <c r="C456" t="s">
        <v>2051</v>
      </c>
      <c r="D456" t="s">
        <v>6142</v>
      </c>
      <c r="E456">
        <v>4</v>
      </c>
      <c r="F456" t="s">
        <v>2052</v>
      </c>
      <c r="G456" t="s">
        <v>2053</v>
      </c>
      <c r="H456" t="s">
        <v>318</v>
      </c>
      <c r="I456" t="s">
        <v>6192</v>
      </c>
      <c r="J456" t="s">
        <v>6186</v>
      </c>
      <c r="K456">
        <v>2.5</v>
      </c>
      <c r="L456" s="3">
        <v>27485</v>
      </c>
      <c r="M456">
        <v>109.94</v>
      </c>
    </row>
    <row r="457" spans="1:13" x14ac:dyDescent="0.35">
      <c r="A457" t="s">
        <v>6454</v>
      </c>
      <c r="B457" t="s">
        <v>4864</v>
      </c>
      <c r="C457" t="s">
        <v>4865</v>
      </c>
      <c r="D457" t="s">
        <v>6138</v>
      </c>
      <c r="E457">
        <v>2</v>
      </c>
      <c r="F457" t="s">
        <v>4866</v>
      </c>
      <c r="G457" t="s">
        <v>6197</v>
      </c>
      <c r="H457" t="s">
        <v>19</v>
      </c>
      <c r="I457" t="s">
        <v>6192</v>
      </c>
      <c r="J457" t="s">
        <v>6188</v>
      </c>
      <c r="K457">
        <v>1</v>
      </c>
      <c r="L457">
        <v>9.9499999999999993</v>
      </c>
      <c r="M457">
        <v>19.899999999999999</v>
      </c>
    </row>
    <row r="458" spans="1:13" x14ac:dyDescent="0.35">
      <c r="A458" t="s">
        <v>6455</v>
      </c>
      <c r="B458" t="s">
        <v>5603</v>
      </c>
      <c r="C458" t="s">
        <v>5604</v>
      </c>
      <c r="D458" t="s">
        <v>6182</v>
      </c>
      <c r="E458">
        <v>5</v>
      </c>
      <c r="F458" t="s">
        <v>5605</v>
      </c>
      <c r="G458" t="s">
        <v>5606</v>
      </c>
      <c r="H458" t="s">
        <v>19</v>
      </c>
      <c r="I458" t="s">
        <v>6193</v>
      </c>
      <c r="J458" t="s">
        <v>6186</v>
      </c>
      <c r="K458">
        <v>2.5</v>
      </c>
      <c r="L458" s="3">
        <v>29785</v>
      </c>
      <c r="M458" s="3">
        <v>148925</v>
      </c>
    </row>
    <row r="459" spans="1:13" x14ac:dyDescent="0.35">
      <c r="A459" t="s">
        <v>6456</v>
      </c>
      <c r="B459" t="s">
        <v>2157</v>
      </c>
      <c r="C459" t="s">
        <v>2158</v>
      </c>
      <c r="D459" t="s">
        <v>6146</v>
      </c>
      <c r="E459">
        <v>6</v>
      </c>
      <c r="F459" t="s">
        <v>2159</v>
      </c>
      <c r="G459" t="s">
        <v>2160</v>
      </c>
      <c r="H459" t="s">
        <v>19</v>
      </c>
      <c r="I459" t="s">
        <v>6192</v>
      </c>
      <c r="J459" t="s">
        <v>6188</v>
      </c>
      <c r="K459">
        <v>0.5</v>
      </c>
      <c r="L459">
        <v>5.97</v>
      </c>
      <c r="M459">
        <v>35.82</v>
      </c>
    </row>
    <row r="460" spans="1:13" x14ac:dyDescent="0.35">
      <c r="A460" t="s">
        <v>6456</v>
      </c>
      <c r="B460" t="s">
        <v>2157</v>
      </c>
      <c r="C460" t="s">
        <v>2158</v>
      </c>
      <c r="D460" t="s">
        <v>6146</v>
      </c>
      <c r="E460">
        <v>6</v>
      </c>
      <c r="F460" t="s">
        <v>2159</v>
      </c>
      <c r="G460" t="s">
        <v>2160</v>
      </c>
      <c r="H460" t="s">
        <v>19</v>
      </c>
      <c r="I460" t="s">
        <v>6192</v>
      </c>
      <c r="J460" t="s">
        <v>6188</v>
      </c>
      <c r="K460">
        <v>0.5</v>
      </c>
      <c r="L460">
        <v>5.97</v>
      </c>
      <c r="M460">
        <v>35.82</v>
      </c>
    </row>
    <row r="461" spans="1:13" x14ac:dyDescent="0.35">
      <c r="A461" t="s">
        <v>6457</v>
      </c>
      <c r="B461" t="s">
        <v>705</v>
      </c>
      <c r="C461" t="s">
        <v>706</v>
      </c>
      <c r="D461" t="s">
        <v>6151</v>
      </c>
      <c r="E461">
        <v>5</v>
      </c>
      <c r="F461" t="s">
        <v>707</v>
      </c>
      <c r="G461" t="s">
        <v>708</v>
      </c>
      <c r="H461" t="s">
        <v>19</v>
      </c>
      <c r="I461" t="s">
        <v>6192</v>
      </c>
      <c r="J461" t="s">
        <v>6188</v>
      </c>
      <c r="K461">
        <v>2.5</v>
      </c>
      <c r="L461" s="3">
        <v>22885</v>
      </c>
      <c r="M461" s="3">
        <v>114425</v>
      </c>
    </row>
    <row r="462" spans="1:13" x14ac:dyDescent="0.35">
      <c r="A462" t="s">
        <v>6457</v>
      </c>
      <c r="B462" t="s">
        <v>705</v>
      </c>
      <c r="C462" t="s">
        <v>706</v>
      </c>
      <c r="D462" t="s">
        <v>6151</v>
      </c>
      <c r="E462">
        <v>5</v>
      </c>
      <c r="F462" t="s">
        <v>707</v>
      </c>
      <c r="G462" t="s">
        <v>708</v>
      </c>
      <c r="H462" t="s">
        <v>19</v>
      </c>
      <c r="I462" t="s">
        <v>6192</v>
      </c>
      <c r="J462" t="s">
        <v>6188</v>
      </c>
      <c r="K462">
        <v>2.5</v>
      </c>
      <c r="L462" s="3">
        <v>22885</v>
      </c>
      <c r="M462" s="3">
        <v>114425</v>
      </c>
    </row>
    <row r="463" spans="1:13" x14ac:dyDescent="0.35">
      <c r="A463" t="s">
        <v>6458</v>
      </c>
      <c r="B463" t="s">
        <v>4770</v>
      </c>
      <c r="C463" t="s">
        <v>4771</v>
      </c>
      <c r="D463" t="s">
        <v>6158</v>
      </c>
      <c r="E463">
        <v>3</v>
      </c>
      <c r="F463" t="s">
        <v>4772</v>
      </c>
      <c r="G463" t="s">
        <v>4773</v>
      </c>
      <c r="H463" t="s">
        <v>19</v>
      </c>
      <c r="I463" t="s">
        <v>6193</v>
      </c>
      <c r="J463" t="s">
        <v>6187</v>
      </c>
      <c r="K463">
        <v>0.5</v>
      </c>
      <c r="L463">
        <v>5.97</v>
      </c>
      <c r="M463">
        <v>17.91</v>
      </c>
    </row>
    <row r="464" spans="1:13" x14ac:dyDescent="0.35">
      <c r="A464" t="s">
        <v>6308</v>
      </c>
      <c r="B464" t="s">
        <v>4139</v>
      </c>
      <c r="C464" t="s">
        <v>4140</v>
      </c>
      <c r="D464" t="s">
        <v>6147</v>
      </c>
      <c r="E464">
        <v>1</v>
      </c>
      <c r="F464" t="s">
        <v>4141</v>
      </c>
      <c r="G464" t="s">
        <v>4142</v>
      </c>
      <c r="H464" t="s">
        <v>19</v>
      </c>
      <c r="I464" t="s">
        <v>6193</v>
      </c>
      <c r="J464" t="s">
        <v>6187</v>
      </c>
      <c r="K464">
        <v>1</v>
      </c>
      <c r="L464">
        <v>9.9499999999999993</v>
      </c>
      <c r="M464">
        <v>9.9499999999999993</v>
      </c>
    </row>
    <row r="465" spans="1:13" x14ac:dyDescent="0.35">
      <c r="A465" t="s">
        <v>6459</v>
      </c>
      <c r="B465" t="s">
        <v>1401</v>
      </c>
      <c r="C465" t="s">
        <v>1402</v>
      </c>
      <c r="D465" t="s">
        <v>6144</v>
      </c>
      <c r="E465">
        <v>3</v>
      </c>
      <c r="F465" t="s">
        <v>1403</v>
      </c>
      <c r="G465" t="s">
        <v>1404</v>
      </c>
      <c r="H465" t="s">
        <v>19</v>
      </c>
      <c r="I465" t="s">
        <v>6194</v>
      </c>
      <c r="J465" t="s">
        <v>6187</v>
      </c>
      <c r="K465">
        <v>0.5</v>
      </c>
      <c r="L465">
        <v>7.29</v>
      </c>
      <c r="M465">
        <v>21.87</v>
      </c>
    </row>
    <row r="466" spans="1:13" x14ac:dyDescent="0.35">
      <c r="A466" t="s">
        <v>6459</v>
      </c>
      <c r="B466" t="s">
        <v>1401</v>
      </c>
      <c r="C466" t="s">
        <v>1402</v>
      </c>
      <c r="D466" t="s">
        <v>6144</v>
      </c>
      <c r="E466">
        <v>3</v>
      </c>
      <c r="F466" t="s">
        <v>1403</v>
      </c>
      <c r="G466" t="s">
        <v>1404</v>
      </c>
      <c r="H466" t="s">
        <v>19</v>
      </c>
      <c r="I466" t="s">
        <v>6194</v>
      </c>
      <c r="J466" t="s">
        <v>6187</v>
      </c>
      <c r="K466">
        <v>0.5</v>
      </c>
      <c r="L466">
        <v>7.29</v>
      </c>
      <c r="M466">
        <v>21.87</v>
      </c>
    </row>
    <row r="467" spans="1:13" x14ac:dyDescent="0.35">
      <c r="A467" t="s">
        <v>6460</v>
      </c>
      <c r="B467" t="s">
        <v>5585</v>
      </c>
      <c r="C467" t="s">
        <v>5586</v>
      </c>
      <c r="D467" t="s">
        <v>6178</v>
      </c>
      <c r="E467">
        <v>1</v>
      </c>
      <c r="F467" t="s">
        <v>5587</v>
      </c>
      <c r="G467" t="s">
        <v>5588</v>
      </c>
      <c r="H467" t="s">
        <v>19</v>
      </c>
      <c r="I467" t="s">
        <v>6192</v>
      </c>
      <c r="J467" t="s">
        <v>6186</v>
      </c>
      <c r="K467">
        <v>0.2</v>
      </c>
      <c r="L467" s="3">
        <v>3585</v>
      </c>
      <c r="M467" s="3">
        <v>3585</v>
      </c>
    </row>
    <row r="468" spans="1:13" x14ac:dyDescent="0.35">
      <c r="A468" t="s">
        <v>6461</v>
      </c>
      <c r="B468" t="s">
        <v>553</v>
      </c>
      <c r="C468" t="s">
        <v>554</v>
      </c>
      <c r="D468" t="s">
        <v>6148</v>
      </c>
      <c r="E468">
        <v>5</v>
      </c>
      <c r="F468" t="s">
        <v>555</v>
      </c>
      <c r="G468" t="s">
        <v>556</v>
      </c>
      <c r="H468" t="s">
        <v>19</v>
      </c>
      <c r="I468" t="s">
        <v>6194</v>
      </c>
      <c r="J468" t="s">
        <v>6186</v>
      </c>
      <c r="K468">
        <v>2.5</v>
      </c>
      <c r="L468" s="3">
        <v>34155</v>
      </c>
      <c r="M468" s="3">
        <v>170775</v>
      </c>
    </row>
    <row r="469" spans="1:13" x14ac:dyDescent="0.35">
      <c r="A469" t="s">
        <v>6461</v>
      </c>
      <c r="B469" t="s">
        <v>553</v>
      </c>
      <c r="C469" t="s">
        <v>554</v>
      </c>
      <c r="D469" t="s">
        <v>6148</v>
      </c>
      <c r="E469">
        <v>5</v>
      </c>
      <c r="F469" t="s">
        <v>555</v>
      </c>
      <c r="G469" t="s">
        <v>556</v>
      </c>
      <c r="H469" t="s">
        <v>19</v>
      </c>
      <c r="I469" t="s">
        <v>6194</v>
      </c>
      <c r="J469" t="s">
        <v>6186</v>
      </c>
      <c r="K469">
        <v>2.5</v>
      </c>
      <c r="L469" s="3">
        <v>34155</v>
      </c>
      <c r="M469" s="3">
        <v>170775</v>
      </c>
    </row>
    <row r="470" spans="1:13" x14ac:dyDescent="0.35">
      <c r="A470" t="s">
        <v>6231</v>
      </c>
      <c r="B470" t="s">
        <v>1059</v>
      </c>
      <c r="C470" t="s">
        <v>1060</v>
      </c>
      <c r="D470" t="s">
        <v>6143</v>
      </c>
      <c r="E470">
        <v>3</v>
      </c>
      <c r="F470" t="s">
        <v>1061</v>
      </c>
      <c r="G470" t="s">
        <v>1062</v>
      </c>
      <c r="H470" t="s">
        <v>318</v>
      </c>
      <c r="I470" t="s">
        <v>6195</v>
      </c>
      <c r="J470" t="s">
        <v>6187</v>
      </c>
      <c r="K470">
        <v>1</v>
      </c>
      <c r="L470">
        <v>12.95</v>
      </c>
      <c r="M470">
        <v>38.85</v>
      </c>
    </row>
    <row r="471" spans="1:13" x14ac:dyDescent="0.35">
      <c r="A471" t="s">
        <v>6231</v>
      </c>
      <c r="B471" t="s">
        <v>1059</v>
      </c>
      <c r="C471" t="s">
        <v>1060</v>
      </c>
      <c r="D471" t="s">
        <v>6143</v>
      </c>
      <c r="E471">
        <v>3</v>
      </c>
      <c r="F471" t="s">
        <v>1061</v>
      </c>
      <c r="G471" t="s">
        <v>1062</v>
      </c>
      <c r="H471" t="s">
        <v>318</v>
      </c>
      <c r="I471" t="s">
        <v>6195</v>
      </c>
      <c r="J471" t="s">
        <v>6187</v>
      </c>
      <c r="K471">
        <v>1</v>
      </c>
      <c r="L471">
        <v>12.95</v>
      </c>
      <c r="M471">
        <v>38.85</v>
      </c>
    </row>
    <row r="472" spans="1:13" x14ac:dyDescent="0.35">
      <c r="A472" t="s">
        <v>6462</v>
      </c>
      <c r="B472" t="s">
        <v>4074</v>
      </c>
      <c r="C472" t="s">
        <v>4075</v>
      </c>
      <c r="D472" t="s">
        <v>6176</v>
      </c>
      <c r="E472">
        <v>4</v>
      </c>
      <c r="F472" t="s">
        <v>4076</v>
      </c>
      <c r="G472" t="s">
        <v>4077</v>
      </c>
      <c r="H472" t="s">
        <v>19</v>
      </c>
      <c r="I472" t="s">
        <v>6194</v>
      </c>
      <c r="J472" t="s">
        <v>6186</v>
      </c>
      <c r="K472">
        <v>0.5</v>
      </c>
      <c r="L472">
        <v>8.91</v>
      </c>
      <c r="M472">
        <v>35.64</v>
      </c>
    </row>
    <row r="473" spans="1:13" x14ac:dyDescent="0.35">
      <c r="A473" t="s">
        <v>6463</v>
      </c>
      <c r="B473" t="s">
        <v>2163</v>
      </c>
      <c r="C473" t="s">
        <v>2164</v>
      </c>
      <c r="D473" t="s">
        <v>6172</v>
      </c>
      <c r="E473">
        <v>3</v>
      </c>
      <c r="F473" t="s">
        <v>2165</v>
      </c>
      <c r="G473" t="s">
        <v>2166</v>
      </c>
      <c r="H473" t="s">
        <v>19</v>
      </c>
      <c r="I473" t="s">
        <v>6192</v>
      </c>
      <c r="J473" t="s">
        <v>6187</v>
      </c>
      <c r="K473">
        <v>0.5</v>
      </c>
      <c r="L473">
        <v>5.37</v>
      </c>
      <c r="M473">
        <v>16.11</v>
      </c>
    </row>
    <row r="474" spans="1:13" x14ac:dyDescent="0.35">
      <c r="A474" t="s">
        <v>6463</v>
      </c>
      <c r="B474" t="s">
        <v>2163</v>
      </c>
      <c r="C474" t="s">
        <v>2164</v>
      </c>
      <c r="D474" t="s">
        <v>6172</v>
      </c>
      <c r="E474">
        <v>3</v>
      </c>
      <c r="F474" t="s">
        <v>2165</v>
      </c>
      <c r="G474" t="s">
        <v>2166</v>
      </c>
      <c r="H474" t="s">
        <v>19</v>
      </c>
      <c r="I474" t="s">
        <v>6192</v>
      </c>
      <c r="J474" t="s">
        <v>6187</v>
      </c>
      <c r="K474">
        <v>0.5</v>
      </c>
      <c r="L474">
        <v>5.37</v>
      </c>
      <c r="M474">
        <v>16.11</v>
      </c>
    </row>
    <row r="475" spans="1:13" x14ac:dyDescent="0.35">
      <c r="A475" t="s">
        <v>6464</v>
      </c>
      <c r="B475" t="s">
        <v>5839</v>
      </c>
      <c r="C475" t="s">
        <v>5840</v>
      </c>
      <c r="D475" t="s">
        <v>6169</v>
      </c>
      <c r="E475">
        <v>3</v>
      </c>
      <c r="F475" t="s">
        <v>5841</v>
      </c>
      <c r="G475" t="s">
        <v>6197</v>
      </c>
      <c r="H475" t="s">
        <v>19</v>
      </c>
      <c r="I475" t="s">
        <v>6195</v>
      </c>
      <c r="J475" t="s">
        <v>6187</v>
      </c>
      <c r="K475">
        <v>0.5</v>
      </c>
      <c r="L475">
        <v>7.77</v>
      </c>
      <c r="M475">
        <v>23.31</v>
      </c>
    </row>
    <row r="476" spans="1:13" x14ac:dyDescent="0.35">
      <c r="A476" t="s">
        <v>6465</v>
      </c>
      <c r="B476" t="s">
        <v>5273</v>
      </c>
      <c r="C476" t="s">
        <v>5274</v>
      </c>
      <c r="D476" t="s">
        <v>6175</v>
      </c>
      <c r="E476">
        <v>2</v>
      </c>
      <c r="F476" t="s">
        <v>5275</v>
      </c>
      <c r="G476" t="s">
        <v>6197</v>
      </c>
      <c r="H476" t="s">
        <v>19</v>
      </c>
      <c r="I476" t="s">
        <v>6193</v>
      </c>
      <c r="J476" t="s">
        <v>6188</v>
      </c>
      <c r="K476">
        <v>2.5</v>
      </c>
      <c r="L476" s="3">
        <v>25875</v>
      </c>
      <c r="M476">
        <v>51.75</v>
      </c>
    </row>
    <row r="477" spans="1:13" x14ac:dyDescent="0.35">
      <c r="A477" t="s">
        <v>6466</v>
      </c>
      <c r="B477" t="s">
        <v>3458</v>
      </c>
      <c r="C477" t="s">
        <v>3459</v>
      </c>
      <c r="D477" t="s">
        <v>6163</v>
      </c>
      <c r="E477">
        <v>5</v>
      </c>
      <c r="F477" t="s">
        <v>3460</v>
      </c>
      <c r="G477" t="s">
        <v>6197</v>
      </c>
      <c r="H477" t="s">
        <v>19</v>
      </c>
      <c r="I477" t="s">
        <v>6192</v>
      </c>
      <c r="J477" t="s">
        <v>6187</v>
      </c>
      <c r="K477">
        <v>0.2</v>
      </c>
      <c r="L477" s="3">
        <v>2685</v>
      </c>
      <c r="M477" s="3">
        <v>13425</v>
      </c>
    </row>
    <row r="478" spans="1:13" x14ac:dyDescent="0.35">
      <c r="A478" t="s">
        <v>6466</v>
      </c>
      <c r="B478" t="s">
        <v>3458</v>
      </c>
      <c r="C478" t="s">
        <v>3459</v>
      </c>
      <c r="D478" t="s">
        <v>6163</v>
      </c>
      <c r="E478">
        <v>5</v>
      </c>
      <c r="F478" t="s">
        <v>3460</v>
      </c>
      <c r="G478" t="s">
        <v>6197</v>
      </c>
      <c r="H478" t="s">
        <v>19</v>
      </c>
      <c r="I478" t="s">
        <v>6192</v>
      </c>
      <c r="J478" t="s">
        <v>6187</v>
      </c>
      <c r="K478">
        <v>0.2</v>
      </c>
      <c r="L478" s="3">
        <v>2685</v>
      </c>
      <c r="M478" s="3">
        <v>13425</v>
      </c>
    </row>
    <row r="479" spans="1:13" x14ac:dyDescent="0.35">
      <c r="A479" t="s">
        <v>6467</v>
      </c>
      <c r="B479" t="s">
        <v>1866</v>
      </c>
      <c r="C479" t="s">
        <v>1867</v>
      </c>
      <c r="D479" t="s">
        <v>6181</v>
      </c>
      <c r="E479">
        <v>4</v>
      </c>
      <c r="F479" t="s">
        <v>1868</v>
      </c>
      <c r="G479" t="s">
        <v>1869</v>
      </c>
      <c r="H479" t="s">
        <v>19</v>
      </c>
      <c r="I479" t="s">
        <v>6195</v>
      </c>
      <c r="J479" t="s">
        <v>6188</v>
      </c>
      <c r="K479">
        <v>2.5</v>
      </c>
      <c r="L479" s="3">
        <v>33465</v>
      </c>
      <c r="M479">
        <v>133.86000000000001</v>
      </c>
    </row>
    <row r="480" spans="1:13" x14ac:dyDescent="0.35">
      <c r="A480" t="s">
        <v>6467</v>
      </c>
      <c r="B480" t="s">
        <v>1866</v>
      </c>
      <c r="C480" t="s">
        <v>1867</v>
      </c>
      <c r="D480" t="s">
        <v>6181</v>
      </c>
      <c r="E480">
        <v>4</v>
      </c>
      <c r="F480" t="s">
        <v>1868</v>
      </c>
      <c r="G480" t="s">
        <v>1869</v>
      </c>
      <c r="H480" t="s">
        <v>19</v>
      </c>
      <c r="I480" t="s">
        <v>6195</v>
      </c>
      <c r="J480" t="s">
        <v>6188</v>
      </c>
      <c r="K480">
        <v>2.5</v>
      </c>
      <c r="L480" s="3">
        <v>33465</v>
      </c>
      <c r="M480">
        <v>133.86000000000001</v>
      </c>
    </row>
    <row r="481" spans="1:13" x14ac:dyDescent="0.35">
      <c r="A481" t="s">
        <v>6468</v>
      </c>
      <c r="B481" t="s">
        <v>4405</v>
      </c>
      <c r="C481" t="s">
        <v>4406</v>
      </c>
      <c r="D481" t="s">
        <v>6175</v>
      </c>
      <c r="E481">
        <v>2</v>
      </c>
      <c r="F481" t="s">
        <v>4407</v>
      </c>
      <c r="G481" t="s">
        <v>4408</v>
      </c>
      <c r="H481" t="s">
        <v>19</v>
      </c>
      <c r="I481" t="s">
        <v>6193</v>
      </c>
      <c r="J481" t="s">
        <v>6188</v>
      </c>
      <c r="K481">
        <v>2.5</v>
      </c>
      <c r="L481" s="3">
        <v>25875</v>
      </c>
      <c r="M481">
        <v>51.75</v>
      </c>
    </row>
    <row r="482" spans="1:13" x14ac:dyDescent="0.35">
      <c r="A482" t="s">
        <v>6469</v>
      </c>
      <c r="B482" t="s">
        <v>3718</v>
      </c>
      <c r="C482" t="s">
        <v>3719</v>
      </c>
      <c r="D482" t="s">
        <v>6176</v>
      </c>
      <c r="E482">
        <v>4</v>
      </c>
      <c r="F482" t="s">
        <v>3720</v>
      </c>
      <c r="G482" t="s">
        <v>3721</v>
      </c>
      <c r="H482" t="s">
        <v>28</v>
      </c>
      <c r="I482" t="s">
        <v>6194</v>
      </c>
      <c r="J482" t="s">
        <v>6186</v>
      </c>
      <c r="K482">
        <v>0.5</v>
      </c>
      <c r="L482">
        <v>8.91</v>
      </c>
      <c r="M482">
        <v>35.64</v>
      </c>
    </row>
    <row r="483" spans="1:13" x14ac:dyDescent="0.35">
      <c r="A483" t="s">
        <v>6232</v>
      </c>
      <c r="B483" t="s">
        <v>2644</v>
      </c>
      <c r="C483" t="s">
        <v>2645</v>
      </c>
      <c r="D483" t="s">
        <v>6144</v>
      </c>
      <c r="E483">
        <v>3</v>
      </c>
      <c r="F483" t="s">
        <v>2646</v>
      </c>
      <c r="G483" t="s">
        <v>2647</v>
      </c>
      <c r="H483" t="s">
        <v>19</v>
      </c>
      <c r="I483" t="s">
        <v>6194</v>
      </c>
      <c r="J483" t="s">
        <v>6187</v>
      </c>
      <c r="K483">
        <v>0.5</v>
      </c>
      <c r="L483">
        <v>7.29</v>
      </c>
      <c r="M483">
        <v>21.87</v>
      </c>
    </row>
    <row r="484" spans="1:13" x14ac:dyDescent="0.35">
      <c r="A484" t="s">
        <v>6232</v>
      </c>
      <c r="B484" t="s">
        <v>2644</v>
      </c>
      <c r="C484" t="s">
        <v>2645</v>
      </c>
      <c r="D484" t="s">
        <v>6144</v>
      </c>
      <c r="E484">
        <v>3</v>
      </c>
      <c r="F484" t="s">
        <v>2646</v>
      </c>
      <c r="G484" t="s">
        <v>2647</v>
      </c>
      <c r="H484" t="s">
        <v>19</v>
      </c>
      <c r="I484" t="s">
        <v>6194</v>
      </c>
      <c r="J484" t="s">
        <v>6187</v>
      </c>
      <c r="K484">
        <v>0.5</v>
      </c>
      <c r="L484">
        <v>7.29</v>
      </c>
      <c r="M484">
        <v>21.87</v>
      </c>
    </row>
    <row r="485" spans="1:13" x14ac:dyDescent="0.35">
      <c r="A485" t="s">
        <v>6250</v>
      </c>
      <c r="B485" t="s">
        <v>985</v>
      </c>
      <c r="C485" t="s">
        <v>986</v>
      </c>
      <c r="D485" t="s">
        <v>6179</v>
      </c>
      <c r="E485">
        <v>3</v>
      </c>
      <c r="F485" t="s">
        <v>987</v>
      </c>
      <c r="G485" t="s">
        <v>988</v>
      </c>
      <c r="H485" t="s">
        <v>19</v>
      </c>
      <c r="I485" t="s">
        <v>6192</v>
      </c>
      <c r="J485" t="s">
        <v>6186</v>
      </c>
      <c r="K485">
        <v>1</v>
      </c>
      <c r="L485">
        <v>11.95</v>
      </c>
      <c r="M485">
        <v>35.85</v>
      </c>
    </row>
    <row r="486" spans="1:13" x14ac:dyDescent="0.35">
      <c r="A486" t="s">
        <v>6250</v>
      </c>
      <c r="B486" t="s">
        <v>985</v>
      </c>
      <c r="C486" t="s">
        <v>986</v>
      </c>
      <c r="D486" t="s">
        <v>6179</v>
      </c>
      <c r="E486">
        <v>3</v>
      </c>
      <c r="F486" t="s">
        <v>987</v>
      </c>
      <c r="G486" t="s">
        <v>988</v>
      </c>
      <c r="H486" t="s">
        <v>19</v>
      </c>
      <c r="I486" t="s">
        <v>6192</v>
      </c>
      <c r="J486" t="s">
        <v>6186</v>
      </c>
      <c r="K486">
        <v>1</v>
      </c>
      <c r="L486">
        <v>11.95</v>
      </c>
      <c r="M486">
        <v>35.85</v>
      </c>
    </row>
    <row r="487" spans="1:13" x14ac:dyDescent="0.35">
      <c r="A487" t="s">
        <v>6470</v>
      </c>
      <c r="B487" t="s">
        <v>2375</v>
      </c>
      <c r="C487" t="s">
        <v>2376</v>
      </c>
      <c r="D487" t="s">
        <v>6179</v>
      </c>
      <c r="E487">
        <v>5</v>
      </c>
      <c r="F487" t="s">
        <v>2377</v>
      </c>
      <c r="G487" t="s">
        <v>6197</v>
      </c>
      <c r="H487" t="s">
        <v>19</v>
      </c>
      <c r="I487" t="s">
        <v>6192</v>
      </c>
      <c r="J487" t="s">
        <v>6186</v>
      </c>
      <c r="K487">
        <v>1</v>
      </c>
      <c r="L487">
        <v>11.95</v>
      </c>
      <c r="M487">
        <v>59.75</v>
      </c>
    </row>
    <row r="488" spans="1:13" x14ac:dyDescent="0.35">
      <c r="A488" t="s">
        <v>6470</v>
      </c>
      <c r="B488" t="s">
        <v>2375</v>
      </c>
      <c r="C488" t="s">
        <v>2376</v>
      </c>
      <c r="D488" t="s">
        <v>6179</v>
      </c>
      <c r="E488">
        <v>5</v>
      </c>
      <c r="F488" t="s">
        <v>2377</v>
      </c>
      <c r="G488" t="s">
        <v>6197</v>
      </c>
      <c r="H488" t="s">
        <v>19</v>
      </c>
      <c r="I488" t="s">
        <v>6192</v>
      </c>
      <c r="J488" t="s">
        <v>6186</v>
      </c>
      <c r="K488">
        <v>1</v>
      </c>
      <c r="L488">
        <v>11.95</v>
      </c>
      <c r="M488">
        <v>59.75</v>
      </c>
    </row>
    <row r="489" spans="1:13" x14ac:dyDescent="0.35">
      <c r="A489" t="s">
        <v>6471</v>
      </c>
      <c r="B489" t="s">
        <v>1261</v>
      </c>
      <c r="C489" t="s">
        <v>1262</v>
      </c>
      <c r="D489" t="s">
        <v>6148</v>
      </c>
      <c r="E489">
        <v>3</v>
      </c>
      <c r="F489" t="s">
        <v>1263</v>
      </c>
      <c r="G489" t="s">
        <v>6197</v>
      </c>
      <c r="H489" t="s">
        <v>318</v>
      </c>
      <c r="I489" t="s">
        <v>6194</v>
      </c>
      <c r="J489" t="s">
        <v>6186</v>
      </c>
      <c r="K489">
        <v>2.5</v>
      </c>
      <c r="L489" s="3">
        <v>34155</v>
      </c>
      <c r="M489" s="3">
        <v>102465</v>
      </c>
    </row>
    <row r="490" spans="1:13" x14ac:dyDescent="0.35">
      <c r="A490" t="s">
        <v>6471</v>
      </c>
      <c r="B490" t="s">
        <v>1261</v>
      </c>
      <c r="C490" t="s">
        <v>1262</v>
      </c>
      <c r="D490" t="s">
        <v>6148</v>
      </c>
      <c r="E490">
        <v>3</v>
      </c>
      <c r="F490" t="s">
        <v>1263</v>
      </c>
      <c r="G490" t="s">
        <v>6197</v>
      </c>
      <c r="H490" t="s">
        <v>318</v>
      </c>
      <c r="I490" t="s">
        <v>6194</v>
      </c>
      <c r="J490" t="s">
        <v>6186</v>
      </c>
      <c r="K490">
        <v>2.5</v>
      </c>
      <c r="L490" s="3">
        <v>34155</v>
      </c>
      <c r="M490" s="3">
        <v>102465</v>
      </c>
    </row>
    <row r="491" spans="1:13" x14ac:dyDescent="0.35">
      <c r="A491" t="s">
        <v>6472</v>
      </c>
      <c r="B491" t="s">
        <v>1759</v>
      </c>
      <c r="C491" t="s">
        <v>1760</v>
      </c>
      <c r="D491" t="s">
        <v>6178</v>
      </c>
      <c r="E491">
        <v>4</v>
      </c>
      <c r="F491" t="s">
        <v>1761</v>
      </c>
      <c r="G491" t="s">
        <v>1762</v>
      </c>
      <c r="H491" t="s">
        <v>318</v>
      </c>
      <c r="I491" t="s">
        <v>6192</v>
      </c>
      <c r="J491" t="s">
        <v>6186</v>
      </c>
      <c r="K491">
        <v>0.2</v>
      </c>
      <c r="L491" s="3">
        <v>3585</v>
      </c>
      <c r="M491">
        <v>14.34</v>
      </c>
    </row>
    <row r="492" spans="1:13" x14ac:dyDescent="0.35">
      <c r="A492" t="s">
        <v>6472</v>
      </c>
      <c r="B492" t="s">
        <v>1759</v>
      </c>
      <c r="C492" t="s">
        <v>1760</v>
      </c>
      <c r="D492" t="s">
        <v>6178</v>
      </c>
      <c r="E492">
        <v>4</v>
      </c>
      <c r="F492" t="s">
        <v>1761</v>
      </c>
      <c r="G492" t="s">
        <v>1762</v>
      </c>
      <c r="H492" t="s">
        <v>318</v>
      </c>
      <c r="I492" t="s">
        <v>6192</v>
      </c>
      <c r="J492" t="s">
        <v>6186</v>
      </c>
      <c r="K492">
        <v>0.2</v>
      </c>
      <c r="L492" s="3">
        <v>3585</v>
      </c>
      <c r="M492">
        <v>14.34</v>
      </c>
    </row>
    <row r="493" spans="1:13" x14ac:dyDescent="0.35">
      <c r="A493" t="s">
        <v>6473</v>
      </c>
      <c r="B493" t="s">
        <v>1012</v>
      </c>
      <c r="C493" t="s">
        <v>1013</v>
      </c>
      <c r="D493" t="s">
        <v>6176</v>
      </c>
      <c r="E493">
        <v>4</v>
      </c>
      <c r="F493" t="s">
        <v>1014</v>
      </c>
      <c r="G493" t="s">
        <v>1015</v>
      </c>
      <c r="H493" t="s">
        <v>28</v>
      </c>
      <c r="I493" t="s">
        <v>6194</v>
      </c>
      <c r="J493" t="s">
        <v>6186</v>
      </c>
      <c r="K493">
        <v>0.5</v>
      </c>
      <c r="L493">
        <v>8.91</v>
      </c>
      <c r="M493">
        <v>35.64</v>
      </c>
    </row>
    <row r="494" spans="1:13" x14ac:dyDescent="0.35">
      <c r="A494" t="s">
        <v>6473</v>
      </c>
      <c r="B494" t="s">
        <v>1012</v>
      </c>
      <c r="C494" t="s">
        <v>1013</v>
      </c>
      <c r="D494" t="s">
        <v>6176</v>
      </c>
      <c r="E494">
        <v>4</v>
      </c>
      <c r="F494" t="s">
        <v>1014</v>
      </c>
      <c r="G494" t="s">
        <v>1015</v>
      </c>
      <c r="H494" t="s">
        <v>28</v>
      </c>
      <c r="I494" t="s">
        <v>6194</v>
      </c>
      <c r="J494" t="s">
        <v>6186</v>
      </c>
      <c r="K494">
        <v>0.5</v>
      </c>
      <c r="L494">
        <v>8.91</v>
      </c>
      <c r="M494">
        <v>35.64</v>
      </c>
    </row>
    <row r="495" spans="1:13" x14ac:dyDescent="0.35">
      <c r="A495" t="s">
        <v>6474</v>
      </c>
      <c r="B495" t="s">
        <v>3695</v>
      </c>
      <c r="C495" t="s">
        <v>3696</v>
      </c>
      <c r="D495" t="s">
        <v>6142</v>
      </c>
      <c r="E495">
        <v>6</v>
      </c>
      <c r="F495" t="s">
        <v>3697</v>
      </c>
      <c r="G495" t="s">
        <v>6197</v>
      </c>
      <c r="H495" t="s">
        <v>318</v>
      </c>
      <c r="I495" t="s">
        <v>6192</v>
      </c>
      <c r="J495" t="s">
        <v>6186</v>
      </c>
      <c r="K495">
        <v>2.5</v>
      </c>
      <c r="L495" s="3">
        <v>27485</v>
      </c>
      <c r="M495">
        <v>164.91</v>
      </c>
    </row>
    <row r="496" spans="1:13" x14ac:dyDescent="0.35">
      <c r="A496" t="s">
        <v>6328</v>
      </c>
      <c r="B496" t="s">
        <v>1470</v>
      </c>
      <c r="C496" t="s">
        <v>1471</v>
      </c>
      <c r="D496" t="s">
        <v>6148</v>
      </c>
      <c r="E496">
        <v>6</v>
      </c>
      <c r="F496" t="s">
        <v>1472</v>
      </c>
      <c r="G496" t="s">
        <v>6197</v>
      </c>
      <c r="H496" t="s">
        <v>19</v>
      </c>
      <c r="I496" t="s">
        <v>6194</v>
      </c>
      <c r="J496" t="s">
        <v>6186</v>
      </c>
      <c r="K496">
        <v>2.5</v>
      </c>
      <c r="L496" s="3">
        <v>34155</v>
      </c>
      <c r="M496">
        <v>204.93</v>
      </c>
    </row>
    <row r="497" spans="1:13" x14ac:dyDescent="0.35">
      <c r="A497" t="s">
        <v>6328</v>
      </c>
      <c r="B497" t="s">
        <v>1470</v>
      </c>
      <c r="C497" t="s">
        <v>1471</v>
      </c>
      <c r="D497" t="s">
        <v>6148</v>
      </c>
      <c r="E497">
        <v>6</v>
      </c>
      <c r="F497" t="s">
        <v>1472</v>
      </c>
      <c r="G497" t="s">
        <v>6197</v>
      </c>
      <c r="H497" t="s">
        <v>19</v>
      </c>
      <c r="I497" t="s">
        <v>6194</v>
      </c>
      <c r="J497" t="s">
        <v>6186</v>
      </c>
      <c r="K497">
        <v>2.5</v>
      </c>
      <c r="L497" s="3">
        <v>34155</v>
      </c>
      <c r="M497">
        <v>204.93</v>
      </c>
    </row>
    <row r="498" spans="1:13" x14ac:dyDescent="0.35">
      <c r="A498" t="s">
        <v>6475</v>
      </c>
      <c r="B498" t="s">
        <v>3889</v>
      </c>
      <c r="C498" t="s">
        <v>3890</v>
      </c>
      <c r="D498" t="s">
        <v>6184</v>
      </c>
      <c r="E498">
        <v>5</v>
      </c>
      <c r="F498" t="s">
        <v>3891</v>
      </c>
      <c r="G498" t="s">
        <v>3892</v>
      </c>
      <c r="H498" t="s">
        <v>19</v>
      </c>
      <c r="I498" t="s">
        <v>6194</v>
      </c>
      <c r="J498" t="s">
        <v>6186</v>
      </c>
      <c r="K498">
        <v>0.2</v>
      </c>
      <c r="L498" s="3">
        <v>4455</v>
      </c>
      <c r="M498" s="3">
        <v>22275</v>
      </c>
    </row>
    <row r="499" spans="1:13" x14ac:dyDescent="0.35">
      <c r="A499" t="s">
        <v>6261</v>
      </c>
      <c r="B499" t="s">
        <v>1688</v>
      </c>
      <c r="C499" t="s">
        <v>1689</v>
      </c>
      <c r="D499" t="s">
        <v>6149</v>
      </c>
      <c r="E499">
        <v>1</v>
      </c>
      <c r="F499" t="s">
        <v>1690</v>
      </c>
      <c r="G499" t="s">
        <v>1691</v>
      </c>
      <c r="H499" t="s">
        <v>19</v>
      </c>
      <c r="I499" t="s">
        <v>6192</v>
      </c>
      <c r="J499" t="s">
        <v>6187</v>
      </c>
      <c r="K499">
        <v>2.5</v>
      </c>
      <c r="L499" s="3">
        <v>20585</v>
      </c>
      <c r="M499" s="3">
        <v>20585</v>
      </c>
    </row>
    <row r="500" spans="1:13" x14ac:dyDescent="0.35">
      <c r="A500" t="s">
        <v>6261</v>
      </c>
      <c r="B500" t="s">
        <v>1688</v>
      </c>
      <c r="C500" t="s">
        <v>1689</v>
      </c>
      <c r="D500" t="s">
        <v>6149</v>
      </c>
      <c r="E500">
        <v>1</v>
      </c>
      <c r="F500" t="s">
        <v>1690</v>
      </c>
      <c r="G500" t="s">
        <v>1691</v>
      </c>
      <c r="H500" t="s">
        <v>19</v>
      </c>
      <c r="I500" t="s">
        <v>6192</v>
      </c>
      <c r="J500" t="s">
        <v>6187</v>
      </c>
      <c r="K500">
        <v>2.5</v>
      </c>
      <c r="L500" s="3">
        <v>20585</v>
      </c>
      <c r="M500" s="3">
        <v>20585</v>
      </c>
    </row>
    <row r="501" spans="1:13" x14ac:dyDescent="0.35">
      <c r="A501" t="s">
        <v>6476</v>
      </c>
      <c r="B501" t="s">
        <v>1071</v>
      </c>
      <c r="C501" t="s">
        <v>1072</v>
      </c>
      <c r="D501" t="s">
        <v>6162</v>
      </c>
      <c r="E501">
        <v>6</v>
      </c>
      <c r="F501" t="s">
        <v>1073</v>
      </c>
      <c r="G501" t="s">
        <v>1074</v>
      </c>
      <c r="H501" t="s">
        <v>19</v>
      </c>
      <c r="I501" t="s">
        <v>6195</v>
      </c>
      <c r="J501" t="s">
        <v>6188</v>
      </c>
      <c r="K501">
        <v>1</v>
      </c>
      <c r="L501">
        <v>14.55</v>
      </c>
      <c r="M501">
        <v>87.3</v>
      </c>
    </row>
    <row r="502" spans="1:13" x14ac:dyDescent="0.35">
      <c r="A502" t="s">
        <v>6476</v>
      </c>
      <c r="B502" t="s">
        <v>1071</v>
      </c>
      <c r="C502" t="s">
        <v>1072</v>
      </c>
      <c r="D502" t="s">
        <v>6162</v>
      </c>
      <c r="E502">
        <v>6</v>
      </c>
      <c r="F502" t="s">
        <v>1073</v>
      </c>
      <c r="G502" t="s">
        <v>1074</v>
      </c>
      <c r="H502" t="s">
        <v>19</v>
      </c>
      <c r="I502" t="s">
        <v>6195</v>
      </c>
      <c r="J502" t="s">
        <v>6188</v>
      </c>
      <c r="K502">
        <v>1</v>
      </c>
      <c r="L502">
        <v>14.55</v>
      </c>
      <c r="M502">
        <v>87.3</v>
      </c>
    </row>
    <row r="503" spans="1:13" x14ac:dyDescent="0.35">
      <c r="A503" t="s">
        <v>6477</v>
      </c>
      <c r="B503" t="s">
        <v>1487</v>
      </c>
      <c r="C503" t="s">
        <v>1488</v>
      </c>
      <c r="D503" t="s">
        <v>6142</v>
      </c>
      <c r="E503">
        <v>4</v>
      </c>
      <c r="F503" t="s">
        <v>1489</v>
      </c>
      <c r="G503" t="s">
        <v>1490</v>
      </c>
      <c r="H503" t="s">
        <v>19</v>
      </c>
      <c r="I503" t="s">
        <v>6192</v>
      </c>
      <c r="J503" t="s">
        <v>6186</v>
      </c>
      <c r="K503">
        <v>2.5</v>
      </c>
      <c r="L503" s="3">
        <v>27485</v>
      </c>
      <c r="M503">
        <v>109.94</v>
      </c>
    </row>
    <row r="504" spans="1:13" x14ac:dyDescent="0.35">
      <c r="A504" t="s">
        <v>6477</v>
      </c>
      <c r="B504" t="s">
        <v>1487</v>
      </c>
      <c r="C504" t="s">
        <v>1488</v>
      </c>
      <c r="D504" t="s">
        <v>6142</v>
      </c>
      <c r="E504">
        <v>4</v>
      </c>
      <c r="F504" t="s">
        <v>1489</v>
      </c>
      <c r="G504" t="s">
        <v>1490</v>
      </c>
      <c r="H504" t="s">
        <v>19</v>
      </c>
      <c r="I504" t="s">
        <v>6192</v>
      </c>
      <c r="J504" t="s">
        <v>6186</v>
      </c>
      <c r="K504">
        <v>2.5</v>
      </c>
      <c r="L504" s="3">
        <v>27485</v>
      </c>
      <c r="M504">
        <v>109.94</v>
      </c>
    </row>
    <row r="505" spans="1:13" x14ac:dyDescent="0.35">
      <c r="A505" t="s">
        <v>6478</v>
      </c>
      <c r="B505" t="s">
        <v>1584</v>
      </c>
      <c r="C505" t="s">
        <v>1585</v>
      </c>
      <c r="D505" t="s">
        <v>6144</v>
      </c>
      <c r="E505">
        <v>5</v>
      </c>
      <c r="F505" t="s">
        <v>1586</v>
      </c>
      <c r="G505" t="s">
        <v>1587</v>
      </c>
      <c r="H505" t="s">
        <v>19</v>
      </c>
      <c r="I505" t="s">
        <v>6194</v>
      </c>
      <c r="J505" t="s">
        <v>6187</v>
      </c>
      <c r="K505">
        <v>0.5</v>
      </c>
      <c r="L505">
        <v>7.29</v>
      </c>
      <c r="M505">
        <v>36.450000000000003</v>
      </c>
    </row>
    <row r="506" spans="1:13" x14ac:dyDescent="0.35">
      <c r="A506" t="s">
        <v>6478</v>
      </c>
      <c r="B506" t="s">
        <v>1584</v>
      </c>
      <c r="C506" t="s">
        <v>1585</v>
      </c>
      <c r="D506" t="s">
        <v>6144</v>
      </c>
      <c r="E506">
        <v>5</v>
      </c>
      <c r="F506" t="s">
        <v>1586</v>
      </c>
      <c r="G506" t="s">
        <v>1587</v>
      </c>
      <c r="H506" t="s">
        <v>19</v>
      </c>
      <c r="I506" t="s">
        <v>6194</v>
      </c>
      <c r="J506" t="s">
        <v>6187</v>
      </c>
      <c r="K506">
        <v>0.5</v>
      </c>
      <c r="L506">
        <v>7.29</v>
      </c>
      <c r="M506">
        <v>36.450000000000003</v>
      </c>
    </row>
    <row r="507" spans="1:13" x14ac:dyDescent="0.35">
      <c r="A507" t="s">
        <v>6479</v>
      </c>
      <c r="B507" t="s">
        <v>2062</v>
      </c>
      <c r="C507" t="s">
        <v>2063</v>
      </c>
      <c r="D507" t="s">
        <v>6167</v>
      </c>
      <c r="E507">
        <v>2</v>
      </c>
      <c r="F507" t="s">
        <v>2064</v>
      </c>
      <c r="G507" t="s">
        <v>2065</v>
      </c>
      <c r="H507" t="s">
        <v>19</v>
      </c>
      <c r="I507" t="s">
        <v>6193</v>
      </c>
      <c r="J507" t="s">
        <v>6186</v>
      </c>
      <c r="K507">
        <v>0.2</v>
      </c>
      <c r="L507" s="3">
        <v>3885</v>
      </c>
      <c r="M507">
        <v>7.77</v>
      </c>
    </row>
    <row r="508" spans="1:13" x14ac:dyDescent="0.35">
      <c r="A508" t="s">
        <v>6479</v>
      </c>
      <c r="B508" t="s">
        <v>2062</v>
      </c>
      <c r="C508" t="s">
        <v>2063</v>
      </c>
      <c r="D508" t="s">
        <v>6167</v>
      </c>
      <c r="E508">
        <v>2</v>
      </c>
      <c r="F508" t="s">
        <v>2064</v>
      </c>
      <c r="G508" t="s">
        <v>2065</v>
      </c>
      <c r="H508" t="s">
        <v>19</v>
      </c>
      <c r="I508" t="s">
        <v>6193</v>
      </c>
      <c r="J508" t="s">
        <v>6186</v>
      </c>
      <c r="K508">
        <v>0.2</v>
      </c>
      <c r="L508" s="3">
        <v>3885</v>
      </c>
      <c r="M508">
        <v>7.77</v>
      </c>
    </row>
    <row r="509" spans="1:13" x14ac:dyDescent="0.35">
      <c r="A509" t="s">
        <v>6480</v>
      </c>
      <c r="B509" t="s">
        <v>2402</v>
      </c>
      <c r="C509" t="s">
        <v>2403</v>
      </c>
      <c r="D509" t="s">
        <v>6153</v>
      </c>
      <c r="E509">
        <v>2</v>
      </c>
      <c r="F509" t="s">
        <v>2404</v>
      </c>
      <c r="G509" t="s">
        <v>2405</v>
      </c>
      <c r="H509" t="s">
        <v>19</v>
      </c>
      <c r="I509" t="s">
        <v>6194</v>
      </c>
      <c r="J509" t="s">
        <v>6187</v>
      </c>
      <c r="K509">
        <v>0.2</v>
      </c>
      <c r="L509" s="3">
        <v>3645</v>
      </c>
      <c r="M509">
        <v>7.29</v>
      </c>
    </row>
    <row r="510" spans="1:13" x14ac:dyDescent="0.35">
      <c r="A510" t="s">
        <v>6480</v>
      </c>
      <c r="B510" t="s">
        <v>2402</v>
      </c>
      <c r="C510" t="s">
        <v>2403</v>
      </c>
      <c r="D510" t="s">
        <v>6153</v>
      </c>
      <c r="E510">
        <v>2</v>
      </c>
      <c r="F510" t="s">
        <v>2404</v>
      </c>
      <c r="G510" t="s">
        <v>2405</v>
      </c>
      <c r="H510" t="s">
        <v>19</v>
      </c>
      <c r="I510" t="s">
        <v>6194</v>
      </c>
      <c r="J510" t="s">
        <v>6187</v>
      </c>
      <c r="K510">
        <v>0.2</v>
      </c>
      <c r="L510" s="3">
        <v>3645</v>
      </c>
      <c r="M510">
        <v>7.29</v>
      </c>
    </row>
    <row r="511" spans="1:13" x14ac:dyDescent="0.35">
      <c r="A511" t="s">
        <v>6481</v>
      </c>
      <c r="B511" t="s">
        <v>2504</v>
      </c>
      <c r="C511" t="s">
        <v>2505</v>
      </c>
      <c r="D511" t="s">
        <v>6175</v>
      </c>
      <c r="E511">
        <v>6</v>
      </c>
      <c r="F511" t="s">
        <v>2506</v>
      </c>
      <c r="G511" t="s">
        <v>6197</v>
      </c>
      <c r="H511" t="s">
        <v>19</v>
      </c>
      <c r="I511" t="s">
        <v>6193</v>
      </c>
      <c r="J511" t="s">
        <v>6188</v>
      </c>
      <c r="K511">
        <v>2.5</v>
      </c>
      <c r="L511" s="3">
        <v>25875</v>
      </c>
      <c r="M511">
        <v>155.25</v>
      </c>
    </row>
    <row r="512" spans="1:13" x14ac:dyDescent="0.35">
      <c r="A512" t="s">
        <v>6481</v>
      </c>
      <c r="B512" t="s">
        <v>2504</v>
      </c>
      <c r="C512" t="s">
        <v>2505</v>
      </c>
      <c r="D512" t="s">
        <v>6175</v>
      </c>
      <c r="E512">
        <v>6</v>
      </c>
      <c r="F512" t="s">
        <v>2506</v>
      </c>
      <c r="G512" t="s">
        <v>6197</v>
      </c>
      <c r="H512" t="s">
        <v>19</v>
      </c>
      <c r="I512" t="s">
        <v>6193</v>
      </c>
      <c r="J512" t="s">
        <v>6188</v>
      </c>
      <c r="K512">
        <v>2.5</v>
      </c>
      <c r="L512" s="3">
        <v>25875</v>
      </c>
      <c r="M512">
        <v>155.25</v>
      </c>
    </row>
    <row r="513" spans="1:13" x14ac:dyDescent="0.35">
      <c r="A513" t="s">
        <v>6482</v>
      </c>
      <c r="B513" t="s">
        <v>5129</v>
      </c>
      <c r="C513" t="s">
        <v>5130</v>
      </c>
      <c r="D513" t="s">
        <v>6172</v>
      </c>
      <c r="E513">
        <v>5</v>
      </c>
      <c r="F513" t="s">
        <v>5131</v>
      </c>
      <c r="G513" t="s">
        <v>5132</v>
      </c>
      <c r="H513" t="s">
        <v>19</v>
      </c>
      <c r="I513" t="s">
        <v>6192</v>
      </c>
      <c r="J513" t="s">
        <v>6187</v>
      </c>
      <c r="K513">
        <v>0.5</v>
      </c>
      <c r="L513">
        <v>5.37</v>
      </c>
      <c r="M513">
        <v>26.85</v>
      </c>
    </row>
    <row r="514" spans="1:13" x14ac:dyDescent="0.35">
      <c r="A514" t="s">
        <v>6483</v>
      </c>
      <c r="B514" t="s">
        <v>2221</v>
      </c>
      <c r="C514" t="s">
        <v>2222</v>
      </c>
      <c r="D514" t="s">
        <v>6155</v>
      </c>
      <c r="E514">
        <v>3</v>
      </c>
      <c r="F514" t="s">
        <v>2223</v>
      </c>
      <c r="G514" t="s">
        <v>2224</v>
      </c>
      <c r="H514" t="s">
        <v>19</v>
      </c>
      <c r="I514" t="s">
        <v>6193</v>
      </c>
      <c r="J514" t="s">
        <v>6188</v>
      </c>
      <c r="K514">
        <v>1</v>
      </c>
      <c r="L514">
        <v>11.25</v>
      </c>
      <c r="M514">
        <v>33.75</v>
      </c>
    </row>
    <row r="515" spans="1:13" x14ac:dyDescent="0.35">
      <c r="A515" t="s">
        <v>6483</v>
      </c>
      <c r="B515" t="s">
        <v>2221</v>
      </c>
      <c r="C515" t="s">
        <v>2222</v>
      </c>
      <c r="D515" t="s">
        <v>6155</v>
      </c>
      <c r="E515">
        <v>3</v>
      </c>
      <c r="F515" t="s">
        <v>2223</v>
      </c>
      <c r="G515" t="s">
        <v>2224</v>
      </c>
      <c r="H515" t="s">
        <v>19</v>
      </c>
      <c r="I515" t="s">
        <v>6193</v>
      </c>
      <c r="J515" t="s">
        <v>6188</v>
      </c>
      <c r="K515">
        <v>1</v>
      </c>
      <c r="L515">
        <v>11.25</v>
      </c>
      <c r="M515">
        <v>33.75</v>
      </c>
    </row>
    <row r="516" spans="1:13" x14ac:dyDescent="0.35">
      <c r="A516" t="s">
        <v>6484</v>
      </c>
      <c r="B516" t="s">
        <v>3453</v>
      </c>
      <c r="C516" t="s">
        <v>3454</v>
      </c>
      <c r="D516" t="s">
        <v>6164</v>
      </c>
      <c r="E516">
        <v>2</v>
      </c>
      <c r="F516" t="s">
        <v>3455</v>
      </c>
      <c r="G516" t="s">
        <v>6197</v>
      </c>
      <c r="H516" t="s">
        <v>19</v>
      </c>
      <c r="I516" t="s">
        <v>6195</v>
      </c>
      <c r="J516" t="s">
        <v>6186</v>
      </c>
      <c r="K516">
        <v>2.5</v>
      </c>
      <c r="L516" s="3">
        <v>36455</v>
      </c>
      <c r="M516">
        <v>72.91</v>
      </c>
    </row>
    <row r="517" spans="1:13" x14ac:dyDescent="0.35">
      <c r="A517" t="s">
        <v>6484</v>
      </c>
      <c r="B517" t="s">
        <v>3453</v>
      </c>
      <c r="C517" t="s">
        <v>3454</v>
      </c>
      <c r="D517" t="s">
        <v>6164</v>
      </c>
      <c r="E517">
        <v>2</v>
      </c>
      <c r="F517" t="s">
        <v>3455</v>
      </c>
      <c r="G517" t="s">
        <v>6197</v>
      </c>
      <c r="H517" t="s">
        <v>19</v>
      </c>
      <c r="I517" t="s">
        <v>6195</v>
      </c>
      <c r="J517" t="s">
        <v>6186</v>
      </c>
      <c r="K517">
        <v>2.5</v>
      </c>
      <c r="L517" s="3">
        <v>36455</v>
      </c>
      <c r="M517">
        <v>72.91</v>
      </c>
    </row>
    <row r="518" spans="1:13" x14ac:dyDescent="0.35">
      <c r="A518" t="s">
        <v>6485</v>
      </c>
      <c r="B518" t="s">
        <v>2470</v>
      </c>
      <c r="C518" t="s">
        <v>2471</v>
      </c>
      <c r="D518" t="s">
        <v>6155</v>
      </c>
      <c r="E518">
        <v>2</v>
      </c>
      <c r="F518" t="s">
        <v>2472</v>
      </c>
      <c r="G518" t="s">
        <v>2473</v>
      </c>
      <c r="H518" t="s">
        <v>19</v>
      </c>
      <c r="I518" t="s">
        <v>6193</v>
      </c>
      <c r="J518" t="s">
        <v>6188</v>
      </c>
      <c r="K518">
        <v>1</v>
      </c>
      <c r="L518">
        <v>11.25</v>
      </c>
      <c r="M518">
        <v>22.5</v>
      </c>
    </row>
    <row r="519" spans="1:13" x14ac:dyDescent="0.35">
      <c r="A519" t="s">
        <v>6485</v>
      </c>
      <c r="B519" t="s">
        <v>2470</v>
      </c>
      <c r="C519" t="s">
        <v>2471</v>
      </c>
      <c r="D519" t="s">
        <v>6155</v>
      </c>
      <c r="E519">
        <v>2</v>
      </c>
      <c r="F519" t="s">
        <v>2472</v>
      </c>
      <c r="G519" t="s">
        <v>2473</v>
      </c>
      <c r="H519" t="s">
        <v>19</v>
      </c>
      <c r="I519" t="s">
        <v>6193</v>
      </c>
      <c r="J519" t="s">
        <v>6188</v>
      </c>
      <c r="K519">
        <v>1</v>
      </c>
      <c r="L519">
        <v>11.25</v>
      </c>
      <c r="M519">
        <v>22.5</v>
      </c>
    </row>
    <row r="520" spans="1:13" x14ac:dyDescent="0.35">
      <c r="A520" t="s">
        <v>6486</v>
      </c>
      <c r="B520" t="s">
        <v>1475</v>
      </c>
      <c r="C520" t="s">
        <v>1476</v>
      </c>
      <c r="D520" t="s">
        <v>6166</v>
      </c>
      <c r="E520">
        <v>2</v>
      </c>
      <c r="F520" t="s">
        <v>1477</v>
      </c>
      <c r="G520" t="s">
        <v>1478</v>
      </c>
      <c r="H520" t="s">
        <v>19</v>
      </c>
      <c r="I520" t="s">
        <v>6194</v>
      </c>
      <c r="J520" t="s">
        <v>6188</v>
      </c>
      <c r="K520">
        <v>2.5</v>
      </c>
      <c r="L520" s="3">
        <v>31625</v>
      </c>
      <c r="M520">
        <v>63.25</v>
      </c>
    </row>
    <row r="521" spans="1:13" x14ac:dyDescent="0.35">
      <c r="A521" t="s">
        <v>6486</v>
      </c>
      <c r="B521" t="s">
        <v>1475</v>
      </c>
      <c r="C521" t="s">
        <v>1476</v>
      </c>
      <c r="D521" t="s">
        <v>6166</v>
      </c>
      <c r="E521">
        <v>2</v>
      </c>
      <c r="F521" t="s">
        <v>1477</v>
      </c>
      <c r="G521" t="s">
        <v>1478</v>
      </c>
      <c r="H521" t="s">
        <v>19</v>
      </c>
      <c r="I521" t="s">
        <v>6194</v>
      </c>
      <c r="J521" t="s">
        <v>6188</v>
      </c>
      <c r="K521">
        <v>2.5</v>
      </c>
      <c r="L521" s="3">
        <v>31625</v>
      </c>
      <c r="M521">
        <v>63.25</v>
      </c>
    </row>
    <row r="522" spans="1:13" x14ac:dyDescent="0.35">
      <c r="A522" t="s">
        <v>6487</v>
      </c>
      <c r="B522" t="s">
        <v>5123</v>
      </c>
      <c r="C522" t="s">
        <v>5124</v>
      </c>
      <c r="D522" t="s">
        <v>6141</v>
      </c>
      <c r="E522">
        <v>4</v>
      </c>
      <c r="F522" t="s">
        <v>5125</v>
      </c>
      <c r="G522" t="s">
        <v>5126</v>
      </c>
      <c r="H522" t="s">
        <v>19</v>
      </c>
      <c r="I522" t="s">
        <v>6194</v>
      </c>
      <c r="J522" t="s">
        <v>6188</v>
      </c>
      <c r="K522">
        <v>1</v>
      </c>
      <c r="L522">
        <v>13.75</v>
      </c>
      <c r="M522">
        <v>55</v>
      </c>
    </row>
    <row r="523" spans="1:13" x14ac:dyDescent="0.35">
      <c r="A523" t="s">
        <v>6488</v>
      </c>
      <c r="B523" t="s">
        <v>2232</v>
      </c>
      <c r="C523" t="s">
        <v>2233</v>
      </c>
      <c r="D523" t="s">
        <v>6159</v>
      </c>
      <c r="E523">
        <v>6</v>
      </c>
      <c r="F523" t="s">
        <v>2234</v>
      </c>
      <c r="G523" t="s">
        <v>2235</v>
      </c>
      <c r="H523" t="s">
        <v>19</v>
      </c>
      <c r="I523" t="s">
        <v>6195</v>
      </c>
      <c r="J523" t="s">
        <v>6188</v>
      </c>
      <c r="K523">
        <v>0.2</v>
      </c>
      <c r="L523" s="3">
        <v>4365</v>
      </c>
      <c r="M523">
        <v>26.19</v>
      </c>
    </row>
    <row r="524" spans="1:13" x14ac:dyDescent="0.35">
      <c r="A524" t="s">
        <v>6488</v>
      </c>
      <c r="B524" t="s">
        <v>2232</v>
      </c>
      <c r="C524" t="s">
        <v>2233</v>
      </c>
      <c r="D524" t="s">
        <v>6159</v>
      </c>
      <c r="E524">
        <v>6</v>
      </c>
      <c r="F524" t="s">
        <v>2234</v>
      </c>
      <c r="G524" t="s">
        <v>2235</v>
      </c>
      <c r="H524" t="s">
        <v>19</v>
      </c>
      <c r="I524" t="s">
        <v>6195</v>
      </c>
      <c r="J524" t="s">
        <v>6188</v>
      </c>
      <c r="K524">
        <v>0.2</v>
      </c>
      <c r="L524" s="3">
        <v>4365</v>
      </c>
      <c r="M524">
        <v>26.19</v>
      </c>
    </row>
    <row r="525" spans="1:13" x14ac:dyDescent="0.35">
      <c r="A525" t="s">
        <v>6489</v>
      </c>
      <c r="B525" t="s">
        <v>1216</v>
      </c>
      <c r="C525" t="s">
        <v>1217</v>
      </c>
      <c r="D525" t="s">
        <v>6183</v>
      </c>
      <c r="E525">
        <v>1</v>
      </c>
      <c r="F525" t="s">
        <v>1218</v>
      </c>
      <c r="G525" t="s">
        <v>1219</v>
      </c>
      <c r="H525" t="s">
        <v>19</v>
      </c>
      <c r="I525" t="s">
        <v>6194</v>
      </c>
      <c r="J525" t="s">
        <v>6187</v>
      </c>
      <c r="K525">
        <v>1</v>
      </c>
      <c r="L525">
        <v>12.15</v>
      </c>
      <c r="M525">
        <v>12.15</v>
      </c>
    </row>
    <row r="526" spans="1:13" x14ac:dyDescent="0.35">
      <c r="A526" t="s">
        <v>6489</v>
      </c>
      <c r="B526" t="s">
        <v>1216</v>
      </c>
      <c r="C526" t="s">
        <v>1217</v>
      </c>
      <c r="D526" t="s">
        <v>6183</v>
      </c>
      <c r="E526">
        <v>1</v>
      </c>
      <c r="F526" t="s">
        <v>1218</v>
      </c>
      <c r="G526" t="s">
        <v>1219</v>
      </c>
      <c r="H526" t="s">
        <v>19</v>
      </c>
      <c r="I526" t="s">
        <v>6194</v>
      </c>
      <c r="J526" t="s">
        <v>6187</v>
      </c>
      <c r="K526">
        <v>1</v>
      </c>
      <c r="L526">
        <v>12.15</v>
      </c>
      <c r="M526">
        <v>12.15</v>
      </c>
    </row>
    <row r="527" spans="1:13" x14ac:dyDescent="0.35">
      <c r="A527" t="s">
        <v>6468</v>
      </c>
      <c r="B527" t="s">
        <v>5725</v>
      </c>
      <c r="C527" t="s">
        <v>5726</v>
      </c>
      <c r="D527" t="s">
        <v>6157</v>
      </c>
      <c r="E527">
        <v>5</v>
      </c>
      <c r="F527" t="s">
        <v>5727</v>
      </c>
      <c r="G527" t="s">
        <v>5728</v>
      </c>
      <c r="H527" t="s">
        <v>19</v>
      </c>
      <c r="I527" t="s">
        <v>6193</v>
      </c>
      <c r="J527" t="s">
        <v>6188</v>
      </c>
      <c r="K527">
        <v>0.5</v>
      </c>
      <c r="L527">
        <v>6.75</v>
      </c>
      <c r="M527">
        <v>33.75</v>
      </c>
    </row>
    <row r="528" spans="1:13" x14ac:dyDescent="0.35">
      <c r="A528" t="s">
        <v>6490</v>
      </c>
      <c r="B528" t="s">
        <v>1245</v>
      </c>
      <c r="C528" t="s">
        <v>1246</v>
      </c>
      <c r="D528" t="s">
        <v>6166</v>
      </c>
      <c r="E528">
        <v>3</v>
      </c>
      <c r="F528" t="s">
        <v>1247</v>
      </c>
      <c r="G528" t="s">
        <v>6197</v>
      </c>
      <c r="H528" t="s">
        <v>19</v>
      </c>
      <c r="I528" t="s">
        <v>6194</v>
      </c>
      <c r="J528" t="s">
        <v>6188</v>
      </c>
      <c r="K528">
        <v>2.5</v>
      </c>
      <c r="L528" s="3">
        <v>31625</v>
      </c>
      <c r="M528" s="3">
        <v>94875</v>
      </c>
    </row>
    <row r="529" spans="1:13" x14ac:dyDescent="0.35">
      <c r="A529" t="s">
        <v>6490</v>
      </c>
      <c r="B529" t="s">
        <v>1245</v>
      </c>
      <c r="C529" t="s">
        <v>1246</v>
      </c>
      <c r="D529" t="s">
        <v>6166</v>
      </c>
      <c r="E529">
        <v>3</v>
      </c>
      <c r="F529" t="s">
        <v>1247</v>
      </c>
      <c r="G529" t="s">
        <v>6197</v>
      </c>
      <c r="H529" t="s">
        <v>19</v>
      </c>
      <c r="I529" t="s">
        <v>6194</v>
      </c>
      <c r="J529" t="s">
        <v>6188</v>
      </c>
      <c r="K529">
        <v>2.5</v>
      </c>
      <c r="L529" s="3">
        <v>31625</v>
      </c>
      <c r="M529" s="3">
        <v>94875</v>
      </c>
    </row>
    <row r="530" spans="1:13" x14ac:dyDescent="0.35">
      <c r="A530" t="s">
        <v>6414</v>
      </c>
      <c r="B530" t="s">
        <v>687</v>
      </c>
      <c r="C530" t="s">
        <v>688</v>
      </c>
      <c r="D530" t="s">
        <v>6158</v>
      </c>
      <c r="E530">
        <v>6</v>
      </c>
      <c r="F530" t="s">
        <v>689</v>
      </c>
      <c r="G530" t="s">
        <v>690</v>
      </c>
      <c r="H530" t="s">
        <v>19</v>
      </c>
      <c r="I530" t="s">
        <v>6193</v>
      </c>
      <c r="J530" t="s">
        <v>6187</v>
      </c>
      <c r="K530">
        <v>0.5</v>
      </c>
      <c r="L530">
        <v>5.97</v>
      </c>
      <c r="M530">
        <v>35.82</v>
      </c>
    </row>
    <row r="531" spans="1:13" x14ac:dyDescent="0.35">
      <c r="A531" t="s">
        <v>6414</v>
      </c>
      <c r="B531" t="s">
        <v>687</v>
      </c>
      <c r="C531" t="s">
        <v>688</v>
      </c>
      <c r="D531" t="s">
        <v>6158</v>
      </c>
      <c r="E531">
        <v>6</v>
      </c>
      <c r="F531" t="s">
        <v>689</v>
      </c>
      <c r="G531" t="s">
        <v>690</v>
      </c>
      <c r="H531" t="s">
        <v>19</v>
      </c>
      <c r="I531" t="s">
        <v>6193</v>
      </c>
      <c r="J531" t="s">
        <v>6187</v>
      </c>
      <c r="K531">
        <v>0.5</v>
      </c>
      <c r="L531">
        <v>5.97</v>
      </c>
      <c r="M531">
        <v>35.82</v>
      </c>
    </row>
    <row r="532" spans="1:13" x14ac:dyDescent="0.35">
      <c r="A532" t="s">
        <v>6491</v>
      </c>
      <c r="B532" t="s">
        <v>6047</v>
      </c>
      <c r="C532" t="s">
        <v>6048</v>
      </c>
      <c r="D532" t="s">
        <v>6152</v>
      </c>
      <c r="E532">
        <v>2</v>
      </c>
      <c r="F532" t="s">
        <v>6049</v>
      </c>
      <c r="G532" t="s">
        <v>6050</v>
      </c>
      <c r="H532" t="s">
        <v>19</v>
      </c>
      <c r="I532" t="s">
        <v>6193</v>
      </c>
      <c r="J532" t="s">
        <v>6188</v>
      </c>
      <c r="K532">
        <v>0.2</v>
      </c>
      <c r="L532" s="3">
        <v>3375</v>
      </c>
      <c r="M532">
        <v>6.75</v>
      </c>
    </row>
    <row r="533" spans="1:13" x14ac:dyDescent="0.35">
      <c r="A533" t="s">
        <v>6215</v>
      </c>
      <c r="B533" t="s">
        <v>5828</v>
      </c>
      <c r="C533" t="s">
        <v>5829</v>
      </c>
      <c r="D533" t="s">
        <v>6173</v>
      </c>
      <c r="E533">
        <v>5</v>
      </c>
      <c r="F533" t="s">
        <v>5830</v>
      </c>
      <c r="G533" t="s">
        <v>5831</v>
      </c>
      <c r="H533" t="s">
        <v>19</v>
      </c>
      <c r="I533" t="s">
        <v>6192</v>
      </c>
      <c r="J533" t="s">
        <v>6186</v>
      </c>
      <c r="K533">
        <v>0.5</v>
      </c>
      <c r="L533">
        <v>7.17</v>
      </c>
      <c r="M533">
        <v>35.85</v>
      </c>
    </row>
    <row r="534" spans="1:13" x14ac:dyDescent="0.35">
      <c r="A534" t="s">
        <v>6492</v>
      </c>
      <c r="B534" t="s">
        <v>3187</v>
      </c>
      <c r="C534" t="s">
        <v>3188</v>
      </c>
      <c r="D534" t="s">
        <v>6159</v>
      </c>
      <c r="E534">
        <v>6</v>
      </c>
      <c r="F534" t="s">
        <v>3189</v>
      </c>
      <c r="G534" t="s">
        <v>3190</v>
      </c>
      <c r="H534" t="s">
        <v>19</v>
      </c>
      <c r="I534" t="s">
        <v>6195</v>
      </c>
      <c r="J534" t="s">
        <v>6188</v>
      </c>
      <c r="K534">
        <v>0.2</v>
      </c>
      <c r="L534" s="3">
        <v>4365</v>
      </c>
      <c r="M534">
        <v>26.19</v>
      </c>
    </row>
    <row r="535" spans="1:13" x14ac:dyDescent="0.35">
      <c r="A535" t="s">
        <v>6492</v>
      </c>
      <c r="B535" t="s">
        <v>3187</v>
      </c>
      <c r="C535" t="s">
        <v>3188</v>
      </c>
      <c r="D535" t="s">
        <v>6159</v>
      </c>
      <c r="E535">
        <v>6</v>
      </c>
      <c r="F535" t="s">
        <v>3189</v>
      </c>
      <c r="G535" t="s">
        <v>3190</v>
      </c>
      <c r="H535" t="s">
        <v>19</v>
      </c>
      <c r="I535" t="s">
        <v>6195</v>
      </c>
      <c r="J535" t="s">
        <v>6188</v>
      </c>
      <c r="K535">
        <v>0.2</v>
      </c>
      <c r="L535" s="3">
        <v>4365</v>
      </c>
      <c r="M535">
        <v>26.19</v>
      </c>
    </row>
    <row r="536" spans="1:13" x14ac:dyDescent="0.35">
      <c r="A536" t="s">
        <v>6493</v>
      </c>
      <c r="B536" t="s">
        <v>4035</v>
      </c>
      <c r="C536" t="s">
        <v>4036</v>
      </c>
      <c r="D536" t="s">
        <v>6184</v>
      </c>
      <c r="E536">
        <v>6</v>
      </c>
      <c r="F536" t="s">
        <v>4037</v>
      </c>
      <c r="G536" t="s">
        <v>4038</v>
      </c>
      <c r="H536" t="s">
        <v>318</v>
      </c>
      <c r="I536" t="s">
        <v>6194</v>
      </c>
      <c r="J536" t="s">
        <v>6186</v>
      </c>
      <c r="K536">
        <v>0.2</v>
      </c>
      <c r="L536" s="3">
        <v>4455</v>
      </c>
      <c r="M536">
        <v>26.73</v>
      </c>
    </row>
    <row r="537" spans="1:13" x14ac:dyDescent="0.35">
      <c r="A537" t="s">
        <v>6493</v>
      </c>
      <c r="B537" t="s">
        <v>4035</v>
      </c>
      <c r="C537" t="s">
        <v>4036</v>
      </c>
      <c r="D537" t="s">
        <v>6169</v>
      </c>
      <c r="E537">
        <v>4</v>
      </c>
      <c r="F537" t="s">
        <v>4037</v>
      </c>
      <c r="G537" t="s">
        <v>4038</v>
      </c>
      <c r="H537" t="s">
        <v>318</v>
      </c>
      <c r="I537" t="s">
        <v>6195</v>
      </c>
      <c r="J537" t="s">
        <v>6187</v>
      </c>
      <c r="K537">
        <v>0.5</v>
      </c>
      <c r="L537">
        <v>7.77</v>
      </c>
      <c r="M537">
        <v>31.08</v>
      </c>
    </row>
    <row r="538" spans="1:13" x14ac:dyDescent="0.35">
      <c r="A538" t="s">
        <v>6493</v>
      </c>
      <c r="B538" t="s">
        <v>4035</v>
      </c>
      <c r="C538" t="s">
        <v>4036</v>
      </c>
      <c r="D538" t="s">
        <v>6154</v>
      </c>
      <c r="E538">
        <v>1</v>
      </c>
      <c r="F538" t="s">
        <v>4037</v>
      </c>
      <c r="G538" t="s">
        <v>4038</v>
      </c>
      <c r="H538" t="s">
        <v>318</v>
      </c>
      <c r="I538" t="s">
        <v>6193</v>
      </c>
      <c r="J538" t="s">
        <v>6187</v>
      </c>
      <c r="K538">
        <v>0.2</v>
      </c>
      <c r="L538" s="3">
        <v>2985</v>
      </c>
      <c r="M538" s="3">
        <v>2985</v>
      </c>
    </row>
    <row r="539" spans="1:13" x14ac:dyDescent="0.35">
      <c r="A539" t="s">
        <v>6493</v>
      </c>
      <c r="B539" t="s">
        <v>4035</v>
      </c>
      <c r="C539" t="s">
        <v>4036</v>
      </c>
      <c r="D539" t="s">
        <v>6149</v>
      </c>
      <c r="E539">
        <v>5</v>
      </c>
      <c r="F539" t="s">
        <v>4037</v>
      </c>
      <c r="G539" t="s">
        <v>4038</v>
      </c>
      <c r="H539" t="s">
        <v>318</v>
      </c>
      <c r="I539" t="s">
        <v>6192</v>
      </c>
      <c r="J539" t="s">
        <v>6187</v>
      </c>
      <c r="K539">
        <v>2.5</v>
      </c>
      <c r="L539" s="3">
        <v>20585</v>
      </c>
      <c r="M539" s="3">
        <v>102925</v>
      </c>
    </row>
    <row r="540" spans="1:13" x14ac:dyDescent="0.35">
      <c r="A540" t="s">
        <v>6360</v>
      </c>
      <c r="B540" t="s">
        <v>849</v>
      </c>
      <c r="C540" t="s">
        <v>850</v>
      </c>
      <c r="D540" t="s">
        <v>6146</v>
      </c>
      <c r="E540">
        <v>6</v>
      </c>
      <c r="F540" t="s">
        <v>851</v>
      </c>
      <c r="G540" t="s">
        <v>6197</v>
      </c>
      <c r="H540" t="s">
        <v>19</v>
      </c>
      <c r="I540" t="s">
        <v>6192</v>
      </c>
      <c r="J540" t="s">
        <v>6188</v>
      </c>
      <c r="K540">
        <v>0.5</v>
      </c>
      <c r="L540">
        <v>5.97</v>
      </c>
      <c r="M540">
        <v>35.82</v>
      </c>
    </row>
    <row r="541" spans="1:13" x14ac:dyDescent="0.35">
      <c r="A541" t="s">
        <v>6360</v>
      </c>
      <c r="B541" t="s">
        <v>849</v>
      </c>
      <c r="C541" t="s">
        <v>850</v>
      </c>
      <c r="D541" t="s">
        <v>6146</v>
      </c>
      <c r="E541">
        <v>6</v>
      </c>
      <c r="F541" t="s">
        <v>851</v>
      </c>
      <c r="G541" t="s">
        <v>6197</v>
      </c>
      <c r="H541" t="s">
        <v>19</v>
      </c>
      <c r="I541" t="s">
        <v>6192</v>
      </c>
      <c r="J541" t="s">
        <v>6188</v>
      </c>
      <c r="K541">
        <v>0.5</v>
      </c>
      <c r="L541">
        <v>5.97</v>
      </c>
      <c r="M541">
        <v>35.82</v>
      </c>
    </row>
    <row r="542" spans="1:13" x14ac:dyDescent="0.35">
      <c r="A542" t="s">
        <v>6356</v>
      </c>
      <c r="B542" t="s">
        <v>2792</v>
      </c>
      <c r="C542" t="s">
        <v>2793</v>
      </c>
      <c r="D542" t="s">
        <v>6175</v>
      </c>
      <c r="E542">
        <v>2</v>
      </c>
      <c r="F542" t="s">
        <v>2794</v>
      </c>
      <c r="G542" t="s">
        <v>2795</v>
      </c>
      <c r="H542" t="s">
        <v>19</v>
      </c>
      <c r="I542" t="s">
        <v>6193</v>
      </c>
      <c r="J542" t="s">
        <v>6188</v>
      </c>
      <c r="K542">
        <v>2.5</v>
      </c>
      <c r="L542" s="3">
        <v>25875</v>
      </c>
      <c r="M542">
        <v>51.75</v>
      </c>
    </row>
    <row r="543" spans="1:13" x14ac:dyDescent="0.35">
      <c r="A543" t="s">
        <v>6356</v>
      </c>
      <c r="B543" t="s">
        <v>2792</v>
      </c>
      <c r="C543" t="s">
        <v>2793</v>
      </c>
      <c r="D543" t="s">
        <v>6175</v>
      </c>
      <c r="E543">
        <v>2</v>
      </c>
      <c r="F543" t="s">
        <v>2794</v>
      </c>
      <c r="G543" t="s">
        <v>2795</v>
      </c>
      <c r="H543" t="s">
        <v>19</v>
      </c>
      <c r="I543" t="s">
        <v>6193</v>
      </c>
      <c r="J543" t="s">
        <v>6188</v>
      </c>
      <c r="K543">
        <v>2.5</v>
      </c>
      <c r="L543" s="3">
        <v>25875</v>
      </c>
      <c r="M543">
        <v>51.75</v>
      </c>
    </row>
    <row r="544" spans="1:13" x14ac:dyDescent="0.35">
      <c r="A544" t="s">
        <v>6461</v>
      </c>
      <c r="B544" t="s">
        <v>3283</v>
      </c>
      <c r="C544" t="s">
        <v>3284</v>
      </c>
      <c r="D544" t="s">
        <v>6170</v>
      </c>
      <c r="E544">
        <v>2</v>
      </c>
      <c r="F544" t="s">
        <v>3285</v>
      </c>
      <c r="G544" t="s">
        <v>3286</v>
      </c>
      <c r="H544" t="s">
        <v>19</v>
      </c>
      <c r="I544" t="s">
        <v>6195</v>
      </c>
      <c r="J544" t="s">
        <v>6186</v>
      </c>
      <c r="K544">
        <v>1</v>
      </c>
      <c r="L544">
        <v>15.85</v>
      </c>
      <c r="M544">
        <v>31.7</v>
      </c>
    </row>
    <row r="545" spans="1:13" x14ac:dyDescent="0.35">
      <c r="A545" t="s">
        <v>6461</v>
      </c>
      <c r="B545" t="s">
        <v>3283</v>
      </c>
      <c r="C545" t="s">
        <v>3284</v>
      </c>
      <c r="D545" t="s">
        <v>6170</v>
      </c>
      <c r="E545">
        <v>2</v>
      </c>
      <c r="F545" t="s">
        <v>3285</v>
      </c>
      <c r="G545" t="s">
        <v>3286</v>
      </c>
      <c r="H545" t="s">
        <v>19</v>
      </c>
      <c r="I545" t="s">
        <v>6195</v>
      </c>
      <c r="J545" t="s">
        <v>6186</v>
      </c>
      <c r="K545">
        <v>1</v>
      </c>
      <c r="L545">
        <v>15.85</v>
      </c>
      <c r="M545">
        <v>31.7</v>
      </c>
    </row>
    <row r="546" spans="1:13" x14ac:dyDescent="0.35">
      <c r="A546" t="s">
        <v>6494</v>
      </c>
      <c r="B546" t="s">
        <v>2532</v>
      </c>
      <c r="C546" t="s">
        <v>2533</v>
      </c>
      <c r="D546" t="s">
        <v>6171</v>
      </c>
      <c r="E546">
        <v>5</v>
      </c>
      <c r="F546" t="s">
        <v>2534</v>
      </c>
      <c r="G546" t="s">
        <v>2535</v>
      </c>
      <c r="H546" t="s">
        <v>19</v>
      </c>
      <c r="I546" t="s">
        <v>6194</v>
      </c>
      <c r="J546" t="s">
        <v>6186</v>
      </c>
      <c r="K546">
        <v>1</v>
      </c>
      <c r="L546">
        <v>14.85</v>
      </c>
      <c r="M546">
        <v>74.25</v>
      </c>
    </row>
    <row r="547" spans="1:13" x14ac:dyDescent="0.35">
      <c r="A547" t="s">
        <v>6494</v>
      </c>
      <c r="B547" t="s">
        <v>2532</v>
      </c>
      <c r="C547" t="s">
        <v>2533</v>
      </c>
      <c r="D547" t="s">
        <v>6171</v>
      </c>
      <c r="E547">
        <v>5</v>
      </c>
      <c r="F547" t="s">
        <v>2534</v>
      </c>
      <c r="G547" t="s">
        <v>2535</v>
      </c>
      <c r="H547" t="s">
        <v>19</v>
      </c>
      <c r="I547" t="s">
        <v>6194</v>
      </c>
      <c r="J547" t="s">
        <v>6186</v>
      </c>
      <c r="K547">
        <v>1</v>
      </c>
      <c r="L547">
        <v>14.85</v>
      </c>
      <c r="M547">
        <v>74.25</v>
      </c>
    </row>
    <row r="548" spans="1:13" x14ac:dyDescent="0.35">
      <c r="A548" t="s">
        <v>6495</v>
      </c>
      <c r="B548" t="s">
        <v>1441</v>
      </c>
      <c r="C548" t="s">
        <v>1442</v>
      </c>
      <c r="D548" t="s">
        <v>6177</v>
      </c>
      <c r="E548">
        <v>2</v>
      </c>
      <c r="F548" t="s">
        <v>1443</v>
      </c>
      <c r="G548" t="s">
        <v>1444</v>
      </c>
      <c r="H548" t="s">
        <v>318</v>
      </c>
      <c r="I548" t="s">
        <v>6192</v>
      </c>
      <c r="J548" t="s">
        <v>6187</v>
      </c>
      <c r="K548">
        <v>1</v>
      </c>
      <c r="L548">
        <v>8.9499999999999993</v>
      </c>
      <c r="M548">
        <v>17.899999999999999</v>
      </c>
    </row>
    <row r="549" spans="1:13" x14ac:dyDescent="0.35">
      <c r="A549" t="s">
        <v>6495</v>
      </c>
      <c r="B549" t="s">
        <v>1441</v>
      </c>
      <c r="C549" t="s">
        <v>1442</v>
      </c>
      <c r="D549" t="s">
        <v>6177</v>
      </c>
      <c r="E549">
        <v>2</v>
      </c>
      <c r="F549" t="s">
        <v>1443</v>
      </c>
      <c r="G549" t="s">
        <v>1444</v>
      </c>
      <c r="H549" t="s">
        <v>318</v>
      </c>
      <c r="I549" t="s">
        <v>6192</v>
      </c>
      <c r="J549" t="s">
        <v>6187</v>
      </c>
      <c r="K549">
        <v>1</v>
      </c>
      <c r="L549">
        <v>8.9499999999999993</v>
      </c>
      <c r="M549">
        <v>17.899999999999999</v>
      </c>
    </row>
    <row r="550" spans="1:13" x14ac:dyDescent="0.35">
      <c r="A550" t="s">
        <v>6496</v>
      </c>
      <c r="B550" t="s">
        <v>4717</v>
      </c>
      <c r="C550" t="s">
        <v>4718</v>
      </c>
      <c r="D550" t="s">
        <v>6144</v>
      </c>
      <c r="E550">
        <v>2</v>
      </c>
      <c r="F550" t="s">
        <v>4719</v>
      </c>
      <c r="G550" t="s">
        <v>4720</v>
      </c>
      <c r="H550" t="s">
        <v>19</v>
      </c>
      <c r="I550" t="s">
        <v>6194</v>
      </c>
      <c r="J550" t="s">
        <v>6187</v>
      </c>
      <c r="K550">
        <v>0.5</v>
      </c>
      <c r="L550">
        <v>7.29</v>
      </c>
      <c r="M550">
        <v>14.58</v>
      </c>
    </row>
    <row r="551" spans="1:13" x14ac:dyDescent="0.35">
      <c r="A551" t="s">
        <v>6497</v>
      </c>
      <c r="B551" t="s">
        <v>4268</v>
      </c>
      <c r="C551" t="s">
        <v>4269</v>
      </c>
      <c r="D551" t="s">
        <v>6181</v>
      </c>
      <c r="E551">
        <v>2</v>
      </c>
      <c r="F551" t="s">
        <v>4270</v>
      </c>
      <c r="G551" t="s">
        <v>4271</v>
      </c>
      <c r="H551" t="s">
        <v>19</v>
      </c>
      <c r="I551" t="s">
        <v>6195</v>
      </c>
      <c r="J551" t="s">
        <v>6188</v>
      </c>
      <c r="K551">
        <v>2.5</v>
      </c>
      <c r="L551" s="3">
        <v>33465</v>
      </c>
      <c r="M551">
        <v>66.930000000000007</v>
      </c>
    </row>
    <row r="552" spans="1:13" x14ac:dyDescent="0.35">
      <c r="A552" t="s">
        <v>6498</v>
      </c>
      <c r="B552" t="s">
        <v>4764</v>
      </c>
      <c r="C552" t="s">
        <v>4765</v>
      </c>
      <c r="D552" t="s">
        <v>6177</v>
      </c>
      <c r="E552">
        <v>4</v>
      </c>
      <c r="F552" t="s">
        <v>4766</v>
      </c>
      <c r="G552" t="s">
        <v>4767</v>
      </c>
      <c r="H552" t="s">
        <v>19</v>
      </c>
      <c r="I552" t="s">
        <v>6192</v>
      </c>
      <c r="J552" t="s">
        <v>6187</v>
      </c>
      <c r="K552">
        <v>1</v>
      </c>
      <c r="L552">
        <v>8.9499999999999993</v>
      </c>
      <c r="M552">
        <v>35.799999999999997</v>
      </c>
    </row>
    <row r="553" spans="1:13" x14ac:dyDescent="0.35">
      <c r="A553" t="s">
        <v>6499</v>
      </c>
      <c r="B553" t="s">
        <v>547</v>
      </c>
      <c r="C553" t="s">
        <v>548</v>
      </c>
      <c r="D553" t="s">
        <v>6147</v>
      </c>
      <c r="E553">
        <v>4</v>
      </c>
      <c r="F553" t="s">
        <v>549</v>
      </c>
      <c r="G553" t="s">
        <v>550</v>
      </c>
      <c r="H553" t="s">
        <v>19</v>
      </c>
      <c r="I553" t="s">
        <v>6193</v>
      </c>
      <c r="J553" t="s">
        <v>6187</v>
      </c>
      <c r="K553">
        <v>1</v>
      </c>
      <c r="L553">
        <v>9.9499999999999993</v>
      </c>
      <c r="M553">
        <v>39.799999999999997</v>
      </c>
    </row>
    <row r="554" spans="1:13" x14ac:dyDescent="0.35">
      <c r="A554" t="s">
        <v>6499</v>
      </c>
      <c r="B554" t="s">
        <v>547</v>
      </c>
      <c r="C554" t="s">
        <v>548</v>
      </c>
      <c r="D554" t="s">
        <v>6147</v>
      </c>
      <c r="E554">
        <v>4</v>
      </c>
      <c r="F554" t="s">
        <v>549</v>
      </c>
      <c r="G554" t="s">
        <v>550</v>
      </c>
      <c r="H554" t="s">
        <v>19</v>
      </c>
      <c r="I554" t="s">
        <v>6193</v>
      </c>
      <c r="J554" t="s">
        <v>6187</v>
      </c>
      <c r="K554">
        <v>1</v>
      </c>
      <c r="L554">
        <v>9.9499999999999993</v>
      </c>
      <c r="M554">
        <v>39.799999999999997</v>
      </c>
    </row>
    <row r="555" spans="1:13" x14ac:dyDescent="0.35">
      <c r="A555" t="s">
        <v>6309</v>
      </c>
      <c r="B555" t="s">
        <v>1367</v>
      </c>
      <c r="C555" t="s">
        <v>1368</v>
      </c>
      <c r="D555" t="s">
        <v>6175</v>
      </c>
      <c r="E555">
        <v>3</v>
      </c>
      <c r="F555" t="s">
        <v>1369</v>
      </c>
      <c r="G555" t="s">
        <v>1370</v>
      </c>
      <c r="H555" t="s">
        <v>19</v>
      </c>
      <c r="I555" t="s">
        <v>6193</v>
      </c>
      <c r="J555" t="s">
        <v>6188</v>
      </c>
      <c r="K555">
        <v>2.5</v>
      </c>
      <c r="L555" s="3">
        <v>25875</v>
      </c>
      <c r="M555" s="3">
        <v>77625</v>
      </c>
    </row>
    <row r="556" spans="1:13" x14ac:dyDescent="0.35">
      <c r="A556" t="s">
        <v>6309</v>
      </c>
      <c r="B556" t="s">
        <v>1367</v>
      </c>
      <c r="C556" t="s">
        <v>1368</v>
      </c>
      <c r="D556" t="s">
        <v>6175</v>
      </c>
      <c r="E556">
        <v>3</v>
      </c>
      <c r="F556" t="s">
        <v>1369</v>
      </c>
      <c r="G556" t="s">
        <v>1370</v>
      </c>
      <c r="H556" t="s">
        <v>19</v>
      </c>
      <c r="I556" t="s">
        <v>6193</v>
      </c>
      <c r="J556" t="s">
        <v>6188</v>
      </c>
      <c r="K556">
        <v>2.5</v>
      </c>
      <c r="L556" s="3">
        <v>25875</v>
      </c>
      <c r="M556" s="3">
        <v>77625</v>
      </c>
    </row>
    <row r="557" spans="1:13" x14ac:dyDescent="0.35">
      <c r="A557" t="s">
        <v>6500</v>
      </c>
      <c r="B557" t="s">
        <v>5407</v>
      </c>
      <c r="C557" t="s">
        <v>5408</v>
      </c>
      <c r="D557" t="s">
        <v>6144</v>
      </c>
      <c r="E557">
        <v>1</v>
      </c>
      <c r="F557" t="s">
        <v>5409</v>
      </c>
      <c r="G557" t="s">
        <v>5410</v>
      </c>
      <c r="H557" t="s">
        <v>318</v>
      </c>
      <c r="I557" t="s">
        <v>6194</v>
      </c>
      <c r="J557" t="s">
        <v>6187</v>
      </c>
      <c r="K557">
        <v>0.5</v>
      </c>
      <c r="L557">
        <v>7.29</v>
      </c>
      <c r="M557">
        <v>7.29</v>
      </c>
    </row>
    <row r="558" spans="1:13" x14ac:dyDescent="0.35">
      <c r="A558" t="s">
        <v>6233</v>
      </c>
      <c r="B558" t="s">
        <v>2727</v>
      </c>
      <c r="C558" t="s">
        <v>2728</v>
      </c>
      <c r="D558" t="s">
        <v>6169</v>
      </c>
      <c r="E558">
        <v>4</v>
      </c>
      <c r="F558" t="s">
        <v>2729</v>
      </c>
      <c r="G558" t="s">
        <v>2730</v>
      </c>
      <c r="H558" t="s">
        <v>19</v>
      </c>
      <c r="I558" t="s">
        <v>6195</v>
      </c>
      <c r="J558" t="s">
        <v>6187</v>
      </c>
      <c r="K558">
        <v>0.5</v>
      </c>
      <c r="L558">
        <v>7.77</v>
      </c>
      <c r="M558">
        <v>31.08</v>
      </c>
    </row>
    <row r="559" spans="1:13" x14ac:dyDescent="0.35">
      <c r="A559" t="s">
        <v>6233</v>
      </c>
      <c r="B559" t="s">
        <v>2727</v>
      </c>
      <c r="C559" t="s">
        <v>2728</v>
      </c>
      <c r="D559" t="s">
        <v>6169</v>
      </c>
      <c r="E559">
        <v>4</v>
      </c>
      <c r="F559" t="s">
        <v>2729</v>
      </c>
      <c r="G559" t="s">
        <v>2730</v>
      </c>
      <c r="H559" t="s">
        <v>19</v>
      </c>
      <c r="I559" t="s">
        <v>6195</v>
      </c>
      <c r="J559" t="s">
        <v>6187</v>
      </c>
      <c r="K559">
        <v>0.5</v>
      </c>
      <c r="L559">
        <v>7.77</v>
      </c>
      <c r="M559">
        <v>31.08</v>
      </c>
    </row>
    <row r="560" spans="1:13" x14ac:dyDescent="0.35">
      <c r="A560" t="s">
        <v>6501</v>
      </c>
      <c r="B560" t="s">
        <v>5921</v>
      </c>
      <c r="C560" t="s">
        <v>5922</v>
      </c>
      <c r="D560" t="s">
        <v>6168</v>
      </c>
      <c r="E560">
        <v>2</v>
      </c>
      <c r="F560" t="s">
        <v>5923</v>
      </c>
      <c r="G560" t="s">
        <v>6197</v>
      </c>
      <c r="H560" t="s">
        <v>19</v>
      </c>
      <c r="I560" t="s">
        <v>6193</v>
      </c>
      <c r="J560" t="s">
        <v>6187</v>
      </c>
      <c r="K560">
        <v>2.5</v>
      </c>
      <c r="L560" s="3">
        <v>22885</v>
      </c>
      <c r="M560">
        <v>45.77</v>
      </c>
    </row>
    <row r="561" spans="1:13" x14ac:dyDescent="0.35">
      <c r="A561" t="s">
        <v>6502</v>
      </c>
      <c r="B561" t="s">
        <v>2085</v>
      </c>
      <c r="C561" t="s">
        <v>2086</v>
      </c>
      <c r="D561" t="s">
        <v>6180</v>
      </c>
      <c r="E561">
        <v>1</v>
      </c>
      <c r="F561" t="s">
        <v>2087</v>
      </c>
      <c r="G561" t="s">
        <v>2088</v>
      </c>
      <c r="H561" t="s">
        <v>28</v>
      </c>
      <c r="I561" t="s">
        <v>6193</v>
      </c>
      <c r="J561" t="s">
        <v>6186</v>
      </c>
      <c r="K561">
        <v>0.5</v>
      </c>
      <c r="L561">
        <v>7.77</v>
      </c>
      <c r="M561">
        <v>7.77</v>
      </c>
    </row>
    <row r="562" spans="1:13" x14ac:dyDescent="0.35">
      <c r="A562" t="s">
        <v>6502</v>
      </c>
      <c r="B562" t="s">
        <v>2085</v>
      </c>
      <c r="C562" t="s">
        <v>2086</v>
      </c>
      <c r="D562" t="s">
        <v>6180</v>
      </c>
      <c r="E562">
        <v>1</v>
      </c>
      <c r="F562" t="s">
        <v>2087</v>
      </c>
      <c r="G562" t="s">
        <v>2088</v>
      </c>
      <c r="H562" t="s">
        <v>28</v>
      </c>
      <c r="I562" t="s">
        <v>6193</v>
      </c>
      <c r="J562" t="s">
        <v>6186</v>
      </c>
      <c r="K562">
        <v>0.5</v>
      </c>
      <c r="L562">
        <v>7.77</v>
      </c>
      <c r="M562">
        <v>7.77</v>
      </c>
    </row>
    <row r="563" spans="1:13" x14ac:dyDescent="0.35">
      <c r="A563" t="s">
        <v>6408</v>
      </c>
      <c r="B563" t="s">
        <v>2330</v>
      </c>
      <c r="C563" t="s">
        <v>2331</v>
      </c>
      <c r="D563" t="s">
        <v>6177</v>
      </c>
      <c r="E563">
        <v>5</v>
      </c>
      <c r="F563" t="s">
        <v>2332</v>
      </c>
      <c r="G563" t="s">
        <v>6197</v>
      </c>
      <c r="H563" t="s">
        <v>19</v>
      </c>
      <c r="I563" t="s">
        <v>6192</v>
      </c>
      <c r="J563" t="s">
        <v>6187</v>
      </c>
      <c r="K563">
        <v>1</v>
      </c>
      <c r="L563">
        <v>8.9499999999999993</v>
      </c>
      <c r="M563">
        <v>44.75</v>
      </c>
    </row>
    <row r="564" spans="1:13" x14ac:dyDescent="0.35">
      <c r="A564" t="s">
        <v>6503</v>
      </c>
      <c r="B564" t="s">
        <v>2391</v>
      </c>
      <c r="C564" t="s">
        <v>2331</v>
      </c>
      <c r="D564" t="s">
        <v>6185</v>
      </c>
      <c r="E564">
        <v>2</v>
      </c>
      <c r="F564" t="s">
        <v>2332</v>
      </c>
      <c r="G564" t="s">
        <v>6197</v>
      </c>
      <c r="H564" t="s">
        <v>19</v>
      </c>
      <c r="I564" t="s">
        <v>6194</v>
      </c>
      <c r="J564" t="s">
        <v>6187</v>
      </c>
      <c r="K564">
        <v>2.5</v>
      </c>
      <c r="L564" s="3">
        <v>27945</v>
      </c>
      <c r="M564">
        <v>55.89</v>
      </c>
    </row>
    <row r="565" spans="1:13" x14ac:dyDescent="0.35">
      <c r="A565" t="s">
        <v>6504</v>
      </c>
      <c r="B565" t="s">
        <v>2476</v>
      </c>
      <c r="C565" t="s">
        <v>2331</v>
      </c>
      <c r="D565" t="s">
        <v>6144</v>
      </c>
      <c r="E565">
        <v>5</v>
      </c>
      <c r="F565" t="s">
        <v>2332</v>
      </c>
      <c r="G565" t="s">
        <v>6197</v>
      </c>
      <c r="H565" t="s">
        <v>19</v>
      </c>
      <c r="I565" t="s">
        <v>6194</v>
      </c>
      <c r="J565" t="s">
        <v>6187</v>
      </c>
      <c r="K565">
        <v>0.5</v>
      </c>
      <c r="L565">
        <v>7.29</v>
      </c>
      <c r="M565">
        <v>36.450000000000003</v>
      </c>
    </row>
    <row r="566" spans="1:13" x14ac:dyDescent="0.35">
      <c r="A566" t="s">
        <v>6505</v>
      </c>
      <c r="B566" t="s">
        <v>2632</v>
      </c>
      <c r="C566" t="s">
        <v>2331</v>
      </c>
      <c r="D566" t="s">
        <v>6169</v>
      </c>
      <c r="E566">
        <v>3</v>
      </c>
      <c r="F566" t="s">
        <v>2332</v>
      </c>
      <c r="G566" t="s">
        <v>6197</v>
      </c>
      <c r="H566" t="s">
        <v>19</v>
      </c>
      <c r="I566" t="s">
        <v>6195</v>
      </c>
      <c r="J566" t="s">
        <v>6187</v>
      </c>
      <c r="K566">
        <v>0.5</v>
      </c>
      <c r="L566">
        <v>7.77</v>
      </c>
      <c r="M566">
        <v>23.31</v>
      </c>
    </row>
    <row r="567" spans="1:13" x14ac:dyDescent="0.35">
      <c r="A567" t="s">
        <v>6408</v>
      </c>
      <c r="B567" t="s">
        <v>2330</v>
      </c>
      <c r="C567" t="s">
        <v>2331</v>
      </c>
      <c r="D567" t="s">
        <v>6177</v>
      </c>
      <c r="E567">
        <v>5</v>
      </c>
      <c r="F567" t="s">
        <v>2332</v>
      </c>
      <c r="G567" t="s">
        <v>6197</v>
      </c>
      <c r="H567" t="s">
        <v>19</v>
      </c>
      <c r="I567" t="s">
        <v>6192</v>
      </c>
      <c r="J567" t="s">
        <v>6187</v>
      </c>
      <c r="K567">
        <v>1</v>
      </c>
      <c r="L567">
        <v>8.9499999999999993</v>
      </c>
      <c r="M567">
        <v>44.75</v>
      </c>
    </row>
    <row r="568" spans="1:13" x14ac:dyDescent="0.35">
      <c r="A568" t="s">
        <v>6503</v>
      </c>
      <c r="B568" t="s">
        <v>2391</v>
      </c>
      <c r="C568" t="s">
        <v>2331</v>
      </c>
      <c r="D568" t="s">
        <v>6185</v>
      </c>
      <c r="E568">
        <v>2</v>
      </c>
      <c r="F568" t="s">
        <v>2332</v>
      </c>
      <c r="G568" t="s">
        <v>6197</v>
      </c>
      <c r="H568" t="s">
        <v>19</v>
      </c>
      <c r="I568" t="s">
        <v>6194</v>
      </c>
      <c r="J568" t="s">
        <v>6187</v>
      </c>
      <c r="K568">
        <v>2.5</v>
      </c>
      <c r="L568" s="3">
        <v>27945</v>
      </c>
      <c r="M568">
        <v>55.89</v>
      </c>
    </row>
    <row r="569" spans="1:13" x14ac:dyDescent="0.35">
      <c r="A569" t="s">
        <v>6504</v>
      </c>
      <c r="B569" t="s">
        <v>2476</v>
      </c>
      <c r="C569" t="s">
        <v>2331</v>
      </c>
      <c r="D569" t="s">
        <v>6144</v>
      </c>
      <c r="E569">
        <v>5</v>
      </c>
      <c r="F569" t="s">
        <v>2332</v>
      </c>
      <c r="G569" t="s">
        <v>6197</v>
      </c>
      <c r="H569" t="s">
        <v>19</v>
      </c>
      <c r="I569" t="s">
        <v>6194</v>
      </c>
      <c r="J569" t="s">
        <v>6187</v>
      </c>
      <c r="K569">
        <v>0.5</v>
      </c>
      <c r="L569">
        <v>7.29</v>
      </c>
      <c r="M569">
        <v>36.450000000000003</v>
      </c>
    </row>
    <row r="570" spans="1:13" x14ac:dyDescent="0.35">
      <c r="A570" t="s">
        <v>6505</v>
      </c>
      <c r="B570" t="s">
        <v>2632</v>
      </c>
      <c r="C570" t="s">
        <v>2331</v>
      </c>
      <c r="D570" t="s">
        <v>6169</v>
      </c>
      <c r="E570">
        <v>3</v>
      </c>
      <c r="F570" t="s">
        <v>2332</v>
      </c>
      <c r="G570" t="s">
        <v>6197</v>
      </c>
      <c r="H570" t="s">
        <v>19</v>
      </c>
      <c r="I570" t="s">
        <v>6195</v>
      </c>
      <c r="J570" t="s">
        <v>6187</v>
      </c>
      <c r="K570">
        <v>0.5</v>
      </c>
      <c r="L570">
        <v>7.77</v>
      </c>
      <c r="M570">
        <v>23.31</v>
      </c>
    </row>
    <row r="571" spans="1:13" x14ac:dyDescent="0.35">
      <c r="A571" t="s">
        <v>6365</v>
      </c>
      <c r="B571" t="s">
        <v>4758</v>
      </c>
      <c r="C571" t="s">
        <v>4759</v>
      </c>
      <c r="D571" t="s">
        <v>6145</v>
      </c>
      <c r="E571">
        <v>6</v>
      </c>
      <c r="F571" t="s">
        <v>4760</v>
      </c>
      <c r="G571" t="s">
        <v>4761</v>
      </c>
      <c r="H571" t="s">
        <v>19</v>
      </c>
      <c r="I571" t="s">
        <v>6195</v>
      </c>
      <c r="J571" t="s">
        <v>6186</v>
      </c>
      <c r="K571">
        <v>0.2</v>
      </c>
      <c r="L571" s="3">
        <v>4755</v>
      </c>
      <c r="M571">
        <v>28.53</v>
      </c>
    </row>
    <row r="572" spans="1:13" x14ac:dyDescent="0.35">
      <c r="A572" t="s">
        <v>6274</v>
      </c>
      <c r="B572" t="s">
        <v>4825</v>
      </c>
      <c r="C572" t="s">
        <v>4759</v>
      </c>
      <c r="D572" t="s">
        <v>6182</v>
      </c>
      <c r="E572">
        <v>3</v>
      </c>
      <c r="F572" t="s">
        <v>4760</v>
      </c>
      <c r="G572" t="s">
        <v>4761</v>
      </c>
      <c r="H572" t="s">
        <v>19</v>
      </c>
      <c r="I572" t="s">
        <v>6193</v>
      </c>
      <c r="J572" t="s">
        <v>6186</v>
      </c>
      <c r="K572">
        <v>2.5</v>
      </c>
      <c r="L572" s="3">
        <v>29785</v>
      </c>
      <c r="M572" s="3">
        <v>89355</v>
      </c>
    </row>
    <row r="573" spans="1:13" x14ac:dyDescent="0.35">
      <c r="A573" t="s">
        <v>6506</v>
      </c>
      <c r="B573" t="s">
        <v>4831</v>
      </c>
      <c r="C573" t="s">
        <v>4759</v>
      </c>
      <c r="D573" t="s">
        <v>6179</v>
      </c>
      <c r="E573">
        <v>2</v>
      </c>
      <c r="F573" t="s">
        <v>4760</v>
      </c>
      <c r="G573" t="s">
        <v>4761</v>
      </c>
      <c r="H573" t="s">
        <v>19</v>
      </c>
      <c r="I573" t="s">
        <v>6192</v>
      </c>
      <c r="J573" t="s">
        <v>6186</v>
      </c>
      <c r="K573">
        <v>1</v>
      </c>
      <c r="L573">
        <v>11.95</v>
      </c>
      <c r="M573">
        <v>23.9</v>
      </c>
    </row>
    <row r="574" spans="1:13" x14ac:dyDescent="0.35">
      <c r="A574" t="s">
        <v>6507</v>
      </c>
      <c r="B574" t="s">
        <v>4389</v>
      </c>
      <c r="C574" t="s">
        <v>4390</v>
      </c>
      <c r="D574" t="s">
        <v>6165</v>
      </c>
      <c r="E574">
        <v>6</v>
      </c>
      <c r="F574" t="s">
        <v>4391</v>
      </c>
      <c r="G574" t="s">
        <v>6197</v>
      </c>
      <c r="H574" t="s">
        <v>19</v>
      </c>
      <c r="I574" t="s">
        <v>6195</v>
      </c>
      <c r="J574" t="s">
        <v>6187</v>
      </c>
      <c r="K574">
        <v>2.5</v>
      </c>
      <c r="L574" s="3">
        <v>29785</v>
      </c>
      <c r="M574">
        <v>178.71</v>
      </c>
    </row>
    <row r="575" spans="1:13" x14ac:dyDescent="0.35">
      <c r="A575" t="s">
        <v>6340</v>
      </c>
      <c r="B575" t="s">
        <v>3236</v>
      </c>
      <c r="C575" t="s">
        <v>3237</v>
      </c>
      <c r="D575" t="s">
        <v>6160</v>
      </c>
      <c r="E575">
        <v>6</v>
      </c>
      <c r="F575" t="s">
        <v>3238</v>
      </c>
      <c r="G575" t="s">
        <v>3239</v>
      </c>
      <c r="H575" t="s">
        <v>318</v>
      </c>
      <c r="I575" t="s">
        <v>6195</v>
      </c>
      <c r="J575" t="s">
        <v>6188</v>
      </c>
      <c r="K575">
        <v>0.5</v>
      </c>
      <c r="L575">
        <v>8.73</v>
      </c>
      <c r="M575">
        <v>52.38</v>
      </c>
    </row>
    <row r="576" spans="1:13" x14ac:dyDescent="0.35">
      <c r="A576" t="s">
        <v>6340</v>
      </c>
      <c r="B576" t="s">
        <v>3236</v>
      </c>
      <c r="C576" t="s">
        <v>3237</v>
      </c>
      <c r="D576" t="s">
        <v>6160</v>
      </c>
      <c r="E576">
        <v>6</v>
      </c>
      <c r="F576" t="s">
        <v>3238</v>
      </c>
      <c r="G576" t="s">
        <v>3239</v>
      </c>
      <c r="H576" t="s">
        <v>318</v>
      </c>
      <c r="I576" t="s">
        <v>6195</v>
      </c>
      <c r="J576" t="s">
        <v>6188</v>
      </c>
      <c r="K576">
        <v>0.5</v>
      </c>
      <c r="L576">
        <v>8.73</v>
      </c>
      <c r="M576">
        <v>52.38</v>
      </c>
    </row>
    <row r="577" spans="1:13" x14ac:dyDescent="0.35">
      <c r="A577" t="s">
        <v>6508</v>
      </c>
      <c r="B577" t="s">
        <v>5216</v>
      </c>
      <c r="C577" t="s">
        <v>5217</v>
      </c>
      <c r="D577" t="s">
        <v>6154</v>
      </c>
      <c r="E577">
        <v>4</v>
      </c>
      <c r="F577" t="s">
        <v>5218</v>
      </c>
      <c r="G577" t="s">
        <v>5219</v>
      </c>
      <c r="H577" t="s">
        <v>19</v>
      </c>
      <c r="I577" t="s">
        <v>6193</v>
      </c>
      <c r="J577" t="s">
        <v>6187</v>
      </c>
      <c r="K577">
        <v>0.2</v>
      </c>
      <c r="L577" s="3">
        <v>2985</v>
      </c>
      <c r="M577">
        <v>11.94</v>
      </c>
    </row>
    <row r="578" spans="1:13" x14ac:dyDescent="0.35">
      <c r="A578" t="s">
        <v>6509</v>
      </c>
      <c r="B578" t="s">
        <v>1665</v>
      </c>
      <c r="C578" t="s">
        <v>1666</v>
      </c>
      <c r="D578" t="s">
        <v>6157</v>
      </c>
      <c r="E578">
        <v>1</v>
      </c>
      <c r="F578" t="s">
        <v>1667</v>
      </c>
      <c r="G578" t="s">
        <v>1668</v>
      </c>
      <c r="H578" t="s">
        <v>28</v>
      </c>
      <c r="I578" t="s">
        <v>6193</v>
      </c>
      <c r="J578" t="s">
        <v>6188</v>
      </c>
      <c r="K578">
        <v>0.5</v>
      </c>
      <c r="L578">
        <v>6.75</v>
      </c>
      <c r="M578">
        <v>6.75</v>
      </c>
    </row>
    <row r="579" spans="1:13" x14ac:dyDescent="0.35">
      <c r="A579" t="s">
        <v>6509</v>
      </c>
      <c r="B579" t="s">
        <v>1665</v>
      </c>
      <c r="C579" t="s">
        <v>1666</v>
      </c>
      <c r="D579" t="s">
        <v>6157</v>
      </c>
      <c r="E579">
        <v>1</v>
      </c>
      <c r="F579" t="s">
        <v>1667</v>
      </c>
      <c r="G579" t="s">
        <v>1668</v>
      </c>
      <c r="H579" t="s">
        <v>28</v>
      </c>
      <c r="I579" t="s">
        <v>6193</v>
      </c>
      <c r="J579" t="s">
        <v>6188</v>
      </c>
      <c r="K579">
        <v>0.5</v>
      </c>
      <c r="L579">
        <v>6.75</v>
      </c>
      <c r="M579">
        <v>6.75</v>
      </c>
    </row>
    <row r="580" spans="1:13" x14ac:dyDescent="0.35">
      <c r="A580" t="s">
        <v>6510</v>
      </c>
      <c r="B580" t="s">
        <v>2968</v>
      </c>
      <c r="C580" t="s">
        <v>2969</v>
      </c>
      <c r="D580" t="s">
        <v>6175</v>
      </c>
      <c r="E580">
        <v>4</v>
      </c>
      <c r="F580" t="s">
        <v>2970</v>
      </c>
      <c r="G580" t="s">
        <v>2971</v>
      </c>
      <c r="H580" t="s">
        <v>19</v>
      </c>
      <c r="I580" t="s">
        <v>6193</v>
      </c>
      <c r="J580" t="s">
        <v>6188</v>
      </c>
      <c r="K580">
        <v>2.5</v>
      </c>
      <c r="L580" s="3">
        <v>25875</v>
      </c>
      <c r="M580">
        <v>103.5</v>
      </c>
    </row>
    <row r="581" spans="1:13" x14ac:dyDescent="0.35">
      <c r="A581" t="s">
        <v>6510</v>
      </c>
      <c r="B581" t="s">
        <v>2968</v>
      </c>
      <c r="C581" t="s">
        <v>2969</v>
      </c>
      <c r="D581" t="s">
        <v>6175</v>
      </c>
      <c r="E581">
        <v>4</v>
      </c>
      <c r="F581" t="s">
        <v>2970</v>
      </c>
      <c r="G581" t="s">
        <v>2971</v>
      </c>
      <c r="H581" t="s">
        <v>19</v>
      </c>
      <c r="I581" t="s">
        <v>6193</v>
      </c>
      <c r="J581" t="s">
        <v>6188</v>
      </c>
      <c r="K581">
        <v>2.5</v>
      </c>
      <c r="L581" s="3">
        <v>25875</v>
      </c>
      <c r="M581">
        <v>103.5</v>
      </c>
    </row>
    <row r="582" spans="1:13" x14ac:dyDescent="0.35">
      <c r="A582" t="s">
        <v>6445</v>
      </c>
      <c r="B582" t="s">
        <v>2813</v>
      </c>
      <c r="C582" t="s">
        <v>2814</v>
      </c>
      <c r="D582" t="s">
        <v>6155</v>
      </c>
      <c r="E582">
        <v>5</v>
      </c>
      <c r="F582" t="s">
        <v>2815</v>
      </c>
      <c r="G582" t="s">
        <v>6197</v>
      </c>
      <c r="H582" t="s">
        <v>19</v>
      </c>
      <c r="I582" t="s">
        <v>6193</v>
      </c>
      <c r="J582" t="s">
        <v>6188</v>
      </c>
      <c r="K582">
        <v>1</v>
      </c>
      <c r="L582">
        <v>11.25</v>
      </c>
      <c r="M582">
        <v>56.25</v>
      </c>
    </row>
    <row r="583" spans="1:13" x14ac:dyDescent="0.35">
      <c r="A583" t="s">
        <v>6445</v>
      </c>
      <c r="B583" t="s">
        <v>2813</v>
      </c>
      <c r="C583" t="s">
        <v>2814</v>
      </c>
      <c r="D583" t="s">
        <v>6155</v>
      </c>
      <c r="E583">
        <v>5</v>
      </c>
      <c r="F583" t="s">
        <v>2815</v>
      </c>
      <c r="G583" t="s">
        <v>6197</v>
      </c>
      <c r="H583" t="s">
        <v>19</v>
      </c>
      <c r="I583" t="s">
        <v>6193</v>
      </c>
      <c r="J583" t="s">
        <v>6188</v>
      </c>
      <c r="K583">
        <v>1</v>
      </c>
      <c r="L583">
        <v>11.25</v>
      </c>
      <c r="M583">
        <v>56.25</v>
      </c>
    </row>
    <row r="584" spans="1:13" x14ac:dyDescent="0.35">
      <c r="A584" t="s">
        <v>6511</v>
      </c>
      <c r="B584" t="s">
        <v>1833</v>
      </c>
      <c r="C584" t="s">
        <v>1834</v>
      </c>
      <c r="D584" t="s">
        <v>6151</v>
      </c>
      <c r="E584">
        <v>2</v>
      </c>
      <c r="F584" t="s">
        <v>1835</v>
      </c>
      <c r="G584" t="s">
        <v>1836</v>
      </c>
      <c r="H584" t="s">
        <v>19</v>
      </c>
      <c r="I584" t="s">
        <v>6192</v>
      </c>
      <c r="J584" t="s">
        <v>6188</v>
      </c>
      <c r="K584">
        <v>2.5</v>
      </c>
      <c r="L584" s="3">
        <v>22885</v>
      </c>
      <c r="M584">
        <v>45.77</v>
      </c>
    </row>
    <row r="585" spans="1:13" x14ac:dyDescent="0.35">
      <c r="A585" t="s">
        <v>6511</v>
      </c>
      <c r="B585" t="s">
        <v>1833</v>
      </c>
      <c r="C585" t="s">
        <v>1834</v>
      </c>
      <c r="D585" t="s">
        <v>6151</v>
      </c>
      <c r="E585">
        <v>2</v>
      </c>
      <c r="F585" t="s">
        <v>1835</v>
      </c>
      <c r="G585" t="s">
        <v>1836</v>
      </c>
      <c r="H585" t="s">
        <v>19</v>
      </c>
      <c r="I585" t="s">
        <v>6192</v>
      </c>
      <c r="J585" t="s">
        <v>6188</v>
      </c>
      <c r="K585">
        <v>2.5</v>
      </c>
      <c r="L585" s="3">
        <v>22885</v>
      </c>
      <c r="M585">
        <v>45.77</v>
      </c>
    </row>
    <row r="586" spans="1:13" x14ac:dyDescent="0.35">
      <c r="A586" t="s">
        <v>6512</v>
      </c>
      <c r="B586" t="s">
        <v>4308</v>
      </c>
      <c r="C586" t="s">
        <v>4309</v>
      </c>
      <c r="D586" t="s">
        <v>6161</v>
      </c>
      <c r="E586">
        <v>5</v>
      </c>
      <c r="F586" t="s">
        <v>4310</v>
      </c>
      <c r="G586" t="s">
        <v>6197</v>
      </c>
      <c r="H586" t="s">
        <v>19</v>
      </c>
      <c r="I586" t="s">
        <v>6195</v>
      </c>
      <c r="J586" t="s">
        <v>6186</v>
      </c>
      <c r="K586">
        <v>0.5</v>
      </c>
      <c r="L586">
        <v>9.51</v>
      </c>
      <c r="M586">
        <v>47.55</v>
      </c>
    </row>
    <row r="587" spans="1:13" x14ac:dyDescent="0.35">
      <c r="A587" t="s">
        <v>6513</v>
      </c>
      <c r="B587" t="s">
        <v>2291</v>
      </c>
      <c r="C587" t="s">
        <v>2292</v>
      </c>
      <c r="D587" t="s">
        <v>6156</v>
      </c>
      <c r="E587">
        <v>2</v>
      </c>
      <c r="F587" t="s">
        <v>2293</v>
      </c>
      <c r="G587" t="s">
        <v>2294</v>
      </c>
      <c r="H587" t="s">
        <v>19</v>
      </c>
      <c r="I587" t="s">
        <v>6194</v>
      </c>
      <c r="J587" t="s">
        <v>6188</v>
      </c>
      <c r="K587">
        <v>0.2</v>
      </c>
      <c r="L587" s="3">
        <v>4125</v>
      </c>
      <c r="M587">
        <v>8.25</v>
      </c>
    </row>
    <row r="588" spans="1:13" x14ac:dyDescent="0.35">
      <c r="A588" t="s">
        <v>6513</v>
      </c>
      <c r="B588" t="s">
        <v>2291</v>
      </c>
      <c r="C588" t="s">
        <v>2292</v>
      </c>
      <c r="D588" t="s">
        <v>6167</v>
      </c>
      <c r="E588">
        <v>5</v>
      </c>
      <c r="F588" t="s">
        <v>2293</v>
      </c>
      <c r="G588" t="s">
        <v>2294</v>
      </c>
      <c r="H588" t="s">
        <v>19</v>
      </c>
      <c r="I588" t="s">
        <v>6193</v>
      </c>
      <c r="J588" t="s">
        <v>6186</v>
      </c>
      <c r="K588">
        <v>0.2</v>
      </c>
      <c r="L588" s="3">
        <v>3885</v>
      </c>
      <c r="M588" s="3">
        <v>19425</v>
      </c>
    </row>
    <row r="589" spans="1:13" x14ac:dyDescent="0.35">
      <c r="A589" t="s">
        <v>6513</v>
      </c>
      <c r="B589" t="s">
        <v>2291</v>
      </c>
      <c r="C589" t="s">
        <v>2292</v>
      </c>
      <c r="D589" t="s">
        <v>6156</v>
      </c>
      <c r="E589">
        <v>2</v>
      </c>
      <c r="F589" t="s">
        <v>2293</v>
      </c>
      <c r="G589" t="s">
        <v>2294</v>
      </c>
      <c r="H589" t="s">
        <v>19</v>
      </c>
      <c r="I589" t="s">
        <v>6194</v>
      </c>
      <c r="J589" t="s">
        <v>6188</v>
      </c>
      <c r="K589">
        <v>0.2</v>
      </c>
      <c r="L589" s="3">
        <v>4125</v>
      </c>
      <c r="M589">
        <v>8.25</v>
      </c>
    </row>
    <row r="590" spans="1:13" x14ac:dyDescent="0.35">
      <c r="A590" t="s">
        <v>6513</v>
      </c>
      <c r="B590" t="s">
        <v>2291</v>
      </c>
      <c r="C590" t="s">
        <v>2292</v>
      </c>
      <c r="D590" t="s">
        <v>6167</v>
      </c>
      <c r="E590">
        <v>5</v>
      </c>
      <c r="F590" t="s">
        <v>2293</v>
      </c>
      <c r="G590" t="s">
        <v>2294</v>
      </c>
      <c r="H590" t="s">
        <v>19</v>
      </c>
      <c r="I590" t="s">
        <v>6193</v>
      </c>
      <c r="J590" t="s">
        <v>6186</v>
      </c>
      <c r="K590">
        <v>0.2</v>
      </c>
      <c r="L590" s="3">
        <v>3885</v>
      </c>
      <c r="M590" s="3">
        <v>19425</v>
      </c>
    </row>
    <row r="591" spans="1:13" x14ac:dyDescent="0.35">
      <c r="A591" t="s">
        <v>6514</v>
      </c>
      <c r="B591" t="s">
        <v>3844</v>
      </c>
      <c r="C591" t="s">
        <v>3845</v>
      </c>
      <c r="D591" t="s">
        <v>6182</v>
      </c>
      <c r="E591">
        <v>2</v>
      </c>
      <c r="F591" t="s">
        <v>3846</v>
      </c>
      <c r="G591" t="s">
        <v>3847</v>
      </c>
      <c r="H591" t="s">
        <v>19</v>
      </c>
      <c r="I591" t="s">
        <v>6193</v>
      </c>
      <c r="J591" t="s">
        <v>6186</v>
      </c>
      <c r="K591">
        <v>2.5</v>
      </c>
      <c r="L591" s="3">
        <v>29785</v>
      </c>
      <c r="M591">
        <v>59.57</v>
      </c>
    </row>
    <row r="592" spans="1:13" x14ac:dyDescent="0.35">
      <c r="A592" t="s">
        <v>6515</v>
      </c>
      <c r="B592" t="s">
        <v>2301</v>
      </c>
      <c r="C592" t="s">
        <v>2302</v>
      </c>
      <c r="D592" t="s">
        <v>6152</v>
      </c>
      <c r="E592">
        <v>6</v>
      </c>
      <c r="F592" t="s">
        <v>2303</v>
      </c>
      <c r="G592" t="s">
        <v>2304</v>
      </c>
      <c r="H592" t="s">
        <v>318</v>
      </c>
      <c r="I592" t="s">
        <v>6193</v>
      </c>
      <c r="J592" t="s">
        <v>6188</v>
      </c>
      <c r="K592">
        <v>0.2</v>
      </c>
      <c r="L592" s="3">
        <v>3375</v>
      </c>
      <c r="M592">
        <v>20.25</v>
      </c>
    </row>
    <row r="593" spans="1:13" x14ac:dyDescent="0.35">
      <c r="A593" t="s">
        <v>6515</v>
      </c>
      <c r="B593" t="s">
        <v>2301</v>
      </c>
      <c r="C593" t="s">
        <v>2302</v>
      </c>
      <c r="D593" t="s">
        <v>6152</v>
      </c>
      <c r="E593">
        <v>6</v>
      </c>
      <c r="F593" t="s">
        <v>2303</v>
      </c>
      <c r="G593" t="s">
        <v>2304</v>
      </c>
      <c r="H593" t="s">
        <v>318</v>
      </c>
      <c r="I593" t="s">
        <v>6193</v>
      </c>
      <c r="J593" t="s">
        <v>6188</v>
      </c>
      <c r="K593">
        <v>0.2</v>
      </c>
      <c r="L593" s="3">
        <v>3375</v>
      </c>
      <c r="M593">
        <v>20.25</v>
      </c>
    </row>
    <row r="594" spans="1:13" x14ac:dyDescent="0.35">
      <c r="A594" t="s">
        <v>6516</v>
      </c>
      <c r="B594" t="s">
        <v>2757</v>
      </c>
      <c r="C594" t="s">
        <v>2758</v>
      </c>
      <c r="D594" t="s">
        <v>6177</v>
      </c>
      <c r="E594">
        <v>3</v>
      </c>
      <c r="F594" t="s">
        <v>2759</v>
      </c>
      <c r="G594" t="s">
        <v>2760</v>
      </c>
      <c r="H594" t="s">
        <v>19</v>
      </c>
      <c r="I594" t="s">
        <v>6192</v>
      </c>
      <c r="J594" t="s">
        <v>6187</v>
      </c>
      <c r="K594">
        <v>1</v>
      </c>
      <c r="L594">
        <v>8.9499999999999993</v>
      </c>
      <c r="M594">
        <v>26.85</v>
      </c>
    </row>
    <row r="595" spans="1:13" x14ac:dyDescent="0.35">
      <c r="A595" t="s">
        <v>6516</v>
      </c>
      <c r="B595" t="s">
        <v>2757</v>
      </c>
      <c r="C595" t="s">
        <v>2758</v>
      </c>
      <c r="D595" t="s">
        <v>6177</v>
      </c>
      <c r="E595">
        <v>3</v>
      </c>
      <c r="F595" t="s">
        <v>2759</v>
      </c>
      <c r="G595" t="s">
        <v>2760</v>
      </c>
      <c r="H595" t="s">
        <v>19</v>
      </c>
      <c r="I595" t="s">
        <v>6192</v>
      </c>
      <c r="J595" t="s">
        <v>6187</v>
      </c>
      <c r="K595">
        <v>1</v>
      </c>
      <c r="L595">
        <v>8.9499999999999993</v>
      </c>
      <c r="M595">
        <v>26.85</v>
      </c>
    </row>
    <row r="596" spans="1:13" x14ac:dyDescent="0.35">
      <c r="A596" t="s">
        <v>6517</v>
      </c>
      <c r="B596" t="s">
        <v>4280</v>
      </c>
      <c r="C596" t="s">
        <v>4281</v>
      </c>
      <c r="D596" t="s">
        <v>6179</v>
      </c>
      <c r="E596">
        <v>5</v>
      </c>
      <c r="F596" t="s">
        <v>4282</v>
      </c>
      <c r="G596" t="s">
        <v>4283</v>
      </c>
      <c r="H596" t="s">
        <v>19</v>
      </c>
      <c r="I596" t="s">
        <v>6192</v>
      </c>
      <c r="J596" t="s">
        <v>6186</v>
      </c>
      <c r="K596">
        <v>1</v>
      </c>
      <c r="L596">
        <v>11.95</v>
      </c>
      <c r="M596">
        <v>59.75</v>
      </c>
    </row>
    <row r="597" spans="1:13" x14ac:dyDescent="0.35">
      <c r="A597" t="s">
        <v>6518</v>
      </c>
      <c r="B597" t="s">
        <v>676</v>
      </c>
      <c r="C597" t="s">
        <v>677</v>
      </c>
      <c r="D597" t="s">
        <v>6145</v>
      </c>
      <c r="E597">
        <v>5</v>
      </c>
      <c r="F597" t="s">
        <v>678</v>
      </c>
      <c r="G597" t="s">
        <v>679</v>
      </c>
      <c r="H597" t="s">
        <v>19</v>
      </c>
      <c r="I597" t="s">
        <v>6195</v>
      </c>
      <c r="J597" t="s">
        <v>6186</v>
      </c>
      <c r="K597">
        <v>0.2</v>
      </c>
      <c r="L597" s="3">
        <v>4755</v>
      </c>
      <c r="M597" s="3">
        <v>23775</v>
      </c>
    </row>
    <row r="598" spans="1:13" x14ac:dyDescent="0.35">
      <c r="A598" t="s">
        <v>6518</v>
      </c>
      <c r="B598" t="s">
        <v>676</v>
      </c>
      <c r="C598" t="s">
        <v>677</v>
      </c>
      <c r="D598" t="s">
        <v>6145</v>
      </c>
      <c r="E598">
        <v>5</v>
      </c>
      <c r="F598" t="s">
        <v>678</v>
      </c>
      <c r="G598" t="s">
        <v>679</v>
      </c>
      <c r="H598" t="s">
        <v>19</v>
      </c>
      <c r="I598" t="s">
        <v>6195</v>
      </c>
      <c r="J598" t="s">
        <v>6186</v>
      </c>
      <c r="K598">
        <v>0.2</v>
      </c>
      <c r="L598" s="3">
        <v>4755</v>
      </c>
      <c r="M598" s="3">
        <v>23775</v>
      </c>
    </row>
    <row r="599" spans="1:13" x14ac:dyDescent="0.35">
      <c r="A599" t="s">
        <v>6519</v>
      </c>
      <c r="B599" t="s">
        <v>3181</v>
      </c>
      <c r="C599" t="s">
        <v>3182</v>
      </c>
      <c r="D599" t="s">
        <v>6184</v>
      </c>
      <c r="E599">
        <v>6</v>
      </c>
      <c r="F599" t="s">
        <v>3183</v>
      </c>
      <c r="G599" t="s">
        <v>3184</v>
      </c>
      <c r="H599" t="s">
        <v>19</v>
      </c>
      <c r="I599" t="s">
        <v>6194</v>
      </c>
      <c r="J599" t="s">
        <v>6186</v>
      </c>
      <c r="K599">
        <v>0.2</v>
      </c>
      <c r="L599" s="3">
        <v>4455</v>
      </c>
      <c r="M599">
        <v>26.73</v>
      </c>
    </row>
    <row r="600" spans="1:13" x14ac:dyDescent="0.35">
      <c r="A600" t="s">
        <v>6519</v>
      </c>
      <c r="B600" t="s">
        <v>3181</v>
      </c>
      <c r="C600" t="s">
        <v>3182</v>
      </c>
      <c r="D600" t="s">
        <v>6184</v>
      </c>
      <c r="E600">
        <v>6</v>
      </c>
      <c r="F600" t="s">
        <v>3183</v>
      </c>
      <c r="G600" t="s">
        <v>3184</v>
      </c>
      <c r="H600" t="s">
        <v>19</v>
      </c>
      <c r="I600" t="s">
        <v>6194</v>
      </c>
      <c r="J600" t="s">
        <v>6186</v>
      </c>
      <c r="K600">
        <v>0.2</v>
      </c>
      <c r="L600" s="3">
        <v>4455</v>
      </c>
      <c r="M600">
        <v>26.73</v>
      </c>
    </row>
    <row r="601" spans="1:13" x14ac:dyDescent="0.35">
      <c r="A601" t="s">
        <v>6520</v>
      </c>
      <c r="B601" t="s">
        <v>4062</v>
      </c>
      <c r="C601" t="s">
        <v>4063</v>
      </c>
      <c r="D601" t="s">
        <v>6179</v>
      </c>
      <c r="E601">
        <v>4</v>
      </c>
      <c r="F601" t="s">
        <v>4064</v>
      </c>
      <c r="G601" t="s">
        <v>4065</v>
      </c>
      <c r="H601" t="s">
        <v>19</v>
      </c>
      <c r="I601" t="s">
        <v>6192</v>
      </c>
      <c r="J601" t="s">
        <v>6186</v>
      </c>
      <c r="K601">
        <v>1</v>
      </c>
      <c r="L601">
        <v>11.95</v>
      </c>
      <c r="M601">
        <v>47.8</v>
      </c>
    </row>
    <row r="602" spans="1:13" x14ac:dyDescent="0.35">
      <c r="A602" t="s">
        <v>6220</v>
      </c>
      <c r="B602" t="s">
        <v>4574</v>
      </c>
      <c r="C602" t="s">
        <v>4575</v>
      </c>
      <c r="D602" t="s">
        <v>6166</v>
      </c>
      <c r="E602">
        <v>2</v>
      </c>
      <c r="F602" t="s">
        <v>4576</v>
      </c>
      <c r="G602" t="s">
        <v>4577</v>
      </c>
      <c r="H602" t="s">
        <v>19</v>
      </c>
      <c r="I602" t="s">
        <v>6194</v>
      </c>
      <c r="J602" t="s">
        <v>6188</v>
      </c>
      <c r="K602">
        <v>2.5</v>
      </c>
      <c r="L602" s="3">
        <v>31625</v>
      </c>
      <c r="M602">
        <v>63.25</v>
      </c>
    </row>
    <row r="603" spans="1:13" x14ac:dyDescent="0.35">
      <c r="A603" t="s">
        <v>6521</v>
      </c>
      <c r="B603" t="s">
        <v>878</v>
      </c>
      <c r="C603" t="s">
        <v>879</v>
      </c>
      <c r="D603" t="s">
        <v>6138</v>
      </c>
      <c r="E603">
        <v>6</v>
      </c>
      <c r="F603" t="s">
        <v>880</v>
      </c>
      <c r="G603" t="s">
        <v>881</v>
      </c>
      <c r="H603" t="s">
        <v>28</v>
      </c>
      <c r="I603" t="s">
        <v>6192</v>
      </c>
      <c r="J603" t="s">
        <v>6188</v>
      </c>
      <c r="K603">
        <v>1</v>
      </c>
      <c r="L603">
        <v>9.9499999999999993</v>
      </c>
      <c r="M603">
        <v>59.7</v>
      </c>
    </row>
    <row r="604" spans="1:13" x14ac:dyDescent="0.35">
      <c r="A604" t="s">
        <v>6521</v>
      </c>
      <c r="B604" t="s">
        <v>878</v>
      </c>
      <c r="C604" t="s">
        <v>879</v>
      </c>
      <c r="D604" t="s">
        <v>6138</v>
      </c>
      <c r="E604">
        <v>6</v>
      </c>
      <c r="F604" t="s">
        <v>880</v>
      </c>
      <c r="G604" t="s">
        <v>881</v>
      </c>
      <c r="H604" t="s">
        <v>28</v>
      </c>
      <c r="I604" t="s">
        <v>6192</v>
      </c>
      <c r="J604" t="s">
        <v>6188</v>
      </c>
      <c r="K604">
        <v>1</v>
      </c>
      <c r="L604">
        <v>9.9499999999999993</v>
      </c>
      <c r="M604">
        <v>59.7</v>
      </c>
    </row>
    <row r="605" spans="1:13" x14ac:dyDescent="0.35">
      <c r="A605" t="s">
        <v>6215</v>
      </c>
      <c r="B605" t="s">
        <v>1140</v>
      </c>
      <c r="C605" t="s">
        <v>1141</v>
      </c>
      <c r="D605" t="s">
        <v>6145</v>
      </c>
      <c r="E605">
        <v>4</v>
      </c>
      <c r="F605" t="s">
        <v>1142</v>
      </c>
      <c r="G605" t="s">
        <v>1143</v>
      </c>
      <c r="H605" t="s">
        <v>318</v>
      </c>
      <c r="I605" t="s">
        <v>6195</v>
      </c>
      <c r="J605" t="s">
        <v>6186</v>
      </c>
      <c r="K605">
        <v>0.2</v>
      </c>
      <c r="L605" s="3">
        <v>4755</v>
      </c>
      <c r="M605">
        <v>19.02</v>
      </c>
    </row>
    <row r="606" spans="1:13" x14ac:dyDescent="0.35">
      <c r="A606" t="s">
        <v>6215</v>
      </c>
      <c r="B606" t="s">
        <v>1140</v>
      </c>
      <c r="C606" t="s">
        <v>1141</v>
      </c>
      <c r="D606" t="s">
        <v>6145</v>
      </c>
      <c r="E606">
        <v>4</v>
      </c>
      <c r="F606" t="s">
        <v>1142</v>
      </c>
      <c r="G606" t="s">
        <v>1143</v>
      </c>
      <c r="H606" t="s">
        <v>318</v>
      </c>
      <c r="I606" t="s">
        <v>6195</v>
      </c>
      <c r="J606" t="s">
        <v>6186</v>
      </c>
      <c r="K606">
        <v>0.2</v>
      </c>
      <c r="L606" s="3">
        <v>4755</v>
      </c>
      <c r="M606">
        <v>19.02</v>
      </c>
    </row>
    <row r="607" spans="1:13" x14ac:dyDescent="0.35">
      <c r="A607" t="s">
        <v>6522</v>
      </c>
      <c r="B607" t="s">
        <v>5803</v>
      </c>
      <c r="C607" t="s">
        <v>5804</v>
      </c>
      <c r="D607" t="s">
        <v>6173</v>
      </c>
      <c r="E607">
        <v>2</v>
      </c>
      <c r="F607" t="s">
        <v>5805</v>
      </c>
      <c r="G607" t="s">
        <v>5806</v>
      </c>
      <c r="H607" t="s">
        <v>19</v>
      </c>
      <c r="I607" t="s">
        <v>6192</v>
      </c>
      <c r="J607" t="s">
        <v>6186</v>
      </c>
      <c r="K607">
        <v>0.5</v>
      </c>
      <c r="L607">
        <v>7.17</v>
      </c>
      <c r="M607">
        <v>14.34</v>
      </c>
    </row>
    <row r="608" spans="1:13" x14ac:dyDescent="0.35">
      <c r="A608" t="s">
        <v>6523</v>
      </c>
      <c r="B608" t="s">
        <v>1878</v>
      </c>
      <c r="C608" t="s">
        <v>1879</v>
      </c>
      <c r="D608" t="s">
        <v>6143</v>
      </c>
      <c r="E608">
        <v>3</v>
      </c>
      <c r="F608" t="s">
        <v>1880</v>
      </c>
      <c r="G608" t="s">
        <v>1881</v>
      </c>
      <c r="H608" t="s">
        <v>28</v>
      </c>
      <c r="I608" t="s">
        <v>6195</v>
      </c>
      <c r="J608" t="s">
        <v>6187</v>
      </c>
      <c r="K608">
        <v>1</v>
      </c>
      <c r="L608">
        <v>12.95</v>
      </c>
      <c r="M608">
        <v>38.85</v>
      </c>
    </row>
    <row r="609" spans="1:13" x14ac:dyDescent="0.35">
      <c r="A609" t="s">
        <v>6523</v>
      </c>
      <c r="B609" t="s">
        <v>1878</v>
      </c>
      <c r="C609" t="s">
        <v>1879</v>
      </c>
      <c r="D609" t="s">
        <v>6143</v>
      </c>
      <c r="E609">
        <v>3</v>
      </c>
      <c r="F609" t="s">
        <v>1880</v>
      </c>
      <c r="G609" t="s">
        <v>1881</v>
      </c>
      <c r="H609" t="s">
        <v>28</v>
      </c>
      <c r="I609" t="s">
        <v>6195</v>
      </c>
      <c r="J609" t="s">
        <v>6187</v>
      </c>
      <c r="K609">
        <v>1</v>
      </c>
      <c r="L609">
        <v>12.95</v>
      </c>
      <c r="M609">
        <v>38.85</v>
      </c>
    </row>
    <row r="610" spans="1:13" x14ac:dyDescent="0.35">
      <c r="A610" t="s">
        <v>6524</v>
      </c>
      <c r="B610" t="s">
        <v>1328</v>
      </c>
      <c r="C610" t="s">
        <v>1329</v>
      </c>
      <c r="D610" t="s">
        <v>6175</v>
      </c>
      <c r="E610">
        <v>2</v>
      </c>
      <c r="F610" t="s">
        <v>1330</v>
      </c>
      <c r="G610" t="s">
        <v>6197</v>
      </c>
      <c r="H610" t="s">
        <v>19</v>
      </c>
      <c r="I610" t="s">
        <v>6193</v>
      </c>
      <c r="J610" t="s">
        <v>6188</v>
      </c>
      <c r="K610">
        <v>2.5</v>
      </c>
      <c r="L610" s="3">
        <v>25875</v>
      </c>
      <c r="M610">
        <v>51.75</v>
      </c>
    </row>
    <row r="611" spans="1:13" x14ac:dyDescent="0.35">
      <c r="A611" t="s">
        <v>6524</v>
      </c>
      <c r="B611" t="s">
        <v>1328</v>
      </c>
      <c r="C611" t="s">
        <v>1329</v>
      </c>
      <c r="D611" t="s">
        <v>6175</v>
      </c>
      <c r="E611">
        <v>2</v>
      </c>
      <c r="F611" t="s">
        <v>1330</v>
      </c>
      <c r="G611" t="s">
        <v>6197</v>
      </c>
      <c r="H611" t="s">
        <v>19</v>
      </c>
      <c r="I611" t="s">
        <v>6193</v>
      </c>
      <c r="J611" t="s">
        <v>6188</v>
      </c>
      <c r="K611">
        <v>2.5</v>
      </c>
      <c r="L611" s="3">
        <v>25875</v>
      </c>
      <c r="M611">
        <v>51.75</v>
      </c>
    </row>
    <row r="612" spans="1:13" x14ac:dyDescent="0.35">
      <c r="A612" t="s">
        <v>6525</v>
      </c>
      <c r="B612" t="s">
        <v>1407</v>
      </c>
      <c r="C612" t="s">
        <v>1408</v>
      </c>
      <c r="D612" t="s">
        <v>6163</v>
      </c>
      <c r="E612">
        <v>6</v>
      </c>
      <c r="F612" t="s">
        <v>1409</v>
      </c>
      <c r="G612" t="s">
        <v>1410</v>
      </c>
      <c r="H612" t="s">
        <v>19</v>
      </c>
      <c r="I612" t="s">
        <v>6192</v>
      </c>
      <c r="J612" t="s">
        <v>6187</v>
      </c>
      <c r="K612">
        <v>0.2</v>
      </c>
      <c r="L612" s="3">
        <v>2685</v>
      </c>
      <c r="M612">
        <v>16.11</v>
      </c>
    </row>
    <row r="613" spans="1:13" x14ac:dyDescent="0.35">
      <c r="A613" t="s">
        <v>6525</v>
      </c>
      <c r="B613" t="s">
        <v>1407</v>
      </c>
      <c r="C613" t="s">
        <v>1408</v>
      </c>
      <c r="D613" t="s">
        <v>6163</v>
      </c>
      <c r="E613">
        <v>6</v>
      </c>
      <c r="F613" t="s">
        <v>1409</v>
      </c>
      <c r="G613" t="s">
        <v>1410</v>
      </c>
      <c r="H613" t="s">
        <v>19</v>
      </c>
      <c r="I613" t="s">
        <v>6192</v>
      </c>
      <c r="J613" t="s">
        <v>6187</v>
      </c>
      <c r="K613">
        <v>0.2</v>
      </c>
      <c r="L613" s="3">
        <v>2685</v>
      </c>
      <c r="M613">
        <v>16.11</v>
      </c>
    </row>
    <row r="614" spans="1:13" x14ac:dyDescent="0.35">
      <c r="A614" t="s">
        <v>6497</v>
      </c>
      <c r="B614" t="s">
        <v>1322</v>
      </c>
      <c r="C614" t="s">
        <v>1323</v>
      </c>
      <c r="D614" t="s">
        <v>6153</v>
      </c>
      <c r="E614">
        <v>5</v>
      </c>
      <c r="F614" t="s">
        <v>1324</v>
      </c>
      <c r="G614" t="s">
        <v>1325</v>
      </c>
      <c r="H614" t="s">
        <v>19</v>
      </c>
      <c r="I614" t="s">
        <v>6194</v>
      </c>
      <c r="J614" t="s">
        <v>6187</v>
      </c>
      <c r="K614">
        <v>0.2</v>
      </c>
      <c r="L614" s="3">
        <v>3645</v>
      </c>
      <c r="M614" s="3">
        <v>18225</v>
      </c>
    </row>
    <row r="615" spans="1:13" x14ac:dyDescent="0.35">
      <c r="A615" t="s">
        <v>6497</v>
      </c>
      <c r="B615" t="s">
        <v>1322</v>
      </c>
      <c r="C615" t="s">
        <v>1323</v>
      </c>
      <c r="D615" t="s">
        <v>6153</v>
      </c>
      <c r="E615">
        <v>5</v>
      </c>
      <c r="F615" t="s">
        <v>1324</v>
      </c>
      <c r="G615" t="s">
        <v>1325</v>
      </c>
      <c r="H615" t="s">
        <v>19</v>
      </c>
      <c r="I615" t="s">
        <v>6194</v>
      </c>
      <c r="J615" t="s">
        <v>6187</v>
      </c>
      <c r="K615">
        <v>0.2</v>
      </c>
      <c r="L615" s="3">
        <v>3645</v>
      </c>
      <c r="M615" s="3">
        <v>18225</v>
      </c>
    </row>
    <row r="616" spans="1:13" x14ac:dyDescent="0.35">
      <c r="A616" t="s">
        <v>6526</v>
      </c>
      <c r="B616" t="s">
        <v>4169</v>
      </c>
      <c r="C616" t="s">
        <v>4170</v>
      </c>
      <c r="D616" t="s">
        <v>6179</v>
      </c>
      <c r="E616">
        <v>4</v>
      </c>
      <c r="F616" t="s">
        <v>4171</v>
      </c>
      <c r="G616" t="s">
        <v>6197</v>
      </c>
      <c r="H616" t="s">
        <v>19</v>
      </c>
      <c r="I616" t="s">
        <v>6192</v>
      </c>
      <c r="J616" t="s">
        <v>6186</v>
      </c>
      <c r="K616">
        <v>1</v>
      </c>
      <c r="L616">
        <v>11.95</v>
      </c>
      <c r="M616">
        <v>47.8</v>
      </c>
    </row>
    <row r="617" spans="1:13" x14ac:dyDescent="0.35">
      <c r="A617" t="s">
        <v>6527</v>
      </c>
      <c r="B617" t="s">
        <v>4528</v>
      </c>
      <c r="C617" t="s">
        <v>4529</v>
      </c>
      <c r="D617" t="s">
        <v>6171</v>
      </c>
      <c r="E617">
        <v>6</v>
      </c>
      <c r="F617" t="s">
        <v>4530</v>
      </c>
      <c r="G617" t="s">
        <v>4531</v>
      </c>
      <c r="H617" t="s">
        <v>19</v>
      </c>
      <c r="I617" t="s">
        <v>6194</v>
      </c>
      <c r="J617" t="s">
        <v>6186</v>
      </c>
      <c r="K617">
        <v>1</v>
      </c>
      <c r="L617">
        <v>14.85</v>
      </c>
      <c r="M617">
        <v>89.1</v>
      </c>
    </row>
    <row r="618" spans="1:13" x14ac:dyDescent="0.35">
      <c r="A618" t="s">
        <v>6528</v>
      </c>
      <c r="B618" t="s">
        <v>2803</v>
      </c>
      <c r="C618" t="s">
        <v>2804</v>
      </c>
      <c r="D618" t="s">
        <v>6167</v>
      </c>
      <c r="E618">
        <v>4</v>
      </c>
      <c r="F618" t="s">
        <v>2805</v>
      </c>
      <c r="G618" t="s">
        <v>6197</v>
      </c>
      <c r="H618" t="s">
        <v>19</v>
      </c>
      <c r="I618" t="s">
        <v>6193</v>
      </c>
      <c r="J618" t="s">
        <v>6186</v>
      </c>
      <c r="K618">
        <v>0.2</v>
      </c>
      <c r="L618" s="3">
        <v>3885</v>
      </c>
      <c r="M618">
        <v>15.54</v>
      </c>
    </row>
    <row r="619" spans="1:13" x14ac:dyDescent="0.35">
      <c r="A619" t="s">
        <v>6528</v>
      </c>
      <c r="B619" t="s">
        <v>2803</v>
      </c>
      <c r="C619" t="s">
        <v>2804</v>
      </c>
      <c r="D619" t="s">
        <v>6167</v>
      </c>
      <c r="E619">
        <v>4</v>
      </c>
      <c r="F619" t="s">
        <v>2805</v>
      </c>
      <c r="G619" t="s">
        <v>6197</v>
      </c>
      <c r="H619" t="s">
        <v>19</v>
      </c>
      <c r="I619" t="s">
        <v>6193</v>
      </c>
      <c r="J619" t="s">
        <v>6186</v>
      </c>
      <c r="K619">
        <v>0.2</v>
      </c>
      <c r="L619" s="3">
        <v>3885</v>
      </c>
      <c r="M619">
        <v>15.54</v>
      </c>
    </row>
    <row r="620" spans="1:13" x14ac:dyDescent="0.35">
      <c r="A620" t="s">
        <v>6529</v>
      </c>
      <c r="B620" t="s">
        <v>3323</v>
      </c>
      <c r="C620" t="s">
        <v>3324</v>
      </c>
      <c r="D620" t="s">
        <v>6174</v>
      </c>
      <c r="E620">
        <v>4</v>
      </c>
      <c r="F620" t="s">
        <v>3325</v>
      </c>
      <c r="G620" t="s">
        <v>3326</v>
      </c>
      <c r="H620" t="s">
        <v>28</v>
      </c>
      <c r="I620" t="s">
        <v>6192</v>
      </c>
      <c r="J620" t="s">
        <v>6188</v>
      </c>
      <c r="K620">
        <v>0.2</v>
      </c>
      <c r="L620" s="3">
        <v>2985</v>
      </c>
      <c r="M620">
        <v>11.94</v>
      </c>
    </row>
    <row r="621" spans="1:13" x14ac:dyDescent="0.35">
      <c r="A621" t="s">
        <v>6529</v>
      </c>
      <c r="B621" t="s">
        <v>3323</v>
      </c>
      <c r="C621" t="s">
        <v>3324</v>
      </c>
      <c r="D621" t="s">
        <v>6156</v>
      </c>
      <c r="E621">
        <v>4</v>
      </c>
      <c r="F621" t="s">
        <v>3325</v>
      </c>
      <c r="G621" t="s">
        <v>3326</v>
      </c>
      <c r="H621" t="s">
        <v>28</v>
      </c>
      <c r="I621" t="s">
        <v>6194</v>
      </c>
      <c r="J621" t="s">
        <v>6188</v>
      </c>
      <c r="K621">
        <v>0.2</v>
      </c>
      <c r="L621" s="3">
        <v>4125</v>
      </c>
      <c r="M621">
        <v>16.5</v>
      </c>
    </row>
    <row r="622" spans="1:13" x14ac:dyDescent="0.35">
      <c r="A622" t="s">
        <v>6529</v>
      </c>
      <c r="B622" t="s">
        <v>3323</v>
      </c>
      <c r="C622" t="s">
        <v>3324</v>
      </c>
      <c r="D622" t="s">
        <v>6143</v>
      </c>
      <c r="E622">
        <v>4</v>
      </c>
      <c r="F622" t="s">
        <v>3325</v>
      </c>
      <c r="G622" t="s">
        <v>3326</v>
      </c>
      <c r="H622" t="s">
        <v>28</v>
      </c>
      <c r="I622" t="s">
        <v>6195</v>
      </c>
      <c r="J622" t="s">
        <v>6187</v>
      </c>
      <c r="K622">
        <v>1</v>
      </c>
      <c r="L622">
        <v>12.95</v>
      </c>
      <c r="M622">
        <v>51.8</v>
      </c>
    </row>
    <row r="623" spans="1:13" x14ac:dyDescent="0.35">
      <c r="A623" t="s">
        <v>6529</v>
      </c>
      <c r="B623" t="s">
        <v>3323</v>
      </c>
      <c r="C623" t="s">
        <v>3324</v>
      </c>
      <c r="D623" t="s">
        <v>6145</v>
      </c>
      <c r="E623">
        <v>3</v>
      </c>
      <c r="F623" t="s">
        <v>3325</v>
      </c>
      <c r="G623" t="s">
        <v>3326</v>
      </c>
      <c r="H623" t="s">
        <v>28</v>
      </c>
      <c r="I623" t="s">
        <v>6195</v>
      </c>
      <c r="J623" t="s">
        <v>6186</v>
      </c>
      <c r="K623">
        <v>0.2</v>
      </c>
      <c r="L623" s="3">
        <v>4755</v>
      </c>
      <c r="M623" s="3">
        <v>14265</v>
      </c>
    </row>
    <row r="624" spans="1:13" x14ac:dyDescent="0.35">
      <c r="A624" t="s">
        <v>6529</v>
      </c>
      <c r="B624" t="s">
        <v>3323</v>
      </c>
      <c r="C624" t="s">
        <v>3324</v>
      </c>
      <c r="D624" t="s">
        <v>6174</v>
      </c>
      <c r="E624">
        <v>4</v>
      </c>
      <c r="F624" t="s">
        <v>3325</v>
      </c>
      <c r="G624" t="s">
        <v>3326</v>
      </c>
      <c r="H624" t="s">
        <v>28</v>
      </c>
      <c r="I624" t="s">
        <v>6192</v>
      </c>
      <c r="J624" t="s">
        <v>6188</v>
      </c>
      <c r="K624">
        <v>0.2</v>
      </c>
      <c r="L624" s="3">
        <v>2985</v>
      </c>
      <c r="M624">
        <v>11.94</v>
      </c>
    </row>
    <row r="625" spans="1:13" x14ac:dyDescent="0.35">
      <c r="A625" t="s">
        <v>6529</v>
      </c>
      <c r="B625" t="s">
        <v>3323</v>
      </c>
      <c r="C625" t="s">
        <v>3324</v>
      </c>
      <c r="D625" t="s">
        <v>6156</v>
      </c>
      <c r="E625">
        <v>4</v>
      </c>
      <c r="F625" t="s">
        <v>3325</v>
      </c>
      <c r="G625" t="s">
        <v>3326</v>
      </c>
      <c r="H625" t="s">
        <v>28</v>
      </c>
      <c r="I625" t="s">
        <v>6194</v>
      </c>
      <c r="J625" t="s">
        <v>6188</v>
      </c>
      <c r="K625">
        <v>0.2</v>
      </c>
      <c r="L625" s="3">
        <v>4125</v>
      </c>
      <c r="M625">
        <v>16.5</v>
      </c>
    </row>
    <row r="626" spans="1:13" x14ac:dyDescent="0.35">
      <c r="A626" t="s">
        <v>6529</v>
      </c>
      <c r="B626" t="s">
        <v>3323</v>
      </c>
      <c r="C626" t="s">
        <v>3324</v>
      </c>
      <c r="D626" t="s">
        <v>6143</v>
      </c>
      <c r="E626">
        <v>4</v>
      </c>
      <c r="F626" t="s">
        <v>3325</v>
      </c>
      <c r="G626" t="s">
        <v>3326</v>
      </c>
      <c r="H626" t="s">
        <v>28</v>
      </c>
      <c r="I626" t="s">
        <v>6195</v>
      </c>
      <c r="J626" t="s">
        <v>6187</v>
      </c>
      <c r="K626">
        <v>1</v>
      </c>
      <c r="L626">
        <v>12.95</v>
      </c>
      <c r="M626">
        <v>51.8</v>
      </c>
    </row>
    <row r="627" spans="1:13" x14ac:dyDescent="0.35">
      <c r="A627" t="s">
        <v>6529</v>
      </c>
      <c r="B627" t="s">
        <v>3323</v>
      </c>
      <c r="C627" t="s">
        <v>3324</v>
      </c>
      <c r="D627" t="s">
        <v>6145</v>
      </c>
      <c r="E627">
        <v>3</v>
      </c>
      <c r="F627" t="s">
        <v>3325</v>
      </c>
      <c r="G627" t="s">
        <v>3326</v>
      </c>
      <c r="H627" t="s">
        <v>28</v>
      </c>
      <c r="I627" t="s">
        <v>6195</v>
      </c>
      <c r="J627" t="s">
        <v>6186</v>
      </c>
      <c r="K627">
        <v>0.2</v>
      </c>
      <c r="L627" s="3">
        <v>4755</v>
      </c>
      <c r="M627" s="3">
        <v>14265</v>
      </c>
    </row>
    <row r="628" spans="1:13" x14ac:dyDescent="0.35">
      <c r="A628" t="s">
        <v>6530</v>
      </c>
      <c r="B628" t="s">
        <v>4631</v>
      </c>
      <c r="C628" t="s">
        <v>4632</v>
      </c>
      <c r="D628" t="s">
        <v>6181</v>
      </c>
      <c r="E628">
        <v>3</v>
      </c>
      <c r="F628" t="s">
        <v>4633</v>
      </c>
      <c r="G628" t="s">
        <v>4634</v>
      </c>
      <c r="H628" t="s">
        <v>19</v>
      </c>
      <c r="I628" t="s">
        <v>6195</v>
      </c>
      <c r="J628" t="s">
        <v>6188</v>
      </c>
      <c r="K628">
        <v>2.5</v>
      </c>
      <c r="L628" s="3">
        <v>33465</v>
      </c>
      <c r="M628" s="3">
        <v>100395</v>
      </c>
    </row>
    <row r="629" spans="1:13" x14ac:dyDescent="0.35">
      <c r="A629" t="s">
        <v>6253</v>
      </c>
      <c r="B629" t="s">
        <v>5849</v>
      </c>
      <c r="C629" t="s">
        <v>5850</v>
      </c>
      <c r="D629" t="s">
        <v>6185</v>
      </c>
      <c r="E629">
        <v>3</v>
      </c>
      <c r="F629" t="s">
        <v>5851</v>
      </c>
      <c r="G629" t="s">
        <v>5852</v>
      </c>
      <c r="H629" t="s">
        <v>28</v>
      </c>
      <c r="I629" t="s">
        <v>6194</v>
      </c>
      <c r="J629" t="s">
        <v>6187</v>
      </c>
      <c r="K629">
        <v>2.5</v>
      </c>
      <c r="L629" s="3">
        <v>27945</v>
      </c>
      <c r="M629" s="3">
        <v>83835</v>
      </c>
    </row>
    <row r="630" spans="1:13" x14ac:dyDescent="0.35">
      <c r="A630" t="s">
        <v>6531</v>
      </c>
      <c r="B630" t="s">
        <v>1713</v>
      </c>
      <c r="C630" t="s">
        <v>1714</v>
      </c>
      <c r="D630" t="s">
        <v>6176</v>
      </c>
      <c r="E630">
        <v>4</v>
      </c>
      <c r="F630" t="s">
        <v>1715</v>
      </c>
      <c r="G630" t="s">
        <v>1716</v>
      </c>
      <c r="H630" t="s">
        <v>19</v>
      </c>
      <c r="I630" t="s">
        <v>6194</v>
      </c>
      <c r="J630" t="s">
        <v>6186</v>
      </c>
      <c r="K630">
        <v>0.5</v>
      </c>
      <c r="L630">
        <v>8.91</v>
      </c>
      <c r="M630">
        <v>35.64</v>
      </c>
    </row>
    <row r="631" spans="1:13" x14ac:dyDescent="0.35">
      <c r="A631" t="s">
        <v>6531</v>
      </c>
      <c r="B631" t="s">
        <v>1713</v>
      </c>
      <c r="C631" t="s">
        <v>1714</v>
      </c>
      <c r="D631" t="s">
        <v>6176</v>
      </c>
      <c r="E631">
        <v>4</v>
      </c>
      <c r="F631" t="s">
        <v>1715</v>
      </c>
      <c r="G631" t="s">
        <v>1716</v>
      </c>
      <c r="H631" t="s">
        <v>19</v>
      </c>
      <c r="I631" t="s">
        <v>6194</v>
      </c>
      <c r="J631" t="s">
        <v>6186</v>
      </c>
      <c r="K631">
        <v>0.5</v>
      </c>
      <c r="L631">
        <v>8.91</v>
      </c>
      <c r="M631">
        <v>35.64</v>
      </c>
    </row>
    <row r="632" spans="1:13" x14ac:dyDescent="0.35">
      <c r="A632" t="s">
        <v>6532</v>
      </c>
      <c r="B632" t="s">
        <v>5709</v>
      </c>
      <c r="C632" t="s">
        <v>5710</v>
      </c>
      <c r="D632" t="s">
        <v>6185</v>
      </c>
      <c r="E632">
        <v>1</v>
      </c>
      <c r="F632" t="s">
        <v>5711</v>
      </c>
      <c r="G632" t="s">
        <v>5712</v>
      </c>
      <c r="H632" t="s">
        <v>19</v>
      </c>
      <c r="I632" t="s">
        <v>6194</v>
      </c>
      <c r="J632" t="s">
        <v>6187</v>
      </c>
      <c r="K632">
        <v>2.5</v>
      </c>
      <c r="L632" s="3">
        <v>27945</v>
      </c>
      <c r="M632" s="3">
        <v>27945</v>
      </c>
    </row>
    <row r="633" spans="1:13" x14ac:dyDescent="0.35">
      <c r="A633" t="s">
        <v>6533</v>
      </c>
      <c r="B633" t="s">
        <v>5008</v>
      </c>
      <c r="C633" t="s">
        <v>5009</v>
      </c>
      <c r="D633" t="s">
        <v>6183</v>
      </c>
      <c r="E633">
        <v>3</v>
      </c>
      <c r="F633" t="s">
        <v>5010</v>
      </c>
      <c r="G633" t="s">
        <v>6197</v>
      </c>
      <c r="H633" t="s">
        <v>19</v>
      </c>
      <c r="I633" t="s">
        <v>6194</v>
      </c>
      <c r="J633" t="s">
        <v>6187</v>
      </c>
      <c r="K633">
        <v>1</v>
      </c>
      <c r="L633">
        <v>12.15</v>
      </c>
      <c r="M633">
        <v>36.450000000000003</v>
      </c>
    </row>
    <row r="634" spans="1:13" x14ac:dyDescent="0.35">
      <c r="A634" t="s">
        <v>6534</v>
      </c>
      <c r="B634" t="s">
        <v>2597</v>
      </c>
      <c r="C634" t="s">
        <v>2598</v>
      </c>
      <c r="D634" t="s">
        <v>6161</v>
      </c>
      <c r="E634">
        <v>4</v>
      </c>
      <c r="F634" t="s">
        <v>2599</v>
      </c>
      <c r="G634" t="s">
        <v>2600</v>
      </c>
      <c r="H634" t="s">
        <v>19</v>
      </c>
      <c r="I634" t="s">
        <v>6195</v>
      </c>
      <c r="J634" t="s">
        <v>6186</v>
      </c>
      <c r="K634">
        <v>0.5</v>
      </c>
      <c r="L634">
        <v>9.51</v>
      </c>
      <c r="M634">
        <v>38.04</v>
      </c>
    </row>
    <row r="635" spans="1:13" x14ac:dyDescent="0.35">
      <c r="A635" t="s">
        <v>6534</v>
      </c>
      <c r="B635" t="s">
        <v>2597</v>
      </c>
      <c r="C635" t="s">
        <v>2598</v>
      </c>
      <c r="D635" t="s">
        <v>6161</v>
      </c>
      <c r="E635">
        <v>4</v>
      </c>
      <c r="F635" t="s">
        <v>2599</v>
      </c>
      <c r="G635" t="s">
        <v>2600</v>
      </c>
      <c r="H635" t="s">
        <v>19</v>
      </c>
      <c r="I635" t="s">
        <v>6195</v>
      </c>
      <c r="J635" t="s">
        <v>6186</v>
      </c>
      <c r="K635">
        <v>0.5</v>
      </c>
      <c r="L635">
        <v>9.51</v>
      </c>
      <c r="M635">
        <v>38.04</v>
      </c>
    </row>
    <row r="636" spans="1:13" x14ac:dyDescent="0.35">
      <c r="A636" t="s">
        <v>6535</v>
      </c>
      <c r="B636" t="s">
        <v>4921</v>
      </c>
      <c r="C636" t="s">
        <v>4922</v>
      </c>
      <c r="D636" t="s">
        <v>6170</v>
      </c>
      <c r="E636">
        <v>2</v>
      </c>
      <c r="F636" t="s">
        <v>4923</v>
      </c>
      <c r="G636" t="s">
        <v>4924</v>
      </c>
      <c r="H636" t="s">
        <v>19</v>
      </c>
      <c r="I636" t="s">
        <v>6195</v>
      </c>
      <c r="J636" t="s">
        <v>6186</v>
      </c>
      <c r="K636">
        <v>1</v>
      </c>
      <c r="L636">
        <v>15.85</v>
      </c>
      <c r="M636">
        <v>31.7</v>
      </c>
    </row>
    <row r="637" spans="1:13" x14ac:dyDescent="0.35">
      <c r="A637" t="s">
        <v>6536</v>
      </c>
      <c r="B637" t="s">
        <v>2733</v>
      </c>
      <c r="C637" t="s">
        <v>2734</v>
      </c>
      <c r="D637" t="s">
        <v>6154</v>
      </c>
      <c r="E637">
        <v>6</v>
      </c>
      <c r="F637" t="s">
        <v>2735</v>
      </c>
      <c r="G637" t="s">
        <v>2736</v>
      </c>
      <c r="H637" t="s">
        <v>19</v>
      </c>
      <c r="I637" t="s">
        <v>6193</v>
      </c>
      <c r="J637" t="s">
        <v>6187</v>
      </c>
      <c r="K637">
        <v>0.2</v>
      </c>
      <c r="L637" s="3">
        <v>2985</v>
      </c>
      <c r="M637">
        <v>17.91</v>
      </c>
    </row>
    <row r="638" spans="1:13" x14ac:dyDescent="0.35">
      <c r="A638" t="s">
        <v>6536</v>
      </c>
      <c r="B638" t="s">
        <v>2733</v>
      </c>
      <c r="C638" t="s">
        <v>2734</v>
      </c>
      <c r="D638" t="s">
        <v>6154</v>
      </c>
      <c r="E638">
        <v>6</v>
      </c>
      <c r="F638" t="s">
        <v>2735</v>
      </c>
      <c r="G638" t="s">
        <v>2736</v>
      </c>
      <c r="H638" t="s">
        <v>19</v>
      </c>
      <c r="I638" t="s">
        <v>6193</v>
      </c>
      <c r="J638" t="s">
        <v>6187</v>
      </c>
      <c r="K638">
        <v>0.2</v>
      </c>
      <c r="L638" s="3">
        <v>2985</v>
      </c>
      <c r="M638">
        <v>17.91</v>
      </c>
    </row>
    <row r="639" spans="1:13" x14ac:dyDescent="0.35">
      <c r="A639" t="s">
        <v>6537</v>
      </c>
      <c r="B639" t="s">
        <v>4551</v>
      </c>
      <c r="C639" t="s">
        <v>4552</v>
      </c>
      <c r="D639" t="s">
        <v>6170</v>
      </c>
      <c r="E639">
        <v>5</v>
      </c>
      <c r="F639" t="s">
        <v>4553</v>
      </c>
      <c r="G639" t="s">
        <v>4554</v>
      </c>
      <c r="H639" t="s">
        <v>19</v>
      </c>
      <c r="I639" t="s">
        <v>6195</v>
      </c>
      <c r="J639" t="s">
        <v>6186</v>
      </c>
      <c r="K639">
        <v>1</v>
      </c>
      <c r="L639">
        <v>15.85</v>
      </c>
      <c r="M639">
        <v>79.25</v>
      </c>
    </row>
    <row r="640" spans="1:13" x14ac:dyDescent="0.35">
      <c r="A640" t="s">
        <v>6538</v>
      </c>
      <c r="B640" t="s">
        <v>3170</v>
      </c>
      <c r="C640" t="s">
        <v>3171</v>
      </c>
      <c r="D640" t="s">
        <v>6166</v>
      </c>
      <c r="E640">
        <v>1</v>
      </c>
      <c r="F640" t="s">
        <v>3172</v>
      </c>
      <c r="G640" t="s">
        <v>3173</v>
      </c>
      <c r="H640" t="s">
        <v>318</v>
      </c>
      <c r="I640" t="s">
        <v>6194</v>
      </c>
      <c r="J640" t="s">
        <v>6188</v>
      </c>
      <c r="K640">
        <v>2.5</v>
      </c>
      <c r="L640" s="3">
        <v>31625</v>
      </c>
      <c r="M640" s="3">
        <v>31625</v>
      </c>
    </row>
    <row r="641" spans="1:13" x14ac:dyDescent="0.35">
      <c r="A641" t="s">
        <v>6538</v>
      </c>
      <c r="B641" t="s">
        <v>3170</v>
      </c>
      <c r="C641" t="s">
        <v>3171</v>
      </c>
      <c r="D641" t="s">
        <v>6166</v>
      </c>
      <c r="E641">
        <v>1</v>
      </c>
      <c r="F641" t="s">
        <v>3172</v>
      </c>
      <c r="G641" t="s">
        <v>3173</v>
      </c>
      <c r="H641" t="s">
        <v>318</v>
      </c>
      <c r="I641" t="s">
        <v>6194</v>
      </c>
      <c r="J641" t="s">
        <v>6188</v>
      </c>
      <c r="K641">
        <v>2.5</v>
      </c>
      <c r="L641" s="3">
        <v>31625</v>
      </c>
      <c r="M641" s="3">
        <v>31625</v>
      </c>
    </row>
    <row r="642" spans="1:13" x14ac:dyDescent="0.35">
      <c r="A642" t="s">
        <v>6539</v>
      </c>
      <c r="B642" t="s">
        <v>3611</v>
      </c>
      <c r="C642" t="s">
        <v>3612</v>
      </c>
      <c r="D642" t="s">
        <v>6184</v>
      </c>
      <c r="E642">
        <v>4</v>
      </c>
      <c r="F642" t="s">
        <v>3613</v>
      </c>
      <c r="G642" t="s">
        <v>3614</v>
      </c>
      <c r="H642" t="s">
        <v>28</v>
      </c>
      <c r="I642" t="s">
        <v>6194</v>
      </c>
      <c r="J642" t="s">
        <v>6186</v>
      </c>
      <c r="K642">
        <v>0.2</v>
      </c>
      <c r="L642" s="3">
        <v>4455</v>
      </c>
      <c r="M642">
        <v>17.82</v>
      </c>
    </row>
    <row r="643" spans="1:13" x14ac:dyDescent="0.35">
      <c r="A643" t="s">
        <v>6540</v>
      </c>
      <c r="B643" t="s">
        <v>5362</v>
      </c>
      <c r="C643" t="s">
        <v>5363</v>
      </c>
      <c r="D643" t="s">
        <v>6138</v>
      </c>
      <c r="E643">
        <v>1</v>
      </c>
      <c r="F643" t="s">
        <v>5364</v>
      </c>
      <c r="G643" t="s">
        <v>5365</v>
      </c>
      <c r="H643" t="s">
        <v>19</v>
      </c>
      <c r="I643" t="s">
        <v>6192</v>
      </c>
      <c r="J643" t="s">
        <v>6188</v>
      </c>
      <c r="K643">
        <v>1</v>
      </c>
      <c r="L643">
        <v>9.9499999999999993</v>
      </c>
      <c r="M643">
        <v>9.9499999999999993</v>
      </c>
    </row>
    <row r="644" spans="1:13" x14ac:dyDescent="0.35">
      <c r="A644" t="s">
        <v>6541</v>
      </c>
      <c r="B644" t="s">
        <v>2829</v>
      </c>
      <c r="C644" t="s">
        <v>2830</v>
      </c>
      <c r="D644" t="s">
        <v>6174</v>
      </c>
      <c r="E644">
        <v>3</v>
      </c>
      <c r="F644" t="s">
        <v>2831</v>
      </c>
      <c r="G644" t="s">
        <v>2832</v>
      </c>
      <c r="H644" t="s">
        <v>19</v>
      </c>
      <c r="I644" t="s">
        <v>6192</v>
      </c>
      <c r="J644" t="s">
        <v>6188</v>
      </c>
      <c r="K644">
        <v>0.2</v>
      </c>
      <c r="L644" s="3">
        <v>2985</v>
      </c>
      <c r="M644" s="3">
        <v>8955</v>
      </c>
    </row>
    <row r="645" spans="1:13" x14ac:dyDescent="0.35">
      <c r="A645" t="s">
        <v>6541</v>
      </c>
      <c r="B645" t="s">
        <v>2829</v>
      </c>
      <c r="C645" t="s">
        <v>2830</v>
      </c>
      <c r="D645" t="s">
        <v>6174</v>
      </c>
      <c r="E645">
        <v>3</v>
      </c>
      <c r="F645" t="s">
        <v>2831</v>
      </c>
      <c r="G645" t="s">
        <v>2832</v>
      </c>
      <c r="H645" t="s">
        <v>19</v>
      </c>
      <c r="I645" t="s">
        <v>6192</v>
      </c>
      <c r="J645" t="s">
        <v>6188</v>
      </c>
      <c r="K645">
        <v>0.2</v>
      </c>
      <c r="L645" s="3">
        <v>2985</v>
      </c>
      <c r="M645" s="3">
        <v>8955</v>
      </c>
    </row>
    <row r="646" spans="1:13" x14ac:dyDescent="0.35">
      <c r="A646" t="s">
        <v>6542</v>
      </c>
      <c r="B646" t="s">
        <v>2716</v>
      </c>
      <c r="C646" t="s">
        <v>2717</v>
      </c>
      <c r="D646" t="s">
        <v>6169</v>
      </c>
      <c r="E646">
        <v>6</v>
      </c>
      <c r="F646" t="s">
        <v>2718</v>
      </c>
      <c r="G646" t="s">
        <v>2719</v>
      </c>
      <c r="H646" t="s">
        <v>19</v>
      </c>
      <c r="I646" t="s">
        <v>6195</v>
      </c>
      <c r="J646" t="s">
        <v>6187</v>
      </c>
      <c r="K646">
        <v>0.5</v>
      </c>
      <c r="L646">
        <v>7.77</v>
      </c>
      <c r="M646">
        <v>46.62</v>
      </c>
    </row>
    <row r="647" spans="1:13" x14ac:dyDescent="0.35">
      <c r="A647" t="s">
        <v>6542</v>
      </c>
      <c r="B647" t="s">
        <v>2716</v>
      </c>
      <c r="C647" t="s">
        <v>2717</v>
      </c>
      <c r="D647" t="s">
        <v>6169</v>
      </c>
      <c r="E647">
        <v>6</v>
      </c>
      <c r="F647" t="s">
        <v>2718</v>
      </c>
      <c r="G647" t="s">
        <v>2719</v>
      </c>
      <c r="H647" t="s">
        <v>19</v>
      </c>
      <c r="I647" t="s">
        <v>6195</v>
      </c>
      <c r="J647" t="s">
        <v>6187</v>
      </c>
      <c r="K647">
        <v>0.5</v>
      </c>
      <c r="L647">
        <v>7.77</v>
      </c>
      <c r="M647">
        <v>46.62</v>
      </c>
    </row>
    <row r="648" spans="1:13" x14ac:dyDescent="0.35">
      <c r="A648" t="s">
        <v>6543</v>
      </c>
      <c r="B648" t="s">
        <v>4979</v>
      </c>
      <c r="C648" t="s">
        <v>4980</v>
      </c>
      <c r="D648" t="s">
        <v>6182</v>
      </c>
      <c r="E648">
        <v>5</v>
      </c>
      <c r="F648" t="s">
        <v>4981</v>
      </c>
      <c r="G648" t="s">
        <v>4982</v>
      </c>
      <c r="H648" t="s">
        <v>19</v>
      </c>
      <c r="I648" t="s">
        <v>6193</v>
      </c>
      <c r="J648" t="s">
        <v>6186</v>
      </c>
      <c r="K648">
        <v>2.5</v>
      </c>
      <c r="L648" s="3">
        <v>29785</v>
      </c>
      <c r="M648" s="3">
        <v>148925</v>
      </c>
    </row>
    <row r="649" spans="1:13" x14ac:dyDescent="0.35">
      <c r="A649" t="s">
        <v>6544</v>
      </c>
      <c r="B649" t="s">
        <v>1361</v>
      </c>
      <c r="C649" t="s">
        <v>1362</v>
      </c>
      <c r="D649" t="s">
        <v>6175</v>
      </c>
      <c r="E649">
        <v>6</v>
      </c>
      <c r="F649" t="s">
        <v>1363</v>
      </c>
      <c r="G649" t="s">
        <v>1364</v>
      </c>
      <c r="H649" t="s">
        <v>19</v>
      </c>
      <c r="I649" t="s">
        <v>6193</v>
      </c>
      <c r="J649" t="s">
        <v>6188</v>
      </c>
      <c r="K649">
        <v>2.5</v>
      </c>
      <c r="L649" s="3">
        <v>25875</v>
      </c>
      <c r="M649">
        <v>155.25</v>
      </c>
    </row>
    <row r="650" spans="1:13" x14ac:dyDescent="0.35">
      <c r="A650" t="s">
        <v>6544</v>
      </c>
      <c r="B650" t="s">
        <v>1361</v>
      </c>
      <c r="C650" t="s">
        <v>1362</v>
      </c>
      <c r="D650" t="s">
        <v>6175</v>
      </c>
      <c r="E650">
        <v>6</v>
      </c>
      <c r="F650" t="s">
        <v>1363</v>
      </c>
      <c r="G650" t="s">
        <v>1364</v>
      </c>
      <c r="H650" t="s">
        <v>19</v>
      </c>
      <c r="I650" t="s">
        <v>6193</v>
      </c>
      <c r="J650" t="s">
        <v>6188</v>
      </c>
      <c r="K650">
        <v>2.5</v>
      </c>
      <c r="L650" s="3">
        <v>25875</v>
      </c>
      <c r="M650">
        <v>155.25</v>
      </c>
    </row>
    <row r="651" spans="1:13" x14ac:dyDescent="0.35">
      <c r="A651" t="s">
        <v>6545</v>
      </c>
      <c r="B651" t="s">
        <v>5002</v>
      </c>
      <c r="C651" t="s">
        <v>5003</v>
      </c>
      <c r="D651" t="s">
        <v>6163</v>
      </c>
      <c r="E651">
        <v>3</v>
      </c>
      <c r="F651" t="s">
        <v>5004</v>
      </c>
      <c r="G651" t="s">
        <v>5005</v>
      </c>
      <c r="H651" t="s">
        <v>19</v>
      </c>
      <c r="I651" t="s">
        <v>6192</v>
      </c>
      <c r="J651" t="s">
        <v>6187</v>
      </c>
      <c r="K651">
        <v>0.2</v>
      </c>
      <c r="L651" s="3">
        <v>2685</v>
      </c>
      <c r="M651" s="3">
        <v>8055</v>
      </c>
    </row>
    <row r="652" spans="1:13" x14ac:dyDescent="0.35">
      <c r="A652" t="s">
        <v>6539</v>
      </c>
      <c r="B652" t="s">
        <v>3950</v>
      </c>
      <c r="C652" t="s">
        <v>3951</v>
      </c>
      <c r="D652" t="s">
        <v>6146</v>
      </c>
      <c r="E652">
        <v>1</v>
      </c>
      <c r="F652" t="s">
        <v>3952</v>
      </c>
      <c r="G652" t="s">
        <v>6197</v>
      </c>
      <c r="H652" t="s">
        <v>19</v>
      </c>
      <c r="I652" t="s">
        <v>6192</v>
      </c>
      <c r="J652" t="s">
        <v>6188</v>
      </c>
      <c r="K652">
        <v>0.5</v>
      </c>
      <c r="L652">
        <v>5.97</v>
      </c>
      <c r="M652">
        <v>5.97</v>
      </c>
    </row>
    <row r="653" spans="1:13" x14ac:dyDescent="0.35">
      <c r="A653" t="s">
        <v>6204</v>
      </c>
      <c r="B653" t="s">
        <v>2056</v>
      </c>
      <c r="C653" t="s">
        <v>2057</v>
      </c>
      <c r="D653" t="s">
        <v>6171</v>
      </c>
      <c r="E653">
        <v>6</v>
      </c>
      <c r="F653" t="s">
        <v>2058</v>
      </c>
      <c r="G653" t="s">
        <v>2059</v>
      </c>
      <c r="H653" t="s">
        <v>19</v>
      </c>
      <c r="I653" t="s">
        <v>6194</v>
      </c>
      <c r="J653" t="s">
        <v>6186</v>
      </c>
      <c r="K653">
        <v>1</v>
      </c>
      <c r="L653">
        <v>14.85</v>
      </c>
      <c r="M653">
        <v>89.1</v>
      </c>
    </row>
    <row r="654" spans="1:13" x14ac:dyDescent="0.35">
      <c r="A654" t="s">
        <v>6204</v>
      </c>
      <c r="B654" t="s">
        <v>2056</v>
      </c>
      <c r="C654" t="s">
        <v>2057</v>
      </c>
      <c r="D654" t="s">
        <v>6171</v>
      </c>
      <c r="E654">
        <v>6</v>
      </c>
      <c r="F654" t="s">
        <v>2058</v>
      </c>
      <c r="G654" t="s">
        <v>2059</v>
      </c>
      <c r="H654" t="s">
        <v>19</v>
      </c>
      <c r="I654" t="s">
        <v>6194</v>
      </c>
      <c r="J654" t="s">
        <v>6186</v>
      </c>
      <c r="K654">
        <v>1</v>
      </c>
      <c r="L654">
        <v>14.85</v>
      </c>
      <c r="M654">
        <v>89.1</v>
      </c>
    </row>
    <row r="655" spans="1:13" x14ac:dyDescent="0.35">
      <c r="A655" t="s">
        <v>6546</v>
      </c>
      <c r="B655" t="s">
        <v>5626</v>
      </c>
      <c r="C655" t="s">
        <v>5627</v>
      </c>
      <c r="D655" t="s">
        <v>6179</v>
      </c>
      <c r="E655">
        <v>5</v>
      </c>
      <c r="F655" t="s">
        <v>5628</v>
      </c>
      <c r="G655" t="s">
        <v>5629</v>
      </c>
      <c r="H655" t="s">
        <v>19</v>
      </c>
      <c r="I655" t="s">
        <v>6192</v>
      </c>
      <c r="J655" t="s">
        <v>6186</v>
      </c>
      <c r="K655">
        <v>1</v>
      </c>
      <c r="L655">
        <v>11.95</v>
      </c>
      <c r="M655">
        <v>59.75</v>
      </c>
    </row>
    <row r="656" spans="1:13" x14ac:dyDescent="0.35">
      <c r="A656" t="s">
        <v>6529</v>
      </c>
      <c r="B656" t="s">
        <v>535</v>
      </c>
      <c r="C656" t="s">
        <v>536</v>
      </c>
      <c r="D656" t="s">
        <v>6146</v>
      </c>
      <c r="E656">
        <v>3</v>
      </c>
      <c r="F656" t="s">
        <v>537</v>
      </c>
      <c r="G656" t="s">
        <v>538</v>
      </c>
      <c r="H656" t="s">
        <v>19</v>
      </c>
      <c r="I656" t="s">
        <v>6192</v>
      </c>
      <c r="J656" t="s">
        <v>6188</v>
      </c>
      <c r="K656">
        <v>0.5</v>
      </c>
      <c r="L656">
        <v>5.97</v>
      </c>
      <c r="M656">
        <v>17.91</v>
      </c>
    </row>
    <row r="657" spans="1:13" x14ac:dyDescent="0.35">
      <c r="A657" t="s">
        <v>6529</v>
      </c>
      <c r="B657" t="s">
        <v>535</v>
      </c>
      <c r="C657" t="s">
        <v>536</v>
      </c>
      <c r="D657" t="s">
        <v>6146</v>
      </c>
      <c r="E657">
        <v>3</v>
      </c>
      <c r="F657" t="s">
        <v>537</v>
      </c>
      <c r="G657" t="s">
        <v>538</v>
      </c>
      <c r="H657" t="s">
        <v>19</v>
      </c>
      <c r="I657" t="s">
        <v>6192</v>
      </c>
      <c r="J657" t="s">
        <v>6188</v>
      </c>
      <c r="K657">
        <v>0.5</v>
      </c>
      <c r="L657">
        <v>5.97</v>
      </c>
      <c r="M657">
        <v>17.91</v>
      </c>
    </row>
    <row r="658" spans="1:13" x14ac:dyDescent="0.35">
      <c r="A658" t="s">
        <v>6547</v>
      </c>
      <c r="B658" t="s">
        <v>5855</v>
      </c>
      <c r="C658" t="s">
        <v>5856</v>
      </c>
      <c r="D658" t="s">
        <v>6142</v>
      </c>
      <c r="E658">
        <v>4</v>
      </c>
      <c r="F658" t="s">
        <v>5857</v>
      </c>
      <c r="G658" t="s">
        <v>5858</v>
      </c>
      <c r="H658" t="s">
        <v>318</v>
      </c>
      <c r="I658" t="s">
        <v>6192</v>
      </c>
      <c r="J658" t="s">
        <v>6186</v>
      </c>
      <c r="K658">
        <v>2.5</v>
      </c>
      <c r="L658" s="3">
        <v>27485</v>
      </c>
      <c r="M658">
        <v>109.94</v>
      </c>
    </row>
    <row r="659" spans="1:13" x14ac:dyDescent="0.35">
      <c r="A659" t="s">
        <v>6548</v>
      </c>
      <c r="B659" t="s">
        <v>5693</v>
      </c>
      <c r="C659" t="s">
        <v>5694</v>
      </c>
      <c r="D659" t="s">
        <v>6149</v>
      </c>
      <c r="E659">
        <v>6</v>
      </c>
      <c r="F659" t="s">
        <v>5695</v>
      </c>
      <c r="G659" t="s">
        <v>5696</v>
      </c>
      <c r="H659" t="s">
        <v>19</v>
      </c>
      <c r="I659" t="s">
        <v>6192</v>
      </c>
      <c r="J659" t="s">
        <v>6187</v>
      </c>
      <c r="K659">
        <v>2.5</v>
      </c>
      <c r="L659" s="3">
        <v>20585</v>
      </c>
      <c r="M659">
        <v>123.51</v>
      </c>
    </row>
    <row r="660" spans="1:13" x14ac:dyDescent="0.35">
      <c r="A660" t="s">
        <v>6211</v>
      </c>
      <c r="B660" t="s">
        <v>4017</v>
      </c>
      <c r="C660" t="s">
        <v>4018</v>
      </c>
      <c r="D660" t="s">
        <v>6173</v>
      </c>
      <c r="E660">
        <v>5</v>
      </c>
      <c r="F660" t="s">
        <v>4019</v>
      </c>
      <c r="G660" t="s">
        <v>4020</v>
      </c>
      <c r="H660" t="s">
        <v>19</v>
      </c>
      <c r="I660" t="s">
        <v>6192</v>
      </c>
      <c r="J660" t="s">
        <v>6186</v>
      </c>
      <c r="K660">
        <v>0.5</v>
      </c>
      <c r="L660">
        <v>7.17</v>
      </c>
      <c r="M660">
        <v>35.85</v>
      </c>
    </row>
    <row r="661" spans="1:13" x14ac:dyDescent="0.35">
      <c r="A661" t="s">
        <v>6544</v>
      </c>
      <c r="B661" t="s">
        <v>5591</v>
      </c>
      <c r="C661" t="s">
        <v>5592</v>
      </c>
      <c r="D661" t="s">
        <v>6166</v>
      </c>
      <c r="E661">
        <v>5</v>
      </c>
      <c r="F661" t="s">
        <v>5593</v>
      </c>
      <c r="G661" t="s">
        <v>5594</v>
      </c>
      <c r="H661" t="s">
        <v>19</v>
      </c>
      <c r="I661" t="s">
        <v>6194</v>
      </c>
      <c r="J661" t="s">
        <v>6188</v>
      </c>
      <c r="K661">
        <v>2.5</v>
      </c>
      <c r="L661" s="3">
        <v>31625</v>
      </c>
      <c r="M661" s="3">
        <v>158125</v>
      </c>
    </row>
    <row r="662" spans="1:13" x14ac:dyDescent="0.35">
      <c r="A662" t="s">
        <v>6549</v>
      </c>
      <c r="B662" t="s">
        <v>960</v>
      </c>
      <c r="C662" t="s">
        <v>961</v>
      </c>
      <c r="D662" t="s">
        <v>6149</v>
      </c>
      <c r="E662">
        <v>4</v>
      </c>
      <c r="F662" t="s">
        <v>962</v>
      </c>
      <c r="G662" t="s">
        <v>6197</v>
      </c>
      <c r="H662" t="s">
        <v>19</v>
      </c>
      <c r="I662" t="s">
        <v>6192</v>
      </c>
      <c r="J662" t="s">
        <v>6187</v>
      </c>
      <c r="K662">
        <v>2.5</v>
      </c>
      <c r="L662" s="3">
        <v>20585</v>
      </c>
      <c r="M662">
        <v>82.34</v>
      </c>
    </row>
    <row r="663" spans="1:13" x14ac:dyDescent="0.35">
      <c r="A663" t="s">
        <v>6549</v>
      </c>
      <c r="B663" t="s">
        <v>960</v>
      </c>
      <c r="C663" t="s">
        <v>961</v>
      </c>
      <c r="D663" t="s">
        <v>6149</v>
      </c>
      <c r="E663">
        <v>4</v>
      </c>
      <c r="F663" t="s">
        <v>962</v>
      </c>
      <c r="G663" t="s">
        <v>6197</v>
      </c>
      <c r="H663" t="s">
        <v>19</v>
      </c>
      <c r="I663" t="s">
        <v>6192</v>
      </c>
      <c r="J663" t="s">
        <v>6187</v>
      </c>
      <c r="K663">
        <v>2.5</v>
      </c>
      <c r="L663" s="3">
        <v>20585</v>
      </c>
      <c r="M663">
        <v>82.34</v>
      </c>
    </row>
    <row r="664" spans="1:13" x14ac:dyDescent="0.35">
      <c r="A664" t="s">
        <v>6550</v>
      </c>
      <c r="B664" t="s">
        <v>1007</v>
      </c>
      <c r="C664" t="s">
        <v>1008</v>
      </c>
      <c r="D664" t="s">
        <v>6171</v>
      </c>
      <c r="E664">
        <v>3</v>
      </c>
      <c r="F664" t="s">
        <v>1009</v>
      </c>
      <c r="G664" t="s">
        <v>6197</v>
      </c>
      <c r="H664" t="s">
        <v>19</v>
      </c>
      <c r="I664" t="s">
        <v>6194</v>
      </c>
      <c r="J664" t="s">
        <v>6186</v>
      </c>
      <c r="K664">
        <v>1</v>
      </c>
      <c r="L664">
        <v>14.85</v>
      </c>
      <c r="M664">
        <v>44.55</v>
      </c>
    </row>
    <row r="665" spans="1:13" x14ac:dyDescent="0.35">
      <c r="A665" t="s">
        <v>6550</v>
      </c>
      <c r="B665" t="s">
        <v>1007</v>
      </c>
      <c r="C665" t="s">
        <v>1008</v>
      </c>
      <c r="D665" t="s">
        <v>6171</v>
      </c>
      <c r="E665">
        <v>3</v>
      </c>
      <c r="F665" t="s">
        <v>1009</v>
      </c>
      <c r="G665" t="s">
        <v>6197</v>
      </c>
      <c r="H665" t="s">
        <v>19</v>
      </c>
      <c r="I665" t="s">
        <v>6194</v>
      </c>
      <c r="J665" t="s">
        <v>6186</v>
      </c>
      <c r="K665">
        <v>1</v>
      </c>
      <c r="L665">
        <v>14.85</v>
      </c>
      <c r="M665">
        <v>44.55</v>
      </c>
    </row>
    <row r="666" spans="1:13" x14ac:dyDescent="0.35">
      <c r="A666" t="s">
        <v>6551</v>
      </c>
      <c r="B666" t="s">
        <v>2798</v>
      </c>
      <c r="C666" t="s">
        <v>2799</v>
      </c>
      <c r="D666" t="s">
        <v>6170</v>
      </c>
      <c r="E666">
        <v>3</v>
      </c>
      <c r="F666" t="s">
        <v>2800</v>
      </c>
      <c r="G666" t="s">
        <v>6197</v>
      </c>
      <c r="H666" t="s">
        <v>318</v>
      </c>
      <c r="I666" t="s">
        <v>6195</v>
      </c>
      <c r="J666" t="s">
        <v>6186</v>
      </c>
      <c r="K666">
        <v>1</v>
      </c>
      <c r="L666">
        <v>15.85</v>
      </c>
      <c r="M666">
        <v>47.55</v>
      </c>
    </row>
    <row r="667" spans="1:13" x14ac:dyDescent="0.35">
      <c r="A667" t="s">
        <v>6551</v>
      </c>
      <c r="B667" t="s">
        <v>2798</v>
      </c>
      <c r="C667" t="s">
        <v>2799</v>
      </c>
      <c r="D667" t="s">
        <v>6170</v>
      </c>
      <c r="E667">
        <v>3</v>
      </c>
      <c r="F667" t="s">
        <v>2800</v>
      </c>
      <c r="G667" t="s">
        <v>6197</v>
      </c>
      <c r="H667" t="s">
        <v>318</v>
      </c>
      <c r="I667" t="s">
        <v>6195</v>
      </c>
      <c r="J667" t="s">
        <v>6186</v>
      </c>
      <c r="K667">
        <v>1</v>
      </c>
      <c r="L667">
        <v>15.85</v>
      </c>
      <c r="M667">
        <v>47.55</v>
      </c>
    </row>
    <row r="668" spans="1:13" x14ac:dyDescent="0.35">
      <c r="A668" t="s">
        <v>6552</v>
      </c>
      <c r="B668" t="s">
        <v>3294</v>
      </c>
      <c r="C668" t="s">
        <v>3295</v>
      </c>
      <c r="D668" t="s">
        <v>6153</v>
      </c>
      <c r="E668">
        <v>3</v>
      </c>
      <c r="F668" t="s">
        <v>3296</v>
      </c>
      <c r="G668" t="s">
        <v>3297</v>
      </c>
      <c r="H668" t="s">
        <v>19</v>
      </c>
      <c r="I668" t="s">
        <v>6194</v>
      </c>
      <c r="J668" t="s">
        <v>6187</v>
      </c>
      <c r="K668">
        <v>0.2</v>
      </c>
      <c r="L668" s="3">
        <v>3645</v>
      </c>
      <c r="M668" s="3">
        <v>10935</v>
      </c>
    </row>
    <row r="669" spans="1:13" x14ac:dyDescent="0.35">
      <c r="A669" t="s">
        <v>6552</v>
      </c>
      <c r="B669" t="s">
        <v>3294</v>
      </c>
      <c r="C669" t="s">
        <v>3295</v>
      </c>
      <c r="D669" t="s">
        <v>6153</v>
      </c>
      <c r="E669">
        <v>3</v>
      </c>
      <c r="F669" t="s">
        <v>3296</v>
      </c>
      <c r="G669" t="s">
        <v>3297</v>
      </c>
      <c r="H669" t="s">
        <v>19</v>
      </c>
      <c r="I669" t="s">
        <v>6194</v>
      </c>
      <c r="J669" t="s">
        <v>6187</v>
      </c>
      <c r="K669">
        <v>0.2</v>
      </c>
      <c r="L669" s="3">
        <v>3645</v>
      </c>
      <c r="M669" s="3">
        <v>10935</v>
      </c>
    </row>
    <row r="670" spans="1:13" x14ac:dyDescent="0.35">
      <c r="A670" t="s">
        <v>6553</v>
      </c>
      <c r="B670" t="s">
        <v>5672</v>
      </c>
      <c r="C670" t="s">
        <v>5673</v>
      </c>
      <c r="D670" t="s">
        <v>6153</v>
      </c>
      <c r="E670">
        <v>1</v>
      </c>
      <c r="F670" t="s">
        <v>5674</v>
      </c>
      <c r="G670" t="s">
        <v>6197</v>
      </c>
      <c r="H670" t="s">
        <v>318</v>
      </c>
      <c r="I670" t="s">
        <v>6194</v>
      </c>
      <c r="J670" t="s">
        <v>6187</v>
      </c>
      <c r="K670">
        <v>0.2</v>
      </c>
      <c r="L670" s="3">
        <v>3645</v>
      </c>
      <c r="M670" s="3">
        <v>3645</v>
      </c>
    </row>
    <row r="671" spans="1:13" x14ac:dyDescent="0.35">
      <c r="A671" t="s">
        <v>6464</v>
      </c>
      <c r="B671" t="s">
        <v>784</v>
      </c>
      <c r="C671" t="s">
        <v>785</v>
      </c>
      <c r="D671" t="s">
        <v>6146</v>
      </c>
      <c r="E671">
        <v>5</v>
      </c>
      <c r="F671" t="s">
        <v>786</v>
      </c>
      <c r="G671" t="s">
        <v>787</v>
      </c>
      <c r="H671" t="s">
        <v>28</v>
      </c>
      <c r="I671" t="s">
        <v>6192</v>
      </c>
      <c r="J671" t="s">
        <v>6188</v>
      </c>
      <c r="K671">
        <v>0.5</v>
      </c>
      <c r="L671">
        <v>5.97</v>
      </c>
      <c r="M671">
        <v>29.85</v>
      </c>
    </row>
    <row r="672" spans="1:13" x14ac:dyDescent="0.35">
      <c r="A672" t="s">
        <v>6464</v>
      </c>
      <c r="B672" t="s">
        <v>784</v>
      </c>
      <c r="C672" t="s">
        <v>785</v>
      </c>
      <c r="D672" t="s">
        <v>6164</v>
      </c>
      <c r="E672">
        <v>2</v>
      </c>
      <c r="F672" t="s">
        <v>786</v>
      </c>
      <c r="G672" t="s">
        <v>787</v>
      </c>
      <c r="H672" t="s">
        <v>28</v>
      </c>
      <c r="I672" t="s">
        <v>6195</v>
      </c>
      <c r="J672" t="s">
        <v>6186</v>
      </c>
      <c r="K672">
        <v>2.5</v>
      </c>
      <c r="L672" s="3">
        <v>36455</v>
      </c>
      <c r="M672">
        <v>72.91</v>
      </c>
    </row>
    <row r="673" spans="1:13" x14ac:dyDescent="0.35">
      <c r="A673" t="s">
        <v>6464</v>
      </c>
      <c r="B673" t="s">
        <v>784</v>
      </c>
      <c r="C673" t="s">
        <v>785</v>
      </c>
      <c r="D673" t="s">
        <v>6146</v>
      </c>
      <c r="E673">
        <v>5</v>
      </c>
      <c r="F673" t="s">
        <v>786</v>
      </c>
      <c r="G673" t="s">
        <v>787</v>
      </c>
      <c r="H673" t="s">
        <v>28</v>
      </c>
      <c r="I673" t="s">
        <v>6192</v>
      </c>
      <c r="J673" t="s">
        <v>6188</v>
      </c>
      <c r="K673">
        <v>0.5</v>
      </c>
      <c r="L673">
        <v>5.97</v>
      </c>
      <c r="M673">
        <v>29.85</v>
      </c>
    </row>
    <row r="674" spans="1:13" x14ac:dyDescent="0.35">
      <c r="A674" t="s">
        <v>6464</v>
      </c>
      <c r="B674" t="s">
        <v>784</v>
      </c>
      <c r="C674" t="s">
        <v>785</v>
      </c>
      <c r="D674" t="s">
        <v>6164</v>
      </c>
      <c r="E674">
        <v>2</v>
      </c>
      <c r="F674" t="s">
        <v>786</v>
      </c>
      <c r="G674" t="s">
        <v>787</v>
      </c>
      <c r="H674" t="s">
        <v>28</v>
      </c>
      <c r="I674" t="s">
        <v>6195</v>
      </c>
      <c r="J674" t="s">
        <v>6186</v>
      </c>
      <c r="K674">
        <v>2.5</v>
      </c>
      <c r="L674" s="3">
        <v>36455</v>
      </c>
      <c r="M674">
        <v>72.91</v>
      </c>
    </row>
    <row r="675" spans="1:13" x14ac:dyDescent="0.35">
      <c r="A675" t="s">
        <v>6527</v>
      </c>
      <c r="B675" t="s">
        <v>2808</v>
      </c>
      <c r="C675" t="s">
        <v>2809</v>
      </c>
      <c r="D675" t="s">
        <v>6162</v>
      </c>
      <c r="E675">
        <v>6</v>
      </c>
      <c r="F675" t="s">
        <v>2810</v>
      </c>
      <c r="G675" t="s">
        <v>6197</v>
      </c>
      <c r="H675" t="s">
        <v>19</v>
      </c>
      <c r="I675" t="s">
        <v>6195</v>
      </c>
      <c r="J675" t="s">
        <v>6188</v>
      </c>
      <c r="K675">
        <v>1</v>
      </c>
      <c r="L675">
        <v>14.55</v>
      </c>
      <c r="M675">
        <v>87.3</v>
      </c>
    </row>
    <row r="676" spans="1:13" x14ac:dyDescent="0.35">
      <c r="A676" t="s">
        <v>6527</v>
      </c>
      <c r="B676" t="s">
        <v>2808</v>
      </c>
      <c r="C676" t="s">
        <v>2809</v>
      </c>
      <c r="D676" t="s">
        <v>6162</v>
      </c>
      <c r="E676">
        <v>6</v>
      </c>
      <c r="F676" t="s">
        <v>2810</v>
      </c>
      <c r="G676" t="s">
        <v>6197</v>
      </c>
      <c r="H676" t="s">
        <v>19</v>
      </c>
      <c r="I676" t="s">
        <v>6195</v>
      </c>
      <c r="J676" t="s">
        <v>6188</v>
      </c>
      <c r="K676">
        <v>1</v>
      </c>
      <c r="L676">
        <v>14.55</v>
      </c>
      <c r="M676">
        <v>87.3</v>
      </c>
    </row>
    <row r="677" spans="1:13" x14ac:dyDescent="0.35">
      <c r="A677" t="s">
        <v>6222</v>
      </c>
      <c r="B677" t="s">
        <v>4926</v>
      </c>
      <c r="C677" t="s">
        <v>4927</v>
      </c>
      <c r="D677" t="s">
        <v>6168</v>
      </c>
      <c r="E677">
        <v>1</v>
      </c>
      <c r="F677" t="s">
        <v>4928</v>
      </c>
      <c r="G677" t="s">
        <v>4929</v>
      </c>
      <c r="H677" t="s">
        <v>19</v>
      </c>
      <c r="I677" t="s">
        <v>6193</v>
      </c>
      <c r="J677" t="s">
        <v>6187</v>
      </c>
      <c r="K677">
        <v>2.5</v>
      </c>
      <c r="L677" s="3">
        <v>22885</v>
      </c>
      <c r="M677" s="3">
        <v>22885</v>
      </c>
    </row>
    <row r="678" spans="1:13" x14ac:dyDescent="0.35">
      <c r="A678" t="s">
        <v>6554</v>
      </c>
      <c r="B678" t="s">
        <v>3654</v>
      </c>
      <c r="C678" t="s">
        <v>3655</v>
      </c>
      <c r="D678" t="s">
        <v>6166</v>
      </c>
      <c r="E678">
        <v>6</v>
      </c>
      <c r="F678" t="s">
        <v>3656</v>
      </c>
      <c r="G678" t="s">
        <v>6197</v>
      </c>
      <c r="H678" t="s">
        <v>19</v>
      </c>
      <c r="I678" t="s">
        <v>6194</v>
      </c>
      <c r="J678" t="s">
        <v>6188</v>
      </c>
      <c r="K678">
        <v>2.5</v>
      </c>
      <c r="L678" s="3">
        <v>31625</v>
      </c>
      <c r="M678">
        <v>189.75</v>
      </c>
    </row>
    <row r="679" spans="1:13" x14ac:dyDescent="0.35">
      <c r="A679" t="s">
        <v>6555</v>
      </c>
      <c r="B679" t="s">
        <v>872</v>
      </c>
      <c r="C679" t="s">
        <v>873</v>
      </c>
      <c r="D679" t="s">
        <v>6174</v>
      </c>
      <c r="E679">
        <v>1</v>
      </c>
      <c r="F679" t="s">
        <v>874</v>
      </c>
      <c r="G679" t="s">
        <v>875</v>
      </c>
      <c r="H679" t="s">
        <v>19</v>
      </c>
      <c r="I679" t="s">
        <v>6192</v>
      </c>
      <c r="J679" t="s">
        <v>6188</v>
      </c>
      <c r="K679">
        <v>0.2</v>
      </c>
      <c r="L679" s="3">
        <v>2985</v>
      </c>
      <c r="M679" s="3">
        <v>2985</v>
      </c>
    </row>
    <row r="680" spans="1:13" x14ac:dyDescent="0.35">
      <c r="A680" t="s">
        <v>6555</v>
      </c>
      <c r="B680" t="s">
        <v>872</v>
      </c>
      <c r="C680" t="s">
        <v>873</v>
      </c>
      <c r="D680" t="s">
        <v>6174</v>
      </c>
      <c r="E680">
        <v>1</v>
      </c>
      <c r="F680" t="s">
        <v>874</v>
      </c>
      <c r="G680" t="s">
        <v>875</v>
      </c>
      <c r="H680" t="s">
        <v>19</v>
      </c>
      <c r="I680" t="s">
        <v>6192</v>
      </c>
      <c r="J680" t="s">
        <v>6188</v>
      </c>
      <c r="K680">
        <v>0.2</v>
      </c>
      <c r="L680" s="3">
        <v>2985</v>
      </c>
      <c r="M680" s="3">
        <v>2985</v>
      </c>
    </row>
    <row r="681" spans="1:13" x14ac:dyDescent="0.35">
      <c r="A681" t="s">
        <v>6556</v>
      </c>
      <c r="B681" t="s">
        <v>4730</v>
      </c>
      <c r="C681" t="s">
        <v>4731</v>
      </c>
      <c r="D681" t="s">
        <v>6146</v>
      </c>
      <c r="E681">
        <v>1</v>
      </c>
      <c r="F681" t="s">
        <v>4732</v>
      </c>
      <c r="G681" t="s">
        <v>6197</v>
      </c>
      <c r="H681" t="s">
        <v>19</v>
      </c>
      <c r="I681" t="s">
        <v>6192</v>
      </c>
      <c r="J681" t="s">
        <v>6188</v>
      </c>
      <c r="K681">
        <v>0.5</v>
      </c>
      <c r="L681">
        <v>5.97</v>
      </c>
      <c r="M681">
        <v>5.97</v>
      </c>
    </row>
    <row r="682" spans="1:13" x14ac:dyDescent="0.35">
      <c r="A682" t="s">
        <v>6557</v>
      </c>
      <c r="B682" t="s">
        <v>4291</v>
      </c>
      <c r="C682" t="s">
        <v>4292</v>
      </c>
      <c r="D682" t="s">
        <v>6141</v>
      </c>
      <c r="E682">
        <v>6</v>
      </c>
      <c r="F682" t="s">
        <v>4293</v>
      </c>
      <c r="G682" t="s">
        <v>4294</v>
      </c>
      <c r="H682" t="s">
        <v>19</v>
      </c>
      <c r="I682" t="s">
        <v>6194</v>
      </c>
      <c r="J682" t="s">
        <v>6188</v>
      </c>
      <c r="K682">
        <v>1</v>
      </c>
      <c r="L682">
        <v>13.75</v>
      </c>
      <c r="M682">
        <v>82.5</v>
      </c>
    </row>
    <row r="683" spans="1:13" x14ac:dyDescent="0.35">
      <c r="A683" t="s">
        <v>6558</v>
      </c>
      <c r="B683" t="s">
        <v>3361</v>
      </c>
      <c r="C683" t="s">
        <v>3362</v>
      </c>
      <c r="D683" t="s">
        <v>6169</v>
      </c>
      <c r="E683">
        <v>6</v>
      </c>
      <c r="F683" t="s">
        <v>3363</v>
      </c>
      <c r="G683" t="s">
        <v>3364</v>
      </c>
      <c r="H683" t="s">
        <v>318</v>
      </c>
      <c r="I683" t="s">
        <v>6195</v>
      </c>
      <c r="J683" t="s">
        <v>6187</v>
      </c>
      <c r="K683">
        <v>0.5</v>
      </c>
      <c r="L683">
        <v>7.77</v>
      </c>
      <c r="M683">
        <v>46.62</v>
      </c>
    </row>
    <row r="684" spans="1:13" x14ac:dyDescent="0.35">
      <c r="A684" t="s">
        <v>6558</v>
      </c>
      <c r="B684" t="s">
        <v>3361</v>
      </c>
      <c r="C684" t="s">
        <v>3362</v>
      </c>
      <c r="D684" t="s">
        <v>6169</v>
      </c>
      <c r="E684">
        <v>6</v>
      </c>
      <c r="F684" t="s">
        <v>3363</v>
      </c>
      <c r="G684" t="s">
        <v>3364</v>
      </c>
      <c r="H684" t="s">
        <v>318</v>
      </c>
      <c r="I684" t="s">
        <v>6195</v>
      </c>
      <c r="J684" t="s">
        <v>6187</v>
      </c>
      <c r="K684">
        <v>0.5</v>
      </c>
      <c r="L684">
        <v>7.77</v>
      </c>
      <c r="M684">
        <v>46.62</v>
      </c>
    </row>
    <row r="685" spans="1:13" x14ac:dyDescent="0.35">
      <c r="A685" t="s">
        <v>6559</v>
      </c>
      <c r="B685" t="s">
        <v>3565</v>
      </c>
      <c r="C685" t="s">
        <v>3566</v>
      </c>
      <c r="D685" t="s">
        <v>6180</v>
      </c>
      <c r="E685">
        <v>2</v>
      </c>
      <c r="F685" t="s">
        <v>3567</v>
      </c>
      <c r="G685" t="s">
        <v>3568</v>
      </c>
      <c r="H685" t="s">
        <v>19</v>
      </c>
      <c r="I685" t="s">
        <v>6193</v>
      </c>
      <c r="J685" t="s">
        <v>6186</v>
      </c>
      <c r="K685">
        <v>0.5</v>
      </c>
      <c r="L685">
        <v>7.77</v>
      </c>
      <c r="M685">
        <v>15.54</v>
      </c>
    </row>
    <row r="686" spans="1:13" x14ac:dyDescent="0.35">
      <c r="A686" t="s">
        <v>6559</v>
      </c>
      <c r="B686" t="s">
        <v>3565</v>
      </c>
      <c r="C686" t="s">
        <v>3566</v>
      </c>
      <c r="D686" t="s">
        <v>6180</v>
      </c>
      <c r="E686">
        <v>2</v>
      </c>
      <c r="F686" t="s">
        <v>3567</v>
      </c>
      <c r="G686" t="s">
        <v>3568</v>
      </c>
      <c r="H686" t="s">
        <v>19</v>
      </c>
      <c r="I686" t="s">
        <v>6193</v>
      </c>
      <c r="J686" t="s">
        <v>6186</v>
      </c>
      <c r="K686">
        <v>0.5</v>
      </c>
      <c r="L686">
        <v>7.77</v>
      </c>
      <c r="M686">
        <v>15.54</v>
      </c>
    </row>
    <row r="687" spans="1:13" x14ac:dyDescent="0.35">
      <c r="A687" t="s">
        <v>6560</v>
      </c>
      <c r="B687" t="s">
        <v>5182</v>
      </c>
      <c r="C687" t="s">
        <v>5183</v>
      </c>
      <c r="D687" t="s">
        <v>6141</v>
      </c>
      <c r="E687">
        <v>2</v>
      </c>
      <c r="F687" t="s">
        <v>5184</v>
      </c>
      <c r="G687" t="s">
        <v>5185</v>
      </c>
      <c r="H687" t="s">
        <v>19</v>
      </c>
      <c r="I687" t="s">
        <v>6194</v>
      </c>
      <c r="J687" t="s">
        <v>6188</v>
      </c>
      <c r="K687">
        <v>1</v>
      </c>
      <c r="L687">
        <v>13.75</v>
      </c>
      <c r="M687">
        <v>27.5</v>
      </c>
    </row>
    <row r="688" spans="1:13" x14ac:dyDescent="0.35">
      <c r="A688" t="s">
        <v>6560</v>
      </c>
      <c r="B688" t="s">
        <v>5182</v>
      </c>
      <c r="C688" t="s">
        <v>5183</v>
      </c>
      <c r="D688" t="s">
        <v>6154</v>
      </c>
      <c r="E688">
        <v>2</v>
      </c>
      <c r="F688" t="s">
        <v>5184</v>
      </c>
      <c r="G688" t="s">
        <v>5185</v>
      </c>
      <c r="H688" t="s">
        <v>19</v>
      </c>
      <c r="I688" t="s">
        <v>6193</v>
      </c>
      <c r="J688" t="s">
        <v>6187</v>
      </c>
      <c r="K688">
        <v>0.2</v>
      </c>
      <c r="L688" s="3">
        <v>2985</v>
      </c>
      <c r="M688">
        <v>5.97</v>
      </c>
    </row>
    <row r="689" spans="1:13" x14ac:dyDescent="0.35">
      <c r="A689" t="s">
        <v>6561</v>
      </c>
      <c r="B689" t="s">
        <v>5495</v>
      </c>
      <c r="C689" t="s">
        <v>5496</v>
      </c>
      <c r="D689" t="s">
        <v>6149</v>
      </c>
      <c r="E689">
        <v>6</v>
      </c>
      <c r="F689" t="s">
        <v>5497</v>
      </c>
      <c r="G689" t="s">
        <v>5498</v>
      </c>
      <c r="H689" t="s">
        <v>318</v>
      </c>
      <c r="I689" t="s">
        <v>6192</v>
      </c>
      <c r="J689" t="s">
        <v>6187</v>
      </c>
      <c r="K689">
        <v>2.5</v>
      </c>
      <c r="L689" s="3">
        <v>20585</v>
      </c>
      <c r="M689">
        <v>123.51</v>
      </c>
    </row>
    <row r="690" spans="1:13" x14ac:dyDescent="0.35">
      <c r="A690" t="s">
        <v>6562</v>
      </c>
      <c r="B690" t="s">
        <v>3164</v>
      </c>
      <c r="C690" t="s">
        <v>3165</v>
      </c>
      <c r="D690" t="s">
        <v>6140</v>
      </c>
      <c r="E690">
        <v>2</v>
      </c>
      <c r="F690" t="s">
        <v>3166</v>
      </c>
      <c r="G690" t="s">
        <v>3167</v>
      </c>
      <c r="H690" t="s">
        <v>19</v>
      </c>
      <c r="I690" t="s">
        <v>6193</v>
      </c>
      <c r="J690" t="s">
        <v>6186</v>
      </c>
      <c r="K690">
        <v>1</v>
      </c>
      <c r="L690">
        <v>12.95</v>
      </c>
      <c r="M690">
        <v>25.9</v>
      </c>
    </row>
    <row r="691" spans="1:13" x14ac:dyDescent="0.35">
      <c r="A691" t="s">
        <v>6562</v>
      </c>
      <c r="B691" t="s">
        <v>3164</v>
      </c>
      <c r="C691" t="s">
        <v>3165</v>
      </c>
      <c r="D691" t="s">
        <v>6140</v>
      </c>
      <c r="E691">
        <v>2</v>
      </c>
      <c r="F691" t="s">
        <v>3166</v>
      </c>
      <c r="G691" t="s">
        <v>3167</v>
      </c>
      <c r="H691" t="s">
        <v>19</v>
      </c>
      <c r="I691" t="s">
        <v>6193</v>
      </c>
      <c r="J691" t="s">
        <v>6186</v>
      </c>
      <c r="K691">
        <v>1</v>
      </c>
      <c r="L691">
        <v>12.95</v>
      </c>
      <c r="M691">
        <v>25.9</v>
      </c>
    </row>
    <row r="692" spans="1:13" x14ac:dyDescent="0.35">
      <c r="A692" t="s">
        <v>6563</v>
      </c>
      <c r="B692" t="s">
        <v>5809</v>
      </c>
      <c r="C692" t="s">
        <v>5810</v>
      </c>
      <c r="D692" t="s">
        <v>6180</v>
      </c>
      <c r="E692">
        <v>2</v>
      </c>
      <c r="F692" t="s">
        <v>5811</v>
      </c>
      <c r="G692" t="s">
        <v>5812</v>
      </c>
      <c r="H692" t="s">
        <v>318</v>
      </c>
      <c r="I692" t="s">
        <v>6193</v>
      </c>
      <c r="J692" t="s">
        <v>6186</v>
      </c>
      <c r="K692">
        <v>0.5</v>
      </c>
      <c r="L692">
        <v>7.77</v>
      </c>
      <c r="M692">
        <v>15.54</v>
      </c>
    </row>
    <row r="693" spans="1:13" x14ac:dyDescent="0.35">
      <c r="A693" t="s">
        <v>6564</v>
      </c>
      <c r="B693" t="s">
        <v>3724</v>
      </c>
      <c r="C693" t="s">
        <v>3725</v>
      </c>
      <c r="D693" t="s">
        <v>6154</v>
      </c>
      <c r="E693">
        <v>2</v>
      </c>
      <c r="F693" t="s">
        <v>3726</v>
      </c>
      <c r="G693" t="s">
        <v>6197</v>
      </c>
      <c r="H693" t="s">
        <v>19</v>
      </c>
      <c r="I693" t="s">
        <v>6193</v>
      </c>
      <c r="J693" t="s">
        <v>6187</v>
      </c>
      <c r="K693">
        <v>0.2</v>
      </c>
      <c r="L693" s="3">
        <v>2985</v>
      </c>
      <c r="M693">
        <v>5.97</v>
      </c>
    </row>
    <row r="694" spans="1:13" x14ac:dyDescent="0.35">
      <c r="A694" t="s">
        <v>6565</v>
      </c>
      <c r="B694" t="s">
        <v>4297</v>
      </c>
      <c r="C694" t="s">
        <v>4298</v>
      </c>
      <c r="D694" t="s">
        <v>6182</v>
      </c>
      <c r="E694">
        <v>6</v>
      </c>
      <c r="F694" t="s">
        <v>4299</v>
      </c>
      <c r="G694" t="s">
        <v>4300</v>
      </c>
      <c r="H694" t="s">
        <v>19</v>
      </c>
      <c r="I694" t="s">
        <v>6193</v>
      </c>
      <c r="J694" t="s">
        <v>6186</v>
      </c>
      <c r="K694">
        <v>2.5</v>
      </c>
      <c r="L694" s="3">
        <v>29785</v>
      </c>
      <c r="M694">
        <v>178.71</v>
      </c>
    </row>
    <row r="695" spans="1:13" x14ac:dyDescent="0.35">
      <c r="A695" t="s">
        <v>6413</v>
      </c>
      <c r="B695" t="s">
        <v>6081</v>
      </c>
      <c r="C695" t="s">
        <v>6082</v>
      </c>
      <c r="D695" t="s">
        <v>6175</v>
      </c>
      <c r="E695">
        <v>6</v>
      </c>
      <c r="F695" t="s">
        <v>6083</v>
      </c>
      <c r="G695" t="s">
        <v>6197</v>
      </c>
      <c r="H695" t="s">
        <v>19</v>
      </c>
      <c r="I695" t="s">
        <v>6193</v>
      </c>
      <c r="J695" t="s">
        <v>6188</v>
      </c>
      <c r="K695">
        <v>2.5</v>
      </c>
      <c r="L695" s="3">
        <v>25875</v>
      </c>
      <c r="M695">
        <v>155.25</v>
      </c>
    </row>
    <row r="696" spans="1:13" x14ac:dyDescent="0.35">
      <c r="A696" t="s">
        <v>6566</v>
      </c>
      <c r="B696" t="s">
        <v>4569</v>
      </c>
      <c r="C696" t="s">
        <v>4570</v>
      </c>
      <c r="D696" t="s">
        <v>6183</v>
      </c>
      <c r="E696">
        <v>2</v>
      </c>
      <c r="F696" t="s">
        <v>4571</v>
      </c>
      <c r="G696" t="s">
        <v>6197</v>
      </c>
      <c r="H696" t="s">
        <v>19</v>
      </c>
      <c r="I696" t="s">
        <v>6194</v>
      </c>
      <c r="J696" t="s">
        <v>6187</v>
      </c>
      <c r="K696">
        <v>1</v>
      </c>
      <c r="L696">
        <v>12.15</v>
      </c>
      <c r="M696">
        <v>24.3</v>
      </c>
    </row>
    <row r="697" spans="1:13" x14ac:dyDescent="0.35">
      <c r="A697" t="s">
        <v>6567</v>
      </c>
      <c r="B697" t="s">
        <v>1350</v>
      </c>
      <c r="C697" t="s">
        <v>1351</v>
      </c>
      <c r="D697" t="s">
        <v>6163</v>
      </c>
      <c r="E697">
        <v>1</v>
      </c>
      <c r="F697" t="s">
        <v>1352</v>
      </c>
      <c r="G697" t="s">
        <v>6197</v>
      </c>
      <c r="H697" t="s">
        <v>19</v>
      </c>
      <c r="I697" t="s">
        <v>6192</v>
      </c>
      <c r="J697" t="s">
        <v>6187</v>
      </c>
      <c r="K697">
        <v>0.2</v>
      </c>
      <c r="L697" s="3">
        <v>2685</v>
      </c>
      <c r="M697" s="3">
        <v>2685</v>
      </c>
    </row>
    <row r="698" spans="1:13" x14ac:dyDescent="0.35">
      <c r="A698" t="s">
        <v>6567</v>
      </c>
      <c r="B698" t="s">
        <v>1350</v>
      </c>
      <c r="C698" t="s">
        <v>1351</v>
      </c>
      <c r="D698" t="s">
        <v>6163</v>
      </c>
      <c r="E698">
        <v>1</v>
      </c>
      <c r="F698" t="s">
        <v>1352</v>
      </c>
      <c r="G698" t="s">
        <v>6197</v>
      </c>
      <c r="H698" t="s">
        <v>19</v>
      </c>
      <c r="I698" t="s">
        <v>6192</v>
      </c>
      <c r="J698" t="s">
        <v>6187</v>
      </c>
      <c r="K698">
        <v>0.2</v>
      </c>
      <c r="L698" s="3">
        <v>2685</v>
      </c>
      <c r="M698" s="3">
        <v>2685</v>
      </c>
    </row>
    <row r="699" spans="1:13" x14ac:dyDescent="0.35">
      <c r="A699" t="s">
        <v>6568</v>
      </c>
      <c r="B699" t="s">
        <v>1198</v>
      </c>
      <c r="C699" t="s">
        <v>1199</v>
      </c>
      <c r="D699" t="s">
        <v>6155</v>
      </c>
      <c r="E699">
        <v>1</v>
      </c>
      <c r="F699" t="s">
        <v>1200</v>
      </c>
      <c r="G699" t="s">
        <v>1201</v>
      </c>
      <c r="H699" t="s">
        <v>19</v>
      </c>
      <c r="I699" t="s">
        <v>6193</v>
      </c>
      <c r="J699" t="s">
        <v>6188</v>
      </c>
      <c r="K699">
        <v>1</v>
      </c>
      <c r="L699">
        <v>11.25</v>
      </c>
      <c r="M699">
        <v>11.25</v>
      </c>
    </row>
    <row r="700" spans="1:13" x14ac:dyDescent="0.35">
      <c r="A700" t="s">
        <v>6568</v>
      </c>
      <c r="B700" t="s">
        <v>1198</v>
      </c>
      <c r="C700" t="s">
        <v>1199</v>
      </c>
      <c r="D700" t="s">
        <v>6155</v>
      </c>
      <c r="E700">
        <v>1</v>
      </c>
      <c r="F700" t="s">
        <v>1200</v>
      </c>
      <c r="G700" t="s">
        <v>1201</v>
      </c>
      <c r="H700" t="s">
        <v>19</v>
      </c>
      <c r="I700" t="s">
        <v>6193</v>
      </c>
      <c r="J700" t="s">
        <v>6188</v>
      </c>
      <c r="K700">
        <v>1</v>
      </c>
      <c r="L700">
        <v>11.25</v>
      </c>
      <c r="M700">
        <v>11.25</v>
      </c>
    </row>
    <row r="701" spans="1:13" x14ac:dyDescent="0.35">
      <c r="A701" t="s">
        <v>6569</v>
      </c>
      <c r="B701" t="s">
        <v>3527</v>
      </c>
      <c r="C701" t="s">
        <v>3528</v>
      </c>
      <c r="D701" t="s">
        <v>6185</v>
      </c>
      <c r="E701">
        <v>4</v>
      </c>
      <c r="F701" t="s">
        <v>3529</v>
      </c>
      <c r="G701" t="s">
        <v>3530</v>
      </c>
      <c r="H701" t="s">
        <v>19</v>
      </c>
      <c r="I701" t="s">
        <v>6194</v>
      </c>
      <c r="J701" t="s">
        <v>6187</v>
      </c>
      <c r="K701">
        <v>2.5</v>
      </c>
      <c r="L701" s="3">
        <v>27945</v>
      </c>
      <c r="M701">
        <v>111.78</v>
      </c>
    </row>
    <row r="702" spans="1:13" x14ac:dyDescent="0.35">
      <c r="A702" t="s">
        <v>6569</v>
      </c>
      <c r="B702" t="s">
        <v>3527</v>
      </c>
      <c r="C702" t="s">
        <v>3528</v>
      </c>
      <c r="D702" t="s">
        <v>6185</v>
      </c>
      <c r="E702">
        <v>4</v>
      </c>
      <c r="F702" t="s">
        <v>3529</v>
      </c>
      <c r="G702" t="s">
        <v>3530</v>
      </c>
      <c r="H702" t="s">
        <v>19</v>
      </c>
      <c r="I702" t="s">
        <v>6194</v>
      </c>
      <c r="J702" t="s">
        <v>6187</v>
      </c>
      <c r="K702">
        <v>2.5</v>
      </c>
      <c r="L702" s="3">
        <v>27945</v>
      </c>
      <c r="M702">
        <v>111.78</v>
      </c>
    </row>
    <row r="703" spans="1:13" x14ac:dyDescent="0.35">
      <c r="A703" t="s">
        <v>6570</v>
      </c>
      <c r="B703" t="s">
        <v>5176</v>
      </c>
      <c r="C703" t="s">
        <v>5177</v>
      </c>
      <c r="D703" t="s">
        <v>6154</v>
      </c>
      <c r="E703">
        <v>1</v>
      </c>
      <c r="F703" t="s">
        <v>5178</v>
      </c>
      <c r="G703" t="s">
        <v>5179</v>
      </c>
      <c r="H703" t="s">
        <v>19</v>
      </c>
      <c r="I703" t="s">
        <v>6193</v>
      </c>
      <c r="J703" t="s">
        <v>6187</v>
      </c>
      <c r="K703">
        <v>0.2</v>
      </c>
      <c r="L703" s="3">
        <v>2985</v>
      </c>
      <c r="M703" s="3">
        <v>2985</v>
      </c>
    </row>
    <row r="704" spans="1:13" x14ac:dyDescent="0.35">
      <c r="A704" t="s">
        <v>6571</v>
      </c>
      <c r="B704" t="s">
        <v>2341</v>
      </c>
      <c r="C704" t="s">
        <v>2342</v>
      </c>
      <c r="D704" t="s">
        <v>6161</v>
      </c>
      <c r="E704">
        <v>4</v>
      </c>
      <c r="F704" t="s">
        <v>2343</v>
      </c>
      <c r="G704" t="s">
        <v>6197</v>
      </c>
      <c r="H704" t="s">
        <v>19</v>
      </c>
      <c r="I704" t="s">
        <v>6195</v>
      </c>
      <c r="J704" t="s">
        <v>6186</v>
      </c>
      <c r="K704">
        <v>0.5</v>
      </c>
      <c r="L704">
        <v>9.51</v>
      </c>
      <c r="M704">
        <v>38.04</v>
      </c>
    </row>
    <row r="705" spans="1:13" x14ac:dyDescent="0.35">
      <c r="A705" t="s">
        <v>6571</v>
      </c>
      <c r="B705" t="s">
        <v>2341</v>
      </c>
      <c r="C705" t="s">
        <v>2342</v>
      </c>
      <c r="D705" t="s">
        <v>6161</v>
      </c>
      <c r="E705">
        <v>4</v>
      </c>
      <c r="F705" t="s">
        <v>2343</v>
      </c>
      <c r="G705" t="s">
        <v>6197</v>
      </c>
      <c r="H705" t="s">
        <v>19</v>
      </c>
      <c r="I705" t="s">
        <v>6195</v>
      </c>
      <c r="J705" t="s">
        <v>6186</v>
      </c>
      <c r="K705">
        <v>0.5</v>
      </c>
      <c r="L705">
        <v>9.51</v>
      </c>
      <c r="M705">
        <v>38.04</v>
      </c>
    </row>
    <row r="706" spans="1:13" x14ac:dyDescent="0.35">
      <c r="A706" t="s">
        <v>6572</v>
      </c>
      <c r="B706" t="s">
        <v>4705</v>
      </c>
      <c r="C706" t="s">
        <v>4706</v>
      </c>
      <c r="D706" t="s">
        <v>6155</v>
      </c>
      <c r="E706">
        <v>3</v>
      </c>
      <c r="F706" t="s">
        <v>4707</v>
      </c>
      <c r="G706" t="s">
        <v>4708</v>
      </c>
      <c r="H706" t="s">
        <v>318</v>
      </c>
      <c r="I706" t="s">
        <v>6193</v>
      </c>
      <c r="J706" t="s">
        <v>6188</v>
      </c>
      <c r="K706">
        <v>1</v>
      </c>
      <c r="L706">
        <v>11.25</v>
      </c>
      <c r="M706">
        <v>33.75</v>
      </c>
    </row>
    <row r="707" spans="1:13" x14ac:dyDescent="0.35">
      <c r="A707" t="s">
        <v>6573</v>
      </c>
      <c r="B707" t="s">
        <v>711</v>
      </c>
      <c r="C707" t="s">
        <v>712</v>
      </c>
      <c r="D707" t="s">
        <v>6138</v>
      </c>
      <c r="E707">
        <v>6</v>
      </c>
      <c r="F707" t="s">
        <v>713</v>
      </c>
      <c r="G707" t="s">
        <v>6197</v>
      </c>
      <c r="H707" t="s">
        <v>19</v>
      </c>
      <c r="I707" t="s">
        <v>6192</v>
      </c>
      <c r="J707" t="s">
        <v>6188</v>
      </c>
      <c r="K707">
        <v>1</v>
      </c>
      <c r="L707">
        <v>9.9499999999999993</v>
      </c>
      <c r="M707">
        <v>59.7</v>
      </c>
    </row>
    <row r="708" spans="1:13" x14ac:dyDescent="0.35">
      <c r="A708" t="s">
        <v>6573</v>
      </c>
      <c r="B708" t="s">
        <v>711</v>
      </c>
      <c r="C708" t="s">
        <v>712</v>
      </c>
      <c r="D708" t="s">
        <v>6138</v>
      </c>
      <c r="E708">
        <v>6</v>
      </c>
      <c r="F708" t="s">
        <v>713</v>
      </c>
      <c r="G708" t="s">
        <v>6197</v>
      </c>
      <c r="H708" t="s">
        <v>19</v>
      </c>
      <c r="I708" t="s">
        <v>6192</v>
      </c>
      <c r="J708" t="s">
        <v>6188</v>
      </c>
      <c r="K708">
        <v>1</v>
      </c>
      <c r="L708">
        <v>9.9499999999999993</v>
      </c>
      <c r="M708">
        <v>59.7</v>
      </c>
    </row>
    <row r="709" spans="1:13" x14ac:dyDescent="0.35">
      <c r="A709" t="s">
        <v>6574</v>
      </c>
      <c r="B709" t="s">
        <v>5164</v>
      </c>
      <c r="C709" t="s">
        <v>5165</v>
      </c>
      <c r="D709" t="s">
        <v>6156</v>
      </c>
      <c r="E709">
        <v>5</v>
      </c>
      <c r="F709" t="s">
        <v>5166</v>
      </c>
      <c r="G709" t="s">
        <v>5167</v>
      </c>
      <c r="H709" t="s">
        <v>19</v>
      </c>
      <c r="I709" t="s">
        <v>6194</v>
      </c>
      <c r="J709" t="s">
        <v>6188</v>
      </c>
      <c r="K709">
        <v>0.2</v>
      </c>
      <c r="L709" s="3">
        <v>4125</v>
      </c>
      <c r="M709" s="3">
        <v>20625</v>
      </c>
    </row>
    <row r="710" spans="1:13" x14ac:dyDescent="0.35">
      <c r="A710" t="s">
        <v>6575</v>
      </c>
      <c r="B710" t="s">
        <v>3559</v>
      </c>
      <c r="C710" t="s">
        <v>3560</v>
      </c>
      <c r="D710" t="s">
        <v>6142</v>
      </c>
      <c r="E710">
        <v>2</v>
      </c>
      <c r="F710" t="s">
        <v>3561</v>
      </c>
      <c r="G710" t="s">
        <v>3562</v>
      </c>
      <c r="H710" t="s">
        <v>19</v>
      </c>
      <c r="I710" t="s">
        <v>6192</v>
      </c>
      <c r="J710" t="s">
        <v>6186</v>
      </c>
      <c r="K710">
        <v>2.5</v>
      </c>
      <c r="L710" s="3">
        <v>27485</v>
      </c>
      <c r="M710">
        <v>54.97</v>
      </c>
    </row>
    <row r="711" spans="1:13" x14ac:dyDescent="0.35">
      <c r="A711" t="s">
        <v>6575</v>
      </c>
      <c r="B711" t="s">
        <v>3559</v>
      </c>
      <c r="C711" t="s">
        <v>3560</v>
      </c>
      <c r="D711" t="s">
        <v>6142</v>
      </c>
      <c r="E711">
        <v>2</v>
      </c>
      <c r="F711" t="s">
        <v>3561</v>
      </c>
      <c r="G711" t="s">
        <v>3562</v>
      </c>
      <c r="H711" t="s">
        <v>19</v>
      </c>
      <c r="I711" t="s">
        <v>6192</v>
      </c>
      <c r="J711" t="s">
        <v>6186</v>
      </c>
      <c r="K711">
        <v>2.5</v>
      </c>
      <c r="L711" s="3">
        <v>27485</v>
      </c>
      <c r="M711">
        <v>54.97</v>
      </c>
    </row>
    <row r="712" spans="1:13" x14ac:dyDescent="0.35">
      <c r="A712" t="s">
        <v>6422</v>
      </c>
      <c r="B712" t="s">
        <v>1701</v>
      </c>
      <c r="C712" t="s">
        <v>1702</v>
      </c>
      <c r="D712" t="s">
        <v>6150</v>
      </c>
      <c r="E712">
        <v>6</v>
      </c>
      <c r="F712" t="s">
        <v>1703</v>
      </c>
      <c r="G712" t="s">
        <v>1704</v>
      </c>
      <c r="H712" t="s">
        <v>19</v>
      </c>
      <c r="I712" t="s">
        <v>6195</v>
      </c>
      <c r="J712" t="s">
        <v>6187</v>
      </c>
      <c r="K712">
        <v>0.2</v>
      </c>
      <c r="L712" s="3">
        <v>3885</v>
      </c>
      <c r="M712">
        <v>23.31</v>
      </c>
    </row>
    <row r="713" spans="1:13" x14ac:dyDescent="0.35">
      <c r="A713" t="s">
        <v>6422</v>
      </c>
      <c r="B713" t="s">
        <v>1701</v>
      </c>
      <c r="C713" t="s">
        <v>1702</v>
      </c>
      <c r="D713" t="s">
        <v>6150</v>
      </c>
      <c r="E713">
        <v>6</v>
      </c>
      <c r="F713" t="s">
        <v>1703</v>
      </c>
      <c r="G713" t="s">
        <v>1704</v>
      </c>
      <c r="H713" t="s">
        <v>19</v>
      </c>
      <c r="I713" t="s">
        <v>6195</v>
      </c>
      <c r="J713" t="s">
        <v>6187</v>
      </c>
      <c r="K713">
        <v>0.2</v>
      </c>
      <c r="L713" s="3">
        <v>3885</v>
      </c>
      <c r="M713">
        <v>23.31</v>
      </c>
    </row>
    <row r="714" spans="1:13" x14ac:dyDescent="0.35">
      <c r="A714" t="s">
        <v>6576</v>
      </c>
      <c r="B714" t="s">
        <v>1032</v>
      </c>
      <c r="C714" t="s">
        <v>1033</v>
      </c>
      <c r="D714" t="s">
        <v>6157</v>
      </c>
      <c r="E714">
        <v>2</v>
      </c>
      <c r="F714" t="s">
        <v>1034</v>
      </c>
      <c r="G714" t="s">
        <v>1035</v>
      </c>
      <c r="H714" t="s">
        <v>19</v>
      </c>
      <c r="I714" t="s">
        <v>6193</v>
      </c>
      <c r="J714" t="s">
        <v>6188</v>
      </c>
      <c r="K714">
        <v>0.5</v>
      </c>
      <c r="L714">
        <v>6.75</v>
      </c>
      <c r="M714">
        <v>13.5</v>
      </c>
    </row>
    <row r="715" spans="1:13" x14ac:dyDescent="0.35">
      <c r="A715" t="s">
        <v>6576</v>
      </c>
      <c r="B715" t="s">
        <v>1032</v>
      </c>
      <c r="C715" t="s">
        <v>1033</v>
      </c>
      <c r="D715" t="s">
        <v>6157</v>
      </c>
      <c r="E715">
        <v>2</v>
      </c>
      <c r="F715" t="s">
        <v>1034</v>
      </c>
      <c r="G715" t="s">
        <v>1035</v>
      </c>
      <c r="H715" t="s">
        <v>19</v>
      </c>
      <c r="I715" t="s">
        <v>6193</v>
      </c>
      <c r="J715" t="s">
        <v>6188</v>
      </c>
      <c r="K715">
        <v>0.5</v>
      </c>
      <c r="L715">
        <v>6.75</v>
      </c>
      <c r="M715">
        <v>13.5</v>
      </c>
    </row>
    <row r="716" spans="1:13" x14ac:dyDescent="0.35">
      <c r="A716" t="s">
        <v>6577</v>
      </c>
      <c r="B716" t="s">
        <v>5866</v>
      </c>
      <c r="C716" t="s">
        <v>5867</v>
      </c>
      <c r="D716" t="s">
        <v>6178</v>
      </c>
      <c r="E716">
        <v>6</v>
      </c>
      <c r="F716" t="s">
        <v>5868</v>
      </c>
      <c r="G716" t="s">
        <v>5869</v>
      </c>
      <c r="H716" t="s">
        <v>19</v>
      </c>
      <c r="I716" t="s">
        <v>6192</v>
      </c>
      <c r="J716" t="s">
        <v>6186</v>
      </c>
      <c r="K716">
        <v>0.2</v>
      </c>
      <c r="L716" s="3">
        <v>3585</v>
      </c>
      <c r="M716">
        <v>21.51</v>
      </c>
    </row>
    <row r="717" spans="1:13" x14ac:dyDescent="0.35">
      <c r="A717" t="s">
        <v>6578</v>
      </c>
      <c r="B717" t="s">
        <v>1134</v>
      </c>
      <c r="C717" t="s">
        <v>1135</v>
      </c>
      <c r="D717" t="s">
        <v>6170</v>
      </c>
      <c r="E717">
        <v>1</v>
      </c>
      <c r="F717" t="s">
        <v>1136</v>
      </c>
      <c r="G717" t="s">
        <v>1137</v>
      </c>
      <c r="H717" t="s">
        <v>28</v>
      </c>
      <c r="I717" t="s">
        <v>6195</v>
      </c>
      <c r="J717" t="s">
        <v>6186</v>
      </c>
      <c r="K717">
        <v>1</v>
      </c>
      <c r="L717">
        <v>15.85</v>
      </c>
      <c r="M717">
        <v>15.85</v>
      </c>
    </row>
    <row r="718" spans="1:13" x14ac:dyDescent="0.35">
      <c r="A718" t="s">
        <v>6578</v>
      </c>
      <c r="B718" t="s">
        <v>1134</v>
      </c>
      <c r="C718" t="s">
        <v>1135</v>
      </c>
      <c r="D718" t="s">
        <v>6170</v>
      </c>
      <c r="E718">
        <v>1</v>
      </c>
      <c r="F718" t="s">
        <v>1136</v>
      </c>
      <c r="G718" t="s">
        <v>1137</v>
      </c>
      <c r="H718" t="s">
        <v>28</v>
      </c>
      <c r="I718" t="s">
        <v>6195</v>
      </c>
      <c r="J718" t="s">
        <v>6186</v>
      </c>
      <c r="K718">
        <v>1</v>
      </c>
      <c r="L718">
        <v>15.85</v>
      </c>
      <c r="M718">
        <v>15.85</v>
      </c>
    </row>
    <row r="719" spans="1:13" x14ac:dyDescent="0.35">
      <c r="A719" t="s">
        <v>6579</v>
      </c>
      <c r="B719" t="s">
        <v>2739</v>
      </c>
      <c r="C719" t="s">
        <v>2740</v>
      </c>
      <c r="D719" t="s">
        <v>6185</v>
      </c>
      <c r="E719">
        <v>6</v>
      </c>
      <c r="F719" t="s">
        <v>2741</v>
      </c>
      <c r="G719" t="s">
        <v>2742</v>
      </c>
      <c r="H719" t="s">
        <v>28</v>
      </c>
      <c r="I719" t="s">
        <v>6194</v>
      </c>
      <c r="J719" t="s">
        <v>6187</v>
      </c>
      <c r="K719">
        <v>2.5</v>
      </c>
      <c r="L719" s="3">
        <v>27945</v>
      </c>
      <c r="M719">
        <v>167.67</v>
      </c>
    </row>
    <row r="720" spans="1:13" x14ac:dyDescent="0.35">
      <c r="A720" t="s">
        <v>6579</v>
      </c>
      <c r="B720" t="s">
        <v>2739</v>
      </c>
      <c r="C720" t="s">
        <v>2740</v>
      </c>
      <c r="D720" t="s">
        <v>6185</v>
      </c>
      <c r="E720">
        <v>6</v>
      </c>
      <c r="F720" t="s">
        <v>2741</v>
      </c>
      <c r="G720" t="s">
        <v>2742</v>
      </c>
      <c r="H720" t="s">
        <v>28</v>
      </c>
      <c r="I720" t="s">
        <v>6194</v>
      </c>
      <c r="J720" t="s">
        <v>6187</v>
      </c>
      <c r="K720">
        <v>2.5</v>
      </c>
      <c r="L720" s="3">
        <v>27945</v>
      </c>
      <c r="M720">
        <v>167.67</v>
      </c>
    </row>
    <row r="721" spans="1:13" x14ac:dyDescent="0.35">
      <c r="A721" t="s">
        <v>6287</v>
      </c>
      <c r="B721" t="s">
        <v>772</v>
      </c>
      <c r="C721" t="s">
        <v>773</v>
      </c>
      <c r="D721" t="s">
        <v>6169</v>
      </c>
      <c r="E721">
        <v>2</v>
      </c>
      <c r="F721" t="s">
        <v>774</v>
      </c>
      <c r="G721" t="s">
        <v>775</v>
      </c>
      <c r="H721" t="s">
        <v>19</v>
      </c>
      <c r="I721" t="s">
        <v>6195</v>
      </c>
      <c r="J721" t="s">
        <v>6187</v>
      </c>
      <c r="K721">
        <v>0.5</v>
      </c>
      <c r="L721">
        <v>7.77</v>
      </c>
      <c r="M721">
        <v>15.54</v>
      </c>
    </row>
    <row r="722" spans="1:13" x14ac:dyDescent="0.35">
      <c r="A722" t="s">
        <v>6287</v>
      </c>
      <c r="B722" t="s">
        <v>772</v>
      </c>
      <c r="C722" t="s">
        <v>773</v>
      </c>
      <c r="D722" t="s">
        <v>6169</v>
      </c>
      <c r="E722">
        <v>2</v>
      </c>
      <c r="F722" t="s">
        <v>774</v>
      </c>
      <c r="G722" t="s">
        <v>775</v>
      </c>
      <c r="H722" t="s">
        <v>19</v>
      </c>
      <c r="I722" t="s">
        <v>6195</v>
      </c>
      <c r="J722" t="s">
        <v>6187</v>
      </c>
      <c r="K722">
        <v>0.5</v>
      </c>
      <c r="L722">
        <v>7.77</v>
      </c>
      <c r="M722">
        <v>15.54</v>
      </c>
    </row>
    <row r="723" spans="1:13" x14ac:dyDescent="0.35">
      <c r="A723" t="s">
        <v>6348</v>
      </c>
      <c r="B723" t="s">
        <v>3978</v>
      </c>
      <c r="C723" t="s">
        <v>3979</v>
      </c>
      <c r="D723" t="s">
        <v>6183</v>
      </c>
      <c r="E723">
        <v>6</v>
      </c>
      <c r="F723" t="s">
        <v>3980</v>
      </c>
      <c r="G723" t="s">
        <v>3981</v>
      </c>
      <c r="H723" t="s">
        <v>19</v>
      </c>
      <c r="I723" t="s">
        <v>6194</v>
      </c>
      <c r="J723" t="s">
        <v>6187</v>
      </c>
      <c r="K723">
        <v>1</v>
      </c>
      <c r="L723">
        <v>12.15</v>
      </c>
      <c r="M723">
        <v>72.900000000000006</v>
      </c>
    </row>
    <row r="724" spans="1:13" x14ac:dyDescent="0.35">
      <c r="A724" t="s">
        <v>6562</v>
      </c>
      <c r="B724" t="s">
        <v>620</v>
      </c>
      <c r="C724" t="s">
        <v>621</v>
      </c>
      <c r="D724" t="s">
        <v>6154</v>
      </c>
      <c r="E724">
        <v>4</v>
      </c>
      <c r="F724" t="s">
        <v>622</v>
      </c>
      <c r="G724" t="s">
        <v>623</v>
      </c>
      <c r="H724" t="s">
        <v>19</v>
      </c>
      <c r="I724" t="s">
        <v>6193</v>
      </c>
      <c r="J724" t="s">
        <v>6187</v>
      </c>
      <c r="K724">
        <v>0.2</v>
      </c>
      <c r="L724" s="3">
        <v>2985</v>
      </c>
      <c r="M724">
        <v>11.94</v>
      </c>
    </row>
    <row r="725" spans="1:13" x14ac:dyDescent="0.35">
      <c r="A725" t="s">
        <v>6562</v>
      </c>
      <c r="B725" t="s">
        <v>620</v>
      </c>
      <c r="C725" t="s">
        <v>621</v>
      </c>
      <c r="D725" t="s">
        <v>6154</v>
      </c>
      <c r="E725">
        <v>4</v>
      </c>
      <c r="F725" t="s">
        <v>622</v>
      </c>
      <c r="G725" t="s">
        <v>623</v>
      </c>
      <c r="H725" t="s">
        <v>19</v>
      </c>
      <c r="I725" t="s">
        <v>6193</v>
      </c>
      <c r="J725" t="s">
        <v>6187</v>
      </c>
      <c r="K725">
        <v>0.2</v>
      </c>
      <c r="L725" s="3">
        <v>2985</v>
      </c>
      <c r="M725">
        <v>11.94</v>
      </c>
    </row>
    <row r="726" spans="1:13" x14ac:dyDescent="0.35">
      <c r="A726" t="s">
        <v>6580</v>
      </c>
      <c r="B726" t="s">
        <v>4239</v>
      </c>
      <c r="C726" t="s">
        <v>4240</v>
      </c>
      <c r="D726" t="s">
        <v>6183</v>
      </c>
      <c r="E726">
        <v>6</v>
      </c>
      <c r="F726" t="s">
        <v>4241</v>
      </c>
      <c r="G726" t="s">
        <v>4242</v>
      </c>
      <c r="H726" t="s">
        <v>19</v>
      </c>
      <c r="I726" t="s">
        <v>6194</v>
      </c>
      <c r="J726" t="s">
        <v>6187</v>
      </c>
      <c r="K726">
        <v>1</v>
      </c>
      <c r="L726">
        <v>12.15</v>
      </c>
      <c r="M726">
        <v>72.900000000000006</v>
      </c>
    </row>
    <row r="727" spans="1:13" x14ac:dyDescent="0.35">
      <c r="A727" t="s">
        <v>6580</v>
      </c>
      <c r="B727" t="s">
        <v>4239</v>
      </c>
      <c r="C727" t="s">
        <v>4240</v>
      </c>
      <c r="D727" t="s">
        <v>6150</v>
      </c>
      <c r="E727">
        <v>2</v>
      </c>
      <c r="F727" t="s">
        <v>4241</v>
      </c>
      <c r="G727" t="s">
        <v>4242</v>
      </c>
      <c r="H727" t="s">
        <v>19</v>
      </c>
      <c r="I727" t="s">
        <v>6195</v>
      </c>
      <c r="J727" t="s">
        <v>6187</v>
      </c>
      <c r="K727">
        <v>0.2</v>
      </c>
      <c r="L727" s="3">
        <v>3885</v>
      </c>
      <c r="M727">
        <v>7.77</v>
      </c>
    </row>
    <row r="728" spans="1:13" x14ac:dyDescent="0.35">
      <c r="A728" t="s">
        <v>6581</v>
      </c>
      <c r="B728" t="s">
        <v>1952</v>
      </c>
      <c r="C728" t="s">
        <v>1953</v>
      </c>
      <c r="D728" t="s">
        <v>6174</v>
      </c>
      <c r="E728">
        <v>2</v>
      </c>
      <c r="F728" t="s">
        <v>1954</v>
      </c>
      <c r="G728" t="s">
        <v>1955</v>
      </c>
      <c r="H728" t="s">
        <v>28</v>
      </c>
      <c r="I728" t="s">
        <v>6192</v>
      </c>
      <c r="J728" t="s">
        <v>6188</v>
      </c>
      <c r="K728">
        <v>0.2</v>
      </c>
      <c r="L728" s="3">
        <v>2985</v>
      </c>
      <c r="M728">
        <v>5.97</v>
      </c>
    </row>
    <row r="729" spans="1:13" x14ac:dyDescent="0.35">
      <c r="A729" t="s">
        <v>6581</v>
      </c>
      <c r="B729" t="s">
        <v>1952</v>
      </c>
      <c r="C729" t="s">
        <v>1953</v>
      </c>
      <c r="D729" t="s">
        <v>6174</v>
      </c>
      <c r="E729">
        <v>2</v>
      </c>
      <c r="F729" t="s">
        <v>1954</v>
      </c>
      <c r="G729" t="s">
        <v>1955</v>
      </c>
      <c r="H729" t="s">
        <v>28</v>
      </c>
      <c r="I729" t="s">
        <v>6192</v>
      </c>
      <c r="J729" t="s">
        <v>6188</v>
      </c>
      <c r="K729">
        <v>0.2</v>
      </c>
      <c r="L729" s="3">
        <v>2985</v>
      </c>
      <c r="M729">
        <v>5.97</v>
      </c>
    </row>
    <row r="730" spans="1:13" x14ac:dyDescent="0.35">
      <c r="A730" t="s">
        <v>6285</v>
      </c>
      <c r="B730" t="s">
        <v>3469</v>
      </c>
      <c r="C730" t="s">
        <v>3470</v>
      </c>
      <c r="D730" t="s">
        <v>6139</v>
      </c>
      <c r="E730">
        <v>5</v>
      </c>
      <c r="F730" t="s">
        <v>3471</v>
      </c>
      <c r="G730" t="s">
        <v>3472</v>
      </c>
      <c r="H730" t="s">
        <v>28</v>
      </c>
      <c r="I730" t="s">
        <v>6194</v>
      </c>
      <c r="J730" t="s">
        <v>6188</v>
      </c>
      <c r="K730">
        <v>0.5</v>
      </c>
      <c r="L730">
        <v>8.25</v>
      </c>
      <c r="M730">
        <v>41.25</v>
      </c>
    </row>
    <row r="731" spans="1:13" x14ac:dyDescent="0.35">
      <c r="A731" t="s">
        <v>6285</v>
      </c>
      <c r="B731" t="s">
        <v>3469</v>
      </c>
      <c r="C731" t="s">
        <v>3470</v>
      </c>
      <c r="D731" t="s">
        <v>6139</v>
      </c>
      <c r="E731">
        <v>5</v>
      </c>
      <c r="F731" t="s">
        <v>3471</v>
      </c>
      <c r="G731" t="s">
        <v>3472</v>
      </c>
      <c r="H731" t="s">
        <v>28</v>
      </c>
      <c r="I731" t="s">
        <v>6194</v>
      </c>
      <c r="J731" t="s">
        <v>6188</v>
      </c>
      <c r="K731">
        <v>0.5</v>
      </c>
      <c r="L731">
        <v>8.25</v>
      </c>
      <c r="M731">
        <v>41.25</v>
      </c>
    </row>
    <row r="732" spans="1:13" x14ac:dyDescent="0.35">
      <c r="A732" t="s">
        <v>6365</v>
      </c>
      <c r="B732" t="s">
        <v>1526</v>
      </c>
      <c r="C732" t="s">
        <v>1527</v>
      </c>
      <c r="D732" t="s">
        <v>6180</v>
      </c>
      <c r="E732">
        <v>4</v>
      </c>
      <c r="F732" t="s">
        <v>1528</v>
      </c>
      <c r="G732" t="s">
        <v>1529</v>
      </c>
      <c r="H732" t="s">
        <v>19</v>
      </c>
      <c r="I732" t="s">
        <v>6193</v>
      </c>
      <c r="J732" t="s">
        <v>6186</v>
      </c>
      <c r="K732">
        <v>0.5</v>
      </c>
      <c r="L732">
        <v>7.77</v>
      </c>
      <c r="M732">
        <v>31.08</v>
      </c>
    </row>
    <row r="733" spans="1:13" x14ac:dyDescent="0.35">
      <c r="A733" t="s">
        <v>6365</v>
      </c>
      <c r="B733" t="s">
        <v>1526</v>
      </c>
      <c r="C733" t="s">
        <v>1527</v>
      </c>
      <c r="D733" t="s">
        <v>6180</v>
      </c>
      <c r="E733">
        <v>4</v>
      </c>
      <c r="F733" t="s">
        <v>1528</v>
      </c>
      <c r="G733" t="s">
        <v>1529</v>
      </c>
      <c r="H733" t="s">
        <v>19</v>
      </c>
      <c r="I733" t="s">
        <v>6193</v>
      </c>
      <c r="J733" t="s">
        <v>6186</v>
      </c>
      <c r="K733">
        <v>0.5</v>
      </c>
      <c r="L733">
        <v>7.77</v>
      </c>
      <c r="M733">
        <v>31.08</v>
      </c>
    </row>
    <row r="734" spans="1:13" x14ac:dyDescent="0.35">
      <c r="A734" t="s">
        <v>6519</v>
      </c>
      <c r="B734" t="s">
        <v>5193</v>
      </c>
      <c r="C734" t="s">
        <v>5194</v>
      </c>
      <c r="D734" t="s">
        <v>6138</v>
      </c>
      <c r="E734">
        <v>6</v>
      </c>
      <c r="F734" t="s">
        <v>5195</v>
      </c>
      <c r="G734" t="s">
        <v>5196</v>
      </c>
      <c r="H734" t="s">
        <v>19</v>
      </c>
      <c r="I734" t="s">
        <v>6192</v>
      </c>
      <c r="J734" t="s">
        <v>6188</v>
      </c>
      <c r="K734">
        <v>1</v>
      </c>
      <c r="L734">
        <v>9.9499999999999993</v>
      </c>
      <c r="M734">
        <v>59.7</v>
      </c>
    </row>
    <row r="735" spans="1:13" x14ac:dyDescent="0.35">
      <c r="A735" t="s">
        <v>6582</v>
      </c>
      <c r="B735" t="s">
        <v>1095</v>
      </c>
      <c r="C735" t="s">
        <v>1096</v>
      </c>
      <c r="D735" t="s">
        <v>6157</v>
      </c>
      <c r="E735">
        <v>4</v>
      </c>
      <c r="F735" t="s">
        <v>1097</v>
      </c>
      <c r="G735" t="s">
        <v>6197</v>
      </c>
      <c r="H735" t="s">
        <v>19</v>
      </c>
      <c r="I735" t="s">
        <v>6193</v>
      </c>
      <c r="J735" t="s">
        <v>6188</v>
      </c>
      <c r="K735">
        <v>0.5</v>
      </c>
      <c r="L735">
        <v>6.75</v>
      </c>
      <c r="M735">
        <v>27</v>
      </c>
    </row>
    <row r="736" spans="1:13" x14ac:dyDescent="0.35">
      <c r="A736" t="s">
        <v>6582</v>
      </c>
      <c r="B736" t="s">
        <v>1095</v>
      </c>
      <c r="C736" t="s">
        <v>1096</v>
      </c>
      <c r="D736" t="s">
        <v>6157</v>
      </c>
      <c r="E736">
        <v>4</v>
      </c>
      <c r="F736" t="s">
        <v>1097</v>
      </c>
      <c r="G736" t="s">
        <v>6197</v>
      </c>
      <c r="H736" t="s">
        <v>19</v>
      </c>
      <c r="I736" t="s">
        <v>6193</v>
      </c>
      <c r="J736" t="s">
        <v>6188</v>
      </c>
      <c r="K736">
        <v>0.5</v>
      </c>
      <c r="L736">
        <v>6.75</v>
      </c>
      <c r="M736">
        <v>27</v>
      </c>
    </row>
    <row r="737" spans="1:13" x14ac:dyDescent="0.35">
      <c r="A737" t="s">
        <v>6343</v>
      </c>
      <c r="B737" t="s">
        <v>2137</v>
      </c>
      <c r="C737" t="s">
        <v>2138</v>
      </c>
      <c r="D737" t="s">
        <v>6158</v>
      </c>
      <c r="E737">
        <v>3</v>
      </c>
      <c r="F737" t="s">
        <v>2139</v>
      </c>
      <c r="G737" t="s">
        <v>2140</v>
      </c>
      <c r="H737" t="s">
        <v>19</v>
      </c>
      <c r="I737" t="s">
        <v>6193</v>
      </c>
      <c r="J737" t="s">
        <v>6187</v>
      </c>
      <c r="K737">
        <v>0.5</v>
      </c>
      <c r="L737">
        <v>5.97</v>
      </c>
      <c r="M737">
        <v>17.91</v>
      </c>
    </row>
    <row r="738" spans="1:13" x14ac:dyDescent="0.35">
      <c r="A738" t="s">
        <v>6343</v>
      </c>
      <c r="B738" t="s">
        <v>2137</v>
      </c>
      <c r="C738" t="s">
        <v>2138</v>
      </c>
      <c r="D738" t="s">
        <v>6158</v>
      </c>
      <c r="E738">
        <v>3</v>
      </c>
      <c r="F738" t="s">
        <v>2139</v>
      </c>
      <c r="G738" t="s">
        <v>2140</v>
      </c>
      <c r="H738" t="s">
        <v>19</v>
      </c>
      <c r="I738" t="s">
        <v>6193</v>
      </c>
      <c r="J738" t="s">
        <v>6187</v>
      </c>
      <c r="K738">
        <v>0.5</v>
      </c>
      <c r="L738">
        <v>5.97</v>
      </c>
      <c r="M738">
        <v>17.91</v>
      </c>
    </row>
    <row r="739" spans="1:13" x14ac:dyDescent="0.35">
      <c r="A739" t="s">
        <v>6377</v>
      </c>
      <c r="B739" t="s">
        <v>5666</v>
      </c>
      <c r="C739" t="s">
        <v>5667</v>
      </c>
      <c r="D739" t="s">
        <v>6185</v>
      </c>
      <c r="E739">
        <v>3</v>
      </c>
      <c r="F739" t="s">
        <v>5668</v>
      </c>
      <c r="G739" t="s">
        <v>5669</v>
      </c>
      <c r="H739" t="s">
        <v>19</v>
      </c>
      <c r="I739" t="s">
        <v>6194</v>
      </c>
      <c r="J739" t="s">
        <v>6187</v>
      </c>
      <c r="K739">
        <v>2.5</v>
      </c>
      <c r="L739" s="3">
        <v>27945</v>
      </c>
      <c r="M739" s="3">
        <v>83835</v>
      </c>
    </row>
    <row r="740" spans="1:13" x14ac:dyDescent="0.35">
      <c r="A740" t="s">
        <v>6583</v>
      </c>
      <c r="B740" t="s">
        <v>766</v>
      </c>
      <c r="C740" t="s">
        <v>767</v>
      </c>
      <c r="D740" t="s">
        <v>6140</v>
      </c>
      <c r="E740">
        <v>3</v>
      </c>
      <c r="F740" t="s">
        <v>768</v>
      </c>
      <c r="G740" t="s">
        <v>769</v>
      </c>
      <c r="H740" t="s">
        <v>19</v>
      </c>
      <c r="I740" t="s">
        <v>6193</v>
      </c>
      <c r="J740" t="s">
        <v>6186</v>
      </c>
      <c r="K740">
        <v>1</v>
      </c>
      <c r="L740">
        <v>12.95</v>
      </c>
      <c r="M740">
        <v>38.85</v>
      </c>
    </row>
    <row r="741" spans="1:13" x14ac:dyDescent="0.35">
      <c r="A741" t="s">
        <v>6583</v>
      </c>
      <c r="B741" t="s">
        <v>766</v>
      </c>
      <c r="C741" t="s">
        <v>767</v>
      </c>
      <c r="D741" t="s">
        <v>6140</v>
      </c>
      <c r="E741">
        <v>3</v>
      </c>
      <c r="F741" t="s">
        <v>768</v>
      </c>
      <c r="G741" t="s">
        <v>769</v>
      </c>
      <c r="H741" t="s">
        <v>19</v>
      </c>
      <c r="I741" t="s">
        <v>6193</v>
      </c>
      <c r="J741" t="s">
        <v>6186</v>
      </c>
      <c r="K741">
        <v>1</v>
      </c>
      <c r="L741">
        <v>12.95</v>
      </c>
      <c r="M741">
        <v>38.85</v>
      </c>
    </row>
    <row r="742" spans="1:13" x14ac:dyDescent="0.35">
      <c r="A742" t="s">
        <v>6584</v>
      </c>
      <c r="B742" t="s">
        <v>2694</v>
      </c>
      <c r="C742" t="s">
        <v>2695</v>
      </c>
      <c r="D742" t="s">
        <v>6157</v>
      </c>
      <c r="E742">
        <v>2</v>
      </c>
      <c r="F742" t="s">
        <v>2696</v>
      </c>
      <c r="G742" t="s">
        <v>2697</v>
      </c>
      <c r="H742" t="s">
        <v>19</v>
      </c>
      <c r="I742" t="s">
        <v>6193</v>
      </c>
      <c r="J742" t="s">
        <v>6188</v>
      </c>
      <c r="K742">
        <v>0.5</v>
      </c>
      <c r="L742">
        <v>6.75</v>
      </c>
      <c r="M742">
        <v>13.5</v>
      </c>
    </row>
    <row r="743" spans="1:13" x14ac:dyDescent="0.35">
      <c r="A743" t="s">
        <v>6584</v>
      </c>
      <c r="B743" t="s">
        <v>2694</v>
      </c>
      <c r="C743" t="s">
        <v>2695</v>
      </c>
      <c r="D743" t="s">
        <v>6157</v>
      </c>
      <c r="E743">
        <v>2</v>
      </c>
      <c r="F743" t="s">
        <v>2696</v>
      </c>
      <c r="G743" t="s">
        <v>2697</v>
      </c>
      <c r="H743" t="s">
        <v>19</v>
      </c>
      <c r="I743" t="s">
        <v>6193</v>
      </c>
      <c r="J743" t="s">
        <v>6188</v>
      </c>
      <c r="K743">
        <v>0.5</v>
      </c>
      <c r="L743">
        <v>6.75</v>
      </c>
      <c r="M743">
        <v>13.5</v>
      </c>
    </row>
    <row r="744" spans="1:13" x14ac:dyDescent="0.35">
      <c r="A744" t="s">
        <v>6585</v>
      </c>
      <c r="B744" t="s">
        <v>5456</v>
      </c>
      <c r="C744" t="s">
        <v>5457</v>
      </c>
      <c r="D744" t="s">
        <v>6142</v>
      </c>
      <c r="E744">
        <v>1</v>
      </c>
      <c r="F744" t="s">
        <v>5458</v>
      </c>
      <c r="G744" t="s">
        <v>6197</v>
      </c>
      <c r="H744" t="s">
        <v>19</v>
      </c>
      <c r="I744" t="s">
        <v>6192</v>
      </c>
      <c r="J744" t="s">
        <v>6186</v>
      </c>
      <c r="K744">
        <v>2.5</v>
      </c>
      <c r="L744" s="3">
        <v>27485</v>
      </c>
      <c r="M744" s="3">
        <v>27485</v>
      </c>
    </row>
    <row r="745" spans="1:13" x14ac:dyDescent="0.35">
      <c r="A745" t="s">
        <v>6586</v>
      </c>
      <c r="B745" t="s">
        <v>1333</v>
      </c>
      <c r="C745" t="s">
        <v>1334</v>
      </c>
      <c r="D745" t="s">
        <v>6143</v>
      </c>
      <c r="E745">
        <v>1</v>
      </c>
      <c r="F745" t="s">
        <v>1335</v>
      </c>
      <c r="G745" t="s">
        <v>1336</v>
      </c>
      <c r="H745" t="s">
        <v>19</v>
      </c>
      <c r="I745" t="s">
        <v>6195</v>
      </c>
      <c r="J745" t="s">
        <v>6187</v>
      </c>
      <c r="K745">
        <v>1</v>
      </c>
      <c r="L745">
        <v>12.95</v>
      </c>
      <c r="M745">
        <v>12.95</v>
      </c>
    </row>
    <row r="746" spans="1:13" x14ac:dyDescent="0.35">
      <c r="A746" t="s">
        <v>6586</v>
      </c>
      <c r="B746" t="s">
        <v>1333</v>
      </c>
      <c r="C746" t="s">
        <v>1334</v>
      </c>
      <c r="D746" t="s">
        <v>6143</v>
      </c>
      <c r="E746">
        <v>1</v>
      </c>
      <c r="F746" t="s">
        <v>1335</v>
      </c>
      <c r="G746" t="s">
        <v>1336</v>
      </c>
      <c r="H746" t="s">
        <v>19</v>
      </c>
      <c r="I746" t="s">
        <v>6195</v>
      </c>
      <c r="J746" t="s">
        <v>6187</v>
      </c>
      <c r="K746">
        <v>1</v>
      </c>
      <c r="L746">
        <v>12.95</v>
      </c>
      <c r="M746">
        <v>12.95</v>
      </c>
    </row>
    <row r="747" spans="1:13" x14ac:dyDescent="0.35">
      <c r="A747" t="s">
        <v>6587</v>
      </c>
      <c r="B747" t="s">
        <v>3683</v>
      </c>
      <c r="C747" t="s">
        <v>3684</v>
      </c>
      <c r="D747" t="s">
        <v>6149</v>
      </c>
      <c r="E747">
        <v>4</v>
      </c>
      <c r="F747" t="s">
        <v>3685</v>
      </c>
      <c r="G747" t="s">
        <v>3686</v>
      </c>
      <c r="H747" t="s">
        <v>19</v>
      </c>
      <c r="I747" t="s">
        <v>6192</v>
      </c>
      <c r="J747" t="s">
        <v>6187</v>
      </c>
      <c r="K747">
        <v>2.5</v>
      </c>
      <c r="L747" s="3">
        <v>20585</v>
      </c>
      <c r="M747">
        <v>82.34</v>
      </c>
    </row>
    <row r="748" spans="1:13" x14ac:dyDescent="0.35">
      <c r="A748" t="s">
        <v>6367</v>
      </c>
      <c r="B748" t="s">
        <v>4625</v>
      </c>
      <c r="C748" t="s">
        <v>4626</v>
      </c>
      <c r="D748" t="s">
        <v>6184</v>
      </c>
      <c r="E748">
        <v>2</v>
      </c>
      <c r="F748" t="s">
        <v>4627</v>
      </c>
      <c r="G748" t="s">
        <v>4628</v>
      </c>
      <c r="H748" t="s">
        <v>19</v>
      </c>
      <c r="I748" t="s">
        <v>6194</v>
      </c>
      <c r="J748" t="s">
        <v>6186</v>
      </c>
      <c r="K748">
        <v>0.2</v>
      </c>
      <c r="L748" s="3">
        <v>4455</v>
      </c>
      <c r="M748">
        <v>8.91</v>
      </c>
    </row>
    <row r="749" spans="1:13" x14ac:dyDescent="0.35">
      <c r="A749" t="s">
        <v>6588</v>
      </c>
      <c r="B749" t="s">
        <v>5834</v>
      </c>
      <c r="C749" t="s">
        <v>5835</v>
      </c>
      <c r="D749" t="s">
        <v>6165</v>
      </c>
      <c r="E749">
        <v>4</v>
      </c>
      <c r="F749" t="s">
        <v>5836</v>
      </c>
      <c r="G749" t="s">
        <v>6197</v>
      </c>
      <c r="H749" t="s">
        <v>19</v>
      </c>
      <c r="I749" t="s">
        <v>6195</v>
      </c>
      <c r="J749" t="s">
        <v>6187</v>
      </c>
      <c r="K749">
        <v>2.5</v>
      </c>
      <c r="L749" s="3">
        <v>29785</v>
      </c>
      <c r="M749">
        <v>119.14</v>
      </c>
    </row>
    <row r="750" spans="1:13" x14ac:dyDescent="0.35">
      <c r="A750" t="s">
        <v>6589</v>
      </c>
      <c r="B750" t="s">
        <v>501</v>
      </c>
      <c r="C750" t="s">
        <v>502</v>
      </c>
      <c r="D750" t="s">
        <v>6140</v>
      </c>
      <c r="E750">
        <v>1</v>
      </c>
      <c r="F750" t="s">
        <v>503</v>
      </c>
      <c r="G750" t="s">
        <v>504</v>
      </c>
      <c r="H750" t="s">
        <v>19</v>
      </c>
      <c r="I750" t="s">
        <v>6193</v>
      </c>
      <c r="J750" t="s">
        <v>6186</v>
      </c>
      <c r="K750">
        <v>1</v>
      </c>
      <c r="L750">
        <v>12.95</v>
      </c>
      <c r="M750">
        <v>12.95</v>
      </c>
    </row>
    <row r="751" spans="1:13" x14ac:dyDescent="0.35">
      <c r="A751" t="s">
        <v>6589</v>
      </c>
      <c r="B751" t="s">
        <v>501</v>
      </c>
      <c r="C751" t="s">
        <v>502</v>
      </c>
      <c r="D751" t="s">
        <v>6140</v>
      </c>
      <c r="E751">
        <v>1</v>
      </c>
      <c r="F751" t="s">
        <v>503</v>
      </c>
      <c r="G751" t="s">
        <v>504</v>
      </c>
      <c r="H751" t="s">
        <v>19</v>
      </c>
      <c r="I751" t="s">
        <v>6193</v>
      </c>
      <c r="J751" t="s">
        <v>6186</v>
      </c>
      <c r="K751">
        <v>1</v>
      </c>
      <c r="L751">
        <v>12.95</v>
      </c>
      <c r="M751">
        <v>12.95</v>
      </c>
    </row>
    <row r="752" spans="1:13" x14ac:dyDescent="0.35">
      <c r="A752" t="s">
        <v>6288</v>
      </c>
      <c r="B752" t="s">
        <v>5035</v>
      </c>
      <c r="C752" t="s">
        <v>5036</v>
      </c>
      <c r="D752" t="s">
        <v>6179</v>
      </c>
      <c r="E752">
        <v>2</v>
      </c>
      <c r="F752" t="s">
        <v>5037</v>
      </c>
      <c r="G752" t="s">
        <v>6197</v>
      </c>
      <c r="H752" t="s">
        <v>28</v>
      </c>
      <c r="I752" t="s">
        <v>6192</v>
      </c>
      <c r="J752" t="s">
        <v>6186</v>
      </c>
      <c r="K752">
        <v>1</v>
      </c>
      <c r="L752">
        <v>11.95</v>
      </c>
      <c r="M752">
        <v>23.9</v>
      </c>
    </row>
    <row r="753" spans="1:13" x14ac:dyDescent="0.35">
      <c r="A753" t="s">
        <v>6590</v>
      </c>
      <c r="B753" t="s">
        <v>4881</v>
      </c>
      <c r="C753" t="s">
        <v>4882</v>
      </c>
      <c r="D753" t="s">
        <v>6182</v>
      </c>
      <c r="E753">
        <v>2</v>
      </c>
      <c r="F753" t="s">
        <v>4883</v>
      </c>
      <c r="G753" t="s">
        <v>4884</v>
      </c>
      <c r="H753" t="s">
        <v>19</v>
      </c>
      <c r="I753" t="s">
        <v>6193</v>
      </c>
      <c r="J753" t="s">
        <v>6186</v>
      </c>
      <c r="K753">
        <v>2.5</v>
      </c>
      <c r="L753" s="3">
        <v>29785</v>
      </c>
      <c r="M753">
        <v>59.57</v>
      </c>
    </row>
    <row r="754" spans="1:13" x14ac:dyDescent="0.35">
      <c r="A754" t="s">
        <v>6591</v>
      </c>
      <c r="B754" t="s">
        <v>4207</v>
      </c>
      <c r="C754" t="s">
        <v>4263</v>
      </c>
      <c r="D754" t="s">
        <v>6139</v>
      </c>
      <c r="E754">
        <v>3</v>
      </c>
      <c r="F754" t="s">
        <v>4264</v>
      </c>
      <c r="G754" t="s">
        <v>4265</v>
      </c>
      <c r="H754" t="s">
        <v>19</v>
      </c>
      <c r="I754" t="s">
        <v>6194</v>
      </c>
      <c r="J754" t="s">
        <v>6188</v>
      </c>
      <c r="K754">
        <v>0.5</v>
      </c>
      <c r="L754">
        <v>8.25</v>
      </c>
      <c r="M754">
        <v>24.75</v>
      </c>
    </row>
    <row r="755" spans="1:13" x14ac:dyDescent="0.35">
      <c r="A755" t="s">
        <v>6592</v>
      </c>
      <c r="B755" t="s">
        <v>4262</v>
      </c>
      <c r="C755" t="s">
        <v>4263</v>
      </c>
      <c r="D755" t="s">
        <v>6142</v>
      </c>
      <c r="E755">
        <v>5</v>
      </c>
      <c r="F755" t="s">
        <v>4264</v>
      </c>
      <c r="G755" t="s">
        <v>4265</v>
      </c>
      <c r="H755" t="s">
        <v>19</v>
      </c>
      <c r="I755" t="s">
        <v>6192</v>
      </c>
      <c r="J755" t="s">
        <v>6186</v>
      </c>
      <c r="K755">
        <v>2.5</v>
      </c>
      <c r="L755" s="3">
        <v>27485</v>
      </c>
      <c r="M755" s="3">
        <v>137425</v>
      </c>
    </row>
    <row r="756" spans="1:13" x14ac:dyDescent="0.35">
      <c r="A756" t="s">
        <v>6593</v>
      </c>
      <c r="B756" t="s">
        <v>5240</v>
      </c>
      <c r="C756" t="s">
        <v>5241</v>
      </c>
      <c r="D756" t="s">
        <v>6173</v>
      </c>
      <c r="E756">
        <v>4</v>
      </c>
      <c r="F756" t="s">
        <v>5242</v>
      </c>
      <c r="G756" t="s">
        <v>5243</v>
      </c>
      <c r="H756" t="s">
        <v>19</v>
      </c>
      <c r="I756" t="s">
        <v>6192</v>
      </c>
      <c r="J756" t="s">
        <v>6186</v>
      </c>
      <c r="K756">
        <v>0.5</v>
      </c>
      <c r="L756">
        <v>7.17</v>
      </c>
      <c r="M756">
        <v>28.68</v>
      </c>
    </row>
    <row r="757" spans="1:13" x14ac:dyDescent="0.35">
      <c r="A757" t="s">
        <v>6570</v>
      </c>
      <c r="B757" t="s">
        <v>2215</v>
      </c>
      <c r="C757" t="s">
        <v>2216</v>
      </c>
      <c r="D757" t="s">
        <v>6174</v>
      </c>
      <c r="E757">
        <v>5</v>
      </c>
      <c r="F757" t="s">
        <v>2217</v>
      </c>
      <c r="G757" t="s">
        <v>2218</v>
      </c>
      <c r="H757" t="s">
        <v>19</v>
      </c>
      <c r="I757" t="s">
        <v>6192</v>
      </c>
      <c r="J757" t="s">
        <v>6188</v>
      </c>
      <c r="K757">
        <v>0.2</v>
      </c>
      <c r="L757" s="3">
        <v>2985</v>
      </c>
      <c r="M757" s="3">
        <v>14925</v>
      </c>
    </row>
    <row r="758" spans="1:13" x14ac:dyDescent="0.35">
      <c r="A758" t="s">
        <v>6570</v>
      </c>
      <c r="B758" t="s">
        <v>2215</v>
      </c>
      <c r="C758" t="s">
        <v>2216</v>
      </c>
      <c r="D758" t="s">
        <v>6174</v>
      </c>
      <c r="E758">
        <v>5</v>
      </c>
      <c r="F758" t="s">
        <v>2217</v>
      </c>
      <c r="G758" t="s">
        <v>2218</v>
      </c>
      <c r="H758" t="s">
        <v>19</v>
      </c>
      <c r="I758" t="s">
        <v>6192</v>
      </c>
      <c r="J758" t="s">
        <v>6188</v>
      </c>
      <c r="K758">
        <v>0.2</v>
      </c>
      <c r="L758" s="3">
        <v>2985</v>
      </c>
      <c r="M758" s="3">
        <v>14925</v>
      </c>
    </row>
    <row r="759" spans="1:13" x14ac:dyDescent="0.35">
      <c r="A759" t="s">
        <v>6594</v>
      </c>
      <c r="B759" t="s">
        <v>2621</v>
      </c>
      <c r="C759" t="s">
        <v>2622</v>
      </c>
      <c r="D759" t="s">
        <v>6180</v>
      </c>
      <c r="E759">
        <v>3</v>
      </c>
      <c r="F759" t="s">
        <v>2623</v>
      </c>
      <c r="G759" t="s">
        <v>2624</v>
      </c>
      <c r="H759" t="s">
        <v>318</v>
      </c>
      <c r="I759" t="s">
        <v>6193</v>
      </c>
      <c r="J759" t="s">
        <v>6186</v>
      </c>
      <c r="K759">
        <v>0.5</v>
      </c>
      <c r="L759">
        <v>7.77</v>
      </c>
      <c r="M759">
        <v>23.31</v>
      </c>
    </row>
    <row r="760" spans="1:13" x14ac:dyDescent="0.35">
      <c r="A760" t="s">
        <v>6594</v>
      </c>
      <c r="B760" t="s">
        <v>2621</v>
      </c>
      <c r="C760" t="s">
        <v>2622</v>
      </c>
      <c r="D760" t="s">
        <v>6180</v>
      </c>
      <c r="E760">
        <v>3</v>
      </c>
      <c r="F760" t="s">
        <v>2623</v>
      </c>
      <c r="G760" t="s">
        <v>2624</v>
      </c>
      <c r="H760" t="s">
        <v>318</v>
      </c>
      <c r="I760" t="s">
        <v>6193</v>
      </c>
      <c r="J760" t="s">
        <v>6186</v>
      </c>
      <c r="K760">
        <v>0.5</v>
      </c>
      <c r="L760">
        <v>7.77</v>
      </c>
      <c r="M760">
        <v>23.31</v>
      </c>
    </row>
    <row r="761" spans="1:13" x14ac:dyDescent="0.35">
      <c r="A761" t="s">
        <v>6595</v>
      </c>
      <c r="B761" t="s">
        <v>5433</v>
      </c>
      <c r="C761" t="s">
        <v>5434</v>
      </c>
      <c r="D761" t="s">
        <v>6140</v>
      </c>
      <c r="E761">
        <v>2</v>
      </c>
      <c r="F761" t="s">
        <v>5435</v>
      </c>
      <c r="G761" t="s">
        <v>5436</v>
      </c>
      <c r="H761" t="s">
        <v>19</v>
      </c>
      <c r="I761" t="s">
        <v>6193</v>
      </c>
      <c r="J761" t="s">
        <v>6186</v>
      </c>
      <c r="K761">
        <v>1</v>
      </c>
      <c r="L761">
        <v>12.95</v>
      </c>
      <c r="M761">
        <v>25.9</v>
      </c>
    </row>
    <row r="762" spans="1:13" x14ac:dyDescent="0.35">
      <c r="A762" t="s">
        <v>6596</v>
      </c>
      <c r="B762" t="s">
        <v>5742</v>
      </c>
      <c r="C762" t="s">
        <v>5743</v>
      </c>
      <c r="D762" t="s">
        <v>6184</v>
      </c>
      <c r="E762">
        <v>2</v>
      </c>
      <c r="F762" t="s">
        <v>5744</v>
      </c>
      <c r="G762" t="s">
        <v>5745</v>
      </c>
      <c r="H762" t="s">
        <v>19</v>
      </c>
      <c r="I762" t="s">
        <v>6194</v>
      </c>
      <c r="J762" t="s">
        <v>6186</v>
      </c>
      <c r="K762">
        <v>0.2</v>
      </c>
      <c r="L762" s="3">
        <v>4455</v>
      </c>
      <c r="M762">
        <v>8.91</v>
      </c>
    </row>
    <row r="763" spans="1:13" x14ac:dyDescent="0.35">
      <c r="A763" t="s">
        <v>6597</v>
      </c>
      <c r="B763" t="s">
        <v>4647</v>
      </c>
      <c r="C763" t="s">
        <v>4648</v>
      </c>
      <c r="D763" t="s">
        <v>6143</v>
      </c>
      <c r="E763">
        <v>2</v>
      </c>
      <c r="F763" t="s">
        <v>4649</v>
      </c>
      <c r="G763" t="s">
        <v>4650</v>
      </c>
      <c r="H763" t="s">
        <v>318</v>
      </c>
      <c r="I763" t="s">
        <v>6195</v>
      </c>
      <c r="J763" t="s">
        <v>6187</v>
      </c>
      <c r="K763">
        <v>1</v>
      </c>
      <c r="L763">
        <v>12.95</v>
      </c>
      <c r="M763">
        <v>25.9</v>
      </c>
    </row>
    <row r="764" spans="1:13" x14ac:dyDescent="0.35">
      <c r="A764" t="s">
        <v>6598</v>
      </c>
      <c r="B764" t="s">
        <v>2019</v>
      </c>
      <c r="C764" t="s">
        <v>2020</v>
      </c>
      <c r="D764" t="s">
        <v>6154</v>
      </c>
      <c r="E764">
        <v>4</v>
      </c>
      <c r="F764" t="s">
        <v>2021</v>
      </c>
      <c r="G764" t="s">
        <v>2022</v>
      </c>
      <c r="H764" t="s">
        <v>19</v>
      </c>
      <c r="I764" t="s">
        <v>6193</v>
      </c>
      <c r="J764" t="s">
        <v>6187</v>
      </c>
      <c r="K764">
        <v>0.2</v>
      </c>
      <c r="L764" s="3">
        <v>2985</v>
      </c>
      <c r="M764">
        <v>11.94</v>
      </c>
    </row>
    <row r="765" spans="1:13" x14ac:dyDescent="0.35">
      <c r="A765" t="s">
        <v>6598</v>
      </c>
      <c r="B765" t="s">
        <v>2019</v>
      </c>
      <c r="C765" t="s">
        <v>2020</v>
      </c>
      <c r="D765" t="s">
        <v>6154</v>
      </c>
      <c r="E765">
        <v>4</v>
      </c>
      <c r="F765" t="s">
        <v>2021</v>
      </c>
      <c r="G765" t="s">
        <v>2022</v>
      </c>
      <c r="H765" t="s">
        <v>19</v>
      </c>
      <c r="I765" t="s">
        <v>6193</v>
      </c>
      <c r="J765" t="s">
        <v>6187</v>
      </c>
      <c r="K765">
        <v>0.2</v>
      </c>
      <c r="L765" s="3">
        <v>2985</v>
      </c>
      <c r="M765">
        <v>11.94</v>
      </c>
    </row>
    <row r="766" spans="1:13" x14ac:dyDescent="0.35">
      <c r="A766" t="s">
        <v>6599</v>
      </c>
      <c r="B766" t="s">
        <v>6025</v>
      </c>
      <c r="C766" t="s">
        <v>6026</v>
      </c>
      <c r="D766" t="s">
        <v>6172</v>
      </c>
      <c r="E766">
        <v>2</v>
      </c>
      <c r="F766" t="s">
        <v>6027</v>
      </c>
      <c r="G766" t="s">
        <v>6197</v>
      </c>
      <c r="H766" t="s">
        <v>19</v>
      </c>
      <c r="I766" t="s">
        <v>6192</v>
      </c>
      <c r="J766" t="s">
        <v>6187</v>
      </c>
      <c r="K766">
        <v>0.5</v>
      </c>
      <c r="L766">
        <v>5.37</v>
      </c>
      <c r="M766">
        <v>10.74</v>
      </c>
    </row>
    <row r="767" spans="1:13" x14ac:dyDescent="0.35">
      <c r="A767" t="s">
        <v>6578</v>
      </c>
      <c r="B767" t="s">
        <v>1969</v>
      </c>
      <c r="C767" t="s">
        <v>1970</v>
      </c>
      <c r="D767" t="s">
        <v>6141</v>
      </c>
      <c r="E767">
        <v>3</v>
      </c>
      <c r="F767" t="s">
        <v>1971</v>
      </c>
      <c r="G767" t="s">
        <v>1972</v>
      </c>
      <c r="H767" t="s">
        <v>19</v>
      </c>
      <c r="I767" t="s">
        <v>6194</v>
      </c>
      <c r="J767" t="s">
        <v>6188</v>
      </c>
      <c r="K767">
        <v>1</v>
      </c>
      <c r="L767">
        <v>13.75</v>
      </c>
      <c r="M767">
        <v>41.25</v>
      </c>
    </row>
    <row r="768" spans="1:13" x14ac:dyDescent="0.35">
      <c r="A768" t="s">
        <v>6578</v>
      </c>
      <c r="B768" t="s">
        <v>1969</v>
      </c>
      <c r="C768" t="s">
        <v>1970</v>
      </c>
      <c r="D768" t="s">
        <v>6141</v>
      </c>
      <c r="E768">
        <v>3</v>
      </c>
      <c r="F768" t="s">
        <v>1971</v>
      </c>
      <c r="G768" t="s">
        <v>1972</v>
      </c>
      <c r="H768" t="s">
        <v>19</v>
      </c>
      <c r="I768" t="s">
        <v>6194</v>
      </c>
      <c r="J768" t="s">
        <v>6188</v>
      </c>
      <c r="K768">
        <v>1</v>
      </c>
      <c r="L768">
        <v>13.75</v>
      </c>
      <c r="M768">
        <v>41.25</v>
      </c>
    </row>
    <row r="769" spans="1:13" x14ac:dyDescent="0.35">
      <c r="A769" t="s">
        <v>6600</v>
      </c>
      <c r="B769" t="s">
        <v>4996</v>
      </c>
      <c r="C769" t="s">
        <v>4997</v>
      </c>
      <c r="D769" t="s">
        <v>6180</v>
      </c>
      <c r="E769">
        <v>4</v>
      </c>
      <c r="F769" t="s">
        <v>4998</v>
      </c>
      <c r="G769" t="s">
        <v>4999</v>
      </c>
      <c r="H769" t="s">
        <v>19</v>
      </c>
      <c r="I769" t="s">
        <v>6193</v>
      </c>
      <c r="J769" t="s">
        <v>6186</v>
      </c>
      <c r="K769">
        <v>0.5</v>
      </c>
      <c r="L769">
        <v>7.77</v>
      </c>
      <c r="M769">
        <v>31.08</v>
      </c>
    </row>
    <row r="770" spans="1:13" x14ac:dyDescent="0.35">
      <c r="A770" t="s">
        <v>6561</v>
      </c>
      <c r="B770" t="s">
        <v>971</v>
      </c>
      <c r="C770" t="s">
        <v>972</v>
      </c>
      <c r="D770" t="s">
        <v>6182</v>
      </c>
      <c r="E770">
        <v>3</v>
      </c>
      <c r="F770" t="s">
        <v>973</v>
      </c>
      <c r="G770" t="s">
        <v>974</v>
      </c>
      <c r="H770" t="s">
        <v>19</v>
      </c>
      <c r="I770" t="s">
        <v>6193</v>
      </c>
      <c r="J770" t="s">
        <v>6186</v>
      </c>
      <c r="K770">
        <v>2.5</v>
      </c>
      <c r="L770" s="3">
        <v>29785</v>
      </c>
      <c r="M770" s="3">
        <v>89355</v>
      </c>
    </row>
    <row r="771" spans="1:13" x14ac:dyDescent="0.35">
      <c r="A771" t="s">
        <v>6561</v>
      </c>
      <c r="B771" t="s">
        <v>971</v>
      </c>
      <c r="C771" t="s">
        <v>972</v>
      </c>
      <c r="D771" t="s">
        <v>6154</v>
      </c>
      <c r="E771">
        <v>4</v>
      </c>
      <c r="F771" t="s">
        <v>973</v>
      </c>
      <c r="G771" t="s">
        <v>974</v>
      </c>
      <c r="H771" t="s">
        <v>19</v>
      </c>
      <c r="I771" t="s">
        <v>6193</v>
      </c>
      <c r="J771" t="s">
        <v>6187</v>
      </c>
      <c r="K771">
        <v>0.2</v>
      </c>
      <c r="L771" s="3">
        <v>2985</v>
      </c>
      <c r="M771">
        <v>11.94</v>
      </c>
    </row>
    <row r="772" spans="1:13" x14ac:dyDescent="0.35">
      <c r="A772" t="s">
        <v>6561</v>
      </c>
      <c r="B772" t="s">
        <v>971</v>
      </c>
      <c r="C772" t="s">
        <v>972</v>
      </c>
      <c r="D772" t="s">
        <v>6182</v>
      </c>
      <c r="E772">
        <v>3</v>
      </c>
      <c r="F772" t="s">
        <v>973</v>
      </c>
      <c r="G772" t="s">
        <v>974</v>
      </c>
      <c r="H772" t="s">
        <v>19</v>
      </c>
      <c r="I772" t="s">
        <v>6193</v>
      </c>
      <c r="J772" t="s">
        <v>6186</v>
      </c>
      <c r="K772">
        <v>2.5</v>
      </c>
      <c r="L772" s="3">
        <v>29785</v>
      </c>
      <c r="M772" s="3">
        <v>89355</v>
      </c>
    </row>
    <row r="773" spans="1:13" x14ac:dyDescent="0.35">
      <c r="A773" t="s">
        <v>6561</v>
      </c>
      <c r="B773" t="s">
        <v>971</v>
      </c>
      <c r="C773" t="s">
        <v>972</v>
      </c>
      <c r="D773" t="s">
        <v>6154</v>
      </c>
      <c r="E773">
        <v>4</v>
      </c>
      <c r="F773" t="s">
        <v>973</v>
      </c>
      <c r="G773" t="s">
        <v>974</v>
      </c>
      <c r="H773" t="s">
        <v>19</v>
      </c>
      <c r="I773" t="s">
        <v>6193</v>
      </c>
      <c r="J773" t="s">
        <v>6187</v>
      </c>
      <c r="K773">
        <v>0.2</v>
      </c>
      <c r="L773" s="3">
        <v>2985</v>
      </c>
      <c r="M773">
        <v>11.94</v>
      </c>
    </row>
    <row r="774" spans="1:13" x14ac:dyDescent="0.35">
      <c r="A774" t="s">
        <v>6601</v>
      </c>
      <c r="B774" t="s">
        <v>5288</v>
      </c>
      <c r="C774" t="s">
        <v>5289</v>
      </c>
      <c r="D774" t="s">
        <v>6167</v>
      </c>
      <c r="E774">
        <v>6</v>
      </c>
      <c r="F774" t="s">
        <v>5290</v>
      </c>
      <c r="G774" t="s">
        <v>5291</v>
      </c>
      <c r="H774" t="s">
        <v>19</v>
      </c>
      <c r="I774" t="s">
        <v>6193</v>
      </c>
      <c r="J774" t="s">
        <v>6186</v>
      </c>
      <c r="K774">
        <v>0.2</v>
      </c>
      <c r="L774" s="3">
        <v>3885</v>
      </c>
      <c r="M774">
        <v>23.31</v>
      </c>
    </row>
    <row r="775" spans="1:13" x14ac:dyDescent="0.35">
      <c r="A775" t="s">
        <v>6601</v>
      </c>
      <c r="B775" t="s">
        <v>5288</v>
      </c>
      <c r="C775" t="s">
        <v>5289</v>
      </c>
      <c r="D775" t="s">
        <v>6152</v>
      </c>
      <c r="E775">
        <v>2</v>
      </c>
      <c r="F775" t="s">
        <v>5290</v>
      </c>
      <c r="G775" t="s">
        <v>5291</v>
      </c>
      <c r="H775" t="s">
        <v>19</v>
      </c>
      <c r="I775" t="s">
        <v>6193</v>
      </c>
      <c r="J775" t="s">
        <v>6188</v>
      </c>
      <c r="K775">
        <v>0.2</v>
      </c>
      <c r="L775" s="3">
        <v>3375</v>
      </c>
      <c r="M775">
        <v>6.75</v>
      </c>
    </row>
    <row r="776" spans="1:13" x14ac:dyDescent="0.35">
      <c r="A776" t="s">
        <v>6546</v>
      </c>
      <c r="B776" t="s">
        <v>6111</v>
      </c>
      <c r="C776" t="s">
        <v>6112</v>
      </c>
      <c r="D776" t="s">
        <v>6142</v>
      </c>
      <c r="E776">
        <v>1</v>
      </c>
      <c r="F776" t="s">
        <v>6113</v>
      </c>
      <c r="G776" t="s">
        <v>6114</v>
      </c>
      <c r="H776" t="s">
        <v>19</v>
      </c>
      <c r="I776" t="s">
        <v>6192</v>
      </c>
      <c r="J776" t="s">
        <v>6186</v>
      </c>
      <c r="K776">
        <v>2.5</v>
      </c>
      <c r="L776" s="3">
        <v>27485</v>
      </c>
      <c r="M776" s="3">
        <v>27485</v>
      </c>
    </row>
    <row r="777" spans="1:13" x14ac:dyDescent="0.35">
      <c r="A777" t="s">
        <v>6602</v>
      </c>
      <c r="B777" t="s">
        <v>907</v>
      </c>
      <c r="C777" t="s">
        <v>908</v>
      </c>
      <c r="D777" t="s">
        <v>6176</v>
      </c>
      <c r="E777">
        <v>2</v>
      </c>
      <c r="F777" t="s">
        <v>909</v>
      </c>
      <c r="G777" t="s">
        <v>910</v>
      </c>
      <c r="H777" t="s">
        <v>19</v>
      </c>
      <c r="I777" t="s">
        <v>6194</v>
      </c>
      <c r="J777" t="s">
        <v>6186</v>
      </c>
      <c r="K777">
        <v>0.5</v>
      </c>
      <c r="L777">
        <v>8.91</v>
      </c>
      <c r="M777">
        <v>17.82</v>
      </c>
    </row>
    <row r="778" spans="1:13" x14ac:dyDescent="0.35">
      <c r="A778" t="s">
        <v>6602</v>
      </c>
      <c r="B778" t="s">
        <v>907</v>
      </c>
      <c r="C778" t="s">
        <v>908</v>
      </c>
      <c r="D778" t="s">
        <v>6176</v>
      </c>
      <c r="E778">
        <v>2</v>
      </c>
      <c r="F778" t="s">
        <v>909</v>
      </c>
      <c r="G778" t="s">
        <v>910</v>
      </c>
      <c r="H778" t="s">
        <v>19</v>
      </c>
      <c r="I778" t="s">
        <v>6194</v>
      </c>
      <c r="J778" t="s">
        <v>6186</v>
      </c>
      <c r="K778">
        <v>0.5</v>
      </c>
      <c r="L778">
        <v>8.91</v>
      </c>
      <c r="M778">
        <v>17.82</v>
      </c>
    </row>
    <row r="779" spans="1:13" x14ac:dyDescent="0.35">
      <c r="A779" t="s">
        <v>6603</v>
      </c>
      <c r="B779" t="s">
        <v>3829</v>
      </c>
      <c r="C779" t="s">
        <v>3830</v>
      </c>
      <c r="D779" t="s">
        <v>6163</v>
      </c>
      <c r="E779">
        <v>3</v>
      </c>
      <c r="F779" t="s">
        <v>3831</v>
      </c>
      <c r="G779" t="s">
        <v>3832</v>
      </c>
      <c r="H779" t="s">
        <v>19</v>
      </c>
      <c r="I779" t="s">
        <v>6192</v>
      </c>
      <c r="J779" t="s">
        <v>6187</v>
      </c>
      <c r="K779">
        <v>0.2</v>
      </c>
      <c r="L779" s="3">
        <v>2685</v>
      </c>
      <c r="M779" s="3">
        <v>8055</v>
      </c>
    </row>
    <row r="780" spans="1:13" x14ac:dyDescent="0.35">
      <c r="A780" t="s">
        <v>6604</v>
      </c>
      <c r="B780" t="s">
        <v>4098</v>
      </c>
      <c r="C780" t="s">
        <v>4099</v>
      </c>
      <c r="D780" t="s">
        <v>6150</v>
      </c>
      <c r="E780">
        <v>1</v>
      </c>
      <c r="F780" t="s">
        <v>4100</v>
      </c>
      <c r="G780" t="s">
        <v>4101</v>
      </c>
      <c r="H780" t="s">
        <v>19</v>
      </c>
      <c r="I780" t="s">
        <v>6195</v>
      </c>
      <c r="J780" t="s">
        <v>6187</v>
      </c>
      <c r="K780">
        <v>0.2</v>
      </c>
      <c r="L780" s="3">
        <v>3885</v>
      </c>
      <c r="M780" s="3">
        <v>3885</v>
      </c>
    </row>
    <row r="781" spans="1:13" x14ac:dyDescent="0.35">
      <c r="A781" t="s">
        <v>6471</v>
      </c>
      <c r="B781" t="s">
        <v>4359</v>
      </c>
      <c r="C781" t="s">
        <v>4360</v>
      </c>
      <c r="D781" t="s">
        <v>6164</v>
      </c>
      <c r="E781">
        <v>2</v>
      </c>
      <c r="F781" t="s">
        <v>4361</v>
      </c>
      <c r="G781" t="s">
        <v>4362</v>
      </c>
      <c r="H781" t="s">
        <v>19</v>
      </c>
      <c r="I781" t="s">
        <v>6195</v>
      </c>
      <c r="J781" t="s">
        <v>6186</v>
      </c>
      <c r="K781">
        <v>2.5</v>
      </c>
      <c r="L781" s="3">
        <v>36455</v>
      </c>
      <c r="M781">
        <v>72.91</v>
      </c>
    </row>
    <row r="782" spans="1:13" x14ac:dyDescent="0.35">
      <c r="A782" t="s">
        <v>6605</v>
      </c>
      <c r="B782" t="s">
        <v>4967</v>
      </c>
      <c r="C782" t="s">
        <v>4968</v>
      </c>
      <c r="D782" t="s">
        <v>6160</v>
      </c>
      <c r="E782">
        <v>6</v>
      </c>
      <c r="F782" t="s">
        <v>4969</v>
      </c>
      <c r="G782" t="s">
        <v>4970</v>
      </c>
      <c r="H782" t="s">
        <v>28</v>
      </c>
      <c r="I782" t="s">
        <v>6195</v>
      </c>
      <c r="J782" t="s">
        <v>6188</v>
      </c>
      <c r="K782">
        <v>0.5</v>
      </c>
      <c r="L782">
        <v>8.73</v>
      </c>
      <c r="M782">
        <v>52.38</v>
      </c>
    </row>
    <row r="783" spans="1:13" x14ac:dyDescent="0.35">
      <c r="A783" t="s">
        <v>6543</v>
      </c>
      <c r="B783" t="s">
        <v>4250</v>
      </c>
      <c r="C783" t="s">
        <v>4251</v>
      </c>
      <c r="D783" t="s">
        <v>6168</v>
      </c>
      <c r="E783">
        <v>4</v>
      </c>
      <c r="F783" t="s">
        <v>4252</v>
      </c>
      <c r="G783" t="s">
        <v>4253</v>
      </c>
      <c r="H783" t="s">
        <v>19</v>
      </c>
      <c r="I783" t="s">
        <v>6193</v>
      </c>
      <c r="J783" t="s">
        <v>6187</v>
      </c>
      <c r="K783">
        <v>2.5</v>
      </c>
      <c r="L783" s="3">
        <v>22885</v>
      </c>
      <c r="M783">
        <v>91.54</v>
      </c>
    </row>
    <row r="784" spans="1:13" x14ac:dyDescent="0.35">
      <c r="A784" t="s">
        <v>6297</v>
      </c>
      <c r="B784" t="s">
        <v>715</v>
      </c>
      <c r="C784" t="s">
        <v>716</v>
      </c>
      <c r="D784" t="s">
        <v>6162</v>
      </c>
      <c r="E784">
        <v>3</v>
      </c>
      <c r="F784" t="s">
        <v>717</v>
      </c>
      <c r="G784" t="s">
        <v>6197</v>
      </c>
      <c r="H784" t="s">
        <v>19</v>
      </c>
      <c r="I784" t="s">
        <v>6195</v>
      </c>
      <c r="J784" t="s">
        <v>6188</v>
      </c>
      <c r="K784">
        <v>1</v>
      </c>
      <c r="L784">
        <v>14.55</v>
      </c>
      <c r="M784">
        <v>43.65</v>
      </c>
    </row>
    <row r="785" spans="1:13" x14ac:dyDescent="0.35">
      <c r="A785" t="s">
        <v>6297</v>
      </c>
      <c r="B785" t="s">
        <v>715</v>
      </c>
      <c r="C785" t="s">
        <v>716</v>
      </c>
      <c r="D785" t="s">
        <v>6162</v>
      </c>
      <c r="E785">
        <v>3</v>
      </c>
      <c r="F785" t="s">
        <v>717</v>
      </c>
      <c r="G785" t="s">
        <v>6197</v>
      </c>
      <c r="H785" t="s">
        <v>19</v>
      </c>
      <c r="I785" t="s">
        <v>6195</v>
      </c>
      <c r="J785" t="s">
        <v>6188</v>
      </c>
      <c r="K785">
        <v>1</v>
      </c>
      <c r="L785">
        <v>14.55</v>
      </c>
      <c r="M785">
        <v>43.65</v>
      </c>
    </row>
    <row r="786" spans="1:13" x14ac:dyDescent="0.35">
      <c r="A786" t="s">
        <v>6545</v>
      </c>
      <c r="B786" t="s">
        <v>3823</v>
      </c>
      <c r="C786" t="s">
        <v>3824</v>
      </c>
      <c r="D786" t="s">
        <v>6166</v>
      </c>
      <c r="E786">
        <v>2</v>
      </c>
      <c r="F786" t="s">
        <v>3825</v>
      </c>
      <c r="G786" t="s">
        <v>3826</v>
      </c>
      <c r="H786" t="s">
        <v>19</v>
      </c>
      <c r="I786" t="s">
        <v>6194</v>
      </c>
      <c r="J786" t="s">
        <v>6188</v>
      </c>
      <c r="K786">
        <v>2.5</v>
      </c>
      <c r="L786" s="3">
        <v>31625</v>
      </c>
      <c r="M786">
        <v>63.25</v>
      </c>
    </row>
    <row r="787" spans="1:13" x14ac:dyDescent="0.35">
      <c r="A787" t="s">
        <v>6385</v>
      </c>
      <c r="B787" t="s">
        <v>5872</v>
      </c>
      <c r="C787" t="s">
        <v>5873</v>
      </c>
      <c r="D787" t="s">
        <v>6155</v>
      </c>
      <c r="E787">
        <v>2</v>
      </c>
      <c r="F787" t="s">
        <v>5874</v>
      </c>
      <c r="G787" t="s">
        <v>5875</v>
      </c>
      <c r="H787" t="s">
        <v>318</v>
      </c>
      <c r="I787" t="s">
        <v>6193</v>
      </c>
      <c r="J787" t="s">
        <v>6188</v>
      </c>
      <c r="K787">
        <v>1</v>
      </c>
      <c r="L787">
        <v>11.25</v>
      </c>
      <c r="M787">
        <v>22.5</v>
      </c>
    </row>
    <row r="788" spans="1:13" x14ac:dyDescent="0.35">
      <c r="A788" t="s">
        <v>6483</v>
      </c>
      <c r="B788" t="s">
        <v>4393</v>
      </c>
      <c r="C788" t="s">
        <v>4434</v>
      </c>
      <c r="D788" t="s">
        <v>6155</v>
      </c>
      <c r="E788">
        <v>2</v>
      </c>
      <c r="F788" t="s">
        <v>4435</v>
      </c>
      <c r="G788" t="s">
        <v>4436</v>
      </c>
      <c r="H788" t="s">
        <v>318</v>
      </c>
      <c r="I788" t="s">
        <v>6193</v>
      </c>
      <c r="J788" t="s">
        <v>6188</v>
      </c>
      <c r="K788">
        <v>1</v>
      </c>
      <c r="L788">
        <v>11.25</v>
      </c>
      <c r="M788">
        <v>22.5</v>
      </c>
    </row>
    <row r="789" spans="1:13" x14ac:dyDescent="0.35">
      <c r="A789" t="s">
        <v>6606</v>
      </c>
      <c r="B789" t="s">
        <v>4433</v>
      </c>
      <c r="C789" t="s">
        <v>4434</v>
      </c>
      <c r="D789" t="s">
        <v>6143</v>
      </c>
      <c r="E789">
        <v>2</v>
      </c>
      <c r="F789" t="s">
        <v>4435</v>
      </c>
      <c r="G789" t="s">
        <v>4436</v>
      </c>
      <c r="H789" t="s">
        <v>318</v>
      </c>
      <c r="I789" t="s">
        <v>6195</v>
      </c>
      <c r="J789" t="s">
        <v>6187</v>
      </c>
      <c r="K789">
        <v>1</v>
      </c>
      <c r="L789">
        <v>12.95</v>
      </c>
      <c r="M789">
        <v>25.9</v>
      </c>
    </row>
    <row r="790" spans="1:13" x14ac:dyDescent="0.35">
      <c r="A790" t="s">
        <v>6607</v>
      </c>
      <c r="B790" t="s">
        <v>4533</v>
      </c>
      <c r="C790" t="s">
        <v>4434</v>
      </c>
      <c r="D790" t="s">
        <v>6179</v>
      </c>
      <c r="E790">
        <v>3</v>
      </c>
      <c r="F790" t="s">
        <v>4435</v>
      </c>
      <c r="G790" t="s">
        <v>4436</v>
      </c>
      <c r="H790" t="s">
        <v>318</v>
      </c>
      <c r="I790" t="s">
        <v>6192</v>
      </c>
      <c r="J790" t="s">
        <v>6186</v>
      </c>
      <c r="K790">
        <v>1</v>
      </c>
      <c r="L790">
        <v>11.95</v>
      </c>
      <c r="M790">
        <v>35.85</v>
      </c>
    </row>
    <row r="791" spans="1:13" x14ac:dyDescent="0.35">
      <c r="A791" t="s">
        <v>6608</v>
      </c>
      <c r="B791" t="s">
        <v>4665</v>
      </c>
      <c r="C791" t="s">
        <v>4434</v>
      </c>
      <c r="D791" t="s">
        <v>6153</v>
      </c>
      <c r="E791">
        <v>5</v>
      </c>
      <c r="F791" t="s">
        <v>4435</v>
      </c>
      <c r="G791" t="s">
        <v>4436</v>
      </c>
      <c r="H791" t="s">
        <v>318</v>
      </c>
      <c r="I791" t="s">
        <v>6194</v>
      </c>
      <c r="J791" t="s">
        <v>6187</v>
      </c>
      <c r="K791">
        <v>0.2</v>
      </c>
      <c r="L791" s="3">
        <v>3645</v>
      </c>
      <c r="M791" s="3">
        <v>18225</v>
      </c>
    </row>
    <row r="792" spans="1:13" x14ac:dyDescent="0.35">
      <c r="A792" t="s">
        <v>6609</v>
      </c>
      <c r="B792" t="s">
        <v>4753</v>
      </c>
      <c r="C792" t="s">
        <v>4434</v>
      </c>
      <c r="D792" t="s">
        <v>6154</v>
      </c>
      <c r="E792">
        <v>6</v>
      </c>
      <c r="F792" t="s">
        <v>4435</v>
      </c>
      <c r="G792" t="s">
        <v>4436</v>
      </c>
      <c r="H792" t="s">
        <v>318</v>
      </c>
      <c r="I792" t="s">
        <v>6193</v>
      </c>
      <c r="J792" t="s">
        <v>6187</v>
      </c>
      <c r="K792">
        <v>0.2</v>
      </c>
      <c r="L792" s="3">
        <v>2985</v>
      </c>
      <c r="M792">
        <v>17.91</v>
      </c>
    </row>
    <row r="793" spans="1:13" x14ac:dyDescent="0.35">
      <c r="A793" t="s">
        <v>6292</v>
      </c>
      <c r="B793" t="s">
        <v>5333</v>
      </c>
      <c r="C793" t="s">
        <v>5334</v>
      </c>
      <c r="D793" t="s">
        <v>6142</v>
      </c>
      <c r="E793">
        <v>5</v>
      </c>
      <c r="F793" t="s">
        <v>5335</v>
      </c>
      <c r="G793" t="s">
        <v>5336</v>
      </c>
      <c r="H793" t="s">
        <v>19</v>
      </c>
      <c r="I793" t="s">
        <v>6192</v>
      </c>
      <c r="J793" t="s">
        <v>6186</v>
      </c>
      <c r="K793">
        <v>2.5</v>
      </c>
      <c r="L793" s="3">
        <v>27485</v>
      </c>
      <c r="M793" s="3">
        <v>137425</v>
      </c>
    </row>
    <row r="794" spans="1:13" x14ac:dyDescent="0.35">
      <c r="A794" t="s">
        <v>6610</v>
      </c>
      <c r="B794" t="s">
        <v>1355</v>
      </c>
      <c r="C794" t="s">
        <v>1356</v>
      </c>
      <c r="D794" t="s">
        <v>6168</v>
      </c>
      <c r="E794">
        <v>5</v>
      </c>
      <c r="F794" t="s">
        <v>1357</v>
      </c>
      <c r="G794" t="s">
        <v>1358</v>
      </c>
      <c r="H794" t="s">
        <v>19</v>
      </c>
      <c r="I794" t="s">
        <v>6193</v>
      </c>
      <c r="J794" t="s">
        <v>6187</v>
      </c>
      <c r="K794">
        <v>2.5</v>
      </c>
      <c r="L794" s="3">
        <v>22885</v>
      </c>
      <c r="M794" s="3">
        <v>114425</v>
      </c>
    </row>
    <row r="795" spans="1:13" x14ac:dyDescent="0.35">
      <c r="A795" t="s">
        <v>6610</v>
      </c>
      <c r="B795" t="s">
        <v>1355</v>
      </c>
      <c r="C795" t="s">
        <v>1356</v>
      </c>
      <c r="D795" t="s">
        <v>6168</v>
      </c>
      <c r="E795">
        <v>5</v>
      </c>
      <c r="F795" t="s">
        <v>1357</v>
      </c>
      <c r="G795" t="s">
        <v>1358</v>
      </c>
      <c r="H795" t="s">
        <v>19</v>
      </c>
      <c r="I795" t="s">
        <v>6193</v>
      </c>
      <c r="J795" t="s">
        <v>6187</v>
      </c>
      <c r="K795">
        <v>2.5</v>
      </c>
      <c r="L795" s="3">
        <v>22885</v>
      </c>
      <c r="M795" s="3">
        <v>114425</v>
      </c>
    </row>
    <row r="796" spans="1:13" x14ac:dyDescent="0.35">
      <c r="A796" t="s">
        <v>6611</v>
      </c>
      <c r="B796" t="s">
        <v>2487</v>
      </c>
      <c r="C796" t="s">
        <v>2488</v>
      </c>
      <c r="D796" t="s">
        <v>6175</v>
      </c>
      <c r="E796">
        <v>6</v>
      </c>
      <c r="F796" t="s">
        <v>2489</v>
      </c>
      <c r="G796" t="s">
        <v>2490</v>
      </c>
      <c r="H796" t="s">
        <v>19</v>
      </c>
      <c r="I796" t="s">
        <v>6193</v>
      </c>
      <c r="J796" t="s">
        <v>6188</v>
      </c>
      <c r="K796">
        <v>2.5</v>
      </c>
      <c r="L796" s="3">
        <v>25875</v>
      </c>
      <c r="M796">
        <v>155.25</v>
      </c>
    </row>
    <row r="797" spans="1:13" x14ac:dyDescent="0.35">
      <c r="A797" t="s">
        <v>6611</v>
      </c>
      <c r="B797" t="s">
        <v>2487</v>
      </c>
      <c r="C797" t="s">
        <v>2488</v>
      </c>
      <c r="D797" t="s">
        <v>6175</v>
      </c>
      <c r="E797">
        <v>6</v>
      </c>
      <c r="F797" t="s">
        <v>2489</v>
      </c>
      <c r="G797" t="s">
        <v>2490</v>
      </c>
      <c r="H797" t="s">
        <v>19</v>
      </c>
      <c r="I797" t="s">
        <v>6193</v>
      </c>
      <c r="J797" t="s">
        <v>6188</v>
      </c>
      <c r="K797">
        <v>2.5</v>
      </c>
      <c r="L797" s="3">
        <v>25875</v>
      </c>
      <c r="M797">
        <v>155.25</v>
      </c>
    </row>
    <row r="798" spans="1:13" x14ac:dyDescent="0.35">
      <c r="A798" t="s">
        <v>6612</v>
      </c>
      <c r="B798" t="s">
        <v>5944</v>
      </c>
      <c r="C798" t="s">
        <v>5945</v>
      </c>
      <c r="D798" t="s">
        <v>6138</v>
      </c>
      <c r="E798">
        <v>3</v>
      </c>
      <c r="F798" t="s">
        <v>5946</v>
      </c>
      <c r="G798" t="s">
        <v>5947</v>
      </c>
      <c r="H798" t="s">
        <v>19</v>
      </c>
      <c r="I798" t="s">
        <v>6192</v>
      </c>
      <c r="J798" t="s">
        <v>6188</v>
      </c>
      <c r="K798">
        <v>1</v>
      </c>
      <c r="L798">
        <v>9.9499999999999993</v>
      </c>
      <c r="M798">
        <v>29.85</v>
      </c>
    </row>
    <row r="799" spans="1:13" x14ac:dyDescent="0.35">
      <c r="A799" t="s">
        <v>6578</v>
      </c>
      <c r="B799" t="s">
        <v>4423</v>
      </c>
      <c r="C799" t="s">
        <v>4424</v>
      </c>
      <c r="D799" t="s">
        <v>6169</v>
      </c>
      <c r="E799">
        <v>4</v>
      </c>
      <c r="F799" t="s">
        <v>4425</v>
      </c>
      <c r="G799" t="s">
        <v>4426</v>
      </c>
      <c r="H799" t="s">
        <v>19</v>
      </c>
      <c r="I799" t="s">
        <v>6195</v>
      </c>
      <c r="J799" t="s">
        <v>6187</v>
      </c>
      <c r="K799">
        <v>0.5</v>
      </c>
      <c r="L799">
        <v>7.77</v>
      </c>
      <c r="M799">
        <v>31.08</v>
      </c>
    </row>
    <row r="800" spans="1:13" x14ac:dyDescent="0.35">
      <c r="A800" t="s">
        <v>6613</v>
      </c>
      <c r="B800" t="s">
        <v>5861</v>
      </c>
      <c r="C800" t="s">
        <v>5862</v>
      </c>
      <c r="D800" t="s">
        <v>6178</v>
      </c>
      <c r="E800">
        <v>4</v>
      </c>
      <c r="F800" t="s">
        <v>5863</v>
      </c>
      <c r="G800" t="s">
        <v>6197</v>
      </c>
      <c r="H800" t="s">
        <v>19</v>
      </c>
      <c r="I800" t="s">
        <v>6192</v>
      </c>
      <c r="J800" t="s">
        <v>6186</v>
      </c>
      <c r="K800">
        <v>0.2</v>
      </c>
      <c r="L800" s="3">
        <v>3585</v>
      </c>
      <c r="M800">
        <v>14.34</v>
      </c>
    </row>
    <row r="801" spans="1:13" x14ac:dyDescent="0.35">
      <c r="A801" t="s">
        <v>6320</v>
      </c>
      <c r="B801" t="s">
        <v>4699</v>
      </c>
      <c r="C801" t="s">
        <v>4700</v>
      </c>
      <c r="D801" t="s">
        <v>6144</v>
      </c>
      <c r="E801">
        <v>2</v>
      </c>
      <c r="F801" t="s">
        <v>4701</v>
      </c>
      <c r="G801" t="s">
        <v>4702</v>
      </c>
      <c r="H801" t="s">
        <v>318</v>
      </c>
      <c r="I801" t="s">
        <v>6194</v>
      </c>
      <c r="J801" t="s">
        <v>6187</v>
      </c>
      <c r="K801">
        <v>0.5</v>
      </c>
      <c r="L801">
        <v>7.29</v>
      </c>
      <c r="M801">
        <v>14.58</v>
      </c>
    </row>
    <row r="802" spans="1:13" x14ac:dyDescent="0.35">
      <c r="A802" t="s">
        <v>6614</v>
      </c>
      <c r="B802" t="s">
        <v>3900</v>
      </c>
      <c r="C802" t="s">
        <v>3901</v>
      </c>
      <c r="D802" t="s">
        <v>6165</v>
      </c>
      <c r="E802">
        <v>4</v>
      </c>
      <c r="F802" t="s">
        <v>3902</v>
      </c>
      <c r="G802" t="s">
        <v>6197</v>
      </c>
      <c r="H802" t="s">
        <v>318</v>
      </c>
      <c r="I802" t="s">
        <v>6195</v>
      </c>
      <c r="J802" t="s">
        <v>6187</v>
      </c>
      <c r="K802">
        <v>2.5</v>
      </c>
      <c r="L802" s="3">
        <v>29785</v>
      </c>
      <c r="M802">
        <v>119.14</v>
      </c>
    </row>
    <row r="803" spans="1:13" x14ac:dyDescent="0.35">
      <c r="A803" t="s">
        <v>6615</v>
      </c>
      <c r="B803" t="s">
        <v>4466</v>
      </c>
      <c r="C803" t="s">
        <v>4467</v>
      </c>
      <c r="D803" t="s">
        <v>6153</v>
      </c>
      <c r="E803">
        <v>6</v>
      </c>
      <c r="F803" t="s">
        <v>4468</v>
      </c>
      <c r="G803" t="s">
        <v>6197</v>
      </c>
      <c r="H803" t="s">
        <v>19</v>
      </c>
      <c r="I803" t="s">
        <v>6194</v>
      </c>
      <c r="J803" t="s">
        <v>6187</v>
      </c>
      <c r="K803">
        <v>0.2</v>
      </c>
      <c r="L803" s="3">
        <v>3645</v>
      </c>
      <c r="M803">
        <v>21.87</v>
      </c>
    </row>
    <row r="804" spans="1:13" x14ac:dyDescent="0.35">
      <c r="A804" t="s">
        <v>6616</v>
      </c>
      <c r="B804" t="s">
        <v>2464</v>
      </c>
      <c r="C804" t="s">
        <v>2465</v>
      </c>
      <c r="D804" t="s">
        <v>6158</v>
      </c>
      <c r="E804">
        <v>4</v>
      </c>
      <c r="F804" t="s">
        <v>2466</v>
      </c>
      <c r="G804" t="s">
        <v>2467</v>
      </c>
      <c r="H804" t="s">
        <v>19</v>
      </c>
      <c r="I804" t="s">
        <v>6193</v>
      </c>
      <c r="J804" t="s">
        <v>6187</v>
      </c>
      <c r="K804">
        <v>0.5</v>
      </c>
      <c r="L804">
        <v>5.97</v>
      </c>
      <c r="M804">
        <v>23.88</v>
      </c>
    </row>
    <row r="805" spans="1:13" x14ac:dyDescent="0.35">
      <c r="A805" t="s">
        <v>6616</v>
      </c>
      <c r="B805" t="s">
        <v>2464</v>
      </c>
      <c r="C805" t="s">
        <v>2465</v>
      </c>
      <c r="D805" t="s">
        <v>6158</v>
      </c>
      <c r="E805">
        <v>4</v>
      </c>
      <c r="F805" t="s">
        <v>2466</v>
      </c>
      <c r="G805" t="s">
        <v>2467</v>
      </c>
      <c r="H805" t="s">
        <v>19</v>
      </c>
      <c r="I805" t="s">
        <v>6193</v>
      </c>
      <c r="J805" t="s">
        <v>6187</v>
      </c>
      <c r="K805">
        <v>0.5</v>
      </c>
      <c r="L805">
        <v>5.97</v>
      </c>
      <c r="M805">
        <v>23.88</v>
      </c>
    </row>
    <row r="806" spans="1:13" x14ac:dyDescent="0.35">
      <c r="A806" t="s">
        <v>6617</v>
      </c>
      <c r="B806" t="s">
        <v>2609</v>
      </c>
      <c r="C806" t="s">
        <v>2610</v>
      </c>
      <c r="D806" t="s">
        <v>6146</v>
      </c>
      <c r="E806">
        <v>1</v>
      </c>
      <c r="F806" t="s">
        <v>2611</v>
      </c>
      <c r="G806" t="s">
        <v>2612</v>
      </c>
      <c r="H806" t="s">
        <v>19</v>
      </c>
      <c r="I806" t="s">
        <v>6192</v>
      </c>
      <c r="J806" t="s">
        <v>6188</v>
      </c>
      <c r="K806">
        <v>0.5</v>
      </c>
      <c r="L806">
        <v>5.97</v>
      </c>
      <c r="M806">
        <v>5.97</v>
      </c>
    </row>
    <row r="807" spans="1:13" x14ac:dyDescent="0.35">
      <c r="A807" t="s">
        <v>6617</v>
      </c>
      <c r="B807" t="s">
        <v>2609</v>
      </c>
      <c r="C807" t="s">
        <v>2610</v>
      </c>
      <c r="D807" t="s">
        <v>6146</v>
      </c>
      <c r="E807">
        <v>1</v>
      </c>
      <c r="F807" t="s">
        <v>2611</v>
      </c>
      <c r="G807" t="s">
        <v>2612</v>
      </c>
      <c r="H807" t="s">
        <v>19</v>
      </c>
      <c r="I807" t="s">
        <v>6192</v>
      </c>
      <c r="J807" t="s">
        <v>6188</v>
      </c>
      <c r="K807">
        <v>0.5</v>
      </c>
      <c r="L807">
        <v>5.97</v>
      </c>
      <c r="M807">
        <v>5.97</v>
      </c>
    </row>
    <row r="808" spans="1:13" x14ac:dyDescent="0.35">
      <c r="A808" t="s">
        <v>6574</v>
      </c>
      <c r="B808" t="s">
        <v>4875</v>
      </c>
      <c r="C808" t="s">
        <v>4876</v>
      </c>
      <c r="D808" t="s">
        <v>6157</v>
      </c>
      <c r="E808">
        <v>3</v>
      </c>
      <c r="F808" t="s">
        <v>4877</v>
      </c>
      <c r="G808" t="s">
        <v>4878</v>
      </c>
      <c r="H808" t="s">
        <v>19</v>
      </c>
      <c r="I808" t="s">
        <v>6193</v>
      </c>
      <c r="J808" t="s">
        <v>6188</v>
      </c>
      <c r="K808">
        <v>0.5</v>
      </c>
      <c r="L808">
        <v>6.75</v>
      </c>
      <c r="M808">
        <v>20.25</v>
      </c>
    </row>
    <row r="809" spans="1:13" x14ac:dyDescent="0.35">
      <c r="A809" t="s">
        <v>6354</v>
      </c>
      <c r="B809" t="s">
        <v>1289</v>
      </c>
      <c r="C809" t="s">
        <v>1290</v>
      </c>
      <c r="D809" t="s">
        <v>6148</v>
      </c>
      <c r="E809">
        <v>4</v>
      </c>
      <c r="F809" t="s">
        <v>1291</v>
      </c>
      <c r="G809" t="s">
        <v>6197</v>
      </c>
      <c r="H809" t="s">
        <v>318</v>
      </c>
      <c r="I809" t="s">
        <v>6194</v>
      </c>
      <c r="J809" t="s">
        <v>6186</v>
      </c>
      <c r="K809">
        <v>2.5</v>
      </c>
      <c r="L809" s="3">
        <v>34155</v>
      </c>
      <c r="M809">
        <v>136.62</v>
      </c>
    </row>
    <row r="810" spans="1:13" x14ac:dyDescent="0.35">
      <c r="A810" t="s">
        <v>6354</v>
      </c>
      <c r="B810" t="s">
        <v>1289</v>
      </c>
      <c r="C810" t="s">
        <v>1290</v>
      </c>
      <c r="D810" t="s">
        <v>6148</v>
      </c>
      <c r="E810">
        <v>4</v>
      </c>
      <c r="F810" t="s">
        <v>1291</v>
      </c>
      <c r="G810" t="s">
        <v>6197</v>
      </c>
      <c r="H810" t="s">
        <v>318</v>
      </c>
      <c r="I810" t="s">
        <v>6194</v>
      </c>
      <c r="J810" t="s">
        <v>6186</v>
      </c>
      <c r="K810">
        <v>2.5</v>
      </c>
      <c r="L810" s="3">
        <v>34155</v>
      </c>
      <c r="M810">
        <v>136.62</v>
      </c>
    </row>
    <row r="811" spans="1:13" x14ac:dyDescent="0.35">
      <c r="A811" t="s">
        <v>6618</v>
      </c>
      <c r="B811" t="s">
        <v>3136</v>
      </c>
      <c r="C811" t="s">
        <v>3137</v>
      </c>
      <c r="D811" t="s">
        <v>6141</v>
      </c>
      <c r="E811">
        <v>3</v>
      </c>
      <c r="F811" t="s">
        <v>3138</v>
      </c>
      <c r="G811" t="s">
        <v>3139</v>
      </c>
      <c r="H811" t="s">
        <v>19</v>
      </c>
      <c r="I811" t="s">
        <v>6194</v>
      </c>
      <c r="J811" t="s">
        <v>6188</v>
      </c>
      <c r="K811">
        <v>1</v>
      </c>
      <c r="L811">
        <v>13.75</v>
      </c>
      <c r="M811">
        <v>41.25</v>
      </c>
    </row>
    <row r="812" spans="1:13" x14ac:dyDescent="0.35">
      <c r="A812" t="s">
        <v>6618</v>
      </c>
      <c r="B812" t="s">
        <v>3136</v>
      </c>
      <c r="C812" t="s">
        <v>3137</v>
      </c>
      <c r="D812" t="s">
        <v>6141</v>
      </c>
      <c r="E812">
        <v>3</v>
      </c>
      <c r="F812" t="s">
        <v>3138</v>
      </c>
      <c r="G812" t="s">
        <v>3139</v>
      </c>
      <c r="H812" t="s">
        <v>19</v>
      </c>
      <c r="I812" t="s">
        <v>6194</v>
      </c>
      <c r="J812" t="s">
        <v>6188</v>
      </c>
      <c r="K812">
        <v>1</v>
      </c>
      <c r="L812">
        <v>13.75</v>
      </c>
      <c r="M812">
        <v>41.25</v>
      </c>
    </row>
    <row r="813" spans="1:13" x14ac:dyDescent="0.35">
      <c r="A813" t="s">
        <v>6619</v>
      </c>
      <c r="B813" t="s">
        <v>6007</v>
      </c>
      <c r="C813" t="s">
        <v>6008</v>
      </c>
      <c r="D813" t="s">
        <v>6142</v>
      </c>
      <c r="E813">
        <v>5</v>
      </c>
      <c r="F813" t="s">
        <v>6009</v>
      </c>
      <c r="G813" t="s">
        <v>6010</v>
      </c>
      <c r="H813" t="s">
        <v>19</v>
      </c>
      <c r="I813" t="s">
        <v>6192</v>
      </c>
      <c r="J813" t="s">
        <v>6186</v>
      </c>
      <c r="K813">
        <v>2.5</v>
      </c>
      <c r="L813" s="3">
        <v>27485</v>
      </c>
      <c r="M813" s="3">
        <v>137425</v>
      </c>
    </row>
    <row r="814" spans="1:13" x14ac:dyDescent="0.35">
      <c r="A814" t="s">
        <v>6620</v>
      </c>
      <c r="B814" t="s">
        <v>4943</v>
      </c>
      <c r="C814" t="s">
        <v>4944</v>
      </c>
      <c r="D814" t="s">
        <v>6151</v>
      </c>
      <c r="E814">
        <v>2</v>
      </c>
      <c r="F814" t="s">
        <v>4945</v>
      </c>
      <c r="G814" t="s">
        <v>4946</v>
      </c>
      <c r="H814" t="s">
        <v>318</v>
      </c>
      <c r="I814" t="s">
        <v>6192</v>
      </c>
      <c r="J814" t="s">
        <v>6188</v>
      </c>
      <c r="K814">
        <v>2.5</v>
      </c>
      <c r="L814" s="3">
        <v>22885</v>
      </c>
      <c r="M814">
        <v>45.77</v>
      </c>
    </row>
    <row r="815" spans="1:13" x14ac:dyDescent="0.35">
      <c r="A815" t="s">
        <v>6621</v>
      </c>
      <c r="B815" t="s">
        <v>2538</v>
      </c>
      <c r="C815" t="s">
        <v>2539</v>
      </c>
      <c r="D815" t="s">
        <v>6162</v>
      </c>
      <c r="E815">
        <v>6</v>
      </c>
      <c r="F815" t="s">
        <v>2540</v>
      </c>
      <c r="G815" t="s">
        <v>2541</v>
      </c>
      <c r="H815" t="s">
        <v>19</v>
      </c>
      <c r="I815" t="s">
        <v>6195</v>
      </c>
      <c r="J815" t="s">
        <v>6188</v>
      </c>
      <c r="K815">
        <v>1</v>
      </c>
      <c r="L815">
        <v>14.55</v>
      </c>
      <c r="M815">
        <v>87.3</v>
      </c>
    </row>
    <row r="816" spans="1:13" x14ac:dyDescent="0.35">
      <c r="A816" t="s">
        <v>6621</v>
      </c>
      <c r="B816" t="s">
        <v>2538</v>
      </c>
      <c r="C816" t="s">
        <v>2539</v>
      </c>
      <c r="D816" t="s">
        <v>6162</v>
      </c>
      <c r="E816">
        <v>6</v>
      </c>
      <c r="F816" t="s">
        <v>2540</v>
      </c>
      <c r="G816" t="s">
        <v>2541</v>
      </c>
      <c r="H816" t="s">
        <v>19</v>
      </c>
      <c r="I816" t="s">
        <v>6195</v>
      </c>
      <c r="J816" t="s">
        <v>6188</v>
      </c>
      <c r="K816">
        <v>1</v>
      </c>
      <c r="L816">
        <v>14.55</v>
      </c>
      <c r="M816">
        <v>87.3</v>
      </c>
    </row>
    <row r="817" spans="1:13" x14ac:dyDescent="0.35">
      <c r="A817" t="s">
        <v>6622</v>
      </c>
      <c r="B817" t="s">
        <v>5748</v>
      </c>
      <c r="C817" t="s">
        <v>5749</v>
      </c>
      <c r="D817" t="s">
        <v>6183</v>
      </c>
      <c r="E817">
        <v>1</v>
      </c>
      <c r="F817" t="s">
        <v>5750</v>
      </c>
      <c r="G817" t="s">
        <v>5751</v>
      </c>
      <c r="H817" t="s">
        <v>19</v>
      </c>
      <c r="I817" t="s">
        <v>6194</v>
      </c>
      <c r="J817" t="s">
        <v>6187</v>
      </c>
      <c r="K817">
        <v>1</v>
      </c>
      <c r="L817">
        <v>12.15</v>
      </c>
      <c r="M817">
        <v>12.15</v>
      </c>
    </row>
    <row r="818" spans="1:13" x14ac:dyDescent="0.35">
      <c r="A818" t="s">
        <v>6495</v>
      </c>
      <c r="B818" t="s">
        <v>4670</v>
      </c>
      <c r="C818" t="s">
        <v>4671</v>
      </c>
      <c r="D818" t="s">
        <v>6173</v>
      </c>
      <c r="E818">
        <v>4</v>
      </c>
      <c r="F818" t="s">
        <v>4672</v>
      </c>
      <c r="G818" t="s">
        <v>4673</v>
      </c>
      <c r="H818" t="s">
        <v>318</v>
      </c>
      <c r="I818" t="s">
        <v>6192</v>
      </c>
      <c r="J818" t="s">
        <v>6186</v>
      </c>
      <c r="K818">
        <v>0.5</v>
      </c>
      <c r="L818">
        <v>7.17</v>
      </c>
      <c r="M818">
        <v>28.68</v>
      </c>
    </row>
    <row r="819" spans="1:13" x14ac:dyDescent="0.35">
      <c r="A819" t="s">
        <v>6623</v>
      </c>
      <c r="B819" t="s">
        <v>5158</v>
      </c>
      <c r="C819" t="s">
        <v>5159</v>
      </c>
      <c r="D819" t="s">
        <v>6139</v>
      </c>
      <c r="E819">
        <v>5</v>
      </c>
      <c r="F819" t="s">
        <v>5160</v>
      </c>
      <c r="G819" t="s">
        <v>5161</v>
      </c>
      <c r="H819" t="s">
        <v>19</v>
      </c>
      <c r="I819" t="s">
        <v>6194</v>
      </c>
      <c r="J819" t="s">
        <v>6188</v>
      </c>
      <c r="K819">
        <v>0.5</v>
      </c>
      <c r="L819">
        <v>8.25</v>
      </c>
      <c r="M819">
        <v>41.25</v>
      </c>
    </row>
    <row r="820" spans="1:13" x14ac:dyDescent="0.35">
      <c r="A820" t="s">
        <v>6624</v>
      </c>
      <c r="B820" t="s">
        <v>1389</v>
      </c>
      <c r="C820" t="s">
        <v>1390</v>
      </c>
      <c r="D820" t="s">
        <v>6139</v>
      </c>
      <c r="E820">
        <v>4</v>
      </c>
      <c r="F820" t="s">
        <v>1391</v>
      </c>
      <c r="G820" t="s">
        <v>1392</v>
      </c>
      <c r="H820" t="s">
        <v>19</v>
      </c>
      <c r="I820" t="s">
        <v>6194</v>
      </c>
      <c r="J820" t="s">
        <v>6188</v>
      </c>
      <c r="K820">
        <v>0.5</v>
      </c>
      <c r="L820">
        <v>8.25</v>
      </c>
      <c r="M820">
        <v>33</v>
      </c>
    </row>
    <row r="821" spans="1:13" x14ac:dyDescent="0.35">
      <c r="A821" t="s">
        <v>6624</v>
      </c>
      <c r="B821" t="s">
        <v>1389</v>
      </c>
      <c r="C821" t="s">
        <v>1390</v>
      </c>
      <c r="D821" t="s">
        <v>6139</v>
      </c>
      <c r="E821">
        <v>4</v>
      </c>
      <c r="F821" t="s">
        <v>1391</v>
      </c>
      <c r="G821" t="s">
        <v>1392</v>
      </c>
      <c r="H821" t="s">
        <v>19</v>
      </c>
      <c r="I821" t="s">
        <v>6194</v>
      </c>
      <c r="J821" t="s">
        <v>6188</v>
      </c>
      <c r="K821">
        <v>0.5</v>
      </c>
      <c r="L821">
        <v>8.25</v>
      </c>
      <c r="M821">
        <v>33</v>
      </c>
    </row>
    <row r="822" spans="1:13" x14ac:dyDescent="0.35">
      <c r="A822" t="s">
        <v>6625</v>
      </c>
      <c r="B822" t="s">
        <v>3418</v>
      </c>
      <c r="C822" t="s">
        <v>3419</v>
      </c>
      <c r="D822" t="s">
        <v>6185</v>
      </c>
      <c r="E822">
        <v>5</v>
      </c>
      <c r="F822" t="s">
        <v>3420</v>
      </c>
      <c r="G822" t="s">
        <v>3421</v>
      </c>
      <c r="H822" t="s">
        <v>19</v>
      </c>
      <c r="I822" t="s">
        <v>6194</v>
      </c>
      <c r="J822" t="s">
        <v>6187</v>
      </c>
      <c r="K822">
        <v>2.5</v>
      </c>
      <c r="L822" s="3">
        <v>27945</v>
      </c>
      <c r="M822" s="3">
        <v>139725</v>
      </c>
    </row>
    <row r="823" spans="1:13" x14ac:dyDescent="0.35">
      <c r="A823" t="s">
        <v>6625</v>
      </c>
      <c r="B823" t="s">
        <v>3418</v>
      </c>
      <c r="C823" t="s">
        <v>3419</v>
      </c>
      <c r="D823" t="s">
        <v>6185</v>
      </c>
      <c r="E823">
        <v>5</v>
      </c>
      <c r="F823" t="s">
        <v>3420</v>
      </c>
      <c r="G823" t="s">
        <v>3421</v>
      </c>
      <c r="H823" t="s">
        <v>19</v>
      </c>
      <c r="I823" t="s">
        <v>6194</v>
      </c>
      <c r="J823" t="s">
        <v>6187</v>
      </c>
      <c r="K823">
        <v>2.5</v>
      </c>
      <c r="L823" s="3">
        <v>27945</v>
      </c>
      <c r="M823" s="3">
        <v>139725</v>
      </c>
    </row>
    <row r="824" spans="1:13" x14ac:dyDescent="0.35">
      <c r="A824" t="s">
        <v>6558</v>
      </c>
      <c r="B824" t="s">
        <v>2079</v>
      </c>
      <c r="C824" t="s">
        <v>2080</v>
      </c>
      <c r="D824" t="s">
        <v>6171</v>
      </c>
      <c r="E824">
        <v>4</v>
      </c>
      <c r="F824" t="s">
        <v>2081</v>
      </c>
      <c r="G824" t="s">
        <v>2082</v>
      </c>
      <c r="H824" t="s">
        <v>19</v>
      </c>
      <c r="I824" t="s">
        <v>6194</v>
      </c>
      <c r="J824" t="s">
        <v>6186</v>
      </c>
      <c r="K824">
        <v>1</v>
      </c>
      <c r="L824">
        <v>14.85</v>
      </c>
      <c r="M824">
        <v>59.4</v>
      </c>
    </row>
    <row r="825" spans="1:13" x14ac:dyDescent="0.35">
      <c r="A825" t="s">
        <v>6558</v>
      </c>
      <c r="B825" t="s">
        <v>2079</v>
      </c>
      <c r="C825" t="s">
        <v>2080</v>
      </c>
      <c r="D825" t="s">
        <v>6171</v>
      </c>
      <c r="E825">
        <v>4</v>
      </c>
      <c r="F825" t="s">
        <v>2081</v>
      </c>
      <c r="G825" t="s">
        <v>2082</v>
      </c>
      <c r="H825" t="s">
        <v>19</v>
      </c>
      <c r="I825" t="s">
        <v>6194</v>
      </c>
      <c r="J825" t="s">
        <v>6186</v>
      </c>
      <c r="K825">
        <v>1</v>
      </c>
      <c r="L825">
        <v>14.85</v>
      </c>
      <c r="M825">
        <v>59.4</v>
      </c>
    </row>
    <row r="826" spans="1:13" x14ac:dyDescent="0.35">
      <c r="A826" t="s">
        <v>6626</v>
      </c>
      <c r="B826" t="s">
        <v>778</v>
      </c>
      <c r="C826" t="s">
        <v>779</v>
      </c>
      <c r="D826" t="s">
        <v>6164</v>
      </c>
      <c r="E826">
        <v>4</v>
      </c>
      <c r="F826" t="s">
        <v>780</v>
      </c>
      <c r="G826" t="s">
        <v>781</v>
      </c>
      <c r="H826" t="s">
        <v>318</v>
      </c>
      <c r="I826" t="s">
        <v>6195</v>
      </c>
      <c r="J826" t="s">
        <v>6186</v>
      </c>
      <c r="K826">
        <v>2.5</v>
      </c>
      <c r="L826" s="3">
        <v>36455</v>
      </c>
      <c r="M826">
        <v>145.82</v>
      </c>
    </row>
    <row r="827" spans="1:13" x14ac:dyDescent="0.35">
      <c r="A827" t="s">
        <v>6626</v>
      </c>
      <c r="B827" t="s">
        <v>778</v>
      </c>
      <c r="C827" t="s">
        <v>779</v>
      </c>
      <c r="D827" t="s">
        <v>6164</v>
      </c>
      <c r="E827">
        <v>4</v>
      </c>
      <c r="F827" t="s">
        <v>780</v>
      </c>
      <c r="G827" t="s">
        <v>781</v>
      </c>
      <c r="H827" t="s">
        <v>318</v>
      </c>
      <c r="I827" t="s">
        <v>6195</v>
      </c>
      <c r="J827" t="s">
        <v>6186</v>
      </c>
      <c r="K827">
        <v>2.5</v>
      </c>
      <c r="L827" s="3">
        <v>36455</v>
      </c>
      <c r="M827">
        <v>145.82</v>
      </c>
    </row>
    <row r="828" spans="1:13" x14ac:dyDescent="0.35">
      <c r="A828" t="s">
        <v>6286</v>
      </c>
      <c r="B828" t="s">
        <v>4961</v>
      </c>
      <c r="C828" t="s">
        <v>4962</v>
      </c>
      <c r="D828" t="s">
        <v>6145</v>
      </c>
      <c r="E828">
        <v>5</v>
      </c>
      <c r="F828" t="s">
        <v>4963</v>
      </c>
      <c r="G828" t="s">
        <v>4964</v>
      </c>
      <c r="H828" t="s">
        <v>19</v>
      </c>
      <c r="I828" t="s">
        <v>6195</v>
      </c>
      <c r="J828" t="s">
        <v>6186</v>
      </c>
      <c r="K828">
        <v>0.2</v>
      </c>
      <c r="L828" s="3">
        <v>4755</v>
      </c>
      <c r="M828" s="3">
        <v>23775</v>
      </c>
    </row>
    <row r="829" spans="1:13" x14ac:dyDescent="0.35">
      <c r="A829" t="s">
        <v>6532</v>
      </c>
      <c r="B829" t="s">
        <v>1492</v>
      </c>
      <c r="C829" t="s">
        <v>1493</v>
      </c>
      <c r="D829" t="s">
        <v>6140</v>
      </c>
      <c r="E829">
        <v>2</v>
      </c>
      <c r="F829" t="s">
        <v>1494</v>
      </c>
      <c r="G829" t="s">
        <v>1495</v>
      </c>
      <c r="H829" t="s">
        <v>19</v>
      </c>
      <c r="I829" t="s">
        <v>6193</v>
      </c>
      <c r="J829" t="s">
        <v>6186</v>
      </c>
      <c r="K829">
        <v>1</v>
      </c>
      <c r="L829">
        <v>12.95</v>
      </c>
      <c r="M829">
        <v>25.9</v>
      </c>
    </row>
    <row r="830" spans="1:13" x14ac:dyDescent="0.35">
      <c r="A830" t="s">
        <v>6532</v>
      </c>
      <c r="B830" t="s">
        <v>1492</v>
      </c>
      <c r="C830" t="s">
        <v>1493</v>
      </c>
      <c r="D830" t="s">
        <v>6140</v>
      </c>
      <c r="E830">
        <v>2</v>
      </c>
      <c r="F830" t="s">
        <v>1494</v>
      </c>
      <c r="G830" t="s">
        <v>1495</v>
      </c>
      <c r="H830" t="s">
        <v>19</v>
      </c>
      <c r="I830" t="s">
        <v>6193</v>
      </c>
      <c r="J830" t="s">
        <v>6186</v>
      </c>
      <c r="K830">
        <v>1</v>
      </c>
      <c r="L830">
        <v>12.95</v>
      </c>
      <c r="M830">
        <v>25.9</v>
      </c>
    </row>
    <row r="831" spans="1:13" x14ac:dyDescent="0.35">
      <c r="A831" t="s">
        <v>6627</v>
      </c>
      <c r="B831" t="s">
        <v>5046</v>
      </c>
      <c r="C831" t="s">
        <v>5047</v>
      </c>
      <c r="D831" t="s">
        <v>6150</v>
      </c>
      <c r="E831">
        <v>2</v>
      </c>
      <c r="F831" t="s">
        <v>5048</v>
      </c>
      <c r="G831" t="s">
        <v>6197</v>
      </c>
      <c r="H831" t="s">
        <v>28</v>
      </c>
      <c r="I831" t="s">
        <v>6195</v>
      </c>
      <c r="J831" t="s">
        <v>6187</v>
      </c>
      <c r="K831">
        <v>0.2</v>
      </c>
      <c r="L831" s="3">
        <v>3885</v>
      </c>
      <c r="M831">
        <v>7.77</v>
      </c>
    </row>
    <row r="832" spans="1:13" x14ac:dyDescent="0.35">
      <c r="A832" t="s">
        <v>6628</v>
      </c>
      <c r="B832" t="s">
        <v>3225</v>
      </c>
      <c r="C832" t="s">
        <v>3226</v>
      </c>
      <c r="D832" t="s">
        <v>6161</v>
      </c>
      <c r="E832">
        <v>6</v>
      </c>
      <c r="F832" t="s">
        <v>3227</v>
      </c>
      <c r="G832" t="s">
        <v>3228</v>
      </c>
      <c r="H832" t="s">
        <v>19</v>
      </c>
      <c r="I832" t="s">
        <v>6195</v>
      </c>
      <c r="J832" t="s">
        <v>6186</v>
      </c>
      <c r="K832">
        <v>0.5</v>
      </c>
      <c r="L832">
        <v>9.51</v>
      </c>
      <c r="M832">
        <v>57.06</v>
      </c>
    </row>
    <row r="833" spans="1:13" x14ac:dyDescent="0.35">
      <c r="A833" t="s">
        <v>6628</v>
      </c>
      <c r="B833" t="s">
        <v>3225</v>
      </c>
      <c r="C833" t="s">
        <v>3226</v>
      </c>
      <c r="D833" t="s">
        <v>6161</v>
      </c>
      <c r="E833">
        <v>6</v>
      </c>
      <c r="F833" t="s">
        <v>3227</v>
      </c>
      <c r="G833" t="s">
        <v>3228</v>
      </c>
      <c r="H833" t="s">
        <v>19</v>
      </c>
      <c r="I833" t="s">
        <v>6195</v>
      </c>
      <c r="J833" t="s">
        <v>6186</v>
      </c>
      <c r="K833">
        <v>0.5</v>
      </c>
      <c r="L833">
        <v>9.51</v>
      </c>
      <c r="M833">
        <v>57.06</v>
      </c>
    </row>
    <row r="834" spans="1:13" x14ac:dyDescent="0.35">
      <c r="A834" t="s">
        <v>6629</v>
      </c>
      <c r="B834" t="s">
        <v>2169</v>
      </c>
      <c r="C834" t="s">
        <v>2170</v>
      </c>
      <c r="D834" t="s">
        <v>6184</v>
      </c>
      <c r="E834">
        <v>6</v>
      </c>
      <c r="F834" t="s">
        <v>2171</v>
      </c>
      <c r="G834" t="s">
        <v>2172</v>
      </c>
      <c r="H834" t="s">
        <v>19</v>
      </c>
      <c r="I834" t="s">
        <v>6194</v>
      </c>
      <c r="J834" t="s">
        <v>6186</v>
      </c>
      <c r="K834">
        <v>0.2</v>
      </c>
      <c r="L834" s="3">
        <v>4455</v>
      </c>
      <c r="M834">
        <v>26.73</v>
      </c>
    </row>
    <row r="835" spans="1:13" x14ac:dyDescent="0.35">
      <c r="A835" t="s">
        <v>6629</v>
      </c>
      <c r="B835" t="s">
        <v>2169</v>
      </c>
      <c r="C835" t="s">
        <v>2170</v>
      </c>
      <c r="D835" t="s">
        <v>6184</v>
      </c>
      <c r="E835">
        <v>6</v>
      </c>
      <c r="F835" t="s">
        <v>2171</v>
      </c>
      <c r="G835" t="s">
        <v>2172</v>
      </c>
      <c r="H835" t="s">
        <v>19</v>
      </c>
      <c r="I835" t="s">
        <v>6194</v>
      </c>
      <c r="J835" t="s">
        <v>6186</v>
      </c>
      <c r="K835">
        <v>0.2</v>
      </c>
      <c r="L835" s="3">
        <v>4455</v>
      </c>
      <c r="M835">
        <v>26.73</v>
      </c>
    </row>
    <row r="836" spans="1:13" x14ac:dyDescent="0.35">
      <c r="A836" t="s">
        <v>6630</v>
      </c>
      <c r="B836" t="s">
        <v>3266</v>
      </c>
      <c r="C836" t="s">
        <v>3267</v>
      </c>
      <c r="D836" t="s">
        <v>6150</v>
      </c>
      <c r="E836">
        <v>6</v>
      </c>
      <c r="F836" t="s">
        <v>3268</v>
      </c>
      <c r="G836" t="s">
        <v>6197</v>
      </c>
      <c r="H836" t="s">
        <v>19</v>
      </c>
      <c r="I836" t="s">
        <v>6195</v>
      </c>
      <c r="J836" t="s">
        <v>6187</v>
      </c>
      <c r="K836">
        <v>0.2</v>
      </c>
      <c r="L836" s="3">
        <v>3885</v>
      </c>
      <c r="M836">
        <v>23.31</v>
      </c>
    </row>
    <row r="837" spans="1:13" x14ac:dyDescent="0.35">
      <c r="A837" t="s">
        <v>6630</v>
      </c>
      <c r="B837" t="s">
        <v>3266</v>
      </c>
      <c r="C837" t="s">
        <v>3267</v>
      </c>
      <c r="D837" t="s">
        <v>6150</v>
      </c>
      <c r="E837">
        <v>6</v>
      </c>
      <c r="F837" t="s">
        <v>3268</v>
      </c>
      <c r="G837" t="s">
        <v>6197</v>
      </c>
      <c r="H837" t="s">
        <v>19</v>
      </c>
      <c r="I837" t="s">
        <v>6195</v>
      </c>
      <c r="J837" t="s">
        <v>6187</v>
      </c>
      <c r="K837">
        <v>0.2</v>
      </c>
      <c r="L837" s="3">
        <v>3885</v>
      </c>
      <c r="M837">
        <v>23.31</v>
      </c>
    </row>
    <row r="838" spans="1:13" x14ac:dyDescent="0.35">
      <c r="A838" t="s">
        <v>6198</v>
      </c>
      <c r="B838" t="s">
        <v>1643</v>
      </c>
      <c r="C838" t="s">
        <v>1644</v>
      </c>
      <c r="D838" t="s">
        <v>6163</v>
      </c>
      <c r="E838">
        <v>3</v>
      </c>
      <c r="F838" t="s">
        <v>1645</v>
      </c>
      <c r="G838" t="s">
        <v>6197</v>
      </c>
      <c r="H838" t="s">
        <v>19</v>
      </c>
      <c r="I838" t="s">
        <v>6192</v>
      </c>
      <c r="J838" t="s">
        <v>6187</v>
      </c>
      <c r="K838">
        <v>0.2</v>
      </c>
      <c r="L838" s="3">
        <v>2685</v>
      </c>
      <c r="M838" s="3">
        <v>8055</v>
      </c>
    </row>
    <row r="839" spans="1:13" x14ac:dyDescent="0.35">
      <c r="A839" t="s">
        <v>6198</v>
      </c>
      <c r="B839" t="s">
        <v>1643</v>
      </c>
      <c r="C839" t="s">
        <v>1644</v>
      </c>
      <c r="D839" t="s">
        <v>6163</v>
      </c>
      <c r="E839">
        <v>3</v>
      </c>
      <c r="F839" t="s">
        <v>1645</v>
      </c>
      <c r="G839" t="s">
        <v>6197</v>
      </c>
      <c r="H839" t="s">
        <v>19</v>
      </c>
      <c r="I839" t="s">
        <v>6192</v>
      </c>
      <c r="J839" t="s">
        <v>6187</v>
      </c>
      <c r="K839">
        <v>0.2</v>
      </c>
      <c r="L839" s="3">
        <v>2685</v>
      </c>
      <c r="M839" s="3">
        <v>8055</v>
      </c>
    </row>
    <row r="840" spans="1:13" x14ac:dyDescent="0.35">
      <c r="A840" t="s">
        <v>6631</v>
      </c>
      <c r="B840" t="s">
        <v>3643</v>
      </c>
      <c r="C840" t="s">
        <v>3644</v>
      </c>
      <c r="D840" t="s">
        <v>6150</v>
      </c>
      <c r="E840">
        <v>4</v>
      </c>
      <c r="F840" t="s">
        <v>3645</v>
      </c>
      <c r="G840" t="s">
        <v>6197</v>
      </c>
      <c r="H840" t="s">
        <v>19</v>
      </c>
      <c r="I840" t="s">
        <v>6195</v>
      </c>
      <c r="J840" t="s">
        <v>6187</v>
      </c>
      <c r="K840">
        <v>0.2</v>
      </c>
      <c r="L840" s="3">
        <v>3885</v>
      </c>
      <c r="M840">
        <v>15.54</v>
      </c>
    </row>
    <row r="841" spans="1:13" x14ac:dyDescent="0.35">
      <c r="A841" t="s">
        <v>6632</v>
      </c>
      <c r="B841" t="s">
        <v>2112</v>
      </c>
      <c r="C841" t="s">
        <v>2113</v>
      </c>
      <c r="D841" t="s">
        <v>6178</v>
      </c>
      <c r="E841">
        <v>4</v>
      </c>
      <c r="F841" t="s">
        <v>2114</v>
      </c>
      <c r="G841" t="s">
        <v>2115</v>
      </c>
      <c r="H841" t="s">
        <v>19</v>
      </c>
      <c r="I841" t="s">
        <v>6192</v>
      </c>
      <c r="J841" t="s">
        <v>6186</v>
      </c>
      <c r="K841">
        <v>0.2</v>
      </c>
      <c r="L841" s="3">
        <v>3585</v>
      </c>
      <c r="M841">
        <v>14.34</v>
      </c>
    </row>
    <row r="842" spans="1:13" x14ac:dyDescent="0.35">
      <c r="A842" t="s">
        <v>6632</v>
      </c>
      <c r="B842" t="s">
        <v>2112</v>
      </c>
      <c r="C842" t="s">
        <v>2113</v>
      </c>
      <c r="D842" t="s">
        <v>6178</v>
      </c>
      <c r="E842">
        <v>4</v>
      </c>
      <c r="F842" t="s">
        <v>2114</v>
      </c>
      <c r="G842" t="s">
        <v>2115</v>
      </c>
      <c r="H842" t="s">
        <v>19</v>
      </c>
      <c r="I842" t="s">
        <v>6192</v>
      </c>
      <c r="J842" t="s">
        <v>6186</v>
      </c>
      <c r="K842">
        <v>0.2</v>
      </c>
      <c r="L842" s="3">
        <v>3585</v>
      </c>
      <c r="M842">
        <v>14.34</v>
      </c>
    </row>
    <row r="843" spans="1:13" x14ac:dyDescent="0.35">
      <c r="A843" t="s">
        <v>6546</v>
      </c>
      <c r="B843" t="s">
        <v>1753</v>
      </c>
      <c r="C843" t="s">
        <v>1754</v>
      </c>
      <c r="D843" t="s">
        <v>6165</v>
      </c>
      <c r="E843">
        <v>4</v>
      </c>
      <c r="F843" t="s">
        <v>1755</v>
      </c>
      <c r="G843" t="s">
        <v>1756</v>
      </c>
      <c r="H843" t="s">
        <v>19</v>
      </c>
      <c r="I843" t="s">
        <v>6195</v>
      </c>
      <c r="J843" t="s">
        <v>6187</v>
      </c>
      <c r="K843">
        <v>2.5</v>
      </c>
      <c r="L843" s="3">
        <v>29785</v>
      </c>
      <c r="M843">
        <v>119.14</v>
      </c>
    </row>
    <row r="844" spans="1:13" x14ac:dyDescent="0.35">
      <c r="A844" t="s">
        <v>6546</v>
      </c>
      <c r="B844" t="s">
        <v>1753</v>
      </c>
      <c r="C844" t="s">
        <v>1754</v>
      </c>
      <c r="D844" t="s">
        <v>6165</v>
      </c>
      <c r="E844">
        <v>4</v>
      </c>
      <c r="F844" t="s">
        <v>1755</v>
      </c>
      <c r="G844" t="s">
        <v>1756</v>
      </c>
      <c r="H844" t="s">
        <v>19</v>
      </c>
      <c r="I844" t="s">
        <v>6195</v>
      </c>
      <c r="J844" t="s">
        <v>6187</v>
      </c>
      <c r="K844">
        <v>2.5</v>
      </c>
      <c r="L844" s="3">
        <v>29785</v>
      </c>
      <c r="M844">
        <v>119.14</v>
      </c>
    </row>
    <row r="845" spans="1:13" x14ac:dyDescent="0.35">
      <c r="A845" t="s">
        <v>6280</v>
      </c>
      <c r="B845" t="s">
        <v>4377</v>
      </c>
      <c r="C845" t="s">
        <v>4378</v>
      </c>
      <c r="D845" t="s">
        <v>6140</v>
      </c>
      <c r="E845">
        <v>5</v>
      </c>
      <c r="F845" t="s">
        <v>4379</v>
      </c>
      <c r="G845" t="s">
        <v>4380</v>
      </c>
      <c r="H845" t="s">
        <v>318</v>
      </c>
      <c r="I845" t="s">
        <v>6193</v>
      </c>
      <c r="J845" t="s">
        <v>6186</v>
      </c>
      <c r="K845">
        <v>1</v>
      </c>
      <c r="L845">
        <v>12.95</v>
      </c>
      <c r="M845">
        <v>64.75</v>
      </c>
    </row>
    <row r="846" spans="1:13" x14ac:dyDescent="0.35">
      <c r="A846" t="s">
        <v>6633</v>
      </c>
      <c r="B846" t="s">
        <v>5507</v>
      </c>
      <c r="C846" t="s">
        <v>5508</v>
      </c>
      <c r="D846" t="s">
        <v>6184</v>
      </c>
      <c r="E846">
        <v>3</v>
      </c>
      <c r="F846" t="s">
        <v>5509</v>
      </c>
      <c r="G846" t="s">
        <v>5510</v>
      </c>
      <c r="H846" t="s">
        <v>19</v>
      </c>
      <c r="I846" t="s">
        <v>6194</v>
      </c>
      <c r="J846" t="s">
        <v>6186</v>
      </c>
      <c r="K846">
        <v>0.2</v>
      </c>
      <c r="L846" s="3">
        <v>4455</v>
      </c>
      <c r="M846" s="3">
        <v>13365</v>
      </c>
    </row>
    <row r="847" spans="1:13" x14ac:dyDescent="0.35">
      <c r="A847" t="s">
        <v>6374</v>
      </c>
      <c r="B847" t="s">
        <v>3854</v>
      </c>
      <c r="C847" t="s">
        <v>3855</v>
      </c>
      <c r="D847" t="s">
        <v>6157</v>
      </c>
      <c r="E847">
        <v>5</v>
      </c>
      <c r="F847" t="s">
        <v>3856</v>
      </c>
      <c r="G847" t="s">
        <v>3857</v>
      </c>
      <c r="H847" t="s">
        <v>19</v>
      </c>
      <c r="I847" t="s">
        <v>6193</v>
      </c>
      <c r="J847" t="s">
        <v>6188</v>
      </c>
      <c r="K847">
        <v>0.5</v>
      </c>
      <c r="L847">
        <v>6.75</v>
      </c>
      <c r="M847">
        <v>33.75</v>
      </c>
    </row>
    <row r="848" spans="1:13" x14ac:dyDescent="0.35">
      <c r="A848" t="s">
        <v>6634</v>
      </c>
      <c r="B848" t="s">
        <v>3542</v>
      </c>
      <c r="C848" t="s">
        <v>3543</v>
      </c>
      <c r="D848" t="s">
        <v>6170</v>
      </c>
      <c r="E848">
        <v>4</v>
      </c>
      <c r="F848" t="s">
        <v>3544</v>
      </c>
      <c r="G848" t="s">
        <v>3545</v>
      </c>
      <c r="H848" t="s">
        <v>19</v>
      </c>
      <c r="I848" t="s">
        <v>6195</v>
      </c>
      <c r="J848" t="s">
        <v>6186</v>
      </c>
      <c r="K848">
        <v>1</v>
      </c>
      <c r="L848">
        <v>15.85</v>
      </c>
      <c r="M848">
        <v>63.4</v>
      </c>
    </row>
    <row r="849" spans="1:13" x14ac:dyDescent="0.35">
      <c r="A849" t="s">
        <v>6634</v>
      </c>
      <c r="B849" t="s">
        <v>3542</v>
      </c>
      <c r="C849" t="s">
        <v>3543</v>
      </c>
      <c r="D849" t="s">
        <v>6170</v>
      </c>
      <c r="E849">
        <v>4</v>
      </c>
      <c r="F849" t="s">
        <v>3544</v>
      </c>
      <c r="G849" t="s">
        <v>3545</v>
      </c>
      <c r="H849" t="s">
        <v>19</v>
      </c>
      <c r="I849" t="s">
        <v>6195</v>
      </c>
      <c r="J849" t="s">
        <v>6186</v>
      </c>
      <c r="K849">
        <v>1</v>
      </c>
      <c r="L849">
        <v>15.85</v>
      </c>
      <c r="M849">
        <v>63.4</v>
      </c>
    </row>
    <row r="850" spans="1:13" x14ac:dyDescent="0.35">
      <c r="A850" t="s">
        <v>6635</v>
      </c>
      <c r="B850" t="s">
        <v>6041</v>
      </c>
      <c r="C850" t="s">
        <v>6042</v>
      </c>
      <c r="D850" t="s">
        <v>6179</v>
      </c>
      <c r="E850">
        <v>2</v>
      </c>
      <c r="F850" t="s">
        <v>6043</v>
      </c>
      <c r="G850" t="s">
        <v>6044</v>
      </c>
      <c r="H850" t="s">
        <v>19</v>
      </c>
      <c r="I850" t="s">
        <v>6192</v>
      </c>
      <c r="J850" t="s">
        <v>6186</v>
      </c>
      <c r="K850">
        <v>1</v>
      </c>
      <c r="L850">
        <v>11.95</v>
      </c>
      <c r="M850">
        <v>23.9</v>
      </c>
    </row>
    <row r="851" spans="1:13" x14ac:dyDescent="0.35">
      <c r="A851" t="s">
        <v>6636</v>
      </c>
      <c r="B851" t="s">
        <v>1579</v>
      </c>
      <c r="C851" t="s">
        <v>1580</v>
      </c>
      <c r="D851" t="s">
        <v>6171</v>
      </c>
      <c r="E851">
        <v>3</v>
      </c>
      <c r="F851" t="s">
        <v>1581</v>
      </c>
      <c r="G851" t="s">
        <v>6197</v>
      </c>
      <c r="H851" t="s">
        <v>19</v>
      </c>
      <c r="I851" t="s">
        <v>6194</v>
      </c>
      <c r="J851" t="s">
        <v>6186</v>
      </c>
      <c r="K851">
        <v>1</v>
      </c>
      <c r="L851">
        <v>14.85</v>
      </c>
      <c r="M851">
        <v>44.55</v>
      </c>
    </row>
    <row r="852" spans="1:13" x14ac:dyDescent="0.35">
      <c r="A852" t="s">
        <v>6636</v>
      </c>
      <c r="B852" t="s">
        <v>1579</v>
      </c>
      <c r="C852" t="s">
        <v>1580</v>
      </c>
      <c r="D852" t="s">
        <v>6171</v>
      </c>
      <c r="E852">
        <v>3</v>
      </c>
      <c r="F852" t="s">
        <v>1581</v>
      </c>
      <c r="G852" t="s">
        <v>6197</v>
      </c>
      <c r="H852" t="s">
        <v>19</v>
      </c>
      <c r="I852" t="s">
        <v>6194</v>
      </c>
      <c r="J852" t="s">
        <v>6186</v>
      </c>
      <c r="K852">
        <v>1</v>
      </c>
      <c r="L852">
        <v>14.85</v>
      </c>
      <c r="M852">
        <v>44.55</v>
      </c>
    </row>
    <row r="853" spans="1:13" x14ac:dyDescent="0.35">
      <c r="A853" t="s">
        <v>6637</v>
      </c>
      <c r="B853" t="s">
        <v>913</v>
      </c>
      <c r="C853" t="s">
        <v>914</v>
      </c>
      <c r="D853" t="s">
        <v>6177</v>
      </c>
      <c r="E853">
        <v>6</v>
      </c>
      <c r="F853" t="s">
        <v>915</v>
      </c>
      <c r="G853" t="s">
        <v>916</v>
      </c>
      <c r="H853" t="s">
        <v>318</v>
      </c>
      <c r="I853" t="s">
        <v>6192</v>
      </c>
      <c r="J853" t="s">
        <v>6187</v>
      </c>
      <c r="K853">
        <v>1</v>
      </c>
      <c r="L853">
        <v>8.9499999999999993</v>
      </c>
      <c r="M853">
        <v>53.7</v>
      </c>
    </row>
    <row r="854" spans="1:13" x14ac:dyDescent="0.35">
      <c r="A854" t="s">
        <v>6637</v>
      </c>
      <c r="B854" t="s">
        <v>913</v>
      </c>
      <c r="C854" t="s">
        <v>914</v>
      </c>
      <c r="D854" t="s">
        <v>6177</v>
      </c>
      <c r="E854">
        <v>6</v>
      </c>
      <c r="F854" t="s">
        <v>915</v>
      </c>
      <c r="G854" t="s">
        <v>916</v>
      </c>
      <c r="H854" t="s">
        <v>318</v>
      </c>
      <c r="I854" t="s">
        <v>6192</v>
      </c>
      <c r="J854" t="s">
        <v>6187</v>
      </c>
      <c r="K854">
        <v>1</v>
      </c>
      <c r="L854">
        <v>8.9499999999999993</v>
      </c>
      <c r="M854">
        <v>53.7</v>
      </c>
    </row>
    <row r="855" spans="1:13" x14ac:dyDescent="0.35">
      <c r="A855" t="s">
        <v>6638</v>
      </c>
      <c r="B855" t="s">
        <v>5477</v>
      </c>
      <c r="C855" t="s">
        <v>5526</v>
      </c>
      <c r="D855" t="s">
        <v>6168</v>
      </c>
      <c r="E855">
        <v>5</v>
      </c>
      <c r="F855" t="s">
        <v>5527</v>
      </c>
      <c r="G855" t="s">
        <v>5528</v>
      </c>
      <c r="H855" t="s">
        <v>19</v>
      </c>
      <c r="I855" t="s">
        <v>6193</v>
      </c>
      <c r="J855" t="s">
        <v>6187</v>
      </c>
      <c r="K855">
        <v>2.5</v>
      </c>
      <c r="L855" s="3">
        <v>22885</v>
      </c>
      <c r="M855" s="3">
        <v>114425</v>
      </c>
    </row>
    <row r="856" spans="1:13" x14ac:dyDescent="0.35">
      <c r="A856" t="s">
        <v>6261</v>
      </c>
      <c r="B856" t="s">
        <v>5525</v>
      </c>
      <c r="C856" t="s">
        <v>5526</v>
      </c>
      <c r="D856" t="s">
        <v>6149</v>
      </c>
      <c r="E856">
        <v>1</v>
      </c>
      <c r="F856" t="s">
        <v>5527</v>
      </c>
      <c r="G856" t="s">
        <v>5528</v>
      </c>
      <c r="H856" t="s">
        <v>19</v>
      </c>
      <c r="I856" t="s">
        <v>6192</v>
      </c>
      <c r="J856" t="s">
        <v>6187</v>
      </c>
      <c r="K856">
        <v>2.5</v>
      </c>
      <c r="L856" s="3">
        <v>20585</v>
      </c>
      <c r="M856" s="3">
        <v>20585</v>
      </c>
    </row>
    <row r="857" spans="1:13" x14ac:dyDescent="0.35">
      <c r="A857" t="s">
        <v>6639</v>
      </c>
      <c r="B857" t="s">
        <v>2824</v>
      </c>
      <c r="C857" t="s">
        <v>2825</v>
      </c>
      <c r="D857" t="s">
        <v>6178</v>
      </c>
      <c r="E857">
        <v>3</v>
      </c>
      <c r="F857" t="s">
        <v>2826</v>
      </c>
      <c r="G857" t="s">
        <v>6197</v>
      </c>
      <c r="H857" t="s">
        <v>19</v>
      </c>
      <c r="I857" t="s">
        <v>6192</v>
      </c>
      <c r="J857" t="s">
        <v>6186</v>
      </c>
      <c r="K857">
        <v>0.2</v>
      </c>
      <c r="L857" s="3">
        <v>3585</v>
      </c>
      <c r="M857" s="3">
        <v>10755</v>
      </c>
    </row>
    <row r="858" spans="1:13" x14ac:dyDescent="0.35">
      <c r="A858" t="s">
        <v>6639</v>
      </c>
      <c r="B858" t="s">
        <v>2824</v>
      </c>
      <c r="C858" t="s">
        <v>2825</v>
      </c>
      <c r="D858" t="s">
        <v>6178</v>
      </c>
      <c r="E858">
        <v>3</v>
      </c>
      <c r="F858" t="s">
        <v>2826</v>
      </c>
      <c r="G858" t="s">
        <v>6197</v>
      </c>
      <c r="H858" t="s">
        <v>19</v>
      </c>
      <c r="I858" t="s">
        <v>6192</v>
      </c>
      <c r="J858" t="s">
        <v>6186</v>
      </c>
      <c r="K858">
        <v>0.2</v>
      </c>
      <c r="L858" s="3">
        <v>3585</v>
      </c>
      <c r="M858" s="3">
        <v>10755</v>
      </c>
    </row>
    <row r="859" spans="1:13" x14ac:dyDescent="0.35">
      <c r="A859" t="s">
        <v>6640</v>
      </c>
      <c r="B859" t="s">
        <v>2999</v>
      </c>
      <c r="C859" t="s">
        <v>3000</v>
      </c>
      <c r="D859" t="s">
        <v>6181</v>
      </c>
      <c r="E859">
        <v>2</v>
      </c>
      <c r="F859" t="s">
        <v>3001</v>
      </c>
      <c r="G859" t="s">
        <v>3002</v>
      </c>
      <c r="H859" t="s">
        <v>318</v>
      </c>
      <c r="I859" t="s">
        <v>6195</v>
      </c>
      <c r="J859" t="s">
        <v>6188</v>
      </c>
      <c r="K859">
        <v>2.5</v>
      </c>
      <c r="L859" s="3">
        <v>33465</v>
      </c>
      <c r="M859">
        <v>66.930000000000007</v>
      </c>
    </row>
    <row r="860" spans="1:13" x14ac:dyDescent="0.35">
      <c r="A860" t="s">
        <v>6640</v>
      </c>
      <c r="B860" t="s">
        <v>2999</v>
      </c>
      <c r="C860" t="s">
        <v>3000</v>
      </c>
      <c r="D860" t="s">
        <v>6181</v>
      </c>
      <c r="E860">
        <v>2</v>
      </c>
      <c r="F860" t="s">
        <v>3001</v>
      </c>
      <c r="G860" t="s">
        <v>3002</v>
      </c>
      <c r="H860" t="s">
        <v>318</v>
      </c>
      <c r="I860" t="s">
        <v>6195</v>
      </c>
      <c r="J860" t="s">
        <v>6188</v>
      </c>
      <c r="K860">
        <v>2.5</v>
      </c>
      <c r="L860" s="3">
        <v>33465</v>
      </c>
      <c r="M860">
        <v>66.930000000000007</v>
      </c>
    </row>
    <row r="861" spans="1:13" x14ac:dyDescent="0.35">
      <c r="A861" t="s">
        <v>6641</v>
      </c>
      <c r="B861" t="s">
        <v>3242</v>
      </c>
      <c r="C861" t="s">
        <v>3243</v>
      </c>
      <c r="D861" t="s">
        <v>6183</v>
      </c>
      <c r="E861">
        <v>6</v>
      </c>
      <c r="F861" t="s">
        <v>3244</v>
      </c>
      <c r="G861" t="s">
        <v>3245</v>
      </c>
      <c r="H861" t="s">
        <v>318</v>
      </c>
      <c r="I861" t="s">
        <v>6194</v>
      </c>
      <c r="J861" t="s">
        <v>6187</v>
      </c>
      <c r="K861">
        <v>1</v>
      </c>
      <c r="L861">
        <v>12.15</v>
      </c>
      <c r="M861">
        <v>72.900000000000006</v>
      </c>
    </row>
    <row r="862" spans="1:13" x14ac:dyDescent="0.35">
      <c r="A862" t="s">
        <v>6641</v>
      </c>
      <c r="B862" t="s">
        <v>3242</v>
      </c>
      <c r="C862" t="s">
        <v>3243</v>
      </c>
      <c r="D862" t="s">
        <v>6183</v>
      </c>
      <c r="E862">
        <v>6</v>
      </c>
      <c r="F862" t="s">
        <v>3244</v>
      </c>
      <c r="G862" t="s">
        <v>3245</v>
      </c>
      <c r="H862" t="s">
        <v>318</v>
      </c>
      <c r="I862" t="s">
        <v>6194</v>
      </c>
      <c r="J862" t="s">
        <v>6187</v>
      </c>
      <c r="K862">
        <v>1</v>
      </c>
      <c r="L862">
        <v>12.15</v>
      </c>
      <c r="M862">
        <v>72.900000000000006</v>
      </c>
    </row>
    <row r="863" spans="1:13" x14ac:dyDescent="0.35">
      <c r="A863" t="s">
        <v>6642</v>
      </c>
      <c r="B863" t="s">
        <v>5211</v>
      </c>
      <c r="C863" t="s">
        <v>5212</v>
      </c>
      <c r="D863" t="s">
        <v>6176</v>
      </c>
      <c r="E863">
        <v>1</v>
      </c>
      <c r="F863" t="s">
        <v>5213</v>
      </c>
      <c r="G863" t="s">
        <v>5214</v>
      </c>
      <c r="H863" t="s">
        <v>19</v>
      </c>
      <c r="I863" t="s">
        <v>6194</v>
      </c>
      <c r="J863" t="s">
        <v>6186</v>
      </c>
      <c r="K863">
        <v>0.5</v>
      </c>
      <c r="L863">
        <v>8.91</v>
      </c>
      <c r="M863">
        <v>8.91</v>
      </c>
    </row>
    <row r="864" spans="1:13" x14ac:dyDescent="0.35">
      <c r="A864" t="s">
        <v>6300</v>
      </c>
      <c r="B864" t="s">
        <v>2980</v>
      </c>
      <c r="C864" t="s">
        <v>2981</v>
      </c>
      <c r="D864" t="s">
        <v>6173</v>
      </c>
      <c r="E864">
        <v>5</v>
      </c>
      <c r="F864" t="s">
        <v>2982</v>
      </c>
      <c r="G864" t="s">
        <v>2983</v>
      </c>
      <c r="H864" t="s">
        <v>19</v>
      </c>
      <c r="I864" t="s">
        <v>6192</v>
      </c>
      <c r="J864" t="s">
        <v>6186</v>
      </c>
      <c r="K864">
        <v>0.5</v>
      </c>
      <c r="L864">
        <v>7.17</v>
      </c>
      <c r="M864">
        <v>35.85</v>
      </c>
    </row>
    <row r="865" spans="1:13" x14ac:dyDescent="0.35">
      <c r="A865" t="s">
        <v>6300</v>
      </c>
      <c r="B865" t="s">
        <v>2980</v>
      </c>
      <c r="C865" t="s">
        <v>2981</v>
      </c>
      <c r="D865" t="s">
        <v>6173</v>
      </c>
      <c r="E865">
        <v>5</v>
      </c>
      <c r="F865" t="s">
        <v>2982</v>
      </c>
      <c r="G865" t="s">
        <v>2983</v>
      </c>
      <c r="H865" t="s">
        <v>19</v>
      </c>
      <c r="I865" t="s">
        <v>6192</v>
      </c>
      <c r="J865" t="s">
        <v>6186</v>
      </c>
      <c r="K865">
        <v>0.5</v>
      </c>
      <c r="L865">
        <v>7.17</v>
      </c>
      <c r="M865">
        <v>35.85</v>
      </c>
    </row>
    <row r="866" spans="1:13" x14ac:dyDescent="0.35">
      <c r="A866" t="s">
        <v>6565</v>
      </c>
      <c r="B866" t="s">
        <v>5050</v>
      </c>
      <c r="C866" t="s">
        <v>5051</v>
      </c>
      <c r="D866" t="s">
        <v>6169</v>
      </c>
      <c r="E866">
        <v>3</v>
      </c>
      <c r="F866" t="s">
        <v>5052</v>
      </c>
      <c r="G866" t="s">
        <v>5053</v>
      </c>
      <c r="H866" t="s">
        <v>318</v>
      </c>
      <c r="I866" t="s">
        <v>6195</v>
      </c>
      <c r="J866" t="s">
        <v>6187</v>
      </c>
      <c r="K866">
        <v>0.5</v>
      </c>
      <c r="L866">
        <v>7.77</v>
      </c>
      <c r="M866">
        <v>23.31</v>
      </c>
    </row>
    <row r="867" spans="1:13" x14ac:dyDescent="0.35">
      <c r="A867" t="s">
        <v>6643</v>
      </c>
      <c r="B867" t="s">
        <v>6058</v>
      </c>
      <c r="C867" t="s">
        <v>6059</v>
      </c>
      <c r="D867" t="s">
        <v>6179</v>
      </c>
      <c r="E867">
        <v>4</v>
      </c>
      <c r="F867" t="s">
        <v>6060</v>
      </c>
      <c r="G867" t="s">
        <v>6061</v>
      </c>
      <c r="H867" t="s">
        <v>19</v>
      </c>
      <c r="I867" t="s">
        <v>6192</v>
      </c>
      <c r="J867" t="s">
        <v>6186</v>
      </c>
      <c r="K867">
        <v>1</v>
      </c>
      <c r="L867">
        <v>11.95</v>
      </c>
      <c r="M867">
        <v>47.8</v>
      </c>
    </row>
    <row r="868" spans="1:13" x14ac:dyDescent="0.35">
      <c r="A868" t="s">
        <v>6405</v>
      </c>
      <c r="B868" t="s">
        <v>3510</v>
      </c>
      <c r="C868" t="s">
        <v>3511</v>
      </c>
      <c r="D868" t="s">
        <v>6151</v>
      </c>
      <c r="E868">
        <v>2</v>
      </c>
      <c r="F868" t="s">
        <v>3512</v>
      </c>
      <c r="G868" t="s">
        <v>3513</v>
      </c>
      <c r="H868" t="s">
        <v>318</v>
      </c>
      <c r="I868" t="s">
        <v>6192</v>
      </c>
      <c r="J868" t="s">
        <v>6188</v>
      </c>
      <c r="K868">
        <v>2.5</v>
      </c>
      <c r="L868" s="3">
        <v>22885</v>
      </c>
      <c r="M868">
        <v>45.77</v>
      </c>
    </row>
    <row r="869" spans="1:13" x14ac:dyDescent="0.35">
      <c r="A869" t="s">
        <v>6405</v>
      </c>
      <c r="B869" t="s">
        <v>3510</v>
      </c>
      <c r="C869" t="s">
        <v>3511</v>
      </c>
      <c r="D869" t="s">
        <v>6151</v>
      </c>
      <c r="E869">
        <v>2</v>
      </c>
      <c r="F869" t="s">
        <v>3512</v>
      </c>
      <c r="G869" t="s">
        <v>3513</v>
      </c>
      <c r="H869" t="s">
        <v>318</v>
      </c>
      <c r="I869" t="s">
        <v>6192</v>
      </c>
      <c r="J869" t="s">
        <v>6188</v>
      </c>
      <c r="K869">
        <v>2.5</v>
      </c>
      <c r="L869" s="3">
        <v>22885</v>
      </c>
      <c r="M869">
        <v>45.77</v>
      </c>
    </row>
    <row r="870" spans="1:13" x14ac:dyDescent="0.35">
      <c r="A870" t="s">
        <v>6644</v>
      </c>
      <c r="B870" t="s">
        <v>3866</v>
      </c>
      <c r="C870" t="s">
        <v>3867</v>
      </c>
      <c r="D870" t="s">
        <v>6174</v>
      </c>
      <c r="E870">
        <v>4</v>
      </c>
      <c r="F870" t="s">
        <v>3868</v>
      </c>
      <c r="G870" t="s">
        <v>3869</v>
      </c>
      <c r="H870" t="s">
        <v>19</v>
      </c>
      <c r="I870" t="s">
        <v>6192</v>
      </c>
      <c r="J870" t="s">
        <v>6188</v>
      </c>
      <c r="K870">
        <v>0.2</v>
      </c>
      <c r="L870" s="3">
        <v>2985</v>
      </c>
      <c r="M870">
        <v>11.94</v>
      </c>
    </row>
    <row r="871" spans="1:13" x14ac:dyDescent="0.35">
      <c r="A871" t="s">
        <v>6621</v>
      </c>
      <c r="B871" t="s">
        <v>1783</v>
      </c>
      <c r="C871" t="s">
        <v>1784</v>
      </c>
      <c r="D871" t="s">
        <v>6159</v>
      </c>
      <c r="E871">
        <v>2</v>
      </c>
      <c r="F871" t="s">
        <v>1785</v>
      </c>
      <c r="G871" t="s">
        <v>1786</v>
      </c>
      <c r="H871" t="s">
        <v>19</v>
      </c>
      <c r="I871" t="s">
        <v>6195</v>
      </c>
      <c r="J871" t="s">
        <v>6188</v>
      </c>
      <c r="K871">
        <v>0.2</v>
      </c>
      <c r="L871" s="3">
        <v>4365</v>
      </c>
      <c r="M871">
        <v>8.73</v>
      </c>
    </row>
    <row r="872" spans="1:13" x14ac:dyDescent="0.35">
      <c r="A872" t="s">
        <v>6621</v>
      </c>
      <c r="B872" t="s">
        <v>1783</v>
      </c>
      <c r="C872" t="s">
        <v>1784</v>
      </c>
      <c r="D872" t="s">
        <v>6159</v>
      </c>
      <c r="E872">
        <v>2</v>
      </c>
      <c r="F872" t="s">
        <v>1785</v>
      </c>
      <c r="G872" t="s">
        <v>1786</v>
      </c>
      <c r="H872" t="s">
        <v>19</v>
      </c>
      <c r="I872" t="s">
        <v>6195</v>
      </c>
      <c r="J872" t="s">
        <v>6188</v>
      </c>
      <c r="K872">
        <v>0.2</v>
      </c>
      <c r="L872" s="3">
        <v>4365</v>
      </c>
      <c r="M872">
        <v>8.73</v>
      </c>
    </row>
    <row r="873" spans="1:13" x14ac:dyDescent="0.35">
      <c r="A873" t="s">
        <v>6645</v>
      </c>
      <c r="B873" t="s">
        <v>3834</v>
      </c>
      <c r="C873" t="s">
        <v>3835</v>
      </c>
      <c r="D873" t="s">
        <v>6175</v>
      </c>
      <c r="E873">
        <v>2</v>
      </c>
      <c r="F873" t="s">
        <v>3836</v>
      </c>
      <c r="G873" t="s">
        <v>6197</v>
      </c>
      <c r="H873" t="s">
        <v>19</v>
      </c>
      <c r="I873" t="s">
        <v>6193</v>
      </c>
      <c r="J873" t="s">
        <v>6188</v>
      </c>
      <c r="K873">
        <v>2.5</v>
      </c>
      <c r="L873" s="3">
        <v>25875</v>
      </c>
      <c r="M873">
        <v>51.75</v>
      </c>
    </row>
    <row r="874" spans="1:13" x14ac:dyDescent="0.35">
      <c r="A874" t="s">
        <v>6646</v>
      </c>
      <c r="B874" t="s">
        <v>2894</v>
      </c>
      <c r="C874" t="s">
        <v>2895</v>
      </c>
      <c r="D874" t="s">
        <v>6175</v>
      </c>
      <c r="E874">
        <v>3</v>
      </c>
      <c r="F874" t="s">
        <v>2896</v>
      </c>
      <c r="G874" t="s">
        <v>6197</v>
      </c>
      <c r="H874" t="s">
        <v>19</v>
      </c>
      <c r="I874" t="s">
        <v>6193</v>
      </c>
      <c r="J874" t="s">
        <v>6188</v>
      </c>
      <c r="K874">
        <v>2.5</v>
      </c>
      <c r="L874" s="3">
        <v>25875</v>
      </c>
      <c r="M874" s="3">
        <v>77625</v>
      </c>
    </row>
    <row r="875" spans="1:13" x14ac:dyDescent="0.35">
      <c r="A875" t="s">
        <v>6646</v>
      </c>
      <c r="B875" t="s">
        <v>2894</v>
      </c>
      <c r="C875" t="s">
        <v>2895</v>
      </c>
      <c r="D875" t="s">
        <v>6175</v>
      </c>
      <c r="E875">
        <v>3</v>
      </c>
      <c r="F875" t="s">
        <v>2896</v>
      </c>
      <c r="G875" t="s">
        <v>6197</v>
      </c>
      <c r="H875" t="s">
        <v>19</v>
      </c>
      <c r="I875" t="s">
        <v>6193</v>
      </c>
      <c r="J875" t="s">
        <v>6188</v>
      </c>
      <c r="K875">
        <v>2.5</v>
      </c>
      <c r="L875" s="3">
        <v>25875</v>
      </c>
      <c r="M875" s="3">
        <v>77625</v>
      </c>
    </row>
    <row r="876" spans="1:13" x14ac:dyDescent="0.35">
      <c r="A876" t="s">
        <v>6647</v>
      </c>
      <c r="B876" t="s">
        <v>4903</v>
      </c>
      <c r="C876" t="s">
        <v>4904</v>
      </c>
      <c r="D876" t="s">
        <v>6164</v>
      </c>
      <c r="E876">
        <v>4</v>
      </c>
      <c r="F876" t="s">
        <v>4905</v>
      </c>
      <c r="G876" t="s">
        <v>4906</v>
      </c>
      <c r="H876" t="s">
        <v>19</v>
      </c>
      <c r="I876" t="s">
        <v>6195</v>
      </c>
      <c r="J876" t="s">
        <v>6186</v>
      </c>
      <c r="K876">
        <v>2.5</v>
      </c>
      <c r="L876" s="3">
        <v>36455</v>
      </c>
      <c r="M876">
        <v>145.82</v>
      </c>
    </row>
    <row r="877" spans="1:13" x14ac:dyDescent="0.35">
      <c r="A877" t="s">
        <v>6323</v>
      </c>
      <c r="B877" t="s">
        <v>2175</v>
      </c>
      <c r="C877" t="s">
        <v>2176</v>
      </c>
      <c r="D877" t="s">
        <v>6148</v>
      </c>
      <c r="E877">
        <v>6</v>
      </c>
      <c r="F877" t="s">
        <v>2177</v>
      </c>
      <c r="G877" t="s">
        <v>2178</v>
      </c>
      <c r="H877" t="s">
        <v>19</v>
      </c>
      <c r="I877" t="s">
        <v>6194</v>
      </c>
      <c r="J877" t="s">
        <v>6186</v>
      </c>
      <c r="K877">
        <v>2.5</v>
      </c>
      <c r="L877" s="3">
        <v>34155</v>
      </c>
      <c r="M877">
        <v>204.93</v>
      </c>
    </row>
    <row r="878" spans="1:13" x14ac:dyDescent="0.35">
      <c r="A878" t="s">
        <v>6323</v>
      </c>
      <c r="B878" t="s">
        <v>2175</v>
      </c>
      <c r="C878" t="s">
        <v>2176</v>
      </c>
      <c r="D878" t="s">
        <v>6148</v>
      </c>
      <c r="E878">
        <v>6</v>
      </c>
      <c r="F878" t="s">
        <v>2177</v>
      </c>
      <c r="G878" t="s">
        <v>2178</v>
      </c>
      <c r="H878" t="s">
        <v>19</v>
      </c>
      <c r="I878" t="s">
        <v>6194</v>
      </c>
      <c r="J878" t="s">
        <v>6186</v>
      </c>
      <c r="K878">
        <v>2.5</v>
      </c>
      <c r="L878" s="3">
        <v>34155</v>
      </c>
      <c r="M878">
        <v>204.93</v>
      </c>
    </row>
    <row r="879" spans="1:13" x14ac:dyDescent="0.35">
      <c r="A879" t="s">
        <v>6636</v>
      </c>
      <c r="B879" t="s">
        <v>3153</v>
      </c>
      <c r="C879" t="s">
        <v>3154</v>
      </c>
      <c r="D879" t="s">
        <v>6181</v>
      </c>
      <c r="E879">
        <v>4</v>
      </c>
      <c r="F879" t="s">
        <v>3155</v>
      </c>
      <c r="G879" t="s">
        <v>6197</v>
      </c>
      <c r="H879" t="s">
        <v>19</v>
      </c>
      <c r="I879" t="s">
        <v>6195</v>
      </c>
      <c r="J879" t="s">
        <v>6188</v>
      </c>
      <c r="K879">
        <v>2.5</v>
      </c>
      <c r="L879" s="3">
        <v>33465</v>
      </c>
      <c r="M879">
        <v>133.86000000000001</v>
      </c>
    </row>
    <row r="880" spans="1:13" x14ac:dyDescent="0.35">
      <c r="A880" t="s">
        <v>6636</v>
      </c>
      <c r="B880" t="s">
        <v>3153</v>
      </c>
      <c r="C880" t="s">
        <v>3154</v>
      </c>
      <c r="D880" t="s">
        <v>6181</v>
      </c>
      <c r="E880">
        <v>4</v>
      </c>
      <c r="F880" t="s">
        <v>3155</v>
      </c>
      <c r="G880" t="s">
        <v>6197</v>
      </c>
      <c r="H880" t="s">
        <v>19</v>
      </c>
      <c r="I880" t="s">
        <v>6195</v>
      </c>
      <c r="J880" t="s">
        <v>6188</v>
      </c>
      <c r="K880">
        <v>2.5</v>
      </c>
      <c r="L880" s="3">
        <v>33465</v>
      </c>
      <c r="M880">
        <v>133.86000000000001</v>
      </c>
    </row>
    <row r="881" spans="1:13" x14ac:dyDescent="0.35">
      <c r="A881" t="s">
        <v>6648</v>
      </c>
      <c r="B881" t="s">
        <v>4342</v>
      </c>
      <c r="C881" t="s">
        <v>4343</v>
      </c>
      <c r="D881" t="s">
        <v>6156</v>
      </c>
      <c r="E881">
        <v>2</v>
      </c>
      <c r="F881" t="s">
        <v>4344</v>
      </c>
      <c r="G881" t="s">
        <v>4345</v>
      </c>
      <c r="H881" t="s">
        <v>19</v>
      </c>
      <c r="I881" t="s">
        <v>6194</v>
      </c>
      <c r="J881" t="s">
        <v>6188</v>
      </c>
      <c r="K881">
        <v>0.2</v>
      </c>
      <c r="L881" s="3">
        <v>4125</v>
      </c>
      <c r="M881">
        <v>8.25</v>
      </c>
    </row>
    <row r="882" spans="1:13" x14ac:dyDescent="0.35">
      <c r="A882" t="s">
        <v>6255</v>
      </c>
      <c r="B882" t="s">
        <v>3917</v>
      </c>
      <c r="C882" t="s">
        <v>3918</v>
      </c>
      <c r="D882" t="s">
        <v>6153</v>
      </c>
      <c r="E882">
        <v>1</v>
      </c>
      <c r="F882" t="s">
        <v>3919</v>
      </c>
      <c r="G882" t="s">
        <v>3920</v>
      </c>
      <c r="H882" t="s">
        <v>19</v>
      </c>
      <c r="I882" t="s">
        <v>6194</v>
      </c>
      <c r="J882" t="s">
        <v>6187</v>
      </c>
      <c r="K882">
        <v>0.2</v>
      </c>
      <c r="L882" s="3">
        <v>3645</v>
      </c>
      <c r="M882" s="3">
        <v>3645</v>
      </c>
    </row>
    <row r="883" spans="1:13" x14ac:dyDescent="0.35">
      <c r="A883" t="s">
        <v>6533</v>
      </c>
      <c r="B883" t="s">
        <v>5614</v>
      </c>
      <c r="C883" t="s">
        <v>5615</v>
      </c>
      <c r="D883" t="s">
        <v>6157</v>
      </c>
      <c r="E883">
        <v>4</v>
      </c>
      <c r="F883" t="s">
        <v>5616</v>
      </c>
      <c r="G883" t="s">
        <v>5617</v>
      </c>
      <c r="H883" t="s">
        <v>19</v>
      </c>
      <c r="I883" t="s">
        <v>6193</v>
      </c>
      <c r="J883" t="s">
        <v>6188</v>
      </c>
      <c r="K883">
        <v>0.5</v>
      </c>
      <c r="L883">
        <v>6.75</v>
      </c>
      <c r="M883">
        <v>27</v>
      </c>
    </row>
    <row r="884" spans="1:13" x14ac:dyDescent="0.35">
      <c r="A884" t="s">
        <v>6384</v>
      </c>
      <c r="B884" t="s">
        <v>1544</v>
      </c>
      <c r="C884" t="s">
        <v>1545</v>
      </c>
      <c r="D884" t="s">
        <v>6160</v>
      </c>
      <c r="E884">
        <v>5</v>
      </c>
      <c r="F884" t="s">
        <v>1546</v>
      </c>
      <c r="G884" t="s">
        <v>1547</v>
      </c>
      <c r="H884" t="s">
        <v>19</v>
      </c>
      <c r="I884" t="s">
        <v>6195</v>
      </c>
      <c r="J884" t="s">
        <v>6188</v>
      </c>
      <c r="K884">
        <v>0.5</v>
      </c>
      <c r="L884">
        <v>8.73</v>
      </c>
      <c r="M884">
        <v>43.65</v>
      </c>
    </row>
    <row r="885" spans="1:13" x14ac:dyDescent="0.35">
      <c r="A885" t="s">
        <v>6384</v>
      </c>
      <c r="B885" t="s">
        <v>1544</v>
      </c>
      <c r="C885" t="s">
        <v>1545</v>
      </c>
      <c r="D885" t="s">
        <v>6160</v>
      </c>
      <c r="E885">
        <v>5</v>
      </c>
      <c r="F885" t="s">
        <v>1546</v>
      </c>
      <c r="G885" t="s">
        <v>1547</v>
      </c>
      <c r="H885" t="s">
        <v>19</v>
      </c>
      <c r="I885" t="s">
        <v>6195</v>
      </c>
      <c r="J885" t="s">
        <v>6188</v>
      </c>
      <c r="K885">
        <v>0.5</v>
      </c>
      <c r="L885">
        <v>8.73</v>
      </c>
      <c r="M885">
        <v>43.65</v>
      </c>
    </row>
    <row r="886" spans="1:13" x14ac:dyDescent="0.35">
      <c r="A886" t="s">
        <v>6649</v>
      </c>
      <c r="B886" t="s">
        <v>4286</v>
      </c>
      <c r="C886" t="s">
        <v>4287</v>
      </c>
      <c r="D886" t="s">
        <v>6160</v>
      </c>
      <c r="E886">
        <v>5</v>
      </c>
      <c r="F886" t="s">
        <v>4288</v>
      </c>
      <c r="G886" t="s">
        <v>4289</v>
      </c>
      <c r="H886" t="s">
        <v>19</v>
      </c>
      <c r="I886" t="s">
        <v>6195</v>
      </c>
      <c r="J886" t="s">
        <v>6188</v>
      </c>
      <c r="K886">
        <v>0.5</v>
      </c>
      <c r="L886">
        <v>8.73</v>
      </c>
      <c r="M886">
        <v>43.65</v>
      </c>
    </row>
    <row r="887" spans="1:13" x14ac:dyDescent="0.35">
      <c r="A887" t="s">
        <v>6650</v>
      </c>
      <c r="B887" t="s">
        <v>2563</v>
      </c>
      <c r="C887" t="s">
        <v>2564</v>
      </c>
      <c r="D887" t="s">
        <v>6166</v>
      </c>
      <c r="E887">
        <v>2</v>
      </c>
      <c r="F887" t="s">
        <v>2565</v>
      </c>
      <c r="G887" t="s">
        <v>2566</v>
      </c>
      <c r="H887" t="s">
        <v>19</v>
      </c>
      <c r="I887" t="s">
        <v>6194</v>
      </c>
      <c r="J887" t="s">
        <v>6188</v>
      </c>
      <c r="K887">
        <v>2.5</v>
      </c>
      <c r="L887" s="3">
        <v>31625</v>
      </c>
      <c r="M887">
        <v>63.25</v>
      </c>
    </row>
    <row r="888" spans="1:13" x14ac:dyDescent="0.35">
      <c r="A888" t="s">
        <v>6650</v>
      </c>
      <c r="B888" t="s">
        <v>2563</v>
      </c>
      <c r="C888" t="s">
        <v>2564</v>
      </c>
      <c r="D888" t="s">
        <v>6166</v>
      </c>
      <c r="E888">
        <v>2</v>
      </c>
      <c r="F888" t="s">
        <v>2565</v>
      </c>
      <c r="G888" t="s">
        <v>2566</v>
      </c>
      <c r="H888" t="s">
        <v>19</v>
      </c>
      <c r="I888" t="s">
        <v>6194</v>
      </c>
      <c r="J888" t="s">
        <v>6188</v>
      </c>
      <c r="K888">
        <v>2.5</v>
      </c>
      <c r="L888" s="3">
        <v>31625</v>
      </c>
      <c r="M888">
        <v>63.25</v>
      </c>
    </row>
    <row r="889" spans="1:13" x14ac:dyDescent="0.35">
      <c r="A889" t="s">
        <v>6374</v>
      </c>
      <c r="B889" t="s">
        <v>1917</v>
      </c>
      <c r="C889" t="s">
        <v>1918</v>
      </c>
      <c r="D889" t="s">
        <v>6162</v>
      </c>
      <c r="E889">
        <v>4</v>
      </c>
      <c r="F889" t="s">
        <v>1919</v>
      </c>
      <c r="G889" t="s">
        <v>1920</v>
      </c>
      <c r="H889" t="s">
        <v>19</v>
      </c>
      <c r="I889" t="s">
        <v>6195</v>
      </c>
      <c r="J889" t="s">
        <v>6188</v>
      </c>
      <c r="K889">
        <v>1</v>
      </c>
      <c r="L889">
        <v>14.55</v>
      </c>
      <c r="M889">
        <v>58.2</v>
      </c>
    </row>
    <row r="890" spans="1:13" x14ac:dyDescent="0.35">
      <c r="A890" t="s">
        <v>6374</v>
      </c>
      <c r="B890" t="s">
        <v>1917</v>
      </c>
      <c r="C890" t="s">
        <v>1918</v>
      </c>
      <c r="D890" t="s">
        <v>6162</v>
      </c>
      <c r="E890">
        <v>4</v>
      </c>
      <c r="F890" t="s">
        <v>1919</v>
      </c>
      <c r="G890" t="s">
        <v>1920</v>
      </c>
      <c r="H890" t="s">
        <v>19</v>
      </c>
      <c r="I890" t="s">
        <v>6195</v>
      </c>
      <c r="J890" t="s">
        <v>6188</v>
      </c>
      <c r="K890">
        <v>1</v>
      </c>
      <c r="L890">
        <v>14.55</v>
      </c>
      <c r="M890">
        <v>58.2</v>
      </c>
    </row>
    <row r="891" spans="1:13" x14ac:dyDescent="0.35">
      <c r="A891" t="s">
        <v>6651</v>
      </c>
      <c r="B891" t="s">
        <v>3475</v>
      </c>
      <c r="C891" t="s">
        <v>3476</v>
      </c>
      <c r="D891" t="s">
        <v>6176</v>
      </c>
      <c r="E891">
        <v>6</v>
      </c>
      <c r="F891" t="s">
        <v>3477</v>
      </c>
      <c r="G891" t="s">
        <v>3478</v>
      </c>
      <c r="H891" t="s">
        <v>19</v>
      </c>
      <c r="I891" t="s">
        <v>6194</v>
      </c>
      <c r="J891" t="s">
        <v>6186</v>
      </c>
      <c r="K891">
        <v>0.5</v>
      </c>
      <c r="L891">
        <v>8.91</v>
      </c>
      <c r="M891">
        <v>53.46</v>
      </c>
    </row>
    <row r="892" spans="1:13" x14ac:dyDescent="0.35">
      <c r="A892" t="s">
        <v>6651</v>
      </c>
      <c r="B892" t="s">
        <v>3475</v>
      </c>
      <c r="C892" t="s">
        <v>3476</v>
      </c>
      <c r="D892" t="s">
        <v>6176</v>
      </c>
      <c r="E892">
        <v>6</v>
      </c>
      <c r="F892" t="s">
        <v>3477</v>
      </c>
      <c r="G892" t="s">
        <v>3478</v>
      </c>
      <c r="H892" t="s">
        <v>19</v>
      </c>
      <c r="I892" t="s">
        <v>6194</v>
      </c>
      <c r="J892" t="s">
        <v>6186</v>
      </c>
      <c r="K892">
        <v>0.5</v>
      </c>
      <c r="L892">
        <v>8.91</v>
      </c>
      <c r="M892">
        <v>53.46</v>
      </c>
    </row>
    <row r="893" spans="1:13" x14ac:dyDescent="0.35">
      <c r="A893" t="s">
        <v>6405</v>
      </c>
      <c r="B893" t="s">
        <v>2928</v>
      </c>
      <c r="C893" t="s">
        <v>2929</v>
      </c>
      <c r="D893" t="s">
        <v>6181</v>
      </c>
      <c r="E893">
        <v>6</v>
      </c>
      <c r="F893" t="s">
        <v>2930</v>
      </c>
      <c r="G893" t="s">
        <v>2931</v>
      </c>
      <c r="H893" t="s">
        <v>19</v>
      </c>
      <c r="I893" t="s">
        <v>6195</v>
      </c>
      <c r="J893" t="s">
        <v>6188</v>
      </c>
      <c r="K893">
        <v>2.5</v>
      </c>
      <c r="L893" s="3">
        <v>33465</v>
      </c>
      <c r="M893">
        <v>200.79</v>
      </c>
    </row>
    <row r="894" spans="1:13" x14ac:dyDescent="0.35">
      <c r="A894" t="s">
        <v>6405</v>
      </c>
      <c r="B894" t="s">
        <v>2928</v>
      </c>
      <c r="C894" t="s">
        <v>2929</v>
      </c>
      <c r="D894" t="s">
        <v>6181</v>
      </c>
      <c r="E894">
        <v>6</v>
      </c>
      <c r="F894" t="s">
        <v>2930</v>
      </c>
      <c r="G894" t="s">
        <v>2931</v>
      </c>
      <c r="H894" t="s">
        <v>19</v>
      </c>
      <c r="I894" t="s">
        <v>6195</v>
      </c>
      <c r="J894" t="s">
        <v>6188</v>
      </c>
      <c r="K894">
        <v>2.5</v>
      </c>
      <c r="L894" s="3">
        <v>33465</v>
      </c>
      <c r="M894">
        <v>200.79</v>
      </c>
    </row>
    <row r="895" spans="1:13" x14ac:dyDescent="0.35">
      <c r="A895" t="s">
        <v>6652</v>
      </c>
      <c r="B895" t="s">
        <v>5096</v>
      </c>
      <c r="C895" t="s">
        <v>5097</v>
      </c>
      <c r="D895" t="s">
        <v>6146</v>
      </c>
      <c r="E895">
        <v>6</v>
      </c>
      <c r="F895" t="s">
        <v>5098</v>
      </c>
      <c r="G895" t="s">
        <v>5099</v>
      </c>
      <c r="H895" t="s">
        <v>19</v>
      </c>
      <c r="I895" t="s">
        <v>6192</v>
      </c>
      <c r="J895" t="s">
        <v>6188</v>
      </c>
      <c r="K895">
        <v>0.5</v>
      </c>
      <c r="L895">
        <v>5.97</v>
      </c>
      <c r="M895">
        <v>35.82</v>
      </c>
    </row>
    <row r="896" spans="1:13" x14ac:dyDescent="0.35">
      <c r="A896" t="s">
        <v>6653</v>
      </c>
      <c r="B896" t="s">
        <v>5199</v>
      </c>
      <c r="C896" t="s">
        <v>5200</v>
      </c>
      <c r="D896" t="s">
        <v>6149</v>
      </c>
      <c r="E896">
        <v>4</v>
      </c>
      <c r="F896" t="s">
        <v>5201</v>
      </c>
      <c r="G896" t="s">
        <v>5202</v>
      </c>
      <c r="H896" t="s">
        <v>19</v>
      </c>
      <c r="I896" t="s">
        <v>6192</v>
      </c>
      <c r="J896" t="s">
        <v>6187</v>
      </c>
      <c r="K896">
        <v>2.5</v>
      </c>
      <c r="L896" s="3">
        <v>20585</v>
      </c>
      <c r="M896">
        <v>82.34</v>
      </c>
    </row>
    <row r="897" spans="1:13" x14ac:dyDescent="0.35">
      <c r="A897" t="s">
        <v>6386</v>
      </c>
      <c r="B897" t="s">
        <v>1736</v>
      </c>
      <c r="C897" t="s">
        <v>1737</v>
      </c>
      <c r="D897" t="s">
        <v>6140</v>
      </c>
      <c r="E897">
        <v>6</v>
      </c>
      <c r="F897" t="s">
        <v>1738</v>
      </c>
      <c r="G897" t="s">
        <v>1739</v>
      </c>
      <c r="H897" t="s">
        <v>19</v>
      </c>
      <c r="I897" t="s">
        <v>6193</v>
      </c>
      <c r="J897" t="s">
        <v>6186</v>
      </c>
      <c r="K897">
        <v>1</v>
      </c>
      <c r="L897">
        <v>12.95</v>
      </c>
      <c r="M897">
        <v>77.7</v>
      </c>
    </row>
    <row r="898" spans="1:13" x14ac:dyDescent="0.35">
      <c r="A898" t="s">
        <v>6386</v>
      </c>
      <c r="B898" t="s">
        <v>1736</v>
      </c>
      <c r="C898" t="s">
        <v>1737</v>
      </c>
      <c r="D898" t="s">
        <v>6140</v>
      </c>
      <c r="E898">
        <v>6</v>
      </c>
      <c r="F898" t="s">
        <v>1738</v>
      </c>
      <c r="G898" t="s">
        <v>1739</v>
      </c>
      <c r="H898" t="s">
        <v>19</v>
      </c>
      <c r="I898" t="s">
        <v>6193</v>
      </c>
      <c r="J898" t="s">
        <v>6186</v>
      </c>
      <c r="K898">
        <v>1</v>
      </c>
      <c r="L898">
        <v>12.95</v>
      </c>
      <c r="M898">
        <v>77.7</v>
      </c>
    </row>
    <row r="899" spans="1:13" x14ac:dyDescent="0.35">
      <c r="A899" t="s">
        <v>6419</v>
      </c>
      <c r="B899" t="s">
        <v>2666</v>
      </c>
      <c r="C899" t="s">
        <v>2667</v>
      </c>
      <c r="D899" t="s">
        <v>6154</v>
      </c>
      <c r="E899">
        <v>6</v>
      </c>
      <c r="F899" t="s">
        <v>2668</v>
      </c>
      <c r="G899" t="s">
        <v>6197</v>
      </c>
      <c r="H899" t="s">
        <v>19</v>
      </c>
      <c r="I899" t="s">
        <v>6193</v>
      </c>
      <c r="J899" t="s">
        <v>6187</v>
      </c>
      <c r="K899">
        <v>0.2</v>
      </c>
      <c r="L899" s="3">
        <v>2985</v>
      </c>
      <c r="M899">
        <v>17.91</v>
      </c>
    </row>
    <row r="900" spans="1:13" x14ac:dyDescent="0.35">
      <c r="A900" t="s">
        <v>6419</v>
      </c>
      <c r="B900" t="s">
        <v>2666</v>
      </c>
      <c r="C900" t="s">
        <v>2667</v>
      </c>
      <c r="D900" t="s">
        <v>6154</v>
      </c>
      <c r="E900">
        <v>6</v>
      </c>
      <c r="F900" t="s">
        <v>2668</v>
      </c>
      <c r="G900" t="s">
        <v>6197</v>
      </c>
      <c r="H900" t="s">
        <v>19</v>
      </c>
      <c r="I900" t="s">
        <v>6193</v>
      </c>
      <c r="J900" t="s">
        <v>6187</v>
      </c>
      <c r="K900">
        <v>0.2</v>
      </c>
      <c r="L900" s="3">
        <v>2985</v>
      </c>
      <c r="M900">
        <v>17.91</v>
      </c>
    </row>
    <row r="901" spans="1:13" x14ac:dyDescent="0.35">
      <c r="A901" t="s">
        <v>6654</v>
      </c>
      <c r="B901" t="s">
        <v>2775</v>
      </c>
      <c r="C901" t="s">
        <v>2776</v>
      </c>
      <c r="D901" t="s">
        <v>6139</v>
      </c>
      <c r="E901">
        <v>3</v>
      </c>
      <c r="F901" t="s">
        <v>2777</v>
      </c>
      <c r="G901" t="s">
        <v>2778</v>
      </c>
      <c r="H901" t="s">
        <v>19</v>
      </c>
      <c r="I901" t="s">
        <v>6194</v>
      </c>
      <c r="J901" t="s">
        <v>6188</v>
      </c>
      <c r="K901">
        <v>0.5</v>
      </c>
      <c r="L901">
        <v>8.25</v>
      </c>
      <c r="M901">
        <v>24.75</v>
      </c>
    </row>
    <row r="902" spans="1:13" x14ac:dyDescent="0.35">
      <c r="A902" t="s">
        <v>6654</v>
      </c>
      <c r="B902" t="s">
        <v>2775</v>
      </c>
      <c r="C902" t="s">
        <v>2776</v>
      </c>
      <c r="D902" t="s">
        <v>6139</v>
      </c>
      <c r="E902">
        <v>3</v>
      </c>
      <c r="F902" t="s">
        <v>2777</v>
      </c>
      <c r="G902" t="s">
        <v>2778</v>
      </c>
      <c r="H902" t="s">
        <v>19</v>
      </c>
      <c r="I902" t="s">
        <v>6194</v>
      </c>
      <c r="J902" t="s">
        <v>6188</v>
      </c>
      <c r="K902">
        <v>0.5</v>
      </c>
      <c r="L902">
        <v>8.25</v>
      </c>
      <c r="M902">
        <v>24.75</v>
      </c>
    </row>
    <row r="903" spans="1:13" x14ac:dyDescent="0.35">
      <c r="A903" t="s">
        <v>6655</v>
      </c>
      <c r="B903" t="s">
        <v>1311</v>
      </c>
      <c r="C903" t="s">
        <v>1312</v>
      </c>
      <c r="D903" t="s">
        <v>6162</v>
      </c>
      <c r="E903">
        <v>3</v>
      </c>
      <c r="F903" t="s">
        <v>1313</v>
      </c>
      <c r="G903" t="s">
        <v>1314</v>
      </c>
      <c r="H903" t="s">
        <v>19</v>
      </c>
      <c r="I903" t="s">
        <v>6195</v>
      </c>
      <c r="J903" t="s">
        <v>6188</v>
      </c>
      <c r="K903">
        <v>1</v>
      </c>
      <c r="L903">
        <v>14.55</v>
      </c>
      <c r="M903">
        <v>43.65</v>
      </c>
    </row>
    <row r="904" spans="1:13" x14ac:dyDescent="0.35">
      <c r="A904" t="s">
        <v>6655</v>
      </c>
      <c r="B904" t="s">
        <v>1311</v>
      </c>
      <c r="C904" t="s">
        <v>1312</v>
      </c>
      <c r="D904" t="s">
        <v>6141</v>
      </c>
      <c r="E904">
        <v>2</v>
      </c>
      <c r="F904" t="s">
        <v>1313</v>
      </c>
      <c r="G904" t="s">
        <v>1314</v>
      </c>
      <c r="H904" t="s">
        <v>19</v>
      </c>
      <c r="I904" t="s">
        <v>6194</v>
      </c>
      <c r="J904" t="s">
        <v>6188</v>
      </c>
      <c r="K904">
        <v>1</v>
      </c>
      <c r="L904">
        <v>13.75</v>
      </c>
      <c r="M904">
        <v>27.5</v>
      </c>
    </row>
    <row r="905" spans="1:13" x14ac:dyDescent="0.35">
      <c r="A905" t="s">
        <v>6655</v>
      </c>
      <c r="B905" t="s">
        <v>1311</v>
      </c>
      <c r="C905" t="s">
        <v>1312</v>
      </c>
      <c r="D905" t="s">
        <v>6162</v>
      </c>
      <c r="E905">
        <v>3</v>
      </c>
      <c r="F905" t="s">
        <v>1313</v>
      </c>
      <c r="G905" t="s">
        <v>1314</v>
      </c>
      <c r="H905" t="s">
        <v>19</v>
      </c>
      <c r="I905" t="s">
        <v>6195</v>
      </c>
      <c r="J905" t="s">
        <v>6188</v>
      </c>
      <c r="K905">
        <v>1</v>
      </c>
      <c r="L905">
        <v>14.55</v>
      </c>
      <c r="M905">
        <v>43.65</v>
      </c>
    </row>
    <row r="906" spans="1:13" x14ac:dyDescent="0.35">
      <c r="A906" t="s">
        <v>6655</v>
      </c>
      <c r="B906" t="s">
        <v>1311</v>
      </c>
      <c r="C906" t="s">
        <v>1312</v>
      </c>
      <c r="D906" t="s">
        <v>6141</v>
      </c>
      <c r="E906">
        <v>2</v>
      </c>
      <c r="F906" t="s">
        <v>1313</v>
      </c>
      <c r="G906" t="s">
        <v>1314</v>
      </c>
      <c r="H906" t="s">
        <v>19</v>
      </c>
      <c r="I906" t="s">
        <v>6194</v>
      </c>
      <c r="J906" t="s">
        <v>6188</v>
      </c>
      <c r="K906">
        <v>1</v>
      </c>
      <c r="L906">
        <v>13.75</v>
      </c>
      <c r="M906">
        <v>27.5</v>
      </c>
    </row>
    <row r="907" spans="1:13" x14ac:dyDescent="0.35">
      <c r="A907" t="s">
        <v>6656</v>
      </c>
      <c r="B907" t="s">
        <v>1395</v>
      </c>
      <c r="C907" t="s">
        <v>1396</v>
      </c>
      <c r="D907" t="s">
        <v>6180</v>
      </c>
      <c r="E907">
        <v>3</v>
      </c>
      <c r="F907" t="s">
        <v>1397</v>
      </c>
      <c r="G907" t="s">
        <v>1398</v>
      </c>
      <c r="H907" t="s">
        <v>19</v>
      </c>
      <c r="I907" t="s">
        <v>6193</v>
      </c>
      <c r="J907" t="s">
        <v>6186</v>
      </c>
      <c r="K907">
        <v>0.5</v>
      </c>
      <c r="L907">
        <v>7.77</v>
      </c>
      <c r="M907">
        <v>23.31</v>
      </c>
    </row>
    <row r="908" spans="1:13" x14ac:dyDescent="0.35">
      <c r="A908" t="s">
        <v>6656</v>
      </c>
      <c r="B908" t="s">
        <v>1395</v>
      </c>
      <c r="C908" t="s">
        <v>1396</v>
      </c>
      <c r="D908" t="s">
        <v>6180</v>
      </c>
      <c r="E908">
        <v>3</v>
      </c>
      <c r="F908" t="s">
        <v>1397</v>
      </c>
      <c r="G908" t="s">
        <v>1398</v>
      </c>
      <c r="H908" t="s">
        <v>19</v>
      </c>
      <c r="I908" t="s">
        <v>6193</v>
      </c>
      <c r="J908" t="s">
        <v>6186</v>
      </c>
      <c r="K908">
        <v>0.5</v>
      </c>
      <c r="L908">
        <v>7.77</v>
      </c>
      <c r="M908">
        <v>23.31</v>
      </c>
    </row>
    <row r="909" spans="1:13" x14ac:dyDescent="0.35">
      <c r="A909" t="s">
        <v>6657</v>
      </c>
      <c r="B909" t="s">
        <v>4620</v>
      </c>
      <c r="C909" t="s">
        <v>4621</v>
      </c>
      <c r="D909" t="s">
        <v>6150</v>
      </c>
      <c r="E909">
        <v>4</v>
      </c>
      <c r="F909" t="s">
        <v>4622</v>
      </c>
      <c r="G909" t="s">
        <v>6197</v>
      </c>
      <c r="H909" t="s">
        <v>19</v>
      </c>
      <c r="I909" t="s">
        <v>6195</v>
      </c>
      <c r="J909" t="s">
        <v>6187</v>
      </c>
      <c r="K909">
        <v>0.2</v>
      </c>
      <c r="L909" s="3">
        <v>3885</v>
      </c>
      <c r="M909">
        <v>15.54</v>
      </c>
    </row>
    <row r="910" spans="1:13" x14ac:dyDescent="0.35">
      <c r="A910" t="s">
        <v>6658</v>
      </c>
      <c r="B910" t="s">
        <v>2446</v>
      </c>
      <c r="C910" t="s">
        <v>2447</v>
      </c>
      <c r="D910" t="s">
        <v>6162</v>
      </c>
      <c r="E910">
        <v>3</v>
      </c>
      <c r="F910" t="s">
        <v>2448</v>
      </c>
      <c r="G910" t="s">
        <v>2449</v>
      </c>
      <c r="H910" t="s">
        <v>19</v>
      </c>
      <c r="I910" t="s">
        <v>6195</v>
      </c>
      <c r="J910" t="s">
        <v>6188</v>
      </c>
      <c r="K910">
        <v>1</v>
      </c>
      <c r="L910">
        <v>14.55</v>
      </c>
      <c r="M910">
        <v>43.65</v>
      </c>
    </row>
    <row r="911" spans="1:13" x14ac:dyDescent="0.35">
      <c r="A911" t="s">
        <v>6658</v>
      </c>
      <c r="B911" t="s">
        <v>2446</v>
      </c>
      <c r="C911" t="s">
        <v>2447</v>
      </c>
      <c r="D911" t="s">
        <v>6162</v>
      </c>
      <c r="E911">
        <v>3</v>
      </c>
      <c r="F911" t="s">
        <v>2448</v>
      </c>
      <c r="G911" t="s">
        <v>2449</v>
      </c>
      <c r="H911" t="s">
        <v>19</v>
      </c>
      <c r="I911" t="s">
        <v>6195</v>
      </c>
      <c r="J911" t="s">
        <v>6188</v>
      </c>
      <c r="K911">
        <v>1</v>
      </c>
      <c r="L911">
        <v>14.55</v>
      </c>
      <c r="M911">
        <v>43.65</v>
      </c>
    </row>
    <row r="912" spans="1:13" x14ac:dyDescent="0.35">
      <c r="A912" t="s">
        <v>6379</v>
      </c>
      <c r="B912" t="s">
        <v>1872</v>
      </c>
      <c r="C912" t="s">
        <v>1873</v>
      </c>
      <c r="D912" t="s">
        <v>6145</v>
      </c>
      <c r="E912">
        <v>5</v>
      </c>
      <c r="F912" t="s">
        <v>1874</v>
      </c>
      <c r="G912" t="s">
        <v>1875</v>
      </c>
      <c r="H912" t="s">
        <v>19</v>
      </c>
      <c r="I912" t="s">
        <v>6195</v>
      </c>
      <c r="J912" t="s">
        <v>6186</v>
      </c>
      <c r="K912">
        <v>0.2</v>
      </c>
      <c r="L912" s="3">
        <v>4755</v>
      </c>
      <c r="M912" s="3">
        <v>23775</v>
      </c>
    </row>
    <row r="913" spans="1:13" x14ac:dyDescent="0.35">
      <c r="A913" t="s">
        <v>6379</v>
      </c>
      <c r="B913" t="s">
        <v>1872</v>
      </c>
      <c r="C913" t="s">
        <v>1873</v>
      </c>
      <c r="D913" t="s">
        <v>6145</v>
      </c>
      <c r="E913">
        <v>5</v>
      </c>
      <c r="F913" t="s">
        <v>1874</v>
      </c>
      <c r="G913" t="s">
        <v>1875</v>
      </c>
      <c r="H913" t="s">
        <v>19</v>
      </c>
      <c r="I913" t="s">
        <v>6195</v>
      </c>
      <c r="J913" t="s">
        <v>6186</v>
      </c>
      <c r="K913">
        <v>0.2</v>
      </c>
      <c r="L913" s="3">
        <v>4755</v>
      </c>
      <c r="M913" s="3">
        <v>23775</v>
      </c>
    </row>
    <row r="914" spans="1:13" x14ac:dyDescent="0.35">
      <c r="A914" t="s">
        <v>6659</v>
      </c>
      <c r="B914" t="s">
        <v>1083</v>
      </c>
      <c r="C914" t="s">
        <v>1084</v>
      </c>
      <c r="D914" t="s">
        <v>6183</v>
      </c>
      <c r="E914">
        <v>2</v>
      </c>
      <c r="F914" t="s">
        <v>1085</v>
      </c>
      <c r="G914" t="s">
        <v>1086</v>
      </c>
      <c r="H914" t="s">
        <v>19</v>
      </c>
      <c r="I914" t="s">
        <v>6194</v>
      </c>
      <c r="J914" t="s">
        <v>6187</v>
      </c>
      <c r="K914">
        <v>1</v>
      </c>
      <c r="L914">
        <v>12.15</v>
      </c>
      <c r="M914">
        <v>24.3</v>
      </c>
    </row>
    <row r="915" spans="1:13" x14ac:dyDescent="0.35">
      <c r="A915" t="s">
        <v>6659</v>
      </c>
      <c r="B915" t="s">
        <v>1083</v>
      </c>
      <c r="C915" t="s">
        <v>1084</v>
      </c>
      <c r="D915" t="s">
        <v>6183</v>
      </c>
      <c r="E915">
        <v>2</v>
      </c>
      <c r="F915" t="s">
        <v>1085</v>
      </c>
      <c r="G915" t="s">
        <v>1086</v>
      </c>
      <c r="H915" t="s">
        <v>19</v>
      </c>
      <c r="I915" t="s">
        <v>6194</v>
      </c>
      <c r="J915" t="s">
        <v>6187</v>
      </c>
      <c r="K915">
        <v>1</v>
      </c>
      <c r="L915">
        <v>12.15</v>
      </c>
      <c r="M915">
        <v>24.3</v>
      </c>
    </row>
    <row r="916" spans="1:13" x14ac:dyDescent="0.35">
      <c r="A916" t="s">
        <v>6659</v>
      </c>
      <c r="B916" t="s">
        <v>5483</v>
      </c>
      <c r="C916" t="s">
        <v>5484</v>
      </c>
      <c r="D916" t="s">
        <v>6175</v>
      </c>
      <c r="E916">
        <v>3</v>
      </c>
      <c r="F916" t="s">
        <v>5485</v>
      </c>
      <c r="G916" t="s">
        <v>5486</v>
      </c>
      <c r="H916" t="s">
        <v>19</v>
      </c>
      <c r="I916" t="s">
        <v>6193</v>
      </c>
      <c r="J916" t="s">
        <v>6188</v>
      </c>
      <c r="K916">
        <v>2.5</v>
      </c>
      <c r="L916" s="3">
        <v>25875</v>
      </c>
      <c r="M916" s="3">
        <v>77625</v>
      </c>
    </row>
    <row r="917" spans="1:13" x14ac:dyDescent="0.35">
      <c r="A917" t="s">
        <v>6660</v>
      </c>
      <c r="B917" t="s">
        <v>4068</v>
      </c>
      <c r="C917" t="s">
        <v>4069</v>
      </c>
      <c r="D917" t="s">
        <v>6162</v>
      </c>
      <c r="E917">
        <v>3</v>
      </c>
      <c r="F917" t="s">
        <v>4070</v>
      </c>
      <c r="G917" t="s">
        <v>4071</v>
      </c>
      <c r="H917" t="s">
        <v>19</v>
      </c>
      <c r="I917" t="s">
        <v>6195</v>
      </c>
      <c r="J917" t="s">
        <v>6188</v>
      </c>
      <c r="K917">
        <v>1</v>
      </c>
      <c r="L917">
        <v>14.55</v>
      </c>
      <c r="M917">
        <v>43.65</v>
      </c>
    </row>
    <row r="918" spans="1:13" x14ac:dyDescent="0.35">
      <c r="A918" t="s">
        <v>6512</v>
      </c>
      <c r="B918" t="s">
        <v>3990</v>
      </c>
      <c r="C918" t="s">
        <v>4042</v>
      </c>
      <c r="D918" t="s">
        <v>6152</v>
      </c>
      <c r="E918">
        <v>6</v>
      </c>
      <c r="F918" t="s">
        <v>4043</v>
      </c>
      <c r="G918" t="s">
        <v>4044</v>
      </c>
      <c r="H918" t="s">
        <v>19</v>
      </c>
      <c r="I918" t="s">
        <v>6193</v>
      </c>
      <c r="J918" t="s">
        <v>6188</v>
      </c>
      <c r="K918">
        <v>0.2</v>
      </c>
      <c r="L918" s="3">
        <v>3375</v>
      </c>
      <c r="M918">
        <v>20.25</v>
      </c>
    </row>
    <row r="919" spans="1:13" x14ac:dyDescent="0.35">
      <c r="A919" t="s">
        <v>6258</v>
      </c>
      <c r="B919" t="s">
        <v>3966</v>
      </c>
      <c r="C919" t="s">
        <v>3967</v>
      </c>
      <c r="D919" t="s">
        <v>6166</v>
      </c>
      <c r="E919">
        <v>4</v>
      </c>
      <c r="F919" t="s">
        <v>3968</v>
      </c>
      <c r="G919" t="s">
        <v>3969</v>
      </c>
      <c r="H919" t="s">
        <v>28</v>
      </c>
      <c r="I919" t="s">
        <v>6194</v>
      </c>
      <c r="J919" t="s">
        <v>6188</v>
      </c>
      <c r="K919">
        <v>2.5</v>
      </c>
      <c r="L919" s="3">
        <v>31625</v>
      </c>
      <c r="M919">
        <v>126.5</v>
      </c>
    </row>
    <row r="920" spans="1:13" x14ac:dyDescent="0.35">
      <c r="A920" t="s">
        <v>6661</v>
      </c>
      <c r="B920" t="s">
        <v>2346</v>
      </c>
      <c r="C920" t="s">
        <v>2347</v>
      </c>
      <c r="D920" t="s">
        <v>6172</v>
      </c>
      <c r="E920">
        <v>4</v>
      </c>
      <c r="F920" t="s">
        <v>2348</v>
      </c>
      <c r="G920" t="s">
        <v>2349</v>
      </c>
      <c r="H920" t="s">
        <v>19</v>
      </c>
      <c r="I920" t="s">
        <v>6192</v>
      </c>
      <c r="J920" t="s">
        <v>6187</v>
      </c>
      <c r="K920">
        <v>0.5</v>
      </c>
      <c r="L920">
        <v>5.37</v>
      </c>
      <c r="M920">
        <v>21.48</v>
      </c>
    </row>
    <row r="921" spans="1:13" x14ac:dyDescent="0.35">
      <c r="A921" t="s">
        <v>6661</v>
      </c>
      <c r="B921" t="s">
        <v>2346</v>
      </c>
      <c r="C921" t="s">
        <v>2347</v>
      </c>
      <c r="D921" t="s">
        <v>6172</v>
      </c>
      <c r="E921">
        <v>4</v>
      </c>
      <c r="F921" t="s">
        <v>2348</v>
      </c>
      <c r="G921" t="s">
        <v>2349</v>
      </c>
      <c r="H921" t="s">
        <v>19</v>
      </c>
      <c r="I921" t="s">
        <v>6192</v>
      </c>
      <c r="J921" t="s">
        <v>6187</v>
      </c>
      <c r="K921">
        <v>0.5</v>
      </c>
      <c r="L921">
        <v>5.37</v>
      </c>
      <c r="M921">
        <v>21.48</v>
      </c>
    </row>
    <row r="922" spans="1:13" x14ac:dyDescent="0.35">
      <c r="A922" t="s">
        <v>6662</v>
      </c>
      <c r="B922" t="s">
        <v>2974</v>
      </c>
      <c r="C922" t="s">
        <v>2975</v>
      </c>
      <c r="D922" t="s">
        <v>6183</v>
      </c>
      <c r="E922">
        <v>3</v>
      </c>
      <c r="F922" t="s">
        <v>2976</v>
      </c>
      <c r="G922" t="s">
        <v>2977</v>
      </c>
      <c r="H922" t="s">
        <v>318</v>
      </c>
      <c r="I922" t="s">
        <v>6194</v>
      </c>
      <c r="J922" t="s">
        <v>6187</v>
      </c>
      <c r="K922">
        <v>1</v>
      </c>
      <c r="L922">
        <v>12.15</v>
      </c>
      <c r="M922">
        <v>36.450000000000003</v>
      </c>
    </row>
    <row r="923" spans="1:13" x14ac:dyDescent="0.35">
      <c r="A923" t="s">
        <v>6662</v>
      </c>
      <c r="B923" t="s">
        <v>2974</v>
      </c>
      <c r="C923" t="s">
        <v>2975</v>
      </c>
      <c r="D923" t="s">
        <v>6183</v>
      </c>
      <c r="E923">
        <v>3</v>
      </c>
      <c r="F923" t="s">
        <v>2976</v>
      </c>
      <c r="G923" t="s">
        <v>2977</v>
      </c>
      <c r="H923" t="s">
        <v>318</v>
      </c>
      <c r="I923" t="s">
        <v>6194</v>
      </c>
      <c r="J923" t="s">
        <v>6187</v>
      </c>
      <c r="K923">
        <v>1</v>
      </c>
      <c r="L923">
        <v>12.15</v>
      </c>
      <c r="M923">
        <v>36.450000000000003</v>
      </c>
    </row>
    <row r="924" spans="1:13" x14ac:dyDescent="0.35">
      <c r="A924" t="s">
        <v>6269</v>
      </c>
      <c r="B924" t="s">
        <v>576</v>
      </c>
      <c r="C924" t="s">
        <v>577</v>
      </c>
      <c r="D924" t="s">
        <v>6151</v>
      </c>
      <c r="E924">
        <v>5</v>
      </c>
      <c r="F924" t="s">
        <v>578</v>
      </c>
      <c r="G924" t="s">
        <v>579</v>
      </c>
      <c r="H924" t="s">
        <v>19</v>
      </c>
      <c r="I924" t="s">
        <v>6192</v>
      </c>
      <c r="J924" t="s">
        <v>6188</v>
      </c>
      <c r="K924">
        <v>2.5</v>
      </c>
      <c r="L924" s="3">
        <v>22885</v>
      </c>
      <c r="M924" s="3">
        <v>114425</v>
      </c>
    </row>
    <row r="925" spans="1:13" x14ac:dyDescent="0.35">
      <c r="A925" t="s">
        <v>6269</v>
      </c>
      <c r="B925" t="s">
        <v>576</v>
      </c>
      <c r="C925" t="s">
        <v>577</v>
      </c>
      <c r="D925" t="s">
        <v>6151</v>
      </c>
      <c r="E925">
        <v>5</v>
      </c>
      <c r="F925" t="s">
        <v>578</v>
      </c>
      <c r="G925" t="s">
        <v>579</v>
      </c>
      <c r="H925" t="s">
        <v>19</v>
      </c>
      <c r="I925" t="s">
        <v>6192</v>
      </c>
      <c r="J925" t="s">
        <v>6188</v>
      </c>
      <c r="K925">
        <v>2.5</v>
      </c>
      <c r="L925" s="3">
        <v>22885</v>
      </c>
      <c r="M925" s="3">
        <v>114425</v>
      </c>
    </row>
    <row r="926" spans="1:13" x14ac:dyDescent="0.35">
      <c r="A926" t="s">
        <v>6663</v>
      </c>
      <c r="B926" t="s">
        <v>3548</v>
      </c>
      <c r="C926" t="s">
        <v>3549</v>
      </c>
      <c r="D926" t="s">
        <v>6168</v>
      </c>
      <c r="E926">
        <v>1</v>
      </c>
      <c r="F926" t="s">
        <v>3550</v>
      </c>
      <c r="G926" t="s">
        <v>6197</v>
      </c>
      <c r="H926" t="s">
        <v>318</v>
      </c>
      <c r="I926" t="s">
        <v>6193</v>
      </c>
      <c r="J926" t="s">
        <v>6187</v>
      </c>
      <c r="K926">
        <v>2.5</v>
      </c>
      <c r="L926" s="3">
        <v>22885</v>
      </c>
      <c r="M926" s="3">
        <v>22885</v>
      </c>
    </row>
    <row r="927" spans="1:13" x14ac:dyDescent="0.35">
      <c r="A927" t="s">
        <v>6663</v>
      </c>
      <c r="B927" t="s">
        <v>3548</v>
      </c>
      <c r="C927" t="s">
        <v>3549</v>
      </c>
      <c r="D927" t="s">
        <v>6168</v>
      </c>
      <c r="E927">
        <v>1</v>
      </c>
      <c r="F927" t="s">
        <v>3550</v>
      </c>
      <c r="G927" t="s">
        <v>6197</v>
      </c>
      <c r="H927" t="s">
        <v>318</v>
      </c>
      <c r="I927" t="s">
        <v>6193</v>
      </c>
      <c r="J927" t="s">
        <v>6187</v>
      </c>
      <c r="K927">
        <v>2.5</v>
      </c>
      <c r="L927" s="3">
        <v>22885</v>
      </c>
      <c r="M927" s="3">
        <v>22885</v>
      </c>
    </row>
    <row r="928" spans="1:13" x14ac:dyDescent="0.35">
      <c r="A928" t="s">
        <v>6664</v>
      </c>
      <c r="B928" t="s">
        <v>4776</v>
      </c>
      <c r="C928" t="s">
        <v>4777</v>
      </c>
      <c r="D928" t="s">
        <v>6177</v>
      </c>
      <c r="E928">
        <v>1</v>
      </c>
      <c r="F928" t="s">
        <v>4778</v>
      </c>
      <c r="G928" t="s">
        <v>4779</v>
      </c>
      <c r="H928" t="s">
        <v>19</v>
      </c>
      <c r="I928" t="s">
        <v>6192</v>
      </c>
      <c r="J928" t="s">
        <v>6187</v>
      </c>
      <c r="K928">
        <v>1</v>
      </c>
      <c r="L928">
        <v>8.9499999999999993</v>
      </c>
      <c r="M928">
        <v>8.9499999999999993</v>
      </c>
    </row>
    <row r="929" spans="1:13" x14ac:dyDescent="0.35">
      <c r="A929" t="s">
        <v>6665</v>
      </c>
      <c r="B929" t="s">
        <v>720</v>
      </c>
      <c r="C929" t="s">
        <v>721</v>
      </c>
      <c r="D929" t="s">
        <v>6153</v>
      </c>
      <c r="E929">
        <v>2</v>
      </c>
      <c r="F929" t="s">
        <v>722</v>
      </c>
      <c r="G929" t="s">
        <v>723</v>
      </c>
      <c r="H929" t="s">
        <v>19</v>
      </c>
      <c r="I929" t="s">
        <v>6194</v>
      </c>
      <c r="J929" t="s">
        <v>6187</v>
      </c>
      <c r="K929">
        <v>0.2</v>
      </c>
      <c r="L929" s="3">
        <v>3645</v>
      </c>
      <c r="M929">
        <v>7.29</v>
      </c>
    </row>
    <row r="930" spans="1:13" x14ac:dyDescent="0.35">
      <c r="A930" t="s">
        <v>6665</v>
      </c>
      <c r="B930" t="s">
        <v>720</v>
      </c>
      <c r="C930" t="s">
        <v>721</v>
      </c>
      <c r="D930" t="s">
        <v>6153</v>
      </c>
      <c r="E930">
        <v>2</v>
      </c>
      <c r="F930" t="s">
        <v>722</v>
      </c>
      <c r="G930" t="s">
        <v>723</v>
      </c>
      <c r="H930" t="s">
        <v>19</v>
      </c>
      <c r="I930" t="s">
        <v>6194</v>
      </c>
      <c r="J930" t="s">
        <v>6187</v>
      </c>
      <c r="K930">
        <v>0.2</v>
      </c>
      <c r="L930" s="3">
        <v>3645</v>
      </c>
      <c r="M930">
        <v>7.29</v>
      </c>
    </row>
    <row r="931" spans="1:13" x14ac:dyDescent="0.35">
      <c r="A931" t="s">
        <v>6666</v>
      </c>
      <c r="B931" t="s">
        <v>6070</v>
      </c>
      <c r="C931" t="s">
        <v>6071</v>
      </c>
      <c r="D931" t="s">
        <v>6158</v>
      </c>
      <c r="E931">
        <v>5</v>
      </c>
      <c r="F931" t="s">
        <v>6072</v>
      </c>
      <c r="G931" t="s">
        <v>6073</v>
      </c>
      <c r="H931" t="s">
        <v>28</v>
      </c>
      <c r="I931" t="s">
        <v>6193</v>
      </c>
      <c r="J931" t="s">
        <v>6187</v>
      </c>
      <c r="K931">
        <v>0.5</v>
      </c>
      <c r="L931">
        <v>5.97</v>
      </c>
      <c r="M931">
        <v>29.85</v>
      </c>
    </row>
    <row r="932" spans="1:13" x14ac:dyDescent="0.35">
      <c r="A932" t="s">
        <v>6667</v>
      </c>
      <c r="B932" t="s">
        <v>2787</v>
      </c>
      <c r="C932" t="s">
        <v>2788</v>
      </c>
      <c r="D932" t="s">
        <v>6139</v>
      </c>
      <c r="E932">
        <v>6</v>
      </c>
      <c r="F932" t="s">
        <v>2789</v>
      </c>
      <c r="G932" t="s">
        <v>6197</v>
      </c>
      <c r="H932" t="s">
        <v>318</v>
      </c>
      <c r="I932" t="s">
        <v>6194</v>
      </c>
      <c r="J932" t="s">
        <v>6188</v>
      </c>
      <c r="K932">
        <v>0.5</v>
      </c>
      <c r="L932">
        <v>8.25</v>
      </c>
      <c r="M932">
        <v>49.5</v>
      </c>
    </row>
    <row r="933" spans="1:13" x14ac:dyDescent="0.35">
      <c r="A933" t="s">
        <v>6667</v>
      </c>
      <c r="B933" t="s">
        <v>2787</v>
      </c>
      <c r="C933" t="s">
        <v>2788</v>
      </c>
      <c r="D933" t="s">
        <v>6139</v>
      </c>
      <c r="E933">
        <v>6</v>
      </c>
      <c r="F933" t="s">
        <v>2789</v>
      </c>
      <c r="G933" t="s">
        <v>6197</v>
      </c>
      <c r="H933" t="s">
        <v>318</v>
      </c>
      <c r="I933" t="s">
        <v>6194</v>
      </c>
      <c r="J933" t="s">
        <v>6188</v>
      </c>
      <c r="K933">
        <v>0.5</v>
      </c>
      <c r="L933">
        <v>8.25</v>
      </c>
      <c r="M933">
        <v>49.5</v>
      </c>
    </row>
    <row r="934" spans="1:13" x14ac:dyDescent="0.35">
      <c r="A934" t="s">
        <v>6668</v>
      </c>
      <c r="B934" t="s">
        <v>930</v>
      </c>
      <c r="C934" t="s">
        <v>931</v>
      </c>
      <c r="D934" t="s">
        <v>6157</v>
      </c>
      <c r="E934">
        <v>6</v>
      </c>
      <c r="F934" t="s">
        <v>932</v>
      </c>
      <c r="G934" t="s">
        <v>933</v>
      </c>
      <c r="H934" t="s">
        <v>19</v>
      </c>
      <c r="I934" t="s">
        <v>6193</v>
      </c>
      <c r="J934" t="s">
        <v>6188</v>
      </c>
      <c r="K934">
        <v>0.5</v>
      </c>
      <c r="L934">
        <v>6.75</v>
      </c>
      <c r="M934">
        <v>40.5</v>
      </c>
    </row>
    <row r="935" spans="1:13" x14ac:dyDescent="0.35">
      <c r="A935" t="s">
        <v>6668</v>
      </c>
      <c r="B935" t="s">
        <v>930</v>
      </c>
      <c r="C935" t="s">
        <v>931</v>
      </c>
      <c r="D935" t="s">
        <v>6157</v>
      </c>
      <c r="E935">
        <v>6</v>
      </c>
      <c r="F935" t="s">
        <v>932</v>
      </c>
      <c r="G935" t="s">
        <v>933</v>
      </c>
      <c r="H935" t="s">
        <v>19</v>
      </c>
      <c r="I935" t="s">
        <v>6193</v>
      </c>
      <c r="J935" t="s">
        <v>6188</v>
      </c>
      <c r="K935">
        <v>0.5</v>
      </c>
      <c r="L935">
        <v>6.75</v>
      </c>
      <c r="M935">
        <v>40.5</v>
      </c>
    </row>
    <row r="936" spans="1:13" x14ac:dyDescent="0.35">
      <c r="A936" t="s">
        <v>6669</v>
      </c>
      <c r="B936" t="s">
        <v>1255</v>
      </c>
      <c r="C936" t="s">
        <v>1256</v>
      </c>
      <c r="D936" t="s">
        <v>6154</v>
      </c>
      <c r="E936">
        <v>4</v>
      </c>
      <c r="F936" t="s">
        <v>1257</v>
      </c>
      <c r="G936" t="s">
        <v>1258</v>
      </c>
      <c r="H936" t="s">
        <v>19</v>
      </c>
      <c r="I936" t="s">
        <v>6193</v>
      </c>
      <c r="J936" t="s">
        <v>6187</v>
      </c>
      <c r="K936">
        <v>0.2</v>
      </c>
      <c r="L936" s="3">
        <v>2985</v>
      </c>
      <c r="M936">
        <v>11.94</v>
      </c>
    </row>
    <row r="937" spans="1:13" x14ac:dyDescent="0.35">
      <c r="A937" t="s">
        <v>6669</v>
      </c>
      <c r="B937" t="s">
        <v>1255</v>
      </c>
      <c r="C937" t="s">
        <v>1256</v>
      </c>
      <c r="D937" t="s">
        <v>6154</v>
      </c>
      <c r="E937">
        <v>4</v>
      </c>
      <c r="F937" t="s">
        <v>1257</v>
      </c>
      <c r="G937" t="s">
        <v>1258</v>
      </c>
      <c r="H937" t="s">
        <v>19</v>
      </c>
      <c r="I937" t="s">
        <v>6193</v>
      </c>
      <c r="J937" t="s">
        <v>6187</v>
      </c>
      <c r="K937">
        <v>0.2</v>
      </c>
      <c r="L937" s="3">
        <v>2985</v>
      </c>
      <c r="M937">
        <v>11.94</v>
      </c>
    </row>
    <row r="938" spans="1:13" x14ac:dyDescent="0.35">
      <c r="A938" t="s">
        <v>6598</v>
      </c>
      <c r="B938" t="s">
        <v>996</v>
      </c>
      <c r="C938" t="s">
        <v>997</v>
      </c>
      <c r="D938" t="s">
        <v>6140</v>
      </c>
      <c r="E938">
        <v>4</v>
      </c>
      <c r="F938" t="s">
        <v>998</v>
      </c>
      <c r="G938" t="s">
        <v>6197</v>
      </c>
      <c r="H938" t="s">
        <v>318</v>
      </c>
      <c r="I938" t="s">
        <v>6193</v>
      </c>
      <c r="J938" t="s">
        <v>6186</v>
      </c>
      <c r="K938">
        <v>1</v>
      </c>
      <c r="L938">
        <v>12.95</v>
      </c>
      <c r="M938">
        <v>51.8</v>
      </c>
    </row>
    <row r="939" spans="1:13" x14ac:dyDescent="0.35">
      <c r="A939" t="s">
        <v>6598</v>
      </c>
      <c r="B939" t="s">
        <v>996</v>
      </c>
      <c r="C939" t="s">
        <v>997</v>
      </c>
      <c r="D939" t="s">
        <v>6140</v>
      </c>
      <c r="E939">
        <v>4</v>
      </c>
      <c r="F939" t="s">
        <v>998</v>
      </c>
      <c r="G939" t="s">
        <v>6197</v>
      </c>
      <c r="H939" t="s">
        <v>318</v>
      </c>
      <c r="I939" t="s">
        <v>6193</v>
      </c>
      <c r="J939" t="s">
        <v>6186</v>
      </c>
      <c r="K939">
        <v>1</v>
      </c>
      <c r="L939">
        <v>12.95</v>
      </c>
      <c r="M939">
        <v>51.8</v>
      </c>
    </row>
    <row r="940" spans="1:13" x14ac:dyDescent="0.35">
      <c r="A940" t="s">
        <v>6670</v>
      </c>
      <c r="B940" t="s">
        <v>2414</v>
      </c>
      <c r="C940" t="s">
        <v>2415</v>
      </c>
      <c r="D940" t="s">
        <v>6176</v>
      </c>
      <c r="E940">
        <v>2</v>
      </c>
      <c r="F940" t="s">
        <v>2416</v>
      </c>
      <c r="G940" t="s">
        <v>2417</v>
      </c>
      <c r="H940" t="s">
        <v>19</v>
      </c>
      <c r="I940" t="s">
        <v>6194</v>
      </c>
      <c r="J940" t="s">
        <v>6186</v>
      </c>
      <c r="K940">
        <v>0.5</v>
      </c>
      <c r="L940">
        <v>8.91</v>
      </c>
      <c r="M940">
        <v>17.82</v>
      </c>
    </row>
    <row r="941" spans="1:13" x14ac:dyDescent="0.35">
      <c r="A941" t="s">
        <v>6670</v>
      </c>
      <c r="B941" t="s">
        <v>2414</v>
      </c>
      <c r="C941" t="s">
        <v>2415</v>
      </c>
      <c r="D941" t="s">
        <v>6169</v>
      </c>
      <c r="E941">
        <v>5</v>
      </c>
      <c r="F941" t="s">
        <v>2416</v>
      </c>
      <c r="G941" t="s">
        <v>2417</v>
      </c>
      <c r="H941" t="s">
        <v>19</v>
      </c>
      <c r="I941" t="s">
        <v>6195</v>
      </c>
      <c r="J941" t="s">
        <v>6187</v>
      </c>
      <c r="K941">
        <v>0.5</v>
      </c>
      <c r="L941">
        <v>7.77</v>
      </c>
      <c r="M941">
        <v>38.85</v>
      </c>
    </row>
    <row r="942" spans="1:13" x14ac:dyDescent="0.35">
      <c r="A942" t="s">
        <v>6670</v>
      </c>
      <c r="B942" t="s">
        <v>2414</v>
      </c>
      <c r="C942" t="s">
        <v>2415</v>
      </c>
      <c r="D942" t="s">
        <v>6176</v>
      </c>
      <c r="E942">
        <v>2</v>
      </c>
      <c r="F942" t="s">
        <v>2416</v>
      </c>
      <c r="G942" t="s">
        <v>2417</v>
      </c>
      <c r="H942" t="s">
        <v>19</v>
      </c>
      <c r="I942" t="s">
        <v>6194</v>
      </c>
      <c r="J942" t="s">
        <v>6186</v>
      </c>
      <c r="K942">
        <v>0.5</v>
      </c>
      <c r="L942">
        <v>8.91</v>
      </c>
      <c r="M942">
        <v>17.82</v>
      </c>
    </row>
    <row r="943" spans="1:13" x14ac:dyDescent="0.35">
      <c r="A943" t="s">
        <v>6670</v>
      </c>
      <c r="B943" t="s">
        <v>2414</v>
      </c>
      <c r="C943" t="s">
        <v>2415</v>
      </c>
      <c r="D943" t="s">
        <v>6169</v>
      </c>
      <c r="E943">
        <v>5</v>
      </c>
      <c r="F943" t="s">
        <v>2416</v>
      </c>
      <c r="G943" t="s">
        <v>2417</v>
      </c>
      <c r="H943" t="s">
        <v>19</v>
      </c>
      <c r="I943" t="s">
        <v>6195</v>
      </c>
      <c r="J943" t="s">
        <v>6187</v>
      </c>
      <c r="K943">
        <v>0.5</v>
      </c>
      <c r="L943">
        <v>7.77</v>
      </c>
      <c r="M943">
        <v>38.85</v>
      </c>
    </row>
    <row r="944" spans="1:13" x14ac:dyDescent="0.35">
      <c r="A944" t="s">
        <v>6671</v>
      </c>
      <c r="B944" t="s">
        <v>4973</v>
      </c>
      <c r="C944" t="s">
        <v>4974</v>
      </c>
      <c r="D944" t="s">
        <v>6178</v>
      </c>
      <c r="E944">
        <v>5</v>
      </c>
      <c r="F944" t="s">
        <v>4975</v>
      </c>
      <c r="G944" t="s">
        <v>4976</v>
      </c>
      <c r="H944" t="s">
        <v>19</v>
      </c>
      <c r="I944" t="s">
        <v>6192</v>
      </c>
      <c r="J944" t="s">
        <v>6186</v>
      </c>
      <c r="K944">
        <v>0.2</v>
      </c>
      <c r="L944" s="3">
        <v>3585</v>
      </c>
      <c r="M944" s="3">
        <v>17925</v>
      </c>
    </row>
    <row r="945" spans="1:13" x14ac:dyDescent="0.35">
      <c r="A945" t="s">
        <v>6672</v>
      </c>
      <c r="B945" t="s">
        <v>4494</v>
      </c>
      <c r="C945" t="s">
        <v>4495</v>
      </c>
      <c r="D945" t="s">
        <v>6176</v>
      </c>
      <c r="E945">
        <v>2</v>
      </c>
      <c r="F945" t="s">
        <v>4496</v>
      </c>
      <c r="G945" t="s">
        <v>6197</v>
      </c>
      <c r="H945" t="s">
        <v>19</v>
      </c>
      <c r="I945" t="s">
        <v>6194</v>
      </c>
      <c r="J945" t="s">
        <v>6186</v>
      </c>
      <c r="K945">
        <v>0.5</v>
      </c>
      <c r="L945">
        <v>8.91</v>
      </c>
      <c r="M945">
        <v>17.82</v>
      </c>
    </row>
    <row r="946" spans="1:13" x14ac:dyDescent="0.35">
      <c r="A946" t="s">
        <v>6673</v>
      </c>
      <c r="B946" t="s">
        <v>1889</v>
      </c>
      <c r="C946" t="s">
        <v>1890</v>
      </c>
      <c r="D946" t="s">
        <v>6147</v>
      </c>
      <c r="E946">
        <v>1</v>
      </c>
      <c r="F946" t="s">
        <v>1891</v>
      </c>
      <c r="G946" t="s">
        <v>1892</v>
      </c>
      <c r="H946" t="s">
        <v>19</v>
      </c>
      <c r="I946" t="s">
        <v>6193</v>
      </c>
      <c r="J946" t="s">
        <v>6187</v>
      </c>
      <c r="K946">
        <v>1</v>
      </c>
      <c r="L946">
        <v>9.9499999999999993</v>
      </c>
      <c r="M946">
        <v>9.9499999999999993</v>
      </c>
    </row>
    <row r="947" spans="1:13" x14ac:dyDescent="0.35">
      <c r="A947" t="s">
        <v>6673</v>
      </c>
      <c r="B947" t="s">
        <v>1889</v>
      </c>
      <c r="C947" t="s">
        <v>1890</v>
      </c>
      <c r="D947" t="s">
        <v>6147</v>
      </c>
      <c r="E947">
        <v>1</v>
      </c>
      <c r="F947" t="s">
        <v>1891</v>
      </c>
      <c r="G947" t="s">
        <v>1892</v>
      </c>
      <c r="H947" t="s">
        <v>19</v>
      </c>
      <c r="I947" t="s">
        <v>6193</v>
      </c>
      <c r="J947" t="s">
        <v>6187</v>
      </c>
      <c r="K947">
        <v>1</v>
      </c>
      <c r="L947">
        <v>9.9499999999999993</v>
      </c>
      <c r="M947">
        <v>9.9499999999999993</v>
      </c>
    </row>
    <row r="948" spans="1:13" x14ac:dyDescent="0.35">
      <c r="A948" t="s">
        <v>6674</v>
      </c>
      <c r="B948" t="s">
        <v>5135</v>
      </c>
      <c r="C948" t="s">
        <v>5136</v>
      </c>
      <c r="D948" t="s">
        <v>6148</v>
      </c>
      <c r="E948">
        <v>4</v>
      </c>
      <c r="F948" t="s">
        <v>5137</v>
      </c>
      <c r="G948" t="s">
        <v>5138</v>
      </c>
      <c r="H948" t="s">
        <v>19</v>
      </c>
      <c r="I948" t="s">
        <v>6194</v>
      </c>
      <c r="J948" t="s">
        <v>6186</v>
      </c>
      <c r="K948">
        <v>2.5</v>
      </c>
      <c r="L948" s="3">
        <v>34155</v>
      </c>
      <c r="M948">
        <v>136.62</v>
      </c>
    </row>
    <row r="949" spans="1:13" x14ac:dyDescent="0.35">
      <c r="A949" t="s">
        <v>6675</v>
      </c>
      <c r="B949" t="s">
        <v>2102</v>
      </c>
      <c r="C949" t="s">
        <v>2103</v>
      </c>
      <c r="D949" t="s">
        <v>6164</v>
      </c>
      <c r="E949">
        <v>1</v>
      </c>
      <c r="F949" t="s">
        <v>2104</v>
      </c>
      <c r="G949" t="s">
        <v>6197</v>
      </c>
      <c r="H949" t="s">
        <v>19</v>
      </c>
      <c r="I949" t="s">
        <v>6195</v>
      </c>
      <c r="J949" t="s">
        <v>6186</v>
      </c>
      <c r="K949">
        <v>2.5</v>
      </c>
      <c r="L949" s="3">
        <v>36455</v>
      </c>
      <c r="M949" s="3">
        <v>36455</v>
      </c>
    </row>
    <row r="950" spans="1:13" x14ac:dyDescent="0.35">
      <c r="A950" t="s">
        <v>6675</v>
      </c>
      <c r="B950" t="s">
        <v>2102</v>
      </c>
      <c r="C950" t="s">
        <v>2103</v>
      </c>
      <c r="D950" t="s">
        <v>6164</v>
      </c>
      <c r="E950">
        <v>1</v>
      </c>
      <c r="F950" t="s">
        <v>2104</v>
      </c>
      <c r="G950" t="s">
        <v>6197</v>
      </c>
      <c r="H950" t="s">
        <v>19</v>
      </c>
      <c r="I950" t="s">
        <v>6195</v>
      </c>
      <c r="J950" t="s">
        <v>6186</v>
      </c>
      <c r="K950">
        <v>2.5</v>
      </c>
      <c r="L950" s="3">
        <v>36455</v>
      </c>
      <c r="M950" s="3">
        <v>36455</v>
      </c>
    </row>
    <row r="951" spans="1:13" x14ac:dyDescent="0.35">
      <c r="A951" t="s">
        <v>6576</v>
      </c>
      <c r="B951" t="s">
        <v>5310</v>
      </c>
      <c r="C951" t="s">
        <v>5311</v>
      </c>
      <c r="D951" t="s">
        <v>6147</v>
      </c>
      <c r="E951">
        <v>2</v>
      </c>
      <c r="F951" t="s">
        <v>5312</v>
      </c>
      <c r="G951" t="s">
        <v>5313</v>
      </c>
      <c r="H951" t="s">
        <v>19</v>
      </c>
      <c r="I951" t="s">
        <v>6193</v>
      </c>
      <c r="J951" t="s">
        <v>6187</v>
      </c>
      <c r="K951">
        <v>1</v>
      </c>
      <c r="L951">
        <v>9.9499999999999993</v>
      </c>
      <c r="M951">
        <v>19.899999999999999</v>
      </c>
    </row>
    <row r="952" spans="1:13" x14ac:dyDescent="0.35">
      <c r="A952" t="s">
        <v>6676</v>
      </c>
      <c r="B952" t="s">
        <v>4676</v>
      </c>
      <c r="C952" t="s">
        <v>4677</v>
      </c>
      <c r="D952" t="s">
        <v>6159</v>
      </c>
      <c r="E952">
        <v>2</v>
      </c>
      <c r="F952" t="s">
        <v>4678</v>
      </c>
      <c r="G952" t="s">
        <v>4679</v>
      </c>
      <c r="H952" t="s">
        <v>19</v>
      </c>
      <c r="I952" t="s">
        <v>6195</v>
      </c>
      <c r="J952" t="s">
        <v>6188</v>
      </c>
      <c r="K952">
        <v>0.2</v>
      </c>
      <c r="L952" s="3">
        <v>4365</v>
      </c>
      <c r="M952">
        <v>8.73</v>
      </c>
    </row>
    <row r="953" spans="1:13" x14ac:dyDescent="0.35">
      <c r="A953" t="s">
        <v>6568</v>
      </c>
      <c r="B953" t="s">
        <v>6013</v>
      </c>
      <c r="C953" t="s">
        <v>6014</v>
      </c>
      <c r="D953" t="s">
        <v>6179</v>
      </c>
      <c r="E953">
        <v>5</v>
      </c>
      <c r="F953" t="s">
        <v>6015</v>
      </c>
      <c r="G953" t="s">
        <v>6016</v>
      </c>
      <c r="H953" t="s">
        <v>19</v>
      </c>
      <c r="I953" t="s">
        <v>6192</v>
      </c>
      <c r="J953" t="s">
        <v>6186</v>
      </c>
      <c r="K953">
        <v>1</v>
      </c>
      <c r="L953">
        <v>11.95</v>
      </c>
      <c r="M953">
        <v>59.75</v>
      </c>
    </row>
    <row r="954" spans="1:13" x14ac:dyDescent="0.35">
      <c r="A954" t="s">
        <v>6677</v>
      </c>
      <c r="B954" t="s">
        <v>3622</v>
      </c>
      <c r="C954" t="s">
        <v>3623</v>
      </c>
      <c r="D954" t="s">
        <v>6142</v>
      </c>
      <c r="E954">
        <v>2</v>
      </c>
      <c r="F954" t="s">
        <v>3624</v>
      </c>
      <c r="G954" t="s">
        <v>6197</v>
      </c>
      <c r="H954" t="s">
        <v>28</v>
      </c>
      <c r="I954" t="s">
        <v>6192</v>
      </c>
      <c r="J954" t="s">
        <v>6186</v>
      </c>
      <c r="K954">
        <v>2.5</v>
      </c>
      <c r="L954" s="3">
        <v>27485</v>
      </c>
      <c r="M954">
        <v>54.97</v>
      </c>
    </row>
    <row r="955" spans="1:13" x14ac:dyDescent="0.35">
      <c r="A955" t="s">
        <v>6678</v>
      </c>
      <c r="B955" t="s">
        <v>1561</v>
      </c>
      <c r="C955" t="s">
        <v>1562</v>
      </c>
      <c r="D955" t="s">
        <v>6181</v>
      </c>
      <c r="E955">
        <v>1</v>
      </c>
      <c r="F955" t="s">
        <v>1563</v>
      </c>
      <c r="G955" t="s">
        <v>1564</v>
      </c>
      <c r="H955" t="s">
        <v>19</v>
      </c>
      <c r="I955" t="s">
        <v>6195</v>
      </c>
      <c r="J955" t="s">
        <v>6188</v>
      </c>
      <c r="K955">
        <v>2.5</v>
      </c>
      <c r="L955" s="3">
        <v>33465</v>
      </c>
      <c r="M955" s="3">
        <v>33465</v>
      </c>
    </row>
    <row r="956" spans="1:13" x14ac:dyDescent="0.35">
      <c r="A956" t="s">
        <v>6678</v>
      </c>
      <c r="B956" t="s">
        <v>1561</v>
      </c>
      <c r="C956" t="s">
        <v>1562</v>
      </c>
      <c r="D956" t="s">
        <v>6181</v>
      </c>
      <c r="E956">
        <v>1</v>
      </c>
      <c r="F956" t="s">
        <v>1563</v>
      </c>
      <c r="G956" t="s">
        <v>1564</v>
      </c>
      <c r="H956" t="s">
        <v>19</v>
      </c>
      <c r="I956" t="s">
        <v>6195</v>
      </c>
      <c r="J956" t="s">
        <v>6188</v>
      </c>
      <c r="K956">
        <v>2.5</v>
      </c>
      <c r="L956" s="3">
        <v>33465</v>
      </c>
      <c r="M956" s="3">
        <v>33465</v>
      </c>
    </row>
    <row r="957" spans="1:13" x14ac:dyDescent="0.35">
      <c r="A957" t="s">
        <v>6679</v>
      </c>
      <c r="B957" t="s">
        <v>3430</v>
      </c>
      <c r="C957" t="s">
        <v>3431</v>
      </c>
      <c r="D957" t="s">
        <v>6150</v>
      </c>
      <c r="E957">
        <v>1</v>
      </c>
      <c r="F957" t="s">
        <v>3432</v>
      </c>
      <c r="G957" t="s">
        <v>3433</v>
      </c>
      <c r="H957" t="s">
        <v>19</v>
      </c>
      <c r="I957" t="s">
        <v>6195</v>
      </c>
      <c r="J957" t="s">
        <v>6187</v>
      </c>
      <c r="K957">
        <v>0.2</v>
      </c>
      <c r="L957" s="3">
        <v>3885</v>
      </c>
      <c r="M957" s="3">
        <v>3885</v>
      </c>
    </row>
    <row r="958" spans="1:13" x14ac:dyDescent="0.35">
      <c r="A958" t="s">
        <v>6679</v>
      </c>
      <c r="B958" t="s">
        <v>3430</v>
      </c>
      <c r="C958" t="s">
        <v>3431</v>
      </c>
      <c r="D958" t="s">
        <v>6138</v>
      </c>
      <c r="E958">
        <v>4</v>
      </c>
      <c r="F958" t="s">
        <v>3432</v>
      </c>
      <c r="G958" t="s">
        <v>3433</v>
      </c>
      <c r="H958" t="s">
        <v>19</v>
      </c>
      <c r="I958" t="s">
        <v>6192</v>
      </c>
      <c r="J958" t="s">
        <v>6188</v>
      </c>
      <c r="K958">
        <v>1</v>
      </c>
      <c r="L958">
        <v>9.9499999999999993</v>
      </c>
      <c r="M958">
        <v>39.799999999999997</v>
      </c>
    </row>
    <row r="959" spans="1:13" x14ac:dyDescent="0.35">
      <c r="A959" t="s">
        <v>6679</v>
      </c>
      <c r="B959" t="s">
        <v>3430</v>
      </c>
      <c r="C959" t="s">
        <v>3431</v>
      </c>
      <c r="D959" t="s">
        <v>6150</v>
      </c>
      <c r="E959">
        <v>1</v>
      </c>
      <c r="F959" t="s">
        <v>3432</v>
      </c>
      <c r="G959" t="s">
        <v>3433</v>
      </c>
      <c r="H959" t="s">
        <v>19</v>
      </c>
      <c r="I959" t="s">
        <v>6195</v>
      </c>
      <c r="J959" t="s">
        <v>6187</v>
      </c>
      <c r="K959">
        <v>0.2</v>
      </c>
      <c r="L959" s="3">
        <v>3885</v>
      </c>
      <c r="M959" s="3">
        <v>3885</v>
      </c>
    </row>
    <row r="960" spans="1:13" x14ac:dyDescent="0.35">
      <c r="A960" t="s">
        <v>6679</v>
      </c>
      <c r="B960" t="s">
        <v>3430</v>
      </c>
      <c r="C960" t="s">
        <v>3431</v>
      </c>
      <c r="D960" t="s">
        <v>6138</v>
      </c>
      <c r="E960">
        <v>4</v>
      </c>
      <c r="F960" t="s">
        <v>3432</v>
      </c>
      <c r="G960" t="s">
        <v>3433</v>
      </c>
      <c r="H960" t="s">
        <v>19</v>
      </c>
      <c r="I960" t="s">
        <v>6192</v>
      </c>
      <c r="J960" t="s">
        <v>6188</v>
      </c>
      <c r="K960">
        <v>1</v>
      </c>
      <c r="L960">
        <v>9.9499999999999993</v>
      </c>
      <c r="M960">
        <v>39.799999999999997</v>
      </c>
    </row>
    <row r="961" spans="1:13" x14ac:dyDescent="0.35">
      <c r="A961" t="s">
        <v>6680</v>
      </c>
      <c r="B961" t="s">
        <v>4115</v>
      </c>
      <c r="C961" t="s">
        <v>4116</v>
      </c>
      <c r="D961" t="s">
        <v>6156</v>
      </c>
      <c r="E961">
        <v>2</v>
      </c>
      <c r="F961" t="s">
        <v>4117</v>
      </c>
      <c r="G961" t="s">
        <v>4118</v>
      </c>
      <c r="H961" t="s">
        <v>28</v>
      </c>
      <c r="I961" t="s">
        <v>6194</v>
      </c>
      <c r="J961" t="s">
        <v>6188</v>
      </c>
      <c r="K961">
        <v>0.2</v>
      </c>
      <c r="L961" s="3">
        <v>4125</v>
      </c>
      <c r="M961">
        <v>8.25</v>
      </c>
    </row>
    <row r="962" spans="1:13" x14ac:dyDescent="0.35">
      <c r="A962" t="s">
        <v>6632</v>
      </c>
      <c r="B962" t="s">
        <v>3734</v>
      </c>
      <c r="C962" t="s">
        <v>3735</v>
      </c>
      <c r="D962" t="s">
        <v>6178</v>
      </c>
      <c r="E962">
        <v>6</v>
      </c>
      <c r="F962" t="s">
        <v>3736</v>
      </c>
      <c r="G962" t="s">
        <v>3737</v>
      </c>
      <c r="H962" t="s">
        <v>19</v>
      </c>
      <c r="I962" t="s">
        <v>6192</v>
      </c>
      <c r="J962" t="s">
        <v>6186</v>
      </c>
      <c r="K962">
        <v>0.2</v>
      </c>
      <c r="L962" s="3">
        <v>3585</v>
      </c>
      <c r="M962">
        <v>21.51</v>
      </c>
    </row>
    <row r="963" spans="1:13" x14ac:dyDescent="0.35">
      <c r="A963" t="s">
        <v>6681</v>
      </c>
      <c r="B963" t="s">
        <v>1174</v>
      </c>
      <c r="C963" t="s">
        <v>1175</v>
      </c>
      <c r="D963" t="s">
        <v>6158</v>
      </c>
      <c r="E963">
        <v>4</v>
      </c>
      <c r="F963" t="s">
        <v>1176</v>
      </c>
      <c r="G963" t="s">
        <v>1177</v>
      </c>
      <c r="H963" t="s">
        <v>19</v>
      </c>
      <c r="I963" t="s">
        <v>6193</v>
      </c>
      <c r="J963" t="s">
        <v>6187</v>
      </c>
      <c r="K963">
        <v>0.5</v>
      </c>
      <c r="L963">
        <v>5.97</v>
      </c>
      <c r="M963">
        <v>23.88</v>
      </c>
    </row>
    <row r="964" spans="1:13" x14ac:dyDescent="0.35">
      <c r="A964" t="s">
        <v>6681</v>
      </c>
      <c r="B964" t="s">
        <v>1174</v>
      </c>
      <c r="C964" t="s">
        <v>1175</v>
      </c>
      <c r="D964" t="s">
        <v>6158</v>
      </c>
      <c r="E964">
        <v>4</v>
      </c>
      <c r="F964" t="s">
        <v>1176</v>
      </c>
      <c r="G964" t="s">
        <v>1177</v>
      </c>
      <c r="H964" t="s">
        <v>19</v>
      </c>
      <c r="I964" t="s">
        <v>6193</v>
      </c>
      <c r="J964" t="s">
        <v>6187</v>
      </c>
      <c r="K964">
        <v>0.5</v>
      </c>
      <c r="L964">
        <v>5.97</v>
      </c>
      <c r="M964">
        <v>23.88</v>
      </c>
    </row>
    <row r="965" spans="1:13" x14ac:dyDescent="0.35">
      <c r="A965" t="s">
        <v>6682</v>
      </c>
      <c r="B965" t="s">
        <v>2677</v>
      </c>
      <c r="C965" t="s">
        <v>2678</v>
      </c>
      <c r="D965" t="s">
        <v>6150</v>
      </c>
      <c r="E965">
        <v>3</v>
      </c>
      <c r="F965" t="s">
        <v>2679</v>
      </c>
      <c r="G965" t="s">
        <v>2680</v>
      </c>
      <c r="H965" t="s">
        <v>19</v>
      </c>
      <c r="I965" t="s">
        <v>6195</v>
      </c>
      <c r="J965" t="s">
        <v>6187</v>
      </c>
      <c r="K965">
        <v>0.2</v>
      </c>
      <c r="L965" s="3">
        <v>3885</v>
      </c>
      <c r="M965" s="3">
        <v>11655</v>
      </c>
    </row>
    <row r="966" spans="1:13" x14ac:dyDescent="0.35">
      <c r="A966" t="s">
        <v>6682</v>
      </c>
      <c r="B966" t="s">
        <v>2677</v>
      </c>
      <c r="C966" t="s">
        <v>2678</v>
      </c>
      <c r="D966" t="s">
        <v>6150</v>
      </c>
      <c r="E966">
        <v>3</v>
      </c>
      <c r="F966" t="s">
        <v>2679</v>
      </c>
      <c r="G966" t="s">
        <v>2680</v>
      </c>
      <c r="H966" t="s">
        <v>19</v>
      </c>
      <c r="I966" t="s">
        <v>6195</v>
      </c>
      <c r="J966" t="s">
        <v>6187</v>
      </c>
      <c r="K966">
        <v>0.2</v>
      </c>
      <c r="L966" s="3">
        <v>3885</v>
      </c>
      <c r="M966" s="3">
        <v>11655</v>
      </c>
    </row>
    <row r="967" spans="1:13" x14ac:dyDescent="0.35">
      <c r="A967" t="s">
        <v>6683</v>
      </c>
      <c r="B967" t="s">
        <v>2482</v>
      </c>
      <c r="C967" t="s">
        <v>2483</v>
      </c>
      <c r="D967" t="s">
        <v>6157</v>
      </c>
      <c r="E967">
        <v>4</v>
      </c>
      <c r="F967" t="s">
        <v>2484</v>
      </c>
      <c r="G967" t="s">
        <v>6197</v>
      </c>
      <c r="H967" t="s">
        <v>19</v>
      </c>
      <c r="I967" t="s">
        <v>6193</v>
      </c>
      <c r="J967" t="s">
        <v>6188</v>
      </c>
      <c r="K967">
        <v>0.5</v>
      </c>
      <c r="L967">
        <v>6.75</v>
      </c>
      <c r="M967">
        <v>27</v>
      </c>
    </row>
    <row r="968" spans="1:13" x14ac:dyDescent="0.35">
      <c r="A968" t="s">
        <v>6683</v>
      </c>
      <c r="B968" t="s">
        <v>2482</v>
      </c>
      <c r="C968" t="s">
        <v>2483</v>
      </c>
      <c r="D968" t="s">
        <v>6157</v>
      </c>
      <c r="E968">
        <v>4</v>
      </c>
      <c r="F968" t="s">
        <v>2484</v>
      </c>
      <c r="G968" t="s">
        <v>6197</v>
      </c>
      <c r="H968" t="s">
        <v>19</v>
      </c>
      <c r="I968" t="s">
        <v>6193</v>
      </c>
      <c r="J968" t="s">
        <v>6188</v>
      </c>
      <c r="K968">
        <v>0.5</v>
      </c>
      <c r="L968">
        <v>6.75</v>
      </c>
      <c r="M968">
        <v>27</v>
      </c>
    </row>
    <row r="969" spans="1:13" x14ac:dyDescent="0.35">
      <c r="A969" t="s">
        <v>6684</v>
      </c>
      <c r="B969" t="s">
        <v>5753</v>
      </c>
      <c r="C969" t="s">
        <v>5754</v>
      </c>
      <c r="D969" t="s">
        <v>6158</v>
      </c>
      <c r="E969">
        <v>4</v>
      </c>
      <c r="F969" t="s">
        <v>5755</v>
      </c>
      <c r="G969" t="s">
        <v>6197</v>
      </c>
      <c r="H969" t="s">
        <v>19</v>
      </c>
      <c r="I969" t="s">
        <v>6193</v>
      </c>
      <c r="J969" t="s">
        <v>6187</v>
      </c>
      <c r="K969">
        <v>0.5</v>
      </c>
      <c r="L969">
        <v>5.97</v>
      </c>
      <c r="M969">
        <v>23.88</v>
      </c>
    </row>
    <row r="970" spans="1:13" x14ac:dyDescent="0.35">
      <c r="A970" t="s">
        <v>6685</v>
      </c>
      <c r="B970" t="s">
        <v>3605</v>
      </c>
      <c r="C970" t="s">
        <v>3606</v>
      </c>
      <c r="D970" t="s">
        <v>6153</v>
      </c>
      <c r="E970">
        <v>2</v>
      </c>
      <c r="F970" t="s">
        <v>3607</v>
      </c>
      <c r="G970" t="s">
        <v>3608</v>
      </c>
      <c r="H970" t="s">
        <v>19</v>
      </c>
      <c r="I970" t="s">
        <v>6194</v>
      </c>
      <c r="J970" t="s">
        <v>6187</v>
      </c>
      <c r="K970">
        <v>0.2</v>
      </c>
      <c r="L970" s="3">
        <v>3645</v>
      </c>
      <c r="M970">
        <v>7.29</v>
      </c>
    </row>
    <row r="971" spans="1:13" x14ac:dyDescent="0.35">
      <c r="A971" t="s">
        <v>6686</v>
      </c>
      <c r="B971" t="s">
        <v>3313</v>
      </c>
      <c r="C971" t="s">
        <v>3314</v>
      </c>
      <c r="D971" t="s">
        <v>6163</v>
      </c>
      <c r="E971">
        <v>3</v>
      </c>
      <c r="F971" t="s">
        <v>3315</v>
      </c>
      <c r="G971" t="s">
        <v>6197</v>
      </c>
      <c r="H971" t="s">
        <v>318</v>
      </c>
      <c r="I971" t="s">
        <v>6192</v>
      </c>
      <c r="J971" t="s">
        <v>6187</v>
      </c>
      <c r="K971">
        <v>0.2</v>
      </c>
      <c r="L971" s="3">
        <v>2685</v>
      </c>
      <c r="M971" s="3">
        <v>8055</v>
      </c>
    </row>
    <row r="972" spans="1:13" x14ac:dyDescent="0.35">
      <c r="A972" t="s">
        <v>6686</v>
      </c>
      <c r="B972" t="s">
        <v>3313</v>
      </c>
      <c r="C972" t="s">
        <v>3314</v>
      </c>
      <c r="D972" t="s">
        <v>6163</v>
      </c>
      <c r="E972">
        <v>3</v>
      </c>
      <c r="F972" t="s">
        <v>3315</v>
      </c>
      <c r="G972" t="s">
        <v>6197</v>
      </c>
      <c r="H972" t="s">
        <v>318</v>
      </c>
      <c r="I972" t="s">
        <v>6192</v>
      </c>
      <c r="J972" t="s">
        <v>6187</v>
      </c>
      <c r="K972">
        <v>0.2</v>
      </c>
      <c r="L972" s="3">
        <v>2685</v>
      </c>
      <c r="M972" s="3">
        <v>8055</v>
      </c>
    </row>
    <row r="973" spans="1:13" x14ac:dyDescent="0.35">
      <c r="A973" t="s">
        <v>6687</v>
      </c>
      <c r="B973" t="s">
        <v>5012</v>
      </c>
      <c r="C973" t="s">
        <v>5013</v>
      </c>
      <c r="D973" t="s">
        <v>6163</v>
      </c>
      <c r="E973">
        <v>6</v>
      </c>
      <c r="F973" t="s">
        <v>5014</v>
      </c>
      <c r="G973" t="s">
        <v>5015</v>
      </c>
      <c r="H973" t="s">
        <v>318</v>
      </c>
      <c r="I973" t="s">
        <v>6192</v>
      </c>
      <c r="J973" t="s">
        <v>6187</v>
      </c>
      <c r="K973">
        <v>0.2</v>
      </c>
      <c r="L973" s="3">
        <v>2685</v>
      </c>
      <c r="M973">
        <v>16.11</v>
      </c>
    </row>
    <row r="974" spans="1:13" x14ac:dyDescent="0.35">
      <c r="A974" t="s">
        <v>6688</v>
      </c>
      <c r="B974" t="s">
        <v>2888</v>
      </c>
      <c r="C974" t="s">
        <v>2889</v>
      </c>
      <c r="D974" t="s">
        <v>6178</v>
      </c>
      <c r="E974">
        <v>4</v>
      </c>
      <c r="F974" t="s">
        <v>2890</v>
      </c>
      <c r="G974" t="s">
        <v>2891</v>
      </c>
      <c r="H974" t="s">
        <v>318</v>
      </c>
      <c r="I974" t="s">
        <v>6192</v>
      </c>
      <c r="J974" t="s">
        <v>6186</v>
      </c>
      <c r="K974">
        <v>0.2</v>
      </c>
      <c r="L974" s="3">
        <v>3585</v>
      </c>
      <c r="M974">
        <v>14.34</v>
      </c>
    </row>
    <row r="975" spans="1:13" x14ac:dyDescent="0.35">
      <c r="A975" t="s">
        <v>6688</v>
      </c>
      <c r="B975" t="s">
        <v>2888</v>
      </c>
      <c r="C975" t="s">
        <v>2889</v>
      </c>
      <c r="D975" t="s">
        <v>6178</v>
      </c>
      <c r="E975">
        <v>4</v>
      </c>
      <c r="F975" t="s">
        <v>2890</v>
      </c>
      <c r="G975" t="s">
        <v>2891</v>
      </c>
      <c r="H975" t="s">
        <v>318</v>
      </c>
      <c r="I975" t="s">
        <v>6192</v>
      </c>
      <c r="J975" t="s">
        <v>6186</v>
      </c>
      <c r="K975">
        <v>0.2</v>
      </c>
      <c r="L975" s="3">
        <v>3585</v>
      </c>
      <c r="M975">
        <v>14.34</v>
      </c>
    </row>
    <row r="976" spans="1:13" x14ac:dyDescent="0.35">
      <c r="A976" t="s">
        <v>6689</v>
      </c>
      <c r="B976" t="s">
        <v>1975</v>
      </c>
      <c r="C976" t="s">
        <v>1976</v>
      </c>
      <c r="D976" t="s">
        <v>6181</v>
      </c>
      <c r="E976">
        <v>4</v>
      </c>
      <c r="F976" t="s">
        <v>1977</v>
      </c>
      <c r="G976" t="s">
        <v>6197</v>
      </c>
      <c r="H976" t="s">
        <v>19</v>
      </c>
      <c r="I976" t="s">
        <v>6195</v>
      </c>
      <c r="J976" t="s">
        <v>6188</v>
      </c>
      <c r="K976">
        <v>2.5</v>
      </c>
      <c r="L976" s="3">
        <v>33465</v>
      </c>
      <c r="M976">
        <v>133.86000000000001</v>
      </c>
    </row>
    <row r="977" spans="1:13" x14ac:dyDescent="0.35">
      <c r="A977" t="s">
        <v>6689</v>
      </c>
      <c r="B977" t="s">
        <v>1975</v>
      </c>
      <c r="C977" t="s">
        <v>1976</v>
      </c>
      <c r="D977" t="s">
        <v>6181</v>
      </c>
      <c r="E977">
        <v>4</v>
      </c>
      <c r="F977" t="s">
        <v>1977</v>
      </c>
      <c r="G977" t="s">
        <v>6197</v>
      </c>
      <c r="H977" t="s">
        <v>19</v>
      </c>
      <c r="I977" t="s">
        <v>6195</v>
      </c>
      <c r="J977" t="s">
        <v>6188</v>
      </c>
      <c r="K977">
        <v>2.5</v>
      </c>
      <c r="L977" s="3">
        <v>33465</v>
      </c>
      <c r="M977">
        <v>133.86000000000001</v>
      </c>
    </row>
    <row r="978" spans="1:13" x14ac:dyDescent="0.35">
      <c r="A978" t="s">
        <v>6580</v>
      </c>
      <c r="B978" t="s">
        <v>6101</v>
      </c>
      <c r="C978" t="s">
        <v>6102</v>
      </c>
      <c r="D978" t="s">
        <v>6140</v>
      </c>
      <c r="E978">
        <v>6</v>
      </c>
      <c r="F978" t="s">
        <v>6103</v>
      </c>
      <c r="G978" t="s">
        <v>6197</v>
      </c>
      <c r="H978" t="s">
        <v>19</v>
      </c>
      <c r="I978" t="s">
        <v>6193</v>
      </c>
      <c r="J978" t="s">
        <v>6186</v>
      </c>
      <c r="K978">
        <v>1</v>
      </c>
      <c r="L978">
        <v>12.95</v>
      </c>
      <c r="M978">
        <v>77.7</v>
      </c>
    </row>
    <row r="979" spans="1:13" x14ac:dyDescent="0.35">
      <c r="A979" t="s">
        <v>6690</v>
      </c>
      <c r="B979" t="s">
        <v>5396</v>
      </c>
      <c r="C979" t="s">
        <v>5397</v>
      </c>
      <c r="D979" t="s">
        <v>6139</v>
      </c>
      <c r="E979">
        <v>5</v>
      </c>
      <c r="F979" t="s">
        <v>5398</v>
      </c>
      <c r="G979" t="s">
        <v>5399</v>
      </c>
      <c r="H979" t="s">
        <v>19</v>
      </c>
      <c r="I979" t="s">
        <v>6194</v>
      </c>
      <c r="J979" t="s">
        <v>6188</v>
      </c>
      <c r="K979">
        <v>0.5</v>
      </c>
      <c r="L979">
        <v>8.25</v>
      </c>
      <c r="M979">
        <v>41.25</v>
      </c>
    </row>
    <row r="980" spans="1:13" x14ac:dyDescent="0.35">
      <c r="A980" t="s">
        <v>6691</v>
      </c>
      <c r="B980" t="s">
        <v>6086</v>
      </c>
      <c r="C980" t="s">
        <v>6118</v>
      </c>
      <c r="D980" t="s">
        <v>6153</v>
      </c>
      <c r="E980">
        <v>5</v>
      </c>
      <c r="F980" t="s">
        <v>6119</v>
      </c>
      <c r="G980" t="s">
        <v>6197</v>
      </c>
      <c r="H980" t="s">
        <v>19</v>
      </c>
      <c r="I980" t="s">
        <v>6194</v>
      </c>
      <c r="J980" t="s">
        <v>6187</v>
      </c>
      <c r="K980">
        <v>0.2</v>
      </c>
      <c r="L980" s="3">
        <v>3645</v>
      </c>
      <c r="M980" s="3">
        <v>18225</v>
      </c>
    </row>
    <row r="981" spans="1:13" x14ac:dyDescent="0.35">
      <c r="A981" t="s">
        <v>6691</v>
      </c>
      <c r="B981" t="s">
        <v>6086</v>
      </c>
      <c r="C981" t="s">
        <v>6118</v>
      </c>
      <c r="D981" t="s">
        <v>6169</v>
      </c>
      <c r="E981">
        <v>2</v>
      </c>
      <c r="F981" t="s">
        <v>6119</v>
      </c>
      <c r="G981" t="s">
        <v>6197</v>
      </c>
      <c r="H981" t="s">
        <v>19</v>
      </c>
      <c r="I981" t="s">
        <v>6195</v>
      </c>
      <c r="J981" t="s">
        <v>6187</v>
      </c>
      <c r="K981">
        <v>0.5</v>
      </c>
      <c r="L981">
        <v>7.77</v>
      </c>
      <c r="M981">
        <v>15.54</v>
      </c>
    </row>
    <row r="982" spans="1:13" x14ac:dyDescent="0.35">
      <c r="A982" t="s">
        <v>6692</v>
      </c>
      <c r="B982" t="s">
        <v>6117</v>
      </c>
      <c r="C982" t="s">
        <v>6118</v>
      </c>
      <c r="D982" t="s">
        <v>6146</v>
      </c>
      <c r="E982">
        <v>5</v>
      </c>
      <c r="F982" t="s">
        <v>6119</v>
      </c>
      <c r="G982" t="s">
        <v>6197</v>
      </c>
      <c r="H982" t="s">
        <v>19</v>
      </c>
      <c r="I982" t="s">
        <v>6192</v>
      </c>
      <c r="J982" t="s">
        <v>6188</v>
      </c>
      <c r="K982">
        <v>0.5</v>
      </c>
      <c r="L982">
        <v>5.97</v>
      </c>
      <c r="M982">
        <v>29.85</v>
      </c>
    </row>
    <row r="983" spans="1:13" x14ac:dyDescent="0.35">
      <c r="A983" t="s">
        <v>6693</v>
      </c>
      <c r="B983" t="s">
        <v>6122</v>
      </c>
      <c r="C983" t="s">
        <v>6118</v>
      </c>
      <c r="D983" t="s">
        <v>6157</v>
      </c>
      <c r="E983">
        <v>4</v>
      </c>
      <c r="F983" t="s">
        <v>6119</v>
      </c>
      <c r="G983" t="s">
        <v>6197</v>
      </c>
      <c r="H983" t="s">
        <v>19</v>
      </c>
      <c r="I983" t="s">
        <v>6193</v>
      </c>
      <c r="J983" t="s">
        <v>6188</v>
      </c>
      <c r="K983">
        <v>0.5</v>
      </c>
      <c r="L983">
        <v>6.75</v>
      </c>
      <c r="M983">
        <v>27</v>
      </c>
    </row>
    <row r="984" spans="1:13" x14ac:dyDescent="0.35">
      <c r="A984" t="s">
        <v>6229</v>
      </c>
      <c r="B984" t="s">
        <v>2492</v>
      </c>
      <c r="C984" t="s">
        <v>2493</v>
      </c>
      <c r="D984" t="s">
        <v>6168</v>
      </c>
      <c r="E984">
        <v>5</v>
      </c>
      <c r="F984" t="s">
        <v>2494</v>
      </c>
      <c r="G984" t="s">
        <v>2495</v>
      </c>
      <c r="H984" t="s">
        <v>19</v>
      </c>
      <c r="I984" t="s">
        <v>6193</v>
      </c>
      <c r="J984" t="s">
        <v>6187</v>
      </c>
      <c r="K984">
        <v>2.5</v>
      </c>
      <c r="L984" s="3">
        <v>22885</v>
      </c>
      <c r="M984" s="3">
        <v>114425</v>
      </c>
    </row>
    <row r="985" spans="1:13" x14ac:dyDescent="0.35">
      <c r="A985" t="s">
        <v>6229</v>
      </c>
      <c r="B985" t="s">
        <v>2492</v>
      </c>
      <c r="C985" t="s">
        <v>2493</v>
      </c>
      <c r="D985" t="s">
        <v>6168</v>
      </c>
      <c r="E985">
        <v>5</v>
      </c>
      <c r="F985" t="s">
        <v>2494</v>
      </c>
      <c r="G985" t="s">
        <v>2495</v>
      </c>
      <c r="H985" t="s">
        <v>19</v>
      </c>
      <c r="I985" t="s">
        <v>6193</v>
      </c>
      <c r="J985" t="s">
        <v>6187</v>
      </c>
      <c r="K985">
        <v>2.5</v>
      </c>
      <c r="L985" s="3">
        <v>22885</v>
      </c>
      <c r="M985" s="3">
        <v>114425</v>
      </c>
    </row>
    <row r="986" spans="1:13" x14ac:dyDescent="0.35">
      <c r="A986" t="s">
        <v>6694</v>
      </c>
      <c r="B986" t="s">
        <v>1106</v>
      </c>
      <c r="C986" t="s">
        <v>1107</v>
      </c>
      <c r="D986" t="s">
        <v>6184</v>
      </c>
      <c r="E986">
        <v>3</v>
      </c>
      <c r="F986" t="s">
        <v>1108</v>
      </c>
      <c r="G986" t="s">
        <v>1109</v>
      </c>
      <c r="H986" t="s">
        <v>19</v>
      </c>
      <c r="I986" t="s">
        <v>6194</v>
      </c>
      <c r="J986" t="s">
        <v>6186</v>
      </c>
      <c r="K986">
        <v>0.2</v>
      </c>
      <c r="L986" s="3">
        <v>4455</v>
      </c>
      <c r="M986" s="3">
        <v>13365</v>
      </c>
    </row>
    <row r="987" spans="1:13" x14ac:dyDescent="0.35">
      <c r="A987" t="s">
        <v>6694</v>
      </c>
      <c r="B987" t="s">
        <v>1106</v>
      </c>
      <c r="C987" t="s">
        <v>1107</v>
      </c>
      <c r="D987" t="s">
        <v>6184</v>
      </c>
      <c r="E987">
        <v>3</v>
      </c>
      <c r="F987" t="s">
        <v>1108</v>
      </c>
      <c r="G987" t="s">
        <v>1109</v>
      </c>
      <c r="H987" t="s">
        <v>19</v>
      </c>
      <c r="I987" t="s">
        <v>6194</v>
      </c>
      <c r="J987" t="s">
        <v>6186</v>
      </c>
      <c r="K987">
        <v>0.2</v>
      </c>
      <c r="L987" s="3">
        <v>4455</v>
      </c>
      <c r="M987" s="3">
        <v>13365</v>
      </c>
    </row>
    <row r="988" spans="1:13" x14ac:dyDescent="0.35">
      <c r="A988" t="s">
        <v>6695</v>
      </c>
      <c r="B988" t="s">
        <v>3307</v>
      </c>
      <c r="C988" t="s">
        <v>3368</v>
      </c>
      <c r="D988" t="s">
        <v>6138</v>
      </c>
      <c r="E988">
        <v>5</v>
      </c>
      <c r="F988" t="s">
        <v>3369</v>
      </c>
      <c r="G988" t="s">
        <v>3370</v>
      </c>
      <c r="H988" t="s">
        <v>318</v>
      </c>
      <c r="I988" t="s">
        <v>6192</v>
      </c>
      <c r="J988" t="s">
        <v>6188</v>
      </c>
      <c r="K988">
        <v>1</v>
      </c>
      <c r="L988">
        <v>9.9499999999999993</v>
      </c>
      <c r="M988">
        <v>49.75</v>
      </c>
    </row>
    <row r="989" spans="1:13" x14ac:dyDescent="0.35">
      <c r="A989" t="s">
        <v>6696</v>
      </c>
      <c r="B989" t="s">
        <v>3367</v>
      </c>
      <c r="C989" t="s">
        <v>3368</v>
      </c>
      <c r="D989" t="s">
        <v>6147</v>
      </c>
      <c r="E989">
        <v>3</v>
      </c>
      <c r="F989" t="s">
        <v>3369</v>
      </c>
      <c r="G989" t="s">
        <v>3370</v>
      </c>
      <c r="H989" t="s">
        <v>318</v>
      </c>
      <c r="I989" t="s">
        <v>6193</v>
      </c>
      <c r="J989" t="s">
        <v>6187</v>
      </c>
      <c r="K989">
        <v>1</v>
      </c>
      <c r="L989">
        <v>9.9499999999999993</v>
      </c>
      <c r="M989">
        <v>29.85</v>
      </c>
    </row>
    <row r="990" spans="1:13" x14ac:dyDescent="0.35">
      <c r="A990" t="s">
        <v>6568</v>
      </c>
      <c r="B990" t="s">
        <v>3424</v>
      </c>
      <c r="C990" t="s">
        <v>3368</v>
      </c>
      <c r="D990" t="s">
        <v>6158</v>
      </c>
      <c r="E990">
        <v>2</v>
      </c>
      <c r="F990" t="s">
        <v>3369</v>
      </c>
      <c r="G990" t="s">
        <v>3370</v>
      </c>
      <c r="H990" t="s">
        <v>318</v>
      </c>
      <c r="I990" t="s">
        <v>6193</v>
      </c>
      <c r="J990" t="s">
        <v>6187</v>
      </c>
      <c r="K990">
        <v>0.5</v>
      </c>
      <c r="L990">
        <v>5.97</v>
      </c>
      <c r="M990">
        <v>11.94</v>
      </c>
    </row>
    <row r="991" spans="1:13" x14ac:dyDescent="0.35">
      <c r="A991" t="s">
        <v>6697</v>
      </c>
      <c r="B991" t="s">
        <v>3521</v>
      </c>
      <c r="C991" t="s">
        <v>3368</v>
      </c>
      <c r="D991" t="s">
        <v>6163</v>
      </c>
      <c r="E991">
        <v>3</v>
      </c>
      <c r="F991" t="s">
        <v>3369</v>
      </c>
      <c r="G991" t="s">
        <v>3370</v>
      </c>
      <c r="H991" t="s">
        <v>318</v>
      </c>
      <c r="I991" t="s">
        <v>6192</v>
      </c>
      <c r="J991" t="s">
        <v>6187</v>
      </c>
      <c r="K991">
        <v>0.2</v>
      </c>
      <c r="L991" s="3">
        <v>2685</v>
      </c>
      <c r="M991" s="3">
        <v>8055</v>
      </c>
    </row>
    <row r="992" spans="1:13" x14ac:dyDescent="0.35">
      <c r="A992" t="s">
        <v>6698</v>
      </c>
      <c r="B992" t="s">
        <v>3638</v>
      </c>
      <c r="C992" t="s">
        <v>3368</v>
      </c>
      <c r="D992" t="s">
        <v>6171</v>
      </c>
      <c r="E992">
        <v>4</v>
      </c>
      <c r="F992" t="s">
        <v>3369</v>
      </c>
      <c r="G992" t="s">
        <v>3370</v>
      </c>
      <c r="H992" t="s">
        <v>318</v>
      </c>
      <c r="I992" t="s">
        <v>6194</v>
      </c>
      <c r="J992" t="s">
        <v>6186</v>
      </c>
      <c r="K992">
        <v>1</v>
      </c>
      <c r="L992">
        <v>14.85</v>
      </c>
      <c r="M992">
        <v>59.4</v>
      </c>
    </row>
    <row r="993" spans="1:13" x14ac:dyDescent="0.35">
      <c r="A993" t="s">
        <v>6695</v>
      </c>
      <c r="B993" t="s">
        <v>3307</v>
      </c>
      <c r="C993" t="s">
        <v>3368</v>
      </c>
      <c r="D993" t="s">
        <v>6138</v>
      </c>
      <c r="E993">
        <v>5</v>
      </c>
      <c r="F993" t="s">
        <v>3369</v>
      </c>
      <c r="G993" t="s">
        <v>3370</v>
      </c>
      <c r="H993" t="s">
        <v>318</v>
      </c>
      <c r="I993" t="s">
        <v>6192</v>
      </c>
      <c r="J993" t="s">
        <v>6188</v>
      </c>
      <c r="K993">
        <v>1</v>
      </c>
      <c r="L993">
        <v>9.9499999999999993</v>
      </c>
      <c r="M993">
        <v>49.75</v>
      </c>
    </row>
    <row r="994" spans="1:13" x14ac:dyDescent="0.35">
      <c r="A994" t="s">
        <v>6696</v>
      </c>
      <c r="B994" t="s">
        <v>3367</v>
      </c>
      <c r="C994" t="s">
        <v>3368</v>
      </c>
      <c r="D994" t="s">
        <v>6147</v>
      </c>
      <c r="E994">
        <v>3</v>
      </c>
      <c r="F994" t="s">
        <v>3369</v>
      </c>
      <c r="G994" t="s">
        <v>3370</v>
      </c>
      <c r="H994" t="s">
        <v>318</v>
      </c>
      <c r="I994" t="s">
        <v>6193</v>
      </c>
      <c r="J994" t="s">
        <v>6187</v>
      </c>
      <c r="K994">
        <v>1</v>
      </c>
      <c r="L994">
        <v>9.9499999999999993</v>
      </c>
      <c r="M994">
        <v>29.85</v>
      </c>
    </row>
    <row r="995" spans="1:13" x14ac:dyDescent="0.35">
      <c r="A995" t="s">
        <v>6568</v>
      </c>
      <c r="B995" t="s">
        <v>3424</v>
      </c>
      <c r="C995" t="s">
        <v>3368</v>
      </c>
      <c r="D995" t="s">
        <v>6158</v>
      </c>
      <c r="E995">
        <v>2</v>
      </c>
      <c r="F995" t="s">
        <v>3369</v>
      </c>
      <c r="G995" t="s">
        <v>3370</v>
      </c>
      <c r="H995" t="s">
        <v>318</v>
      </c>
      <c r="I995" t="s">
        <v>6193</v>
      </c>
      <c r="J995" t="s">
        <v>6187</v>
      </c>
      <c r="K995">
        <v>0.5</v>
      </c>
      <c r="L995">
        <v>5.97</v>
      </c>
      <c r="M995">
        <v>11.94</v>
      </c>
    </row>
    <row r="996" spans="1:13" x14ac:dyDescent="0.35">
      <c r="A996" t="s">
        <v>6697</v>
      </c>
      <c r="B996" t="s">
        <v>3521</v>
      </c>
      <c r="C996" t="s">
        <v>3368</v>
      </c>
      <c r="D996" t="s">
        <v>6163</v>
      </c>
      <c r="E996">
        <v>3</v>
      </c>
      <c r="F996" t="s">
        <v>3369</v>
      </c>
      <c r="G996" t="s">
        <v>3370</v>
      </c>
      <c r="H996" t="s">
        <v>318</v>
      </c>
      <c r="I996" t="s">
        <v>6192</v>
      </c>
      <c r="J996" t="s">
        <v>6187</v>
      </c>
      <c r="K996">
        <v>0.2</v>
      </c>
      <c r="L996" s="3">
        <v>2685</v>
      </c>
      <c r="M996" s="3">
        <v>8055</v>
      </c>
    </row>
    <row r="997" spans="1:13" x14ac:dyDescent="0.35">
      <c r="A997" t="s">
        <v>6699</v>
      </c>
      <c r="B997" t="s">
        <v>4056</v>
      </c>
      <c r="C997" t="s">
        <v>4057</v>
      </c>
      <c r="D997" t="s">
        <v>6176</v>
      </c>
      <c r="E997">
        <v>4</v>
      </c>
      <c r="F997" t="s">
        <v>4058</v>
      </c>
      <c r="G997" t="s">
        <v>4059</v>
      </c>
      <c r="H997" t="s">
        <v>19</v>
      </c>
      <c r="I997" t="s">
        <v>6194</v>
      </c>
      <c r="J997" t="s">
        <v>6186</v>
      </c>
      <c r="K997">
        <v>0.5</v>
      </c>
      <c r="L997">
        <v>8.91</v>
      </c>
      <c r="M997">
        <v>35.64</v>
      </c>
    </row>
    <row r="998" spans="1:13" x14ac:dyDescent="0.35">
      <c r="A998" t="s">
        <v>6541</v>
      </c>
      <c r="B998" t="s">
        <v>1590</v>
      </c>
      <c r="C998" t="s">
        <v>1591</v>
      </c>
      <c r="D998" t="s">
        <v>6140</v>
      </c>
      <c r="E998">
        <v>3</v>
      </c>
      <c r="F998" t="s">
        <v>1592</v>
      </c>
      <c r="G998" t="s">
        <v>1593</v>
      </c>
      <c r="H998" t="s">
        <v>19</v>
      </c>
      <c r="I998" t="s">
        <v>6193</v>
      </c>
      <c r="J998" t="s">
        <v>6186</v>
      </c>
      <c r="K998">
        <v>1</v>
      </c>
      <c r="L998">
        <v>12.95</v>
      </c>
      <c r="M998">
        <v>38.85</v>
      </c>
    </row>
    <row r="999" spans="1:13" x14ac:dyDescent="0.35">
      <c r="A999" t="s">
        <v>6541</v>
      </c>
      <c r="B999" t="s">
        <v>1590</v>
      </c>
      <c r="C999" t="s">
        <v>1591</v>
      </c>
      <c r="D999" t="s">
        <v>6140</v>
      </c>
      <c r="E999">
        <v>3</v>
      </c>
      <c r="F999" t="s">
        <v>1592</v>
      </c>
      <c r="G999" t="s">
        <v>1593</v>
      </c>
      <c r="H999" t="s">
        <v>19</v>
      </c>
      <c r="I999" t="s">
        <v>6193</v>
      </c>
      <c r="J999" t="s">
        <v>6186</v>
      </c>
      <c r="K999">
        <v>1</v>
      </c>
      <c r="L999">
        <v>12.95</v>
      </c>
      <c r="M999">
        <v>38.85</v>
      </c>
    </row>
    <row r="1000" spans="1:13" x14ac:dyDescent="0.35">
      <c r="A1000" t="s">
        <v>6685</v>
      </c>
      <c r="B1000" t="s">
        <v>4128</v>
      </c>
      <c r="C1000" t="s">
        <v>4129</v>
      </c>
      <c r="D1000" t="s">
        <v>6149</v>
      </c>
      <c r="E1000">
        <v>2</v>
      </c>
      <c r="F1000" t="s">
        <v>4130</v>
      </c>
      <c r="G1000" t="s">
        <v>6197</v>
      </c>
      <c r="H1000" t="s">
        <v>19</v>
      </c>
      <c r="I1000" t="s">
        <v>6192</v>
      </c>
      <c r="J1000" t="s">
        <v>6187</v>
      </c>
      <c r="K1000">
        <v>2.5</v>
      </c>
      <c r="L1000" s="3">
        <v>20585</v>
      </c>
      <c r="M1000">
        <v>41.17</v>
      </c>
    </row>
    <row r="1001" spans="1:13" x14ac:dyDescent="0.35">
      <c r="A1001" t="s">
        <v>6700</v>
      </c>
      <c r="B1001" t="s">
        <v>2123</v>
      </c>
      <c r="C1001" t="s">
        <v>2124</v>
      </c>
      <c r="D1001" t="s">
        <v>6163</v>
      </c>
      <c r="E1001">
        <v>5</v>
      </c>
      <c r="F1001" t="s">
        <v>2125</v>
      </c>
      <c r="G1001" t="s">
        <v>6197</v>
      </c>
      <c r="H1001" t="s">
        <v>19</v>
      </c>
      <c r="I1001" t="s">
        <v>6192</v>
      </c>
      <c r="J1001" t="s">
        <v>6187</v>
      </c>
      <c r="K1001">
        <v>0.2</v>
      </c>
      <c r="L1001" s="3">
        <v>2685</v>
      </c>
      <c r="M1001" s="3">
        <v>13425</v>
      </c>
    </row>
    <row r="1002" spans="1:13" x14ac:dyDescent="0.35">
      <c r="A1002" t="s">
        <v>6700</v>
      </c>
      <c r="B1002" t="s">
        <v>2123</v>
      </c>
      <c r="C1002" t="s">
        <v>2124</v>
      </c>
      <c r="D1002" t="s">
        <v>6163</v>
      </c>
      <c r="E1002">
        <v>5</v>
      </c>
      <c r="F1002" t="s">
        <v>2125</v>
      </c>
      <c r="G1002" t="s">
        <v>6197</v>
      </c>
      <c r="H1002" t="s">
        <v>19</v>
      </c>
      <c r="I1002" t="s">
        <v>6192</v>
      </c>
      <c r="J1002" t="s">
        <v>6187</v>
      </c>
      <c r="K1002">
        <v>0.2</v>
      </c>
      <c r="L1002" s="3">
        <v>2685</v>
      </c>
      <c r="M1002" s="3">
        <v>13425</v>
      </c>
    </row>
    <row r="1003" spans="1:13" x14ac:dyDescent="0.35">
      <c r="A1003" t="s">
        <v>6577</v>
      </c>
      <c r="B1003" t="s">
        <v>4842</v>
      </c>
      <c r="C1003" t="s">
        <v>4843</v>
      </c>
      <c r="D1003" t="s">
        <v>6147</v>
      </c>
      <c r="E1003">
        <v>1</v>
      </c>
      <c r="F1003" t="s">
        <v>4844</v>
      </c>
      <c r="G1003" t="s">
        <v>4845</v>
      </c>
      <c r="H1003" t="s">
        <v>19</v>
      </c>
      <c r="I1003" t="s">
        <v>6193</v>
      </c>
      <c r="J1003" t="s">
        <v>6187</v>
      </c>
      <c r="K1003">
        <v>1</v>
      </c>
      <c r="L1003">
        <v>9.9499999999999993</v>
      </c>
      <c r="M1003">
        <v>9.9499999999999993</v>
      </c>
    </row>
    <row r="1004" spans="1:13" x14ac:dyDescent="0.35">
      <c r="A1004" t="s">
        <v>6701</v>
      </c>
      <c r="B1004" t="s">
        <v>2650</v>
      </c>
      <c r="C1004" t="s">
        <v>2651</v>
      </c>
      <c r="D1004" t="s">
        <v>6176</v>
      </c>
      <c r="E1004">
        <v>6</v>
      </c>
      <c r="F1004" t="s">
        <v>2652</v>
      </c>
      <c r="G1004" t="s">
        <v>6197</v>
      </c>
      <c r="H1004" t="s">
        <v>19</v>
      </c>
      <c r="I1004" t="s">
        <v>6194</v>
      </c>
      <c r="J1004" t="s">
        <v>6186</v>
      </c>
      <c r="K1004">
        <v>0.5</v>
      </c>
      <c r="L1004">
        <v>8.91</v>
      </c>
      <c r="M1004">
        <v>53.46</v>
      </c>
    </row>
    <row r="1005" spans="1:13" x14ac:dyDescent="0.35">
      <c r="A1005" t="s">
        <v>6701</v>
      </c>
      <c r="B1005" t="s">
        <v>2650</v>
      </c>
      <c r="C1005" t="s">
        <v>2651</v>
      </c>
      <c r="D1005" t="s">
        <v>6176</v>
      </c>
      <c r="E1005">
        <v>6</v>
      </c>
      <c r="F1005" t="s">
        <v>2652</v>
      </c>
      <c r="G1005" t="s">
        <v>6197</v>
      </c>
      <c r="H1005" t="s">
        <v>19</v>
      </c>
      <c r="I1005" t="s">
        <v>6194</v>
      </c>
      <c r="J1005" t="s">
        <v>6186</v>
      </c>
      <c r="K1005">
        <v>0.5</v>
      </c>
      <c r="L1005">
        <v>8.91</v>
      </c>
      <c r="M1005">
        <v>53.46</v>
      </c>
    </row>
    <row r="1006" spans="1:13" x14ac:dyDescent="0.35">
      <c r="A1006" t="s">
        <v>6702</v>
      </c>
      <c r="B1006" t="s">
        <v>5501</v>
      </c>
      <c r="C1006" t="s">
        <v>5502</v>
      </c>
      <c r="D1006" t="s">
        <v>6160</v>
      </c>
      <c r="E1006">
        <v>2</v>
      </c>
      <c r="F1006" t="s">
        <v>5503</v>
      </c>
      <c r="G1006" t="s">
        <v>5504</v>
      </c>
      <c r="H1006" t="s">
        <v>19</v>
      </c>
      <c r="I1006" t="s">
        <v>6195</v>
      </c>
      <c r="J1006" t="s">
        <v>6188</v>
      </c>
      <c r="K1006">
        <v>0.5</v>
      </c>
      <c r="L1006">
        <v>8.73</v>
      </c>
      <c r="M1006">
        <v>17.46</v>
      </c>
    </row>
    <row r="1007" spans="1:13" x14ac:dyDescent="0.35">
      <c r="A1007" t="s">
        <v>6703</v>
      </c>
      <c r="B1007" t="s">
        <v>5102</v>
      </c>
      <c r="C1007" t="s">
        <v>5103</v>
      </c>
      <c r="D1007" t="s">
        <v>6161</v>
      </c>
      <c r="E1007">
        <v>4</v>
      </c>
      <c r="F1007" t="s">
        <v>5104</v>
      </c>
      <c r="G1007" t="s">
        <v>5105</v>
      </c>
      <c r="H1007" t="s">
        <v>318</v>
      </c>
      <c r="I1007" t="s">
        <v>6195</v>
      </c>
      <c r="J1007" t="s">
        <v>6186</v>
      </c>
      <c r="K1007">
        <v>0.5</v>
      </c>
      <c r="L1007">
        <v>9.51</v>
      </c>
      <c r="M1007">
        <v>38.04</v>
      </c>
    </row>
    <row r="1008" spans="1:13" x14ac:dyDescent="0.35">
      <c r="A1008" t="s">
        <v>6704</v>
      </c>
      <c r="B1008" t="s">
        <v>4185</v>
      </c>
      <c r="C1008" t="s">
        <v>4186</v>
      </c>
      <c r="D1008" t="s">
        <v>6168</v>
      </c>
      <c r="E1008">
        <v>3</v>
      </c>
      <c r="F1008" t="s">
        <v>4187</v>
      </c>
      <c r="G1008" t="s">
        <v>4188</v>
      </c>
      <c r="H1008" t="s">
        <v>19</v>
      </c>
      <c r="I1008" t="s">
        <v>6193</v>
      </c>
      <c r="J1008" t="s">
        <v>6187</v>
      </c>
      <c r="K1008">
        <v>2.5</v>
      </c>
      <c r="L1008" s="3">
        <v>22885</v>
      </c>
      <c r="M1008" s="3">
        <v>68655</v>
      </c>
    </row>
    <row r="1009" spans="1:13" x14ac:dyDescent="0.35">
      <c r="A1009" t="s">
        <v>6705</v>
      </c>
      <c r="B1009" t="s">
        <v>2118</v>
      </c>
      <c r="C1009" t="s">
        <v>2119</v>
      </c>
      <c r="D1009" t="s">
        <v>6139</v>
      </c>
      <c r="E1009">
        <v>1</v>
      </c>
      <c r="F1009" t="s">
        <v>2120</v>
      </c>
      <c r="G1009" t="s">
        <v>6197</v>
      </c>
      <c r="H1009" t="s">
        <v>318</v>
      </c>
      <c r="I1009" t="s">
        <v>6194</v>
      </c>
      <c r="J1009" t="s">
        <v>6188</v>
      </c>
      <c r="K1009">
        <v>0.5</v>
      </c>
      <c r="L1009">
        <v>8.25</v>
      </c>
      <c r="M1009">
        <v>8.25</v>
      </c>
    </row>
    <row r="1010" spans="1:13" x14ac:dyDescent="0.35">
      <c r="A1010" t="s">
        <v>6705</v>
      </c>
      <c r="B1010" t="s">
        <v>2118</v>
      </c>
      <c r="C1010" t="s">
        <v>2119</v>
      </c>
      <c r="D1010" t="s">
        <v>6139</v>
      </c>
      <c r="E1010">
        <v>1</v>
      </c>
      <c r="F1010" t="s">
        <v>2120</v>
      </c>
      <c r="G1010" t="s">
        <v>6197</v>
      </c>
      <c r="H1010" t="s">
        <v>318</v>
      </c>
      <c r="I1010" t="s">
        <v>6194</v>
      </c>
      <c r="J1010" t="s">
        <v>6188</v>
      </c>
      <c r="K1010">
        <v>0.5</v>
      </c>
      <c r="L1010">
        <v>8.25</v>
      </c>
      <c r="M1010">
        <v>8.25</v>
      </c>
    </row>
    <row r="1011" spans="1:13" x14ac:dyDescent="0.35">
      <c r="A1011" t="s">
        <v>6507</v>
      </c>
      <c r="B1011" t="s">
        <v>5737</v>
      </c>
      <c r="C1011" t="s">
        <v>5738</v>
      </c>
      <c r="D1011" t="s">
        <v>6166</v>
      </c>
      <c r="E1011">
        <v>2</v>
      </c>
      <c r="F1011" t="s">
        <v>5739</v>
      </c>
      <c r="G1011" t="s">
        <v>5740</v>
      </c>
      <c r="H1011" t="s">
        <v>19</v>
      </c>
      <c r="I1011" t="s">
        <v>6194</v>
      </c>
      <c r="J1011" t="s">
        <v>6188</v>
      </c>
      <c r="K1011">
        <v>2.5</v>
      </c>
      <c r="L1011" s="3">
        <v>31625</v>
      </c>
      <c r="M1011">
        <v>63.25</v>
      </c>
    </row>
    <row r="1012" spans="1:13" x14ac:dyDescent="0.35">
      <c r="A1012" t="s">
        <v>6610</v>
      </c>
      <c r="B1012" t="s">
        <v>733</v>
      </c>
      <c r="C1012" t="s">
        <v>734</v>
      </c>
      <c r="D1012" t="s">
        <v>6164</v>
      </c>
      <c r="E1012">
        <v>2</v>
      </c>
      <c r="F1012" t="s">
        <v>735</v>
      </c>
      <c r="G1012" t="s">
        <v>6197</v>
      </c>
      <c r="H1012" t="s">
        <v>19</v>
      </c>
      <c r="I1012" t="s">
        <v>6195</v>
      </c>
      <c r="J1012" t="s">
        <v>6186</v>
      </c>
      <c r="K1012">
        <v>2.5</v>
      </c>
      <c r="L1012" s="3">
        <v>36455</v>
      </c>
      <c r="M1012">
        <v>72.91</v>
      </c>
    </row>
    <row r="1013" spans="1:13" x14ac:dyDescent="0.35">
      <c r="A1013" t="s">
        <v>6610</v>
      </c>
      <c r="B1013" t="s">
        <v>733</v>
      </c>
      <c r="C1013" t="s">
        <v>734</v>
      </c>
      <c r="D1013" t="s">
        <v>6164</v>
      </c>
      <c r="E1013">
        <v>2</v>
      </c>
      <c r="F1013" t="s">
        <v>735</v>
      </c>
      <c r="G1013" t="s">
        <v>6197</v>
      </c>
      <c r="H1013" t="s">
        <v>19</v>
      </c>
      <c r="I1013" t="s">
        <v>6195</v>
      </c>
      <c r="J1013" t="s">
        <v>6186</v>
      </c>
      <c r="K1013">
        <v>2.5</v>
      </c>
      <c r="L1013" s="3">
        <v>36455</v>
      </c>
      <c r="M1013">
        <v>72.91</v>
      </c>
    </row>
    <row r="1014" spans="1:13" x14ac:dyDescent="0.35">
      <c r="A1014" t="s">
        <v>6706</v>
      </c>
      <c r="B1014" t="s">
        <v>4191</v>
      </c>
      <c r="C1014" t="s">
        <v>4192</v>
      </c>
      <c r="D1014" t="s">
        <v>6151</v>
      </c>
      <c r="E1014">
        <v>2</v>
      </c>
      <c r="F1014" t="s">
        <v>4193</v>
      </c>
      <c r="G1014" t="s">
        <v>4194</v>
      </c>
      <c r="H1014" t="s">
        <v>19</v>
      </c>
      <c r="I1014" t="s">
        <v>6192</v>
      </c>
      <c r="J1014" t="s">
        <v>6188</v>
      </c>
      <c r="K1014">
        <v>2.5</v>
      </c>
      <c r="L1014" s="3">
        <v>22885</v>
      </c>
      <c r="M1014">
        <v>45.77</v>
      </c>
    </row>
    <row r="1015" spans="1:13" x14ac:dyDescent="0.35">
      <c r="A1015" t="s">
        <v>6707</v>
      </c>
      <c r="B1015" t="s">
        <v>5368</v>
      </c>
      <c r="C1015" t="s">
        <v>5369</v>
      </c>
      <c r="D1015" t="s">
        <v>6162</v>
      </c>
      <c r="E1015">
        <v>2</v>
      </c>
      <c r="F1015" t="s">
        <v>5370</v>
      </c>
      <c r="G1015" t="s">
        <v>5371</v>
      </c>
      <c r="H1015" t="s">
        <v>19</v>
      </c>
      <c r="I1015" t="s">
        <v>6195</v>
      </c>
      <c r="J1015" t="s">
        <v>6188</v>
      </c>
      <c r="K1015">
        <v>1</v>
      </c>
      <c r="L1015">
        <v>14.55</v>
      </c>
      <c r="M1015">
        <v>29.1</v>
      </c>
    </row>
    <row r="1016" spans="1:13" x14ac:dyDescent="0.35">
      <c r="A1016" t="s">
        <v>6708</v>
      </c>
      <c r="B1016" t="s">
        <v>919</v>
      </c>
      <c r="C1016" t="s">
        <v>920</v>
      </c>
      <c r="D1016" t="s">
        <v>6178</v>
      </c>
      <c r="E1016">
        <v>1</v>
      </c>
      <c r="F1016" t="s">
        <v>921</v>
      </c>
      <c r="G1016" t="s">
        <v>6197</v>
      </c>
      <c r="H1016" t="s">
        <v>318</v>
      </c>
      <c r="I1016" t="s">
        <v>6192</v>
      </c>
      <c r="J1016" t="s">
        <v>6186</v>
      </c>
      <c r="K1016">
        <v>0.2</v>
      </c>
      <c r="L1016" s="3">
        <v>3585</v>
      </c>
      <c r="M1016" s="3">
        <v>3585</v>
      </c>
    </row>
    <row r="1017" spans="1:13" x14ac:dyDescent="0.35">
      <c r="A1017" t="s">
        <v>6708</v>
      </c>
      <c r="B1017" t="s">
        <v>919</v>
      </c>
      <c r="C1017" t="s">
        <v>920</v>
      </c>
      <c r="D1017" t="s">
        <v>6178</v>
      </c>
      <c r="E1017">
        <v>1</v>
      </c>
      <c r="F1017" t="s">
        <v>921</v>
      </c>
      <c r="G1017" t="s">
        <v>6197</v>
      </c>
      <c r="H1017" t="s">
        <v>318</v>
      </c>
      <c r="I1017" t="s">
        <v>6192</v>
      </c>
      <c r="J1017" t="s">
        <v>6186</v>
      </c>
      <c r="K1017">
        <v>0.2</v>
      </c>
      <c r="L1017" s="3">
        <v>3585</v>
      </c>
      <c r="M1017" s="3">
        <v>3585</v>
      </c>
    </row>
    <row r="1018" spans="1:13" x14ac:dyDescent="0.35">
      <c r="A1018" t="s">
        <v>6709</v>
      </c>
      <c r="B1018" t="s">
        <v>2267</v>
      </c>
      <c r="C1018" t="s">
        <v>2268</v>
      </c>
      <c r="D1018" t="s">
        <v>6148</v>
      </c>
      <c r="E1018">
        <v>1</v>
      </c>
      <c r="F1018" t="s">
        <v>2269</v>
      </c>
      <c r="G1018" t="s">
        <v>2270</v>
      </c>
      <c r="H1018" t="s">
        <v>19</v>
      </c>
      <c r="I1018" t="s">
        <v>6194</v>
      </c>
      <c r="J1018" t="s">
        <v>6186</v>
      </c>
      <c r="K1018">
        <v>2.5</v>
      </c>
      <c r="L1018" s="3">
        <v>34155</v>
      </c>
      <c r="M1018" s="3">
        <v>34155</v>
      </c>
    </row>
    <row r="1019" spans="1:13" x14ac:dyDescent="0.35">
      <c r="A1019" t="s">
        <v>6709</v>
      </c>
      <c r="B1019" t="s">
        <v>2267</v>
      </c>
      <c r="C1019" t="s">
        <v>2268</v>
      </c>
      <c r="D1019" t="s">
        <v>6148</v>
      </c>
      <c r="E1019">
        <v>1</v>
      </c>
      <c r="F1019" t="s">
        <v>2269</v>
      </c>
      <c r="G1019" t="s">
        <v>2270</v>
      </c>
      <c r="H1019" t="s">
        <v>19</v>
      </c>
      <c r="I1019" t="s">
        <v>6194</v>
      </c>
      <c r="J1019" t="s">
        <v>6186</v>
      </c>
      <c r="K1019">
        <v>2.5</v>
      </c>
      <c r="L1019" s="3">
        <v>34155</v>
      </c>
      <c r="M1019" s="3">
        <v>34155</v>
      </c>
    </row>
    <row r="1020" spans="1:13" x14ac:dyDescent="0.35">
      <c r="A1020" t="s">
        <v>6710</v>
      </c>
      <c r="B1020" t="s">
        <v>4853</v>
      </c>
      <c r="C1020" t="s">
        <v>4854</v>
      </c>
      <c r="D1020" t="s">
        <v>6141</v>
      </c>
      <c r="E1020">
        <v>6</v>
      </c>
      <c r="F1020" t="s">
        <v>4855</v>
      </c>
      <c r="G1020" t="s">
        <v>6197</v>
      </c>
      <c r="H1020" t="s">
        <v>19</v>
      </c>
      <c r="I1020" t="s">
        <v>6194</v>
      </c>
      <c r="J1020" t="s">
        <v>6188</v>
      </c>
      <c r="K1020">
        <v>1</v>
      </c>
      <c r="L1020">
        <v>13.75</v>
      </c>
      <c r="M1020">
        <v>82.5</v>
      </c>
    </row>
    <row r="1021" spans="1:13" x14ac:dyDescent="0.35">
      <c r="A1021" t="s">
        <v>6711</v>
      </c>
      <c r="B1021" t="s">
        <v>4723</v>
      </c>
      <c r="C1021" t="s">
        <v>4724</v>
      </c>
      <c r="D1021" t="s">
        <v>6163</v>
      </c>
      <c r="E1021">
        <v>2</v>
      </c>
      <c r="F1021" t="s">
        <v>4725</v>
      </c>
      <c r="G1021" t="s">
        <v>4726</v>
      </c>
      <c r="H1021" t="s">
        <v>318</v>
      </c>
      <c r="I1021" t="s">
        <v>6192</v>
      </c>
      <c r="J1021" t="s">
        <v>6187</v>
      </c>
      <c r="K1021">
        <v>0.2</v>
      </c>
      <c r="L1021" s="3">
        <v>2685</v>
      </c>
      <c r="M1021">
        <v>5.37</v>
      </c>
    </row>
    <row r="1022" spans="1:13" x14ac:dyDescent="0.35">
      <c r="A1022" t="s">
        <v>6527</v>
      </c>
      <c r="B1022" t="s">
        <v>2911</v>
      </c>
      <c r="C1022" t="s">
        <v>2912</v>
      </c>
      <c r="D1022" t="s">
        <v>6163</v>
      </c>
      <c r="E1022">
        <v>2</v>
      </c>
      <c r="F1022" t="s">
        <v>2913</v>
      </c>
      <c r="G1022" t="s">
        <v>2914</v>
      </c>
      <c r="H1022" t="s">
        <v>19</v>
      </c>
      <c r="I1022" t="s">
        <v>6192</v>
      </c>
      <c r="J1022" t="s">
        <v>6187</v>
      </c>
      <c r="K1022">
        <v>0.2</v>
      </c>
      <c r="L1022" s="3">
        <v>2685</v>
      </c>
      <c r="M1022">
        <v>5.37</v>
      </c>
    </row>
    <row r="1023" spans="1:13" x14ac:dyDescent="0.35">
      <c r="A1023" t="s">
        <v>6527</v>
      </c>
      <c r="B1023" t="s">
        <v>2911</v>
      </c>
      <c r="C1023" t="s">
        <v>2912</v>
      </c>
      <c r="D1023" t="s">
        <v>6163</v>
      </c>
      <c r="E1023">
        <v>2</v>
      </c>
      <c r="F1023" t="s">
        <v>2913</v>
      </c>
      <c r="G1023" t="s">
        <v>2914</v>
      </c>
      <c r="H1023" t="s">
        <v>19</v>
      </c>
      <c r="I1023" t="s">
        <v>6192</v>
      </c>
      <c r="J1023" t="s">
        <v>6187</v>
      </c>
      <c r="K1023">
        <v>0.2</v>
      </c>
      <c r="L1023" s="3">
        <v>2685</v>
      </c>
      <c r="M1023">
        <v>5.37</v>
      </c>
    </row>
    <row r="1024" spans="1:13" x14ac:dyDescent="0.35">
      <c r="A1024" t="s">
        <v>6712</v>
      </c>
      <c r="B1024" t="s">
        <v>530</v>
      </c>
      <c r="C1024" t="s">
        <v>531</v>
      </c>
      <c r="D1024" t="s">
        <v>6145</v>
      </c>
      <c r="E1024">
        <v>1</v>
      </c>
      <c r="F1024" t="s">
        <v>532</v>
      </c>
      <c r="G1024" t="s">
        <v>6197</v>
      </c>
      <c r="H1024" t="s">
        <v>318</v>
      </c>
      <c r="I1024" t="s">
        <v>6195</v>
      </c>
      <c r="J1024" t="s">
        <v>6186</v>
      </c>
      <c r="K1024">
        <v>0.2</v>
      </c>
      <c r="L1024" s="3">
        <v>4755</v>
      </c>
      <c r="M1024" s="3">
        <v>4755</v>
      </c>
    </row>
    <row r="1025" spans="1:13" x14ac:dyDescent="0.35">
      <c r="A1025" t="s">
        <v>6712</v>
      </c>
      <c r="B1025" t="s">
        <v>530</v>
      </c>
      <c r="C1025" t="s">
        <v>531</v>
      </c>
      <c r="D1025" t="s">
        <v>6145</v>
      </c>
      <c r="E1025">
        <v>1</v>
      </c>
      <c r="F1025" t="s">
        <v>532</v>
      </c>
      <c r="G1025" t="s">
        <v>6197</v>
      </c>
      <c r="H1025" t="s">
        <v>318</v>
      </c>
      <c r="I1025" t="s">
        <v>6195</v>
      </c>
      <c r="J1025" t="s">
        <v>6186</v>
      </c>
      <c r="K1025">
        <v>0.2</v>
      </c>
      <c r="L1025" s="3">
        <v>4755</v>
      </c>
      <c r="M1025" s="3">
        <v>4755</v>
      </c>
    </row>
    <row r="1026" spans="1:13" x14ac:dyDescent="0.35">
      <c r="A1026" t="s">
        <v>6444</v>
      </c>
      <c r="B1026" t="s">
        <v>1900</v>
      </c>
      <c r="C1026" t="s">
        <v>1901</v>
      </c>
      <c r="D1026" t="s">
        <v>6174</v>
      </c>
      <c r="E1026">
        <v>1</v>
      </c>
      <c r="F1026" t="s">
        <v>1902</v>
      </c>
      <c r="G1026" t="s">
        <v>1903</v>
      </c>
      <c r="H1026" t="s">
        <v>19</v>
      </c>
      <c r="I1026" t="s">
        <v>6192</v>
      </c>
      <c r="J1026" t="s">
        <v>6188</v>
      </c>
      <c r="K1026">
        <v>0.2</v>
      </c>
      <c r="L1026" s="3">
        <v>2985</v>
      </c>
      <c r="M1026" s="3">
        <v>2985</v>
      </c>
    </row>
    <row r="1027" spans="1:13" x14ac:dyDescent="0.35">
      <c r="A1027" t="s">
        <v>6444</v>
      </c>
      <c r="B1027" t="s">
        <v>1900</v>
      </c>
      <c r="C1027" t="s">
        <v>1901</v>
      </c>
      <c r="D1027" t="s">
        <v>6174</v>
      </c>
      <c r="E1027">
        <v>1</v>
      </c>
      <c r="F1027" t="s">
        <v>1902</v>
      </c>
      <c r="G1027" t="s">
        <v>1903</v>
      </c>
      <c r="H1027" t="s">
        <v>19</v>
      </c>
      <c r="I1027" t="s">
        <v>6192</v>
      </c>
      <c r="J1027" t="s">
        <v>6188</v>
      </c>
      <c r="K1027">
        <v>0.2</v>
      </c>
      <c r="L1027" s="3">
        <v>2985</v>
      </c>
      <c r="M1027" s="3">
        <v>2985</v>
      </c>
    </row>
    <row r="1028" spans="1:13" x14ac:dyDescent="0.35">
      <c r="A1028" t="s">
        <v>6713</v>
      </c>
      <c r="B1028" t="s">
        <v>4991</v>
      </c>
      <c r="C1028" t="s">
        <v>4992</v>
      </c>
      <c r="D1028" t="s">
        <v>6161</v>
      </c>
      <c r="E1028">
        <v>1</v>
      </c>
      <c r="F1028" t="s">
        <v>4993</v>
      </c>
      <c r="G1028" t="s">
        <v>6197</v>
      </c>
      <c r="H1028" t="s">
        <v>19</v>
      </c>
      <c r="I1028" t="s">
        <v>6195</v>
      </c>
      <c r="J1028" t="s">
        <v>6186</v>
      </c>
      <c r="K1028">
        <v>0.5</v>
      </c>
      <c r="L1028">
        <v>9.51</v>
      </c>
      <c r="M1028">
        <v>9.51</v>
      </c>
    </row>
    <row r="1029" spans="1:13" x14ac:dyDescent="0.35">
      <c r="A1029" t="s">
        <v>6688</v>
      </c>
      <c r="B1029" t="s">
        <v>1123</v>
      </c>
      <c r="C1029" t="s">
        <v>1124</v>
      </c>
      <c r="D1029" t="s">
        <v>6162</v>
      </c>
      <c r="E1029">
        <v>1</v>
      </c>
      <c r="F1029" t="s">
        <v>1125</v>
      </c>
      <c r="G1029" t="s">
        <v>1126</v>
      </c>
      <c r="H1029" t="s">
        <v>318</v>
      </c>
      <c r="I1029" t="s">
        <v>6195</v>
      </c>
      <c r="J1029" t="s">
        <v>6188</v>
      </c>
      <c r="K1029">
        <v>1</v>
      </c>
      <c r="L1029">
        <v>14.55</v>
      </c>
      <c r="M1029">
        <v>14.55</v>
      </c>
    </row>
    <row r="1030" spans="1:13" x14ac:dyDescent="0.35">
      <c r="A1030" t="s">
        <v>6688</v>
      </c>
      <c r="B1030" t="s">
        <v>1123</v>
      </c>
      <c r="C1030" t="s">
        <v>1124</v>
      </c>
      <c r="D1030" t="s">
        <v>6162</v>
      </c>
      <c r="E1030">
        <v>1</v>
      </c>
      <c r="F1030" t="s">
        <v>1125</v>
      </c>
      <c r="G1030" t="s">
        <v>1126</v>
      </c>
      <c r="H1030" t="s">
        <v>318</v>
      </c>
      <c r="I1030" t="s">
        <v>6195</v>
      </c>
      <c r="J1030" t="s">
        <v>6188</v>
      </c>
      <c r="K1030">
        <v>1</v>
      </c>
      <c r="L1030">
        <v>14.55</v>
      </c>
      <c r="M1030">
        <v>14.55</v>
      </c>
    </row>
    <row r="1031" spans="1:13" x14ac:dyDescent="0.35">
      <c r="A1031" t="s">
        <v>6669</v>
      </c>
      <c r="B1031" t="s">
        <v>5654</v>
      </c>
      <c r="C1031" t="s">
        <v>5655</v>
      </c>
      <c r="D1031" t="s">
        <v>6157</v>
      </c>
      <c r="E1031">
        <v>1</v>
      </c>
      <c r="F1031" t="s">
        <v>5656</v>
      </c>
      <c r="G1031" t="s">
        <v>5657</v>
      </c>
      <c r="H1031" t="s">
        <v>19</v>
      </c>
      <c r="I1031" t="s">
        <v>6193</v>
      </c>
      <c r="J1031" t="s">
        <v>6188</v>
      </c>
      <c r="K1031">
        <v>0.5</v>
      </c>
      <c r="L1031">
        <v>6.75</v>
      </c>
      <c r="M1031">
        <v>6.75</v>
      </c>
    </row>
    <row r="1032" spans="1:13" x14ac:dyDescent="0.35">
      <c r="A1032" t="s">
        <v>6714</v>
      </c>
      <c r="B1032" t="s">
        <v>5774</v>
      </c>
      <c r="C1032" t="s">
        <v>5775</v>
      </c>
      <c r="D1032" t="s">
        <v>6175</v>
      </c>
      <c r="E1032">
        <v>6</v>
      </c>
      <c r="F1032" t="s">
        <v>5776</v>
      </c>
      <c r="G1032" t="s">
        <v>5777</v>
      </c>
      <c r="H1032" t="s">
        <v>19</v>
      </c>
      <c r="I1032" t="s">
        <v>6193</v>
      </c>
      <c r="J1032" t="s">
        <v>6188</v>
      </c>
      <c r="K1032">
        <v>2.5</v>
      </c>
      <c r="L1032" s="3">
        <v>25875</v>
      </c>
      <c r="M1032">
        <v>155.25</v>
      </c>
    </row>
    <row r="1033" spans="1:13" x14ac:dyDescent="0.35">
      <c r="A1033" t="s">
        <v>6356</v>
      </c>
      <c r="B1033" t="s">
        <v>2148</v>
      </c>
      <c r="C1033" t="s">
        <v>2149</v>
      </c>
      <c r="D1033" t="s">
        <v>6171</v>
      </c>
      <c r="E1033">
        <v>3</v>
      </c>
      <c r="F1033" t="s">
        <v>2150</v>
      </c>
      <c r="G1033" t="s">
        <v>6197</v>
      </c>
      <c r="H1033" t="s">
        <v>19</v>
      </c>
      <c r="I1033" t="s">
        <v>6194</v>
      </c>
      <c r="J1033" t="s">
        <v>6186</v>
      </c>
      <c r="K1033">
        <v>1</v>
      </c>
      <c r="L1033">
        <v>14.85</v>
      </c>
      <c r="M1033">
        <v>44.55</v>
      </c>
    </row>
    <row r="1034" spans="1:13" x14ac:dyDescent="0.35">
      <c r="A1034" t="s">
        <v>6356</v>
      </c>
      <c r="B1034" t="s">
        <v>2148</v>
      </c>
      <c r="C1034" t="s">
        <v>2149</v>
      </c>
      <c r="D1034" t="s">
        <v>6171</v>
      </c>
      <c r="E1034">
        <v>3</v>
      </c>
      <c r="F1034" t="s">
        <v>2150</v>
      </c>
      <c r="G1034" t="s">
        <v>6197</v>
      </c>
      <c r="H1034" t="s">
        <v>19</v>
      </c>
      <c r="I1034" t="s">
        <v>6194</v>
      </c>
      <c r="J1034" t="s">
        <v>6186</v>
      </c>
      <c r="K1034">
        <v>1</v>
      </c>
      <c r="L1034">
        <v>14.85</v>
      </c>
      <c r="M1034">
        <v>44.55</v>
      </c>
    </row>
    <row r="1035" spans="1:13" x14ac:dyDescent="0.35">
      <c r="A1035" t="s">
        <v>6715</v>
      </c>
      <c r="B1035" t="s">
        <v>4319</v>
      </c>
      <c r="C1035" t="s">
        <v>4320</v>
      </c>
      <c r="D1035" t="s">
        <v>6182</v>
      </c>
      <c r="E1035">
        <v>6</v>
      </c>
      <c r="F1035" t="s">
        <v>4321</v>
      </c>
      <c r="G1035" t="s">
        <v>4322</v>
      </c>
      <c r="H1035" t="s">
        <v>19</v>
      </c>
      <c r="I1035" t="s">
        <v>6193</v>
      </c>
      <c r="J1035" t="s">
        <v>6186</v>
      </c>
      <c r="K1035">
        <v>2.5</v>
      </c>
      <c r="L1035" s="3">
        <v>29785</v>
      </c>
      <c r="M1035">
        <v>178.71</v>
      </c>
    </row>
    <row r="1036" spans="1:13" x14ac:dyDescent="0.35">
      <c r="A1036" t="s">
        <v>6370</v>
      </c>
      <c r="B1036" t="s">
        <v>1420</v>
      </c>
      <c r="C1036" t="s">
        <v>1421</v>
      </c>
      <c r="D1036" t="s">
        <v>6177</v>
      </c>
      <c r="E1036">
        <v>6</v>
      </c>
      <c r="F1036" t="s">
        <v>1422</v>
      </c>
      <c r="G1036" t="s">
        <v>6197</v>
      </c>
      <c r="H1036" t="s">
        <v>19</v>
      </c>
      <c r="I1036" t="s">
        <v>6192</v>
      </c>
      <c r="J1036" t="s">
        <v>6187</v>
      </c>
      <c r="K1036">
        <v>1</v>
      </c>
      <c r="L1036">
        <v>8.9499999999999993</v>
      </c>
      <c r="M1036">
        <v>53.7</v>
      </c>
    </row>
    <row r="1037" spans="1:13" x14ac:dyDescent="0.35">
      <c r="A1037" t="s">
        <v>6370</v>
      </c>
      <c r="B1037" t="s">
        <v>1420</v>
      </c>
      <c r="C1037" t="s">
        <v>1421</v>
      </c>
      <c r="D1037" t="s">
        <v>6177</v>
      </c>
      <c r="E1037">
        <v>6</v>
      </c>
      <c r="F1037" t="s">
        <v>1422</v>
      </c>
      <c r="G1037" t="s">
        <v>6197</v>
      </c>
      <c r="H1037" t="s">
        <v>19</v>
      </c>
      <c r="I1037" t="s">
        <v>6192</v>
      </c>
      <c r="J1037" t="s">
        <v>6187</v>
      </c>
      <c r="K1037">
        <v>1</v>
      </c>
      <c r="L1037">
        <v>8.9499999999999993</v>
      </c>
      <c r="M1037">
        <v>53.7</v>
      </c>
    </row>
    <row r="1038" spans="1:13" x14ac:dyDescent="0.35">
      <c r="A1038" t="s">
        <v>6535</v>
      </c>
      <c r="B1038" t="s">
        <v>5643</v>
      </c>
      <c r="C1038" t="s">
        <v>5644</v>
      </c>
      <c r="D1038" t="s">
        <v>6155</v>
      </c>
      <c r="E1038">
        <v>4</v>
      </c>
      <c r="F1038" t="s">
        <v>5645</v>
      </c>
      <c r="G1038" t="s">
        <v>5646</v>
      </c>
      <c r="H1038" t="s">
        <v>19</v>
      </c>
      <c r="I1038" t="s">
        <v>6193</v>
      </c>
      <c r="J1038" t="s">
        <v>6188</v>
      </c>
      <c r="K1038">
        <v>1</v>
      </c>
      <c r="L1038">
        <v>11.25</v>
      </c>
      <c r="M1038">
        <v>45</v>
      </c>
    </row>
    <row r="1039" spans="1:13" x14ac:dyDescent="0.35">
      <c r="A1039" t="s">
        <v>6716</v>
      </c>
      <c r="B1039" t="s">
        <v>2899</v>
      </c>
      <c r="C1039" t="s">
        <v>2900</v>
      </c>
      <c r="D1039" t="s">
        <v>6179</v>
      </c>
      <c r="E1039">
        <v>5</v>
      </c>
      <c r="F1039" t="s">
        <v>2901</v>
      </c>
      <c r="G1039" t="s">
        <v>2902</v>
      </c>
      <c r="H1039" t="s">
        <v>19</v>
      </c>
      <c r="I1039" t="s">
        <v>6192</v>
      </c>
      <c r="J1039" t="s">
        <v>6186</v>
      </c>
      <c r="K1039">
        <v>1</v>
      </c>
      <c r="L1039">
        <v>11.95</v>
      </c>
      <c r="M1039">
        <v>59.75</v>
      </c>
    </row>
    <row r="1040" spans="1:13" x14ac:dyDescent="0.35">
      <c r="A1040" t="s">
        <v>6716</v>
      </c>
      <c r="B1040" t="s">
        <v>2899</v>
      </c>
      <c r="C1040" t="s">
        <v>2900</v>
      </c>
      <c r="D1040" t="s">
        <v>6179</v>
      </c>
      <c r="E1040">
        <v>5</v>
      </c>
      <c r="F1040" t="s">
        <v>2901</v>
      </c>
      <c r="G1040" t="s">
        <v>2902</v>
      </c>
      <c r="H1040" t="s">
        <v>19</v>
      </c>
      <c r="I1040" t="s">
        <v>6192</v>
      </c>
      <c r="J1040" t="s">
        <v>6186</v>
      </c>
      <c r="K1040">
        <v>1</v>
      </c>
      <c r="L1040">
        <v>11.95</v>
      </c>
      <c r="M1040">
        <v>59.75</v>
      </c>
    </row>
    <row r="1041" spans="1:13" x14ac:dyDescent="0.35">
      <c r="A1041" t="s">
        <v>6623</v>
      </c>
      <c r="B1041" t="s">
        <v>1677</v>
      </c>
      <c r="C1041" t="s">
        <v>1678</v>
      </c>
      <c r="D1041" t="s">
        <v>6176</v>
      </c>
      <c r="E1041">
        <v>6</v>
      </c>
      <c r="F1041" t="s">
        <v>1679</v>
      </c>
      <c r="G1041" t="s">
        <v>1680</v>
      </c>
      <c r="H1041" t="s">
        <v>19</v>
      </c>
      <c r="I1041" t="s">
        <v>6194</v>
      </c>
      <c r="J1041" t="s">
        <v>6186</v>
      </c>
      <c r="K1041">
        <v>0.5</v>
      </c>
      <c r="L1041">
        <v>8.91</v>
      </c>
      <c r="M1041">
        <v>53.46</v>
      </c>
    </row>
    <row r="1042" spans="1:13" x14ac:dyDescent="0.35">
      <c r="A1042" t="s">
        <v>6623</v>
      </c>
      <c r="B1042" t="s">
        <v>1677</v>
      </c>
      <c r="C1042" t="s">
        <v>1678</v>
      </c>
      <c r="D1042" t="s">
        <v>6176</v>
      </c>
      <c r="E1042">
        <v>6</v>
      </c>
      <c r="F1042" t="s">
        <v>1679</v>
      </c>
      <c r="G1042" t="s">
        <v>1680</v>
      </c>
      <c r="H1042" t="s">
        <v>19</v>
      </c>
      <c r="I1042" t="s">
        <v>6194</v>
      </c>
      <c r="J1042" t="s">
        <v>6186</v>
      </c>
      <c r="K1042">
        <v>0.5</v>
      </c>
      <c r="L1042">
        <v>8.91</v>
      </c>
      <c r="M1042">
        <v>53.46</v>
      </c>
    </row>
    <row r="1043" spans="1:13" x14ac:dyDescent="0.35">
      <c r="A1043" t="s">
        <v>6697</v>
      </c>
      <c r="B1043" t="s">
        <v>581</v>
      </c>
      <c r="C1043" t="s">
        <v>582</v>
      </c>
      <c r="D1043" t="s">
        <v>6152</v>
      </c>
      <c r="E1043">
        <v>6</v>
      </c>
      <c r="F1043" t="s">
        <v>583</v>
      </c>
      <c r="G1043" t="s">
        <v>584</v>
      </c>
      <c r="H1043" t="s">
        <v>19</v>
      </c>
      <c r="I1043" t="s">
        <v>6193</v>
      </c>
      <c r="J1043" t="s">
        <v>6188</v>
      </c>
      <c r="K1043">
        <v>0.2</v>
      </c>
      <c r="L1043" s="3">
        <v>3375</v>
      </c>
      <c r="M1043">
        <v>20.25</v>
      </c>
    </row>
    <row r="1044" spans="1:13" x14ac:dyDescent="0.35">
      <c r="A1044" t="s">
        <v>6697</v>
      </c>
      <c r="B1044" t="s">
        <v>581</v>
      </c>
      <c r="C1044" t="s">
        <v>582</v>
      </c>
      <c r="D1044" t="s">
        <v>6152</v>
      </c>
      <c r="E1044">
        <v>6</v>
      </c>
      <c r="F1044" t="s">
        <v>583</v>
      </c>
      <c r="G1044" t="s">
        <v>584</v>
      </c>
      <c r="H1044" t="s">
        <v>19</v>
      </c>
      <c r="I1044" t="s">
        <v>6193</v>
      </c>
      <c r="J1044" t="s">
        <v>6188</v>
      </c>
      <c r="K1044">
        <v>0.2</v>
      </c>
      <c r="L1044" s="3">
        <v>3375</v>
      </c>
      <c r="M1044">
        <v>20.25</v>
      </c>
    </row>
    <row r="1045" spans="1:13" x14ac:dyDescent="0.35">
      <c r="A1045" t="s">
        <v>6697</v>
      </c>
      <c r="B1045" t="s">
        <v>1453</v>
      </c>
      <c r="C1045" t="s">
        <v>1454</v>
      </c>
      <c r="D1045" t="s">
        <v>6166</v>
      </c>
      <c r="E1045">
        <v>2</v>
      </c>
      <c r="F1045" t="s">
        <v>1455</v>
      </c>
      <c r="G1045" t="s">
        <v>1456</v>
      </c>
      <c r="H1045" t="s">
        <v>19</v>
      </c>
      <c r="I1045" t="s">
        <v>6194</v>
      </c>
      <c r="J1045" t="s">
        <v>6188</v>
      </c>
      <c r="K1045">
        <v>2.5</v>
      </c>
      <c r="L1045" s="3">
        <v>31625</v>
      </c>
      <c r="M1045">
        <v>63.25</v>
      </c>
    </row>
    <row r="1046" spans="1:13" x14ac:dyDescent="0.35">
      <c r="A1046" t="s">
        <v>6697</v>
      </c>
      <c r="B1046" t="s">
        <v>1453</v>
      </c>
      <c r="C1046" t="s">
        <v>1454</v>
      </c>
      <c r="D1046" t="s">
        <v>6166</v>
      </c>
      <c r="E1046">
        <v>2</v>
      </c>
      <c r="F1046" t="s">
        <v>1455</v>
      </c>
      <c r="G1046" t="s">
        <v>1456</v>
      </c>
      <c r="H1046" t="s">
        <v>19</v>
      </c>
      <c r="I1046" t="s">
        <v>6194</v>
      </c>
      <c r="J1046" t="s">
        <v>6188</v>
      </c>
      <c r="K1046">
        <v>2.5</v>
      </c>
      <c r="L1046" s="3">
        <v>31625</v>
      </c>
      <c r="M1046">
        <v>63.25</v>
      </c>
    </row>
    <row r="1047" spans="1:13" x14ac:dyDescent="0.35">
      <c r="A1047" t="s">
        <v>6427</v>
      </c>
      <c r="B1047" t="s">
        <v>5234</v>
      </c>
      <c r="C1047" t="s">
        <v>5235</v>
      </c>
      <c r="D1047" t="s">
        <v>6139</v>
      </c>
      <c r="E1047">
        <v>5</v>
      </c>
      <c r="F1047" t="s">
        <v>5236</v>
      </c>
      <c r="G1047" t="s">
        <v>5237</v>
      </c>
      <c r="H1047" t="s">
        <v>19</v>
      </c>
      <c r="I1047" t="s">
        <v>6194</v>
      </c>
      <c r="J1047" t="s">
        <v>6188</v>
      </c>
      <c r="K1047">
        <v>0.5</v>
      </c>
      <c r="L1047">
        <v>8.25</v>
      </c>
      <c r="M1047">
        <v>41.25</v>
      </c>
    </row>
    <row r="1048" spans="1:13" x14ac:dyDescent="0.35">
      <c r="A1048" t="s">
        <v>6717</v>
      </c>
      <c r="B1048" t="s">
        <v>5699</v>
      </c>
      <c r="C1048" t="s">
        <v>5700</v>
      </c>
      <c r="D1048" t="s">
        <v>6150</v>
      </c>
      <c r="E1048">
        <v>2</v>
      </c>
      <c r="F1048" t="s">
        <v>5701</v>
      </c>
      <c r="G1048" t="s">
        <v>5702</v>
      </c>
      <c r="H1048" t="s">
        <v>19</v>
      </c>
      <c r="I1048" t="s">
        <v>6195</v>
      </c>
      <c r="J1048" t="s">
        <v>6187</v>
      </c>
      <c r="K1048">
        <v>0.2</v>
      </c>
      <c r="L1048" s="3">
        <v>3885</v>
      </c>
      <c r="M1048">
        <v>7.77</v>
      </c>
    </row>
    <row r="1049" spans="1:13" x14ac:dyDescent="0.35">
      <c r="A1049" t="s">
        <v>6718</v>
      </c>
      <c r="B1049" t="s">
        <v>5380</v>
      </c>
      <c r="C1049" t="s">
        <v>5428</v>
      </c>
      <c r="D1049" t="s">
        <v>6157</v>
      </c>
      <c r="E1049">
        <v>1</v>
      </c>
      <c r="F1049" t="s">
        <v>5429</v>
      </c>
      <c r="G1049" t="s">
        <v>5430</v>
      </c>
      <c r="H1049" t="s">
        <v>19</v>
      </c>
      <c r="I1049" t="s">
        <v>6193</v>
      </c>
      <c r="J1049" t="s">
        <v>6188</v>
      </c>
      <c r="K1049">
        <v>0.5</v>
      </c>
      <c r="L1049">
        <v>6.75</v>
      </c>
      <c r="M1049">
        <v>6.75</v>
      </c>
    </row>
    <row r="1050" spans="1:13" x14ac:dyDescent="0.35">
      <c r="A1050" t="s">
        <v>6540</v>
      </c>
      <c r="B1050" t="s">
        <v>5427</v>
      </c>
      <c r="C1050" t="s">
        <v>5428</v>
      </c>
      <c r="D1050" t="s">
        <v>6174</v>
      </c>
      <c r="E1050">
        <v>4</v>
      </c>
      <c r="F1050" t="s">
        <v>5429</v>
      </c>
      <c r="G1050" t="s">
        <v>5430</v>
      </c>
      <c r="H1050" t="s">
        <v>19</v>
      </c>
      <c r="I1050" t="s">
        <v>6192</v>
      </c>
      <c r="J1050" t="s">
        <v>6188</v>
      </c>
      <c r="K1050">
        <v>0.2</v>
      </c>
      <c r="L1050" s="3">
        <v>2985</v>
      </c>
      <c r="M1050">
        <v>11.94</v>
      </c>
    </row>
    <row r="1051" spans="1:13" x14ac:dyDescent="0.35">
      <c r="A1051" t="s">
        <v>6719</v>
      </c>
      <c r="B1051" t="s">
        <v>3035</v>
      </c>
      <c r="C1051" t="s">
        <v>3036</v>
      </c>
      <c r="D1051" t="s">
        <v>6149</v>
      </c>
      <c r="E1051">
        <v>2</v>
      </c>
      <c r="F1051" t="s">
        <v>3037</v>
      </c>
      <c r="G1051" t="s">
        <v>3038</v>
      </c>
      <c r="H1051" t="s">
        <v>19</v>
      </c>
      <c r="I1051" t="s">
        <v>6192</v>
      </c>
      <c r="J1051" t="s">
        <v>6187</v>
      </c>
      <c r="K1051">
        <v>2.5</v>
      </c>
      <c r="L1051" s="3">
        <v>20585</v>
      </c>
      <c r="M1051">
        <v>41.17</v>
      </c>
    </row>
    <row r="1052" spans="1:13" x14ac:dyDescent="0.35">
      <c r="A1052" t="s">
        <v>6719</v>
      </c>
      <c r="B1052" t="s">
        <v>3035</v>
      </c>
      <c r="C1052" t="s">
        <v>3036</v>
      </c>
      <c r="D1052" t="s">
        <v>6149</v>
      </c>
      <c r="E1052">
        <v>2</v>
      </c>
      <c r="F1052" t="s">
        <v>3037</v>
      </c>
      <c r="G1052" t="s">
        <v>3038</v>
      </c>
      <c r="H1052" t="s">
        <v>19</v>
      </c>
      <c r="I1052" t="s">
        <v>6192</v>
      </c>
      <c r="J1052" t="s">
        <v>6187</v>
      </c>
      <c r="K1052">
        <v>2.5</v>
      </c>
      <c r="L1052" s="3">
        <v>20585</v>
      </c>
      <c r="M1052">
        <v>41.17</v>
      </c>
    </row>
    <row r="1053" spans="1:13" x14ac:dyDescent="0.35">
      <c r="A1053" t="s">
        <v>6720</v>
      </c>
      <c r="B1053" t="s">
        <v>2009</v>
      </c>
      <c r="C1053" t="s">
        <v>2010</v>
      </c>
      <c r="D1053" t="s">
        <v>6154</v>
      </c>
      <c r="E1053">
        <v>2</v>
      </c>
      <c r="F1053" t="s">
        <v>2011</v>
      </c>
      <c r="G1053" t="s">
        <v>2012</v>
      </c>
      <c r="H1053" t="s">
        <v>19</v>
      </c>
      <c r="I1053" t="s">
        <v>6193</v>
      </c>
      <c r="J1053" t="s">
        <v>6187</v>
      </c>
      <c r="K1053">
        <v>0.2</v>
      </c>
      <c r="L1053" s="3">
        <v>2985</v>
      </c>
      <c r="M1053">
        <v>5.97</v>
      </c>
    </row>
    <row r="1054" spans="1:13" x14ac:dyDescent="0.35">
      <c r="A1054" t="s">
        <v>6720</v>
      </c>
      <c r="B1054" t="s">
        <v>2009</v>
      </c>
      <c r="C1054" t="s">
        <v>2010</v>
      </c>
      <c r="D1054" t="s">
        <v>6154</v>
      </c>
      <c r="E1054">
        <v>2</v>
      </c>
      <c r="F1054" t="s">
        <v>2011</v>
      </c>
      <c r="G1054" t="s">
        <v>2012</v>
      </c>
      <c r="H1054" t="s">
        <v>19</v>
      </c>
      <c r="I1054" t="s">
        <v>6193</v>
      </c>
      <c r="J1054" t="s">
        <v>6187</v>
      </c>
      <c r="K1054">
        <v>0.2</v>
      </c>
      <c r="L1054" s="3">
        <v>2985</v>
      </c>
      <c r="M1054">
        <v>5.97</v>
      </c>
    </row>
    <row r="1055" spans="1:13" x14ac:dyDescent="0.35">
      <c r="A1055" t="s">
        <v>6473</v>
      </c>
      <c r="B1055" t="s">
        <v>1963</v>
      </c>
      <c r="C1055" t="s">
        <v>1964</v>
      </c>
      <c r="D1055" t="s">
        <v>6179</v>
      </c>
      <c r="E1055">
        <v>5</v>
      </c>
      <c r="F1055" t="s">
        <v>1965</v>
      </c>
      <c r="G1055" t="s">
        <v>1966</v>
      </c>
      <c r="H1055" t="s">
        <v>19</v>
      </c>
      <c r="I1055" t="s">
        <v>6192</v>
      </c>
      <c r="J1055" t="s">
        <v>6186</v>
      </c>
      <c r="K1055">
        <v>1</v>
      </c>
      <c r="L1055">
        <v>11.95</v>
      </c>
      <c r="M1055">
        <v>59.75</v>
      </c>
    </row>
    <row r="1056" spans="1:13" x14ac:dyDescent="0.35">
      <c r="A1056" t="s">
        <v>6473</v>
      </c>
      <c r="B1056" t="s">
        <v>1963</v>
      </c>
      <c r="C1056" t="s">
        <v>1964</v>
      </c>
      <c r="D1056" t="s">
        <v>6179</v>
      </c>
      <c r="E1056">
        <v>5</v>
      </c>
      <c r="F1056" t="s">
        <v>1965</v>
      </c>
      <c r="G1056" t="s">
        <v>1966</v>
      </c>
      <c r="H1056" t="s">
        <v>19</v>
      </c>
      <c r="I1056" t="s">
        <v>6192</v>
      </c>
      <c r="J1056" t="s">
        <v>6186</v>
      </c>
      <c r="K1056">
        <v>1</v>
      </c>
      <c r="L1056">
        <v>11.95</v>
      </c>
      <c r="M1056">
        <v>59.75</v>
      </c>
    </row>
    <row r="1057" spans="1:13" x14ac:dyDescent="0.35">
      <c r="A1057" t="s">
        <v>6721</v>
      </c>
      <c r="B1057" t="s">
        <v>1538</v>
      </c>
      <c r="C1057" t="s">
        <v>1539</v>
      </c>
      <c r="D1057" t="s">
        <v>6151</v>
      </c>
      <c r="E1057">
        <v>3</v>
      </c>
      <c r="F1057" t="s">
        <v>1540</v>
      </c>
      <c r="G1057" t="s">
        <v>1541</v>
      </c>
      <c r="H1057" t="s">
        <v>19</v>
      </c>
      <c r="I1057" t="s">
        <v>6192</v>
      </c>
      <c r="J1057" t="s">
        <v>6188</v>
      </c>
      <c r="K1057">
        <v>2.5</v>
      </c>
      <c r="L1057" s="3">
        <v>22885</v>
      </c>
      <c r="M1057" s="3">
        <v>68655</v>
      </c>
    </row>
    <row r="1058" spans="1:13" x14ac:dyDescent="0.35">
      <c r="A1058" t="s">
        <v>6721</v>
      </c>
      <c r="B1058" t="s">
        <v>1538</v>
      </c>
      <c r="C1058" t="s">
        <v>1539</v>
      </c>
      <c r="D1058" t="s">
        <v>6151</v>
      </c>
      <c r="E1058">
        <v>3</v>
      </c>
      <c r="F1058" t="s">
        <v>1540</v>
      </c>
      <c r="G1058" t="s">
        <v>1541</v>
      </c>
      <c r="H1058" t="s">
        <v>19</v>
      </c>
      <c r="I1058" t="s">
        <v>6192</v>
      </c>
      <c r="J1058" t="s">
        <v>6188</v>
      </c>
      <c r="K1058">
        <v>2.5</v>
      </c>
      <c r="L1058" s="3">
        <v>22885</v>
      </c>
      <c r="M1058" s="3">
        <v>68655</v>
      </c>
    </row>
    <row r="1059" spans="1:13" x14ac:dyDescent="0.35">
      <c r="A1059" t="s">
        <v>6500</v>
      </c>
      <c r="B1059" t="s">
        <v>5278</v>
      </c>
      <c r="C1059" t="s">
        <v>5279</v>
      </c>
      <c r="D1059" t="s">
        <v>6154</v>
      </c>
      <c r="E1059">
        <v>3</v>
      </c>
      <c r="F1059" t="s">
        <v>5280</v>
      </c>
      <c r="G1059" t="s">
        <v>5281</v>
      </c>
      <c r="H1059" t="s">
        <v>19</v>
      </c>
      <c r="I1059" t="s">
        <v>6193</v>
      </c>
      <c r="J1059" t="s">
        <v>6187</v>
      </c>
      <c r="K1059">
        <v>0.2</v>
      </c>
      <c r="L1059" s="3">
        <v>2985</v>
      </c>
      <c r="M1059" s="3">
        <v>8955</v>
      </c>
    </row>
    <row r="1060" spans="1:13" x14ac:dyDescent="0.35">
      <c r="A1060" t="s">
        <v>6244</v>
      </c>
      <c r="B1060" t="s">
        <v>2956</v>
      </c>
      <c r="C1060" t="s">
        <v>3042</v>
      </c>
      <c r="D1060" t="s">
        <v>6169</v>
      </c>
      <c r="E1060">
        <v>2</v>
      </c>
      <c r="F1060" t="s">
        <v>3043</v>
      </c>
      <c r="G1060" t="s">
        <v>3044</v>
      </c>
      <c r="H1060" t="s">
        <v>19</v>
      </c>
      <c r="I1060" t="s">
        <v>6195</v>
      </c>
      <c r="J1060" t="s">
        <v>6187</v>
      </c>
      <c r="K1060">
        <v>0.5</v>
      </c>
      <c r="L1060">
        <v>7.77</v>
      </c>
      <c r="M1060">
        <v>15.54</v>
      </c>
    </row>
    <row r="1061" spans="1:13" x14ac:dyDescent="0.35">
      <c r="A1061" t="s">
        <v>6573</v>
      </c>
      <c r="B1061" t="s">
        <v>3041</v>
      </c>
      <c r="C1061" t="s">
        <v>3042</v>
      </c>
      <c r="D1061" t="s">
        <v>6167</v>
      </c>
      <c r="E1061">
        <v>3</v>
      </c>
      <c r="F1061" t="s">
        <v>3043</v>
      </c>
      <c r="G1061" t="s">
        <v>3044</v>
      </c>
      <c r="H1061" t="s">
        <v>19</v>
      </c>
      <c r="I1061" t="s">
        <v>6193</v>
      </c>
      <c r="J1061" t="s">
        <v>6186</v>
      </c>
      <c r="K1061">
        <v>0.2</v>
      </c>
      <c r="L1061" s="3">
        <v>3885</v>
      </c>
      <c r="M1061" s="3">
        <v>11655</v>
      </c>
    </row>
    <row r="1062" spans="1:13" x14ac:dyDescent="0.35">
      <c r="A1062" t="s">
        <v>6244</v>
      </c>
      <c r="B1062" t="s">
        <v>2956</v>
      </c>
      <c r="C1062" t="s">
        <v>3042</v>
      </c>
      <c r="D1062" t="s">
        <v>6169</v>
      </c>
      <c r="E1062">
        <v>2</v>
      </c>
      <c r="F1062" t="s">
        <v>3043</v>
      </c>
      <c r="G1062" t="s">
        <v>3044</v>
      </c>
      <c r="H1062" t="s">
        <v>19</v>
      </c>
      <c r="I1062" t="s">
        <v>6195</v>
      </c>
      <c r="J1062" t="s">
        <v>6187</v>
      </c>
      <c r="K1062">
        <v>0.5</v>
      </c>
      <c r="L1062">
        <v>7.77</v>
      </c>
      <c r="M1062">
        <v>15.54</v>
      </c>
    </row>
    <row r="1063" spans="1:13" x14ac:dyDescent="0.35">
      <c r="A1063" t="s">
        <v>6573</v>
      </c>
      <c r="B1063" t="s">
        <v>3041</v>
      </c>
      <c r="C1063" t="s">
        <v>3042</v>
      </c>
      <c r="D1063" t="s">
        <v>6167</v>
      </c>
      <c r="E1063">
        <v>3</v>
      </c>
      <c r="F1063" t="s">
        <v>3043</v>
      </c>
      <c r="G1063" t="s">
        <v>3044</v>
      </c>
      <c r="H1063" t="s">
        <v>19</v>
      </c>
      <c r="I1063" t="s">
        <v>6193</v>
      </c>
      <c r="J1063" t="s">
        <v>6186</v>
      </c>
      <c r="K1063">
        <v>0.2</v>
      </c>
      <c r="L1063" s="3">
        <v>3885</v>
      </c>
      <c r="M1063" s="3">
        <v>11655</v>
      </c>
    </row>
    <row r="1064" spans="1:13" x14ac:dyDescent="0.35">
      <c r="A1064" t="s">
        <v>6722</v>
      </c>
      <c r="B1064" t="s">
        <v>5926</v>
      </c>
      <c r="C1064" t="s">
        <v>5927</v>
      </c>
      <c r="D1064" t="s">
        <v>6177</v>
      </c>
      <c r="E1064">
        <v>1</v>
      </c>
      <c r="F1064" t="s">
        <v>5928</v>
      </c>
      <c r="G1064" t="s">
        <v>5929</v>
      </c>
      <c r="H1064" t="s">
        <v>318</v>
      </c>
      <c r="I1064" t="s">
        <v>6192</v>
      </c>
      <c r="J1064" t="s">
        <v>6187</v>
      </c>
      <c r="K1064">
        <v>1</v>
      </c>
      <c r="L1064">
        <v>8.9499999999999993</v>
      </c>
      <c r="M1064">
        <v>8.9499999999999993</v>
      </c>
    </row>
    <row r="1065" spans="1:13" x14ac:dyDescent="0.35">
      <c r="A1065" t="s">
        <v>6723</v>
      </c>
      <c r="B1065" t="s">
        <v>3230</v>
      </c>
      <c r="C1065" t="s">
        <v>3231</v>
      </c>
      <c r="D1065" t="s">
        <v>6178</v>
      </c>
      <c r="E1065">
        <v>6</v>
      </c>
      <c r="F1065" t="s">
        <v>3232</v>
      </c>
      <c r="G1065" t="s">
        <v>3233</v>
      </c>
      <c r="H1065" t="s">
        <v>318</v>
      </c>
      <c r="I1065" t="s">
        <v>6192</v>
      </c>
      <c r="J1065" t="s">
        <v>6186</v>
      </c>
      <c r="K1065">
        <v>0.2</v>
      </c>
      <c r="L1065" s="3">
        <v>3585</v>
      </c>
      <c r="M1065">
        <v>21.51</v>
      </c>
    </row>
    <row r="1066" spans="1:13" x14ac:dyDescent="0.35">
      <c r="A1066" t="s">
        <v>6723</v>
      </c>
      <c r="B1066" t="s">
        <v>3230</v>
      </c>
      <c r="C1066" t="s">
        <v>3231</v>
      </c>
      <c r="D1066" t="s">
        <v>6178</v>
      </c>
      <c r="E1066">
        <v>6</v>
      </c>
      <c r="F1066" t="s">
        <v>3232</v>
      </c>
      <c r="G1066" t="s">
        <v>3233</v>
      </c>
      <c r="H1066" t="s">
        <v>318</v>
      </c>
      <c r="I1066" t="s">
        <v>6192</v>
      </c>
      <c r="J1066" t="s">
        <v>6186</v>
      </c>
      <c r="K1066">
        <v>0.2</v>
      </c>
      <c r="L1066" s="3">
        <v>3585</v>
      </c>
      <c r="M1066">
        <v>21.51</v>
      </c>
    </row>
    <row r="1067" spans="1:13" x14ac:dyDescent="0.35">
      <c r="A1067" t="s">
        <v>6724</v>
      </c>
      <c r="B1067" t="s">
        <v>655</v>
      </c>
      <c r="C1067" t="s">
        <v>656</v>
      </c>
      <c r="D1067" t="s">
        <v>6147</v>
      </c>
      <c r="E1067">
        <v>4</v>
      </c>
      <c r="F1067" t="s">
        <v>657</v>
      </c>
      <c r="G1067" t="s">
        <v>658</v>
      </c>
      <c r="H1067" t="s">
        <v>318</v>
      </c>
      <c r="I1067" t="s">
        <v>6193</v>
      </c>
      <c r="J1067" t="s">
        <v>6187</v>
      </c>
      <c r="K1067">
        <v>1</v>
      </c>
      <c r="L1067">
        <v>9.9499999999999993</v>
      </c>
      <c r="M1067">
        <v>39.799999999999997</v>
      </c>
    </row>
    <row r="1068" spans="1:13" x14ac:dyDescent="0.35">
      <c r="A1068" t="s">
        <v>6724</v>
      </c>
      <c r="B1068" t="s">
        <v>655</v>
      </c>
      <c r="C1068" t="s">
        <v>656</v>
      </c>
      <c r="D1068" t="s">
        <v>6147</v>
      </c>
      <c r="E1068">
        <v>4</v>
      </c>
      <c r="F1068" t="s">
        <v>657</v>
      </c>
      <c r="G1068" t="s">
        <v>658</v>
      </c>
      <c r="H1068" t="s">
        <v>318</v>
      </c>
      <c r="I1068" t="s">
        <v>6193</v>
      </c>
      <c r="J1068" t="s">
        <v>6187</v>
      </c>
      <c r="K1068">
        <v>1</v>
      </c>
      <c r="L1068">
        <v>9.9499999999999993</v>
      </c>
      <c r="M1068">
        <v>39.799999999999997</v>
      </c>
    </row>
    <row r="1069" spans="1:13" x14ac:dyDescent="0.35">
      <c r="A1069" t="s">
        <v>6725</v>
      </c>
      <c r="B1069" t="s">
        <v>1152</v>
      </c>
      <c r="C1069" t="s">
        <v>1153</v>
      </c>
      <c r="D1069" t="s">
        <v>6144</v>
      </c>
      <c r="E1069">
        <v>3</v>
      </c>
      <c r="F1069" t="s">
        <v>1154</v>
      </c>
      <c r="G1069" t="s">
        <v>1155</v>
      </c>
      <c r="H1069" t="s">
        <v>19</v>
      </c>
      <c r="I1069" t="s">
        <v>6194</v>
      </c>
      <c r="J1069" t="s">
        <v>6187</v>
      </c>
      <c r="K1069">
        <v>0.5</v>
      </c>
      <c r="L1069">
        <v>7.29</v>
      </c>
      <c r="M1069">
        <v>21.87</v>
      </c>
    </row>
    <row r="1070" spans="1:13" x14ac:dyDescent="0.35">
      <c r="A1070" t="s">
        <v>6725</v>
      </c>
      <c r="B1070" t="s">
        <v>1152</v>
      </c>
      <c r="C1070" t="s">
        <v>1153</v>
      </c>
      <c r="D1070" t="s">
        <v>6144</v>
      </c>
      <c r="E1070">
        <v>3</v>
      </c>
      <c r="F1070" t="s">
        <v>1154</v>
      </c>
      <c r="G1070" t="s">
        <v>1155</v>
      </c>
      <c r="H1070" t="s">
        <v>19</v>
      </c>
      <c r="I1070" t="s">
        <v>6194</v>
      </c>
      <c r="J1070" t="s">
        <v>6187</v>
      </c>
      <c r="K1070">
        <v>0.5</v>
      </c>
      <c r="L1070">
        <v>7.29</v>
      </c>
      <c r="M1070">
        <v>21.87</v>
      </c>
    </row>
    <row r="1071" spans="1:13" x14ac:dyDescent="0.35">
      <c r="A1071" t="s">
        <v>6726</v>
      </c>
      <c r="B1071" t="s">
        <v>1694</v>
      </c>
      <c r="C1071" t="s">
        <v>1695</v>
      </c>
      <c r="D1071" t="s">
        <v>6170</v>
      </c>
      <c r="E1071">
        <v>2</v>
      </c>
      <c r="F1071" t="s">
        <v>1696</v>
      </c>
      <c r="G1071" t="s">
        <v>1697</v>
      </c>
      <c r="H1071" t="s">
        <v>318</v>
      </c>
      <c r="I1071" t="s">
        <v>6195</v>
      </c>
      <c r="J1071" t="s">
        <v>6186</v>
      </c>
      <c r="K1071">
        <v>1</v>
      </c>
      <c r="L1071">
        <v>15.85</v>
      </c>
      <c r="M1071">
        <v>31.7</v>
      </c>
    </row>
    <row r="1072" spans="1:13" x14ac:dyDescent="0.35">
      <c r="A1072" t="s">
        <v>6726</v>
      </c>
      <c r="B1072" t="s">
        <v>1694</v>
      </c>
      <c r="C1072" t="s">
        <v>1695</v>
      </c>
      <c r="D1072" t="s">
        <v>6170</v>
      </c>
      <c r="E1072">
        <v>2</v>
      </c>
      <c r="F1072" t="s">
        <v>1696</v>
      </c>
      <c r="G1072" t="s">
        <v>1697</v>
      </c>
      <c r="H1072" t="s">
        <v>318</v>
      </c>
      <c r="I1072" t="s">
        <v>6195</v>
      </c>
      <c r="J1072" t="s">
        <v>6186</v>
      </c>
      <c r="K1072">
        <v>1</v>
      </c>
      <c r="L1072">
        <v>15.85</v>
      </c>
      <c r="M1072">
        <v>31.7</v>
      </c>
    </row>
    <row r="1073" spans="1:13" x14ac:dyDescent="0.35">
      <c r="A1073" t="s">
        <v>6292</v>
      </c>
      <c r="B1073" t="s">
        <v>5268</v>
      </c>
      <c r="C1073" t="s">
        <v>5269</v>
      </c>
      <c r="D1073" t="s">
        <v>6185</v>
      </c>
      <c r="E1073">
        <v>6</v>
      </c>
      <c r="F1073" t="s">
        <v>5270</v>
      </c>
      <c r="G1073" t="s">
        <v>5271</v>
      </c>
      <c r="H1073" t="s">
        <v>19</v>
      </c>
      <c r="I1073" t="s">
        <v>6194</v>
      </c>
      <c r="J1073" t="s">
        <v>6187</v>
      </c>
      <c r="K1073">
        <v>2.5</v>
      </c>
      <c r="L1073" s="3">
        <v>27945</v>
      </c>
      <c r="M1073">
        <v>167.67</v>
      </c>
    </row>
    <row r="1074" spans="1:13" x14ac:dyDescent="0.35">
      <c r="A1074" t="s">
        <v>6623</v>
      </c>
      <c r="B1074" t="s">
        <v>1992</v>
      </c>
      <c r="C1074" t="s">
        <v>1993</v>
      </c>
      <c r="D1074" t="s">
        <v>6183</v>
      </c>
      <c r="E1074">
        <v>2</v>
      </c>
      <c r="F1074" t="s">
        <v>1994</v>
      </c>
      <c r="G1074" t="s">
        <v>1995</v>
      </c>
      <c r="H1074" t="s">
        <v>28</v>
      </c>
      <c r="I1074" t="s">
        <v>6194</v>
      </c>
      <c r="J1074" t="s">
        <v>6187</v>
      </c>
      <c r="K1074">
        <v>1</v>
      </c>
      <c r="L1074">
        <v>12.15</v>
      </c>
      <c r="M1074">
        <v>24.3</v>
      </c>
    </row>
    <row r="1075" spans="1:13" x14ac:dyDescent="0.35">
      <c r="A1075" t="s">
        <v>6623</v>
      </c>
      <c r="B1075" t="s">
        <v>1992</v>
      </c>
      <c r="C1075" t="s">
        <v>1993</v>
      </c>
      <c r="D1075" t="s">
        <v>6183</v>
      </c>
      <c r="E1075">
        <v>2</v>
      </c>
      <c r="F1075" t="s">
        <v>1994</v>
      </c>
      <c r="G1075" t="s">
        <v>1995</v>
      </c>
      <c r="H1075" t="s">
        <v>28</v>
      </c>
      <c r="I1075" t="s">
        <v>6194</v>
      </c>
      <c r="J1075" t="s">
        <v>6187</v>
      </c>
      <c r="K1075">
        <v>1</v>
      </c>
      <c r="L1075">
        <v>12.15</v>
      </c>
      <c r="M1075">
        <v>24.3</v>
      </c>
    </row>
    <row r="1076" spans="1:13" x14ac:dyDescent="0.35">
      <c r="A1076" t="s">
        <v>6727</v>
      </c>
      <c r="B1076" t="s">
        <v>4429</v>
      </c>
      <c r="C1076" t="s">
        <v>4430</v>
      </c>
      <c r="D1076" t="s">
        <v>6157</v>
      </c>
      <c r="E1076">
        <v>3</v>
      </c>
      <c r="F1076" t="s">
        <v>4431</v>
      </c>
      <c r="G1076" t="s">
        <v>6197</v>
      </c>
      <c r="H1076" t="s">
        <v>318</v>
      </c>
      <c r="I1076" t="s">
        <v>6193</v>
      </c>
      <c r="J1076" t="s">
        <v>6188</v>
      </c>
      <c r="K1076">
        <v>0.5</v>
      </c>
      <c r="L1076">
        <v>6.75</v>
      </c>
      <c r="M1076">
        <v>20.25</v>
      </c>
    </row>
    <row r="1077" spans="1:13" x14ac:dyDescent="0.35">
      <c r="A1077" t="s">
        <v>6728</v>
      </c>
      <c r="B1077" t="s">
        <v>5205</v>
      </c>
      <c r="C1077" t="s">
        <v>5206</v>
      </c>
      <c r="D1077" t="s">
        <v>6168</v>
      </c>
      <c r="E1077">
        <v>1</v>
      </c>
      <c r="F1077" t="s">
        <v>5207</v>
      </c>
      <c r="G1077" t="s">
        <v>5208</v>
      </c>
      <c r="H1077" t="s">
        <v>19</v>
      </c>
      <c r="I1077" t="s">
        <v>6193</v>
      </c>
      <c r="J1077" t="s">
        <v>6187</v>
      </c>
      <c r="K1077">
        <v>2.5</v>
      </c>
      <c r="L1077" s="3">
        <v>22885</v>
      </c>
      <c r="M1077" s="3">
        <v>22885</v>
      </c>
    </row>
    <row r="1078" spans="1:13" x14ac:dyDescent="0.35">
      <c r="A1078" t="s">
        <v>6729</v>
      </c>
      <c r="B1078" t="s">
        <v>3047</v>
      </c>
      <c r="C1078" t="s">
        <v>3048</v>
      </c>
      <c r="D1078" t="s">
        <v>6161</v>
      </c>
      <c r="E1078">
        <v>4</v>
      </c>
      <c r="F1078" t="s">
        <v>3049</v>
      </c>
      <c r="G1078" t="s">
        <v>3050</v>
      </c>
      <c r="H1078" t="s">
        <v>19</v>
      </c>
      <c r="I1078" t="s">
        <v>6195</v>
      </c>
      <c r="J1078" t="s">
        <v>6186</v>
      </c>
      <c r="K1078">
        <v>0.5</v>
      </c>
      <c r="L1078">
        <v>9.51</v>
      </c>
      <c r="M1078">
        <v>38.04</v>
      </c>
    </row>
    <row r="1079" spans="1:13" x14ac:dyDescent="0.35">
      <c r="A1079" t="s">
        <v>6729</v>
      </c>
      <c r="B1079" t="s">
        <v>3047</v>
      </c>
      <c r="C1079" t="s">
        <v>3048</v>
      </c>
      <c r="D1079" t="s">
        <v>6161</v>
      </c>
      <c r="E1079">
        <v>4</v>
      </c>
      <c r="F1079" t="s">
        <v>3049</v>
      </c>
      <c r="G1079" t="s">
        <v>3050</v>
      </c>
      <c r="H1079" t="s">
        <v>19</v>
      </c>
      <c r="I1079" t="s">
        <v>6195</v>
      </c>
      <c r="J1079" t="s">
        <v>6186</v>
      </c>
      <c r="K1079">
        <v>0.5</v>
      </c>
      <c r="L1079">
        <v>9.51</v>
      </c>
      <c r="M1079">
        <v>38.04</v>
      </c>
    </row>
    <row r="1080" spans="1:13" x14ac:dyDescent="0.35">
      <c r="A1080" t="s">
        <v>6730</v>
      </c>
      <c r="B1080" t="s">
        <v>2097</v>
      </c>
      <c r="C1080" t="s">
        <v>2098</v>
      </c>
      <c r="D1080" t="s">
        <v>6166</v>
      </c>
      <c r="E1080">
        <v>3</v>
      </c>
      <c r="F1080" t="s">
        <v>2099</v>
      </c>
      <c r="G1080" t="s">
        <v>6197</v>
      </c>
      <c r="H1080" t="s">
        <v>19</v>
      </c>
      <c r="I1080" t="s">
        <v>6194</v>
      </c>
      <c r="J1080" t="s">
        <v>6188</v>
      </c>
      <c r="K1080">
        <v>2.5</v>
      </c>
      <c r="L1080" s="3">
        <v>31625</v>
      </c>
      <c r="M1080" s="3">
        <v>94875</v>
      </c>
    </row>
    <row r="1081" spans="1:13" x14ac:dyDescent="0.35">
      <c r="A1081" t="s">
        <v>6730</v>
      </c>
      <c r="B1081" t="s">
        <v>2097</v>
      </c>
      <c r="C1081" t="s">
        <v>2098</v>
      </c>
      <c r="D1081" t="s">
        <v>6166</v>
      </c>
      <c r="E1081">
        <v>3</v>
      </c>
      <c r="F1081" t="s">
        <v>2099</v>
      </c>
      <c r="G1081" t="s">
        <v>6197</v>
      </c>
      <c r="H1081" t="s">
        <v>19</v>
      </c>
      <c r="I1081" t="s">
        <v>6194</v>
      </c>
      <c r="J1081" t="s">
        <v>6188</v>
      </c>
      <c r="K1081">
        <v>2.5</v>
      </c>
      <c r="L1081" s="3">
        <v>31625</v>
      </c>
      <c r="M1081" s="3">
        <v>94875</v>
      </c>
    </row>
    <row r="1082" spans="1:13" x14ac:dyDescent="0.35">
      <c r="A1082" t="s">
        <v>6426</v>
      </c>
      <c r="B1082" t="s">
        <v>3499</v>
      </c>
      <c r="C1082" t="s">
        <v>3500</v>
      </c>
      <c r="D1082" t="s">
        <v>6139</v>
      </c>
      <c r="E1082">
        <v>2</v>
      </c>
      <c r="F1082" t="s">
        <v>3501</v>
      </c>
      <c r="G1082" t="s">
        <v>3502</v>
      </c>
      <c r="H1082" t="s">
        <v>19</v>
      </c>
      <c r="I1082" t="s">
        <v>6194</v>
      </c>
      <c r="J1082" t="s">
        <v>6188</v>
      </c>
      <c r="K1082">
        <v>0.5</v>
      </c>
      <c r="L1082">
        <v>8.25</v>
      </c>
      <c r="M1082">
        <v>16.5</v>
      </c>
    </row>
    <row r="1083" spans="1:13" x14ac:dyDescent="0.35">
      <c r="A1083" t="s">
        <v>6426</v>
      </c>
      <c r="B1083" t="s">
        <v>3499</v>
      </c>
      <c r="C1083" t="s">
        <v>3500</v>
      </c>
      <c r="D1083" t="s">
        <v>6139</v>
      </c>
      <c r="E1083">
        <v>2</v>
      </c>
      <c r="F1083" t="s">
        <v>3501</v>
      </c>
      <c r="G1083" t="s">
        <v>3502</v>
      </c>
      <c r="H1083" t="s">
        <v>19</v>
      </c>
      <c r="I1083" t="s">
        <v>6194</v>
      </c>
      <c r="J1083" t="s">
        <v>6188</v>
      </c>
      <c r="K1083">
        <v>0.5</v>
      </c>
      <c r="L1083">
        <v>8.25</v>
      </c>
      <c r="M1083">
        <v>16.5</v>
      </c>
    </row>
    <row r="1084" spans="1:13" x14ac:dyDescent="0.35">
      <c r="A1084" t="s">
        <v>6731</v>
      </c>
      <c r="B1084" t="s">
        <v>3208</v>
      </c>
      <c r="C1084" t="s">
        <v>3209</v>
      </c>
      <c r="D1084" t="s">
        <v>6179</v>
      </c>
      <c r="E1084">
        <v>2</v>
      </c>
      <c r="F1084" t="s">
        <v>3210</v>
      </c>
      <c r="G1084" t="s">
        <v>3211</v>
      </c>
      <c r="H1084" t="s">
        <v>28</v>
      </c>
      <c r="I1084" t="s">
        <v>6192</v>
      </c>
      <c r="J1084" t="s">
        <v>6186</v>
      </c>
      <c r="K1084">
        <v>1</v>
      </c>
      <c r="L1084">
        <v>11.95</v>
      </c>
      <c r="M1084">
        <v>23.9</v>
      </c>
    </row>
    <row r="1085" spans="1:13" x14ac:dyDescent="0.35">
      <c r="A1085" t="s">
        <v>6731</v>
      </c>
      <c r="B1085" t="s">
        <v>3208</v>
      </c>
      <c r="C1085" t="s">
        <v>3209</v>
      </c>
      <c r="D1085" t="s">
        <v>6179</v>
      </c>
      <c r="E1085">
        <v>2</v>
      </c>
      <c r="F1085" t="s">
        <v>3210</v>
      </c>
      <c r="G1085" t="s">
        <v>3211</v>
      </c>
      <c r="H1085" t="s">
        <v>28</v>
      </c>
      <c r="I1085" t="s">
        <v>6192</v>
      </c>
      <c r="J1085" t="s">
        <v>6186</v>
      </c>
      <c r="K1085">
        <v>1</v>
      </c>
      <c r="L1085">
        <v>11.95</v>
      </c>
      <c r="M1085">
        <v>23.9</v>
      </c>
    </row>
    <row r="1086" spans="1:13" x14ac:dyDescent="0.35">
      <c r="A1086" t="s">
        <v>6732</v>
      </c>
      <c r="B1086" t="s">
        <v>2273</v>
      </c>
      <c r="C1086" t="s">
        <v>2274</v>
      </c>
      <c r="D1086" t="s">
        <v>6148</v>
      </c>
      <c r="E1086">
        <v>6</v>
      </c>
      <c r="F1086" t="s">
        <v>2275</v>
      </c>
      <c r="G1086" t="s">
        <v>2276</v>
      </c>
      <c r="H1086" t="s">
        <v>318</v>
      </c>
      <c r="I1086" t="s">
        <v>6194</v>
      </c>
      <c r="J1086" t="s">
        <v>6186</v>
      </c>
      <c r="K1086">
        <v>2.5</v>
      </c>
      <c r="L1086" s="3">
        <v>34155</v>
      </c>
      <c r="M1086">
        <v>204.93</v>
      </c>
    </row>
    <row r="1087" spans="1:13" x14ac:dyDescent="0.35">
      <c r="A1087" t="s">
        <v>6732</v>
      </c>
      <c r="B1087" t="s">
        <v>2273</v>
      </c>
      <c r="C1087" t="s">
        <v>2274</v>
      </c>
      <c r="D1087" t="s">
        <v>6148</v>
      </c>
      <c r="E1087">
        <v>6</v>
      </c>
      <c r="F1087" t="s">
        <v>2275</v>
      </c>
      <c r="G1087" t="s">
        <v>2276</v>
      </c>
      <c r="H1087" t="s">
        <v>318</v>
      </c>
      <c r="I1087" t="s">
        <v>6194</v>
      </c>
      <c r="J1087" t="s">
        <v>6186</v>
      </c>
      <c r="K1087">
        <v>2.5</v>
      </c>
      <c r="L1087" s="3">
        <v>34155</v>
      </c>
      <c r="M1087">
        <v>204.93</v>
      </c>
    </row>
    <row r="1088" spans="1:13" x14ac:dyDescent="0.35">
      <c r="A1088" t="s">
        <v>6733</v>
      </c>
      <c r="B1088" t="s">
        <v>866</v>
      </c>
      <c r="C1088" t="s">
        <v>867</v>
      </c>
      <c r="D1088" t="s">
        <v>6145</v>
      </c>
      <c r="E1088">
        <v>2</v>
      </c>
      <c r="F1088" t="s">
        <v>868</v>
      </c>
      <c r="G1088" t="s">
        <v>869</v>
      </c>
      <c r="H1088" t="s">
        <v>19</v>
      </c>
      <c r="I1088" t="s">
        <v>6195</v>
      </c>
      <c r="J1088" t="s">
        <v>6186</v>
      </c>
      <c r="K1088">
        <v>0.2</v>
      </c>
      <c r="L1088" s="3">
        <v>4755</v>
      </c>
      <c r="M1088">
        <v>9.51</v>
      </c>
    </row>
    <row r="1089" spans="1:13" x14ac:dyDescent="0.35">
      <c r="A1089" t="s">
        <v>6733</v>
      </c>
      <c r="B1089" t="s">
        <v>866</v>
      </c>
      <c r="C1089" t="s">
        <v>867</v>
      </c>
      <c r="D1089" t="s">
        <v>6145</v>
      </c>
      <c r="E1089">
        <v>2</v>
      </c>
      <c r="F1089" t="s">
        <v>868</v>
      </c>
      <c r="G1089" t="s">
        <v>869</v>
      </c>
      <c r="H1089" t="s">
        <v>19</v>
      </c>
      <c r="I1089" t="s">
        <v>6195</v>
      </c>
      <c r="J1089" t="s">
        <v>6186</v>
      </c>
      <c r="K1089">
        <v>0.2</v>
      </c>
      <c r="L1089" s="3">
        <v>4755</v>
      </c>
      <c r="M1089">
        <v>9.51</v>
      </c>
    </row>
    <row r="1090" spans="1:13" x14ac:dyDescent="0.35">
      <c r="A1090" t="s">
        <v>6734</v>
      </c>
      <c r="B1090" t="s">
        <v>4659</v>
      </c>
      <c r="C1090" t="s">
        <v>4660</v>
      </c>
      <c r="D1090" t="s">
        <v>6178</v>
      </c>
      <c r="E1090">
        <v>3</v>
      </c>
      <c r="F1090" t="s">
        <v>4661</v>
      </c>
      <c r="G1090" t="s">
        <v>4662</v>
      </c>
      <c r="H1090" t="s">
        <v>28</v>
      </c>
      <c r="I1090" t="s">
        <v>6192</v>
      </c>
      <c r="J1090" t="s">
        <v>6186</v>
      </c>
      <c r="K1090">
        <v>0.2</v>
      </c>
      <c r="L1090" s="3">
        <v>3585</v>
      </c>
      <c r="M1090" s="3">
        <v>10755</v>
      </c>
    </row>
    <row r="1091" spans="1:13" x14ac:dyDescent="0.35">
      <c r="A1091" t="s">
        <v>6735</v>
      </c>
      <c r="B1091" t="s">
        <v>3391</v>
      </c>
      <c r="C1091" t="s">
        <v>3392</v>
      </c>
      <c r="D1091" t="s">
        <v>6170</v>
      </c>
      <c r="E1091">
        <v>5</v>
      </c>
      <c r="F1091" t="s">
        <v>3393</v>
      </c>
      <c r="G1091" t="s">
        <v>3394</v>
      </c>
      <c r="H1091" t="s">
        <v>19</v>
      </c>
      <c r="I1091" t="s">
        <v>6195</v>
      </c>
      <c r="J1091" t="s">
        <v>6186</v>
      </c>
      <c r="K1091">
        <v>1</v>
      </c>
      <c r="L1091">
        <v>15.85</v>
      </c>
      <c r="M1091">
        <v>79.25</v>
      </c>
    </row>
    <row r="1092" spans="1:13" x14ac:dyDescent="0.35">
      <c r="A1092" t="s">
        <v>6735</v>
      </c>
      <c r="B1092" t="s">
        <v>3391</v>
      </c>
      <c r="C1092" t="s">
        <v>3392</v>
      </c>
      <c r="D1092" t="s">
        <v>6170</v>
      </c>
      <c r="E1092">
        <v>5</v>
      </c>
      <c r="F1092" t="s">
        <v>3393</v>
      </c>
      <c r="G1092" t="s">
        <v>3394</v>
      </c>
      <c r="H1092" t="s">
        <v>19</v>
      </c>
      <c r="I1092" t="s">
        <v>6195</v>
      </c>
      <c r="J1092" t="s">
        <v>6186</v>
      </c>
      <c r="K1092">
        <v>1</v>
      </c>
      <c r="L1092">
        <v>15.85</v>
      </c>
      <c r="M1092">
        <v>79.25</v>
      </c>
    </row>
    <row r="1093" spans="1:13" x14ac:dyDescent="0.35">
      <c r="A1093" t="s">
        <v>6694</v>
      </c>
      <c r="B1093" t="s">
        <v>4450</v>
      </c>
      <c r="C1093" t="s">
        <v>4451</v>
      </c>
      <c r="D1093" t="s">
        <v>6158</v>
      </c>
      <c r="E1093">
        <v>5</v>
      </c>
      <c r="F1093" t="s">
        <v>4452</v>
      </c>
      <c r="G1093" t="s">
        <v>4453</v>
      </c>
      <c r="H1093" t="s">
        <v>318</v>
      </c>
      <c r="I1093" t="s">
        <v>6193</v>
      </c>
      <c r="J1093" t="s">
        <v>6187</v>
      </c>
      <c r="K1093">
        <v>0.5</v>
      </c>
      <c r="L1093">
        <v>5.97</v>
      </c>
      <c r="M1093">
        <v>29.85</v>
      </c>
    </row>
    <row r="1094" spans="1:13" x14ac:dyDescent="0.35">
      <c r="A1094" t="s">
        <v>6736</v>
      </c>
      <c r="B1094" t="s">
        <v>3659</v>
      </c>
      <c r="C1094" t="s">
        <v>3660</v>
      </c>
      <c r="D1094" t="s">
        <v>6154</v>
      </c>
      <c r="E1094">
        <v>6</v>
      </c>
      <c r="F1094" t="s">
        <v>3661</v>
      </c>
      <c r="G1094" t="s">
        <v>6197</v>
      </c>
      <c r="H1094" t="s">
        <v>318</v>
      </c>
      <c r="I1094" t="s">
        <v>6193</v>
      </c>
      <c r="J1094" t="s">
        <v>6187</v>
      </c>
      <c r="K1094">
        <v>0.2</v>
      </c>
      <c r="L1094" s="3">
        <v>2985</v>
      </c>
      <c r="M1094">
        <v>17.91</v>
      </c>
    </row>
    <row r="1095" spans="1:13" x14ac:dyDescent="0.35">
      <c r="A1095" t="s">
        <v>6737</v>
      </c>
      <c r="B1095" t="s">
        <v>2250</v>
      </c>
      <c r="C1095" t="s">
        <v>2251</v>
      </c>
      <c r="D1095" t="s">
        <v>6146</v>
      </c>
      <c r="E1095">
        <v>1</v>
      </c>
      <c r="F1095" t="s">
        <v>2252</v>
      </c>
      <c r="G1095" t="s">
        <v>2253</v>
      </c>
      <c r="H1095" t="s">
        <v>19</v>
      </c>
      <c r="I1095" t="s">
        <v>6192</v>
      </c>
      <c r="J1095" t="s">
        <v>6188</v>
      </c>
      <c r="K1095">
        <v>0.5</v>
      </c>
      <c r="L1095">
        <v>5.97</v>
      </c>
      <c r="M1095">
        <v>5.97</v>
      </c>
    </row>
    <row r="1096" spans="1:13" x14ac:dyDescent="0.35">
      <c r="A1096" t="s">
        <v>6737</v>
      </c>
      <c r="B1096" t="s">
        <v>2250</v>
      </c>
      <c r="C1096" t="s">
        <v>2251</v>
      </c>
      <c r="D1096" t="s">
        <v>6146</v>
      </c>
      <c r="E1096">
        <v>1</v>
      </c>
      <c r="F1096" t="s">
        <v>2252</v>
      </c>
      <c r="G1096" t="s">
        <v>2253</v>
      </c>
      <c r="H1096" t="s">
        <v>19</v>
      </c>
      <c r="I1096" t="s">
        <v>6192</v>
      </c>
      <c r="J1096" t="s">
        <v>6188</v>
      </c>
      <c r="K1096">
        <v>0.5</v>
      </c>
      <c r="L1096">
        <v>5.97</v>
      </c>
      <c r="M1096">
        <v>5.97</v>
      </c>
    </row>
    <row r="1097" spans="1:13" x14ac:dyDescent="0.35">
      <c r="A1097" t="s">
        <v>6738</v>
      </c>
      <c r="B1097" t="s">
        <v>1596</v>
      </c>
      <c r="C1097" t="s">
        <v>1597</v>
      </c>
      <c r="D1097" t="s">
        <v>6176</v>
      </c>
      <c r="E1097">
        <v>6</v>
      </c>
      <c r="F1097" t="s">
        <v>1598</v>
      </c>
      <c r="G1097" t="s">
        <v>1599</v>
      </c>
      <c r="H1097" t="s">
        <v>19</v>
      </c>
      <c r="I1097" t="s">
        <v>6194</v>
      </c>
      <c r="J1097" t="s">
        <v>6186</v>
      </c>
      <c r="K1097">
        <v>0.5</v>
      </c>
      <c r="L1097">
        <v>8.91</v>
      </c>
      <c r="M1097">
        <v>53.46</v>
      </c>
    </row>
    <row r="1098" spans="1:13" x14ac:dyDescent="0.35">
      <c r="A1098" t="s">
        <v>6738</v>
      </c>
      <c r="B1098" t="s">
        <v>1596</v>
      </c>
      <c r="C1098" t="s">
        <v>1597</v>
      </c>
      <c r="D1098" t="s">
        <v>6165</v>
      </c>
      <c r="E1098">
        <v>2</v>
      </c>
      <c r="F1098" t="s">
        <v>1598</v>
      </c>
      <c r="G1098" t="s">
        <v>1599</v>
      </c>
      <c r="H1098" t="s">
        <v>19</v>
      </c>
      <c r="I1098" t="s">
        <v>6195</v>
      </c>
      <c r="J1098" t="s">
        <v>6187</v>
      </c>
      <c r="K1098">
        <v>2.5</v>
      </c>
      <c r="L1098" s="3">
        <v>29785</v>
      </c>
      <c r="M1098">
        <v>59.57</v>
      </c>
    </row>
    <row r="1099" spans="1:13" x14ac:dyDescent="0.35">
      <c r="A1099" t="s">
        <v>6738</v>
      </c>
      <c r="B1099" t="s">
        <v>1596</v>
      </c>
      <c r="C1099" t="s">
        <v>1597</v>
      </c>
      <c r="D1099" t="s">
        <v>6165</v>
      </c>
      <c r="E1099">
        <v>3</v>
      </c>
      <c r="F1099" t="s">
        <v>1598</v>
      </c>
      <c r="G1099" t="s">
        <v>1599</v>
      </c>
      <c r="H1099" t="s">
        <v>19</v>
      </c>
      <c r="I1099" t="s">
        <v>6195</v>
      </c>
      <c r="J1099" t="s">
        <v>6187</v>
      </c>
      <c r="K1099">
        <v>2.5</v>
      </c>
      <c r="L1099" s="3">
        <v>29785</v>
      </c>
      <c r="M1099" s="3">
        <v>89355</v>
      </c>
    </row>
    <row r="1100" spans="1:13" x14ac:dyDescent="0.35">
      <c r="A1100" t="s">
        <v>6738</v>
      </c>
      <c r="B1100" t="s">
        <v>1596</v>
      </c>
      <c r="C1100" t="s">
        <v>1597</v>
      </c>
      <c r="D1100" t="s">
        <v>6161</v>
      </c>
      <c r="E1100">
        <v>4</v>
      </c>
      <c r="F1100" t="s">
        <v>1598</v>
      </c>
      <c r="G1100" t="s">
        <v>1599</v>
      </c>
      <c r="H1100" t="s">
        <v>19</v>
      </c>
      <c r="I1100" t="s">
        <v>6195</v>
      </c>
      <c r="J1100" t="s">
        <v>6186</v>
      </c>
      <c r="K1100">
        <v>0.5</v>
      </c>
      <c r="L1100">
        <v>9.51</v>
      </c>
      <c r="M1100">
        <v>38.04</v>
      </c>
    </row>
    <row r="1101" spans="1:13" x14ac:dyDescent="0.35">
      <c r="A1101" t="s">
        <v>6738</v>
      </c>
      <c r="B1101" t="s">
        <v>1596</v>
      </c>
      <c r="C1101" t="s">
        <v>1597</v>
      </c>
      <c r="D1101" t="s">
        <v>6141</v>
      </c>
      <c r="E1101">
        <v>3</v>
      </c>
      <c r="F1101" t="s">
        <v>1598</v>
      </c>
      <c r="G1101" t="s">
        <v>1599</v>
      </c>
      <c r="H1101" t="s">
        <v>19</v>
      </c>
      <c r="I1101" t="s">
        <v>6194</v>
      </c>
      <c r="J1101" t="s">
        <v>6188</v>
      </c>
      <c r="K1101">
        <v>1</v>
      </c>
      <c r="L1101">
        <v>13.75</v>
      </c>
      <c r="M1101">
        <v>41.25</v>
      </c>
    </row>
    <row r="1102" spans="1:13" x14ac:dyDescent="0.35">
      <c r="A1102" t="s">
        <v>6738</v>
      </c>
      <c r="B1102" t="s">
        <v>1596</v>
      </c>
      <c r="C1102" t="s">
        <v>1597</v>
      </c>
      <c r="D1102" t="s">
        <v>6141</v>
      </c>
      <c r="E1102">
        <v>3</v>
      </c>
      <c r="F1102" t="s">
        <v>1598</v>
      </c>
      <c r="G1102" t="s">
        <v>1599</v>
      </c>
      <c r="H1102" t="s">
        <v>19</v>
      </c>
      <c r="I1102" t="s">
        <v>6194</v>
      </c>
      <c r="J1102" t="s">
        <v>6188</v>
      </c>
      <c r="K1102">
        <v>1</v>
      </c>
      <c r="L1102">
        <v>13.75</v>
      </c>
      <c r="M1102">
        <v>41.25</v>
      </c>
    </row>
    <row r="1103" spans="1:13" x14ac:dyDescent="0.35">
      <c r="A1103" t="s">
        <v>6738</v>
      </c>
      <c r="B1103" t="s">
        <v>1596</v>
      </c>
      <c r="C1103" t="s">
        <v>1597</v>
      </c>
      <c r="D1103" t="s">
        <v>6176</v>
      </c>
      <c r="E1103">
        <v>6</v>
      </c>
      <c r="F1103" t="s">
        <v>1598</v>
      </c>
      <c r="G1103" t="s">
        <v>1599</v>
      </c>
      <c r="H1103" t="s">
        <v>19</v>
      </c>
      <c r="I1103" t="s">
        <v>6194</v>
      </c>
      <c r="J1103" t="s">
        <v>6186</v>
      </c>
      <c r="K1103">
        <v>0.5</v>
      </c>
      <c r="L1103">
        <v>8.91</v>
      </c>
      <c r="M1103">
        <v>53.46</v>
      </c>
    </row>
    <row r="1104" spans="1:13" x14ac:dyDescent="0.35">
      <c r="A1104" t="s">
        <v>6738</v>
      </c>
      <c r="B1104" t="s">
        <v>1596</v>
      </c>
      <c r="C1104" t="s">
        <v>1597</v>
      </c>
      <c r="D1104" t="s">
        <v>6165</v>
      </c>
      <c r="E1104">
        <v>2</v>
      </c>
      <c r="F1104" t="s">
        <v>1598</v>
      </c>
      <c r="G1104" t="s">
        <v>1599</v>
      </c>
      <c r="H1104" t="s">
        <v>19</v>
      </c>
      <c r="I1104" t="s">
        <v>6195</v>
      </c>
      <c r="J1104" t="s">
        <v>6187</v>
      </c>
      <c r="K1104">
        <v>2.5</v>
      </c>
      <c r="L1104" s="3">
        <v>29785</v>
      </c>
      <c r="M1104">
        <v>59.57</v>
      </c>
    </row>
    <row r="1105" spans="1:13" x14ac:dyDescent="0.35">
      <c r="A1105" t="s">
        <v>6738</v>
      </c>
      <c r="B1105" t="s">
        <v>1596</v>
      </c>
      <c r="C1105" t="s">
        <v>1597</v>
      </c>
      <c r="D1105" t="s">
        <v>6165</v>
      </c>
      <c r="E1105">
        <v>3</v>
      </c>
      <c r="F1105" t="s">
        <v>1598</v>
      </c>
      <c r="G1105" t="s">
        <v>1599</v>
      </c>
      <c r="H1105" t="s">
        <v>19</v>
      </c>
      <c r="I1105" t="s">
        <v>6195</v>
      </c>
      <c r="J1105" t="s">
        <v>6187</v>
      </c>
      <c r="K1105">
        <v>2.5</v>
      </c>
      <c r="L1105" s="3">
        <v>29785</v>
      </c>
      <c r="M1105" s="3">
        <v>89355</v>
      </c>
    </row>
    <row r="1106" spans="1:13" x14ac:dyDescent="0.35">
      <c r="A1106" t="s">
        <v>6738</v>
      </c>
      <c r="B1106" t="s">
        <v>1596</v>
      </c>
      <c r="C1106" t="s">
        <v>1597</v>
      </c>
      <c r="D1106" t="s">
        <v>6161</v>
      </c>
      <c r="E1106">
        <v>4</v>
      </c>
      <c r="F1106" t="s">
        <v>1598</v>
      </c>
      <c r="G1106" t="s">
        <v>1599</v>
      </c>
      <c r="H1106" t="s">
        <v>19</v>
      </c>
      <c r="I1106" t="s">
        <v>6195</v>
      </c>
      <c r="J1106" t="s">
        <v>6186</v>
      </c>
      <c r="K1106">
        <v>0.5</v>
      </c>
      <c r="L1106">
        <v>9.51</v>
      </c>
      <c r="M1106">
        <v>38.04</v>
      </c>
    </row>
    <row r="1107" spans="1:13" x14ac:dyDescent="0.35">
      <c r="A1107" t="s">
        <v>6522</v>
      </c>
      <c r="B1107" t="s">
        <v>2745</v>
      </c>
      <c r="C1107" t="s">
        <v>2746</v>
      </c>
      <c r="D1107" t="s">
        <v>6170</v>
      </c>
      <c r="E1107">
        <v>4</v>
      </c>
      <c r="F1107" t="s">
        <v>2747</v>
      </c>
      <c r="G1107" t="s">
        <v>2748</v>
      </c>
      <c r="H1107" t="s">
        <v>19</v>
      </c>
      <c r="I1107" t="s">
        <v>6195</v>
      </c>
      <c r="J1107" t="s">
        <v>6186</v>
      </c>
      <c r="K1107">
        <v>1</v>
      </c>
      <c r="L1107">
        <v>15.85</v>
      </c>
      <c r="M1107">
        <v>63.4</v>
      </c>
    </row>
    <row r="1108" spans="1:13" x14ac:dyDescent="0.35">
      <c r="A1108" t="s">
        <v>6522</v>
      </c>
      <c r="B1108" t="s">
        <v>2745</v>
      </c>
      <c r="C1108" t="s">
        <v>2746</v>
      </c>
      <c r="D1108" t="s">
        <v>6170</v>
      </c>
      <c r="E1108">
        <v>4</v>
      </c>
      <c r="F1108" t="s">
        <v>2747</v>
      </c>
      <c r="G1108" t="s">
        <v>2748</v>
      </c>
      <c r="H1108" t="s">
        <v>19</v>
      </c>
      <c r="I1108" t="s">
        <v>6195</v>
      </c>
      <c r="J1108" t="s">
        <v>6186</v>
      </c>
      <c r="K1108">
        <v>1</v>
      </c>
      <c r="L1108">
        <v>15.85</v>
      </c>
      <c r="M1108">
        <v>63.4</v>
      </c>
    </row>
    <row r="1109" spans="1:13" x14ac:dyDescent="0.35">
      <c r="A1109" t="s">
        <v>6646</v>
      </c>
      <c r="B1109" t="s">
        <v>4007</v>
      </c>
      <c r="C1109" t="s">
        <v>4008</v>
      </c>
      <c r="D1109" t="s">
        <v>6183</v>
      </c>
      <c r="E1109">
        <v>1</v>
      </c>
      <c r="F1109" t="s">
        <v>4009</v>
      </c>
      <c r="G1109" t="s">
        <v>6197</v>
      </c>
      <c r="H1109" t="s">
        <v>28</v>
      </c>
      <c r="I1109" t="s">
        <v>6194</v>
      </c>
      <c r="J1109" t="s">
        <v>6187</v>
      </c>
      <c r="K1109">
        <v>1</v>
      </c>
      <c r="L1109">
        <v>12.15</v>
      </c>
      <c r="M1109">
        <v>12.15</v>
      </c>
    </row>
    <row r="1110" spans="1:13" x14ac:dyDescent="0.35">
      <c r="A1110" t="s">
        <v>6739</v>
      </c>
      <c r="B1110" t="s">
        <v>1648</v>
      </c>
      <c r="C1110" t="s">
        <v>1649</v>
      </c>
      <c r="D1110" t="s">
        <v>6155</v>
      </c>
      <c r="E1110">
        <v>2</v>
      </c>
      <c r="F1110" t="s">
        <v>1650</v>
      </c>
      <c r="G1110" t="s">
        <v>1651</v>
      </c>
      <c r="H1110" t="s">
        <v>19</v>
      </c>
      <c r="I1110" t="s">
        <v>6193</v>
      </c>
      <c r="J1110" t="s">
        <v>6188</v>
      </c>
      <c r="K1110">
        <v>1</v>
      </c>
      <c r="L1110">
        <v>11.25</v>
      </c>
      <c r="M1110">
        <v>22.5</v>
      </c>
    </row>
    <row r="1111" spans="1:13" x14ac:dyDescent="0.35">
      <c r="A1111" t="s">
        <v>6739</v>
      </c>
      <c r="B1111" t="s">
        <v>1648</v>
      </c>
      <c r="C1111" t="s">
        <v>1649</v>
      </c>
      <c r="D1111" t="s">
        <v>6155</v>
      </c>
      <c r="E1111">
        <v>2</v>
      </c>
      <c r="F1111" t="s">
        <v>1650</v>
      </c>
      <c r="G1111" t="s">
        <v>1651</v>
      </c>
      <c r="H1111" t="s">
        <v>19</v>
      </c>
      <c r="I1111" t="s">
        <v>6193</v>
      </c>
      <c r="J1111" t="s">
        <v>6188</v>
      </c>
      <c r="K1111">
        <v>1</v>
      </c>
      <c r="L1111">
        <v>11.25</v>
      </c>
      <c r="M1111">
        <v>22.5</v>
      </c>
    </row>
    <row r="1112" spans="1:13" x14ac:dyDescent="0.35">
      <c r="A1112" t="s">
        <v>6721</v>
      </c>
      <c r="B1112" t="s">
        <v>4093</v>
      </c>
      <c r="C1112" t="s">
        <v>4094</v>
      </c>
      <c r="D1112" t="s">
        <v>6175</v>
      </c>
      <c r="E1112">
        <v>3</v>
      </c>
      <c r="F1112" t="s">
        <v>4095</v>
      </c>
      <c r="G1112" t="s">
        <v>6197</v>
      </c>
      <c r="H1112" t="s">
        <v>318</v>
      </c>
      <c r="I1112" t="s">
        <v>6193</v>
      </c>
      <c r="J1112" t="s">
        <v>6188</v>
      </c>
      <c r="K1112">
        <v>2.5</v>
      </c>
      <c r="L1112" s="3">
        <v>25875</v>
      </c>
      <c r="M1112" s="3">
        <v>77625</v>
      </c>
    </row>
    <row r="1113" spans="1:13" x14ac:dyDescent="0.35">
      <c r="A1113" t="s">
        <v>6225</v>
      </c>
      <c r="B1113" t="s">
        <v>2866</v>
      </c>
      <c r="C1113" t="s">
        <v>2867</v>
      </c>
      <c r="D1113" t="s">
        <v>6158</v>
      </c>
      <c r="E1113">
        <v>5</v>
      </c>
      <c r="F1113" t="s">
        <v>2868</v>
      </c>
      <c r="G1113" t="s">
        <v>6197</v>
      </c>
      <c r="H1113" t="s">
        <v>19</v>
      </c>
      <c r="I1113" t="s">
        <v>6193</v>
      </c>
      <c r="J1113" t="s">
        <v>6187</v>
      </c>
      <c r="K1113">
        <v>0.5</v>
      </c>
      <c r="L1113">
        <v>5.97</v>
      </c>
      <c r="M1113">
        <v>29.85</v>
      </c>
    </row>
    <row r="1114" spans="1:13" x14ac:dyDescent="0.35">
      <c r="A1114" t="s">
        <v>6225</v>
      </c>
      <c r="B1114" t="s">
        <v>2866</v>
      </c>
      <c r="C1114" t="s">
        <v>2867</v>
      </c>
      <c r="D1114" t="s">
        <v>6158</v>
      </c>
      <c r="E1114">
        <v>5</v>
      </c>
      <c r="F1114" t="s">
        <v>2868</v>
      </c>
      <c r="G1114" t="s">
        <v>6197</v>
      </c>
      <c r="H1114" t="s">
        <v>19</v>
      </c>
      <c r="I1114" t="s">
        <v>6193</v>
      </c>
      <c r="J1114" t="s">
        <v>6187</v>
      </c>
      <c r="K1114">
        <v>0.5</v>
      </c>
      <c r="L1114">
        <v>5.97</v>
      </c>
      <c r="M1114">
        <v>29.85</v>
      </c>
    </row>
    <row r="1115" spans="1:13" x14ac:dyDescent="0.35">
      <c r="A1115" t="s">
        <v>6740</v>
      </c>
      <c r="B1115" t="s">
        <v>2934</v>
      </c>
      <c r="C1115" t="s">
        <v>2935</v>
      </c>
      <c r="D1115" t="s">
        <v>6155</v>
      </c>
      <c r="E1115">
        <v>6</v>
      </c>
      <c r="F1115" t="s">
        <v>2936</v>
      </c>
      <c r="G1115" t="s">
        <v>6197</v>
      </c>
      <c r="H1115" t="s">
        <v>19</v>
      </c>
      <c r="I1115" t="s">
        <v>6193</v>
      </c>
      <c r="J1115" t="s">
        <v>6188</v>
      </c>
      <c r="K1115">
        <v>1</v>
      </c>
      <c r="L1115">
        <v>11.25</v>
      </c>
      <c r="M1115">
        <v>67.5</v>
      </c>
    </row>
    <row r="1116" spans="1:13" x14ac:dyDescent="0.35">
      <c r="A1116" t="s">
        <v>6740</v>
      </c>
      <c r="B1116" t="s">
        <v>2934</v>
      </c>
      <c r="C1116" t="s">
        <v>2935</v>
      </c>
      <c r="D1116" t="s">
        <v>6155</v>
      </c>
      <c r="E1116">
        <v>6</v>
      </c>
      <c r="F1116" t="s">
        <v>2936</v>
      </c>
      <c r="G1116" t="s">
        <v>6197</v>
      </c>
      <c r="H1116" t="s">
        <v>19</v>
      </c>
      <c r="I1116" t="s">
        <v>6193</v>
      </c>
      <c r="J1116" t="s">
        <v>6188</v>
      </c>
      <c r="K1116">
        <v>1</v>
      </c>
      <c r="L1116">
        <v>11.25</v>
      </c>
      <c r="M1116">
        <v>67.5</v>
      </c>
    </row>
    <row r="1117" spans="1:13" x14ac:dyDescent="0.35">
      <c r="A1117" t="s">
        <v>6741</v>
      </c>
      <c r="B1117" t="s">
        <v>3599</v>
      </c>
      <c r="C1117" t="s">
        <v>3600</v>
      </c>
      <c r="D1117" t="s">
        <v>6150</v>
      </c>
      <c r="E1117">
        <v>6</v>
      </c>
      <c r="F1117" t="s">
        <v>3601</v>
      </c>
      <c r="G1117" t="s">
        <v>3602</v>
      </c>
      <c r="H1117" t="s">
        <v>19</v>
      </c>
      <c r="I1117" t="s">
        <v>6195</v>
      </c>
      <c r="J1117" t="s">
        <v>6187</v>
      </c>
      <c r="K1117">
        <v>0.2</v>
      </c>
      <c r="L1117" s="3">
        <v>3885</v>
      </c>
      <c r="M1117">
        <v>23.31</v>
      </c>
    </row>
    <row r="1118" spans="1:13" x14ac:dyDescent="0.35">
      <c r="A1118" t="s">
        <v>6741</v>
      </c>
      <c r="B1118" t="s">
        <v>3599</v>
      </c>
      <c r="C1118" t="s">
        <v>3600</v>
      </c>
      <c r="D1118" t="s">
        <v>6150</v>
      </c>
      <c r="E1118">
        <v>6</v>
      </c>
      <c r="F1118" t="s">
        <v>3601</v>
      </c>
      <c r="G1118" t="s">
        <v>3602</v>
      </c>
      <c r="H1118" t="s">
        <v>19</v>
      </c>
      <c r="I1118" t="s">
        <v>6195</v>
      </c>
      <c r="J1118" t="s">
        <v>6187</v>
      </c>
      <c r="K1118">
        <v>0.2</v>
      </c>
      <c r="L1118" s="3">
        <v>3885</v>
      </c>
      <c r="M1118">
        <v>23.31</v>
      </c>
    </row>
    <row r="1119" spans="1:13" x14ac:dyDescent="0.35">
      <c r="A1119" t="s">
        <v>6742</v>
      </c>
      <c r="B1119" t="s">
        <v>2655</v>
      </c>
      <c r="C1119" t="s">
        <v>2656</v>
      </c>
      <c r="D1119" t="s">
        <v>6182</v>
      </c>
      <c r="E1119">
        <v>4</v>
      </c>
      <c r="F1119" t="s">
        <v>2657</v>
      </c>
      <c r="G1119" t="s">
        <v>6197</v>
      </c>
      <c r="H1119" t="s">
        <v>19</v>
      </c>
      <c r="I1119" t="s">
        <v>6193</v>
      </c>
      <c r="J1119" t="s">
        <v>6186</v>
      </c>
      <c r="K1119">
        <v>2.5</v>
      </c>
      <c r="L1119" s="3">
        <v>29785</v>
      </c>
      <c r="M1119">
        <v>119.14</v>
      </c>
    </row>
    <row r="1120" spans="1:13" x14ac:dyDescent="0.35">
      <c r="A1120" t="s">
        <v>6742</v>
      </c>
      <c r="B1120" t="s">
        <v>2655</v>
      </c>
      <c r="C1120" t="s">
        <v>2656</v>
      </c>
      <c r="D1120" t="s">
        <v>6182</v>
      </c>
      <c r="E1120">
        <v>4</v>
      </c>
      <c r="F1120" t="s">
        <v>2657</v>
      </c>
      <c r="G1120" t="s">
        <v>6197</v>
      </c>
      <c r="H1120" t="s">
        <v>19</v>
      </c>
      <c r="I1120" t="s">
        <v>6193</v>
      </c>
      <c r="J1120" t="s">
        <v>6186</v>
      </c>
      <c r="K1120">
        <v>2.5</v>
      </c>
      <c r="L1120" s="3">
        <v>29785</v>
      </c>
      <c r="M1120">
        <v>119.14</v>
      </c>
    </row>
    <row r="1121" spans="1:13" x14ac:dyDescent="0.35">
      <c r="A1121" t="s">
        <v>6743</v>
      </c>
      <c r="B1121" t="s">
        <v>1053</v>
      </c>
      <c r="C1121" t="s">
        <v>1054</v>
      </c>
      <c r="D1121" t="s">
        <v>6165</v>
      </c>
      <c r="E1121">
        <v>5</v>
      </c>
      <c r="F1121" t="s">
        <v>1055</v>
      </c>
      <c r="G1121" t="s">
        <v>1056</v>
      </c>
      <c r="H1121" t="s">
        <v>318</v>
      </c>
      <c r="I1121" t="s">
        <v>6195</v>
      </c>
      <c r="J1121" t="s">
        <v>6187</v>
      </c>
      <c r="K1121">
        <v>2.5</v>
      </c>
      <c r="L1121" s="3">
        <v>29785</v>
      </c>
      <c r="M1121" s="3">
        <v>148925</v>
      </c>
    </row>
    <row r="1122" spans="1:13" x14ac:dyDescent="0.35">
      <c r="A1122" t="s">
        <v>6743</v>
      </c>
      <c r="B1122" t="s">
        <v>1053</v>
      </c>
      <c r="C1122" t="s">
        <v>1054</v>
      </c>
      <c r="D1122" t="s">
        <v>6165</v>
      </c>
      <c r="E1122">
        <v>5</v>
      </c>
      <c r="F1122" t="s">
        <v>1055</v>
      </c>
      <c r="G1122" t="s">
        <v>1056</v>
      </c>
      <c r="H1122" t="s">
        <v>318</v>
      </c>
      <c r="I1122" t="s">
        <v>6195</v>
      </c>
      <c r="J1122" t="s">
        <v>6187</v>
      </c>
      <c r="K1122">
        <v>2.5</v>
      </c>
      <c r="L1122" s="3">
        <v>29785</v>
      </c>
      <c r="M1122" s="3">
        <v>148925</v>
      </c>
    </row>
    <row r="1123" spans="1:13" x14ac:dyDescent="0.35">
      <c r="A1123" t="s">
        <v>6744</v>
      </c>
      <c r="B1123" t="s">
        <v>2521</v>
      </c>
      <c r="C1123" t="s">
        <v>2522</v>
      </c>
      <c r="D1123" t="s">
        <v>6149</v>
      </c>
      <c r="E1123">
        <v>2</v>
      </c>
      <c r="F1123" t="s">
        <v>2523</v>
      </c>
      <c r="G1123" t="s">
        <v>2524</v>
      </c>
      <c r="H1123" t="s">
        <v>19</v>
      </c>
      <c r="I1123" t="s">
        <v>6192</v>
      </c>
      <c r="J1123" t="s">
        <v>6187</v>
      </c>
      <c r="K1123">
        <v>2.5</v>
      </c>
      <c r="L1123" s="3">
        <v>20585</v>
      </c>
      <c r="M1123">
        <v>41.17</v>
      </c>
    </row>
    <row r="1124" spans="1:13" x14ac:dyDescent="0.35">
      <c r="A1124" t="s">
        <v>6744</v>
      </c>
      <c r="B1124" t="s">
        <v>2521</v>
      </c>
      <c r="C1124" t="s">
        <v>2522</v>
      </c>
      <c r="D1124" t="s">
        <v>6146</v>
      </c>
      <c r="E1124">
        <v>1</v>
      </c>
      <c r="F1124" t="s">
        <v>2523</v>
      </c>
      <c r="G1124" t="s">
        <v>2524</v>
      </c>
      <c r="H1124" t="s">
        <v>19</v>
      </c>
      <c r="I1124" t="s">
        <v>6192</v>
      </c>
      <c r="J1124" t="s">
        <v>6188</v>
      </c>
      <c r="K1124">
        <v>0.5</v>
      </c>
      <c r="L1124">
        <v>5.97</v>
      </c>
      <c r="M1124">
        <v>5.97</v>
      </c>
    </row>
    <row r="1125" spans="1:13" x14ac:dyDescent="0.35">
      <c r="A1125" t="s">
        <v>6744</v>
      </c>
      <c r="B1125" t="s">
        <v>2521</v>
      </c>
      <c r="C1125" t="s">
        <v>2522</v>
      </c>
      <c r="D1125" t="s">
        <v>6149</v>
      </c>
      <c r="E1125">
        <v>2</v>
      </c>
      <c r="F1125" t="s">
        <v>2523</v>
      </c>
      <c r="G1125" t="s">
        <v>2524</v>
      </c>
      <c r="H1125" t="s">
        <v>19</v>
      </c>
      <c r="I1125" t="s">
        <v>6192</v>
      </c>
      <c r="J1125" t="s">
        <v>6187</v>
      </c>
      <c r="K1125">
        <v>2.5</v>
      </c>
      <c r="L1125" s="3">
        <v>20585</v>
      </c>
      <c r="M1125">
        <v>41.17</v>
      </c>
    </row>
    <row r="1126" spans="1:13" x14ac:dyDescent="0.35">
      <c r="A1126" t="s">
        <v>6744</v>
      </c>
      <c r="B1126" t="s">
        <v>2521</v>
      </c>
      <c r="C1126" t="s">
        <v>2522</v>
      </c>
      <c r="D1126" t="s">
        <v>6146</v>
      </c>
      <c r="E1126">
        <v>1</v>
      </c>
      <c r="F1126" t="s">
        <v>2523</v>
      </c>
      <c r="G1126" t="s">
        <v>2524</v>
      </c>
      <c r="H1126" t="s">
        <v>19</v>
      </c>
      <c r="I1126" t="s">
        <v>6192</v>
      </c>
      <c r="J1126" t="s">
        <v>6188</v>
      </c>
      <c r="K1126">
        <v>0.5</v>
      </c>
      <c r="L1126">
        <v>5.97</v>
      </c>
      <c r="M1126">
        <v>5.97</v>
      </c>
    </row>
    <row r="1127" spans="1:13" x14ac:dyDescent="0.35">
      <c r="A1127" t="s">
        <v>6745</v>
      </c>
      <c r="B1127" t="s">
        <v>4336</v>
      </c>
      <c r="C1127" t="s">
        <v>4337</v>
      </c>
      <c r="D1127" t="s">
        <v>6145</v>
      </c>
      <c r="E1127">
        <v>2</v>
      </c>
      <c r="F1127" t="s">
        <v>4338</v>
      </c>
      <c r="G1127" t="s">
        <v>4339</v>
      </c>
      <c r="H1127" t="s">
        <v>28</v>
      </c>
      <c r="I1127" t="s">
        <v>6195</v>
      </c>
      <c r="J1127" t="s">
        <v>6186</v>
      </c>
      <c r="K1127">
        <v>0.2</v>
      </c>
      <c r="L1127" s="3">
        <v>4755</v>
      </c>
      <c r="M1127">
        <v>9.51</v>
      </c>
    </row>
    <row r="1128" spans="1:13" x14ac:dyDescent="0.35">
      <c r="A1128" t="s">
        <v>6746</v>
      </c>
      <c r="B1128" t="s">
        <v>4580</v>
      </c>
      <c r="C1128" t="s">
        <v>4581</v>
      </c>
      <c r="D1128" t="s">
        <v>6152</v>
      </c>
      <c r="E1128">
        <v>2</v>
      </c>
      <c r="F1128" t="s">
        <v>4582</v>
      </c>
      <c r="G1128" t="s">
        <v>6197</v>
      </c>
      <c r="H1128" t="s">
        <v>19</v>
      </c>
      <c r="I1128" t="s">
        <v>6193</v>
      </c>
      <c r="J1128" t="s">
        <v>6188</v>
      </c>
      <c r="K1128">
        <v>0.2</v>
      </c>
      <c r="L1128" s="3">
        <v>3375</v>
      </c>
      <c r="M1128">
        <v>6.75</v>
      </c>
    </row>
    <row r="1129" spans="1:13" x14ac:dyDescent="0.35">
      <c r="A1129" t="s">
        <v>6747</v>
      </c>
      <c r="B1129" t="s">
        <v>4483</v>
      </c>
      <c r="C1129" t="s">
        <v>4484</v>
      </c>
      <c r="D1129" t="s">
        <v>6143</v>
      </c>
      <c r="E1129">
        <v>2</v>
      </c>
      <c r="F1129" t="s">
        <v>4485</v>
      </c>
      <c r="G1129" t="s">
        <v>6197</v>
      </c>
      <c r="H1129" t="s">
        <v>318</v>
      </c>
      <c r="I1129" t="s">
        <v>6195</v>
      </c>
      <c r="J1129" t="s">
        <v>6187</v>
      </c>
      <c r="K1129">
        <v>1</v>
      </c>
      <c r="L1129">
        <v>12.95</v>
      </c>
      <c r="M1129">
        <v>25.9</v>
      </c>
    </row>
    <row r="1130" spans="1:13" x14ac:dyDescent="0.35">
      <c r="A1130" t="s">
        <v>6437</v>
      </c>
      <c r="B1130" t="s">
        <v>6127</v>
      </c>
      <c r="C1130" t="s">
        <v>6128</v>
      </c>
      <c r="D1130" t="s">
        <v>6147</v>
      </c>
      <c r="E1130">
        <v>1</v>
      </c>
      <c r="F1130" t="s">
        <v>6129</v>
      </c>
      <c r="G1130" t="s">
        <v>6130</v>
      </c>
      <c r="H1130" t="s">
        <v>19</v>
      </c>
      <c r="I1130" t="s">
        <v>6193</v>
      </c>
      <c r="J1130" t="s">
        <v>6187</v>
      </c>
      <c r="K1130">
        <v>1</v>
      </c>
      <c r="L1130">
        <v>9.9499999999999993</v>
      </c>
      <c r="M1130">
        <v>9.9499999999999993</v>
      </c>
    </row>
    <row r="1131" spans="1:13" x14ac:dyDescent="0.35">
      <c r="A1131" t="s">
        <v>6628</v>
      </c>
      <c r="B1131" t="s">
        <v>4563</v>
      </c>
      <c r="C1131" t="s">
        <v>4564</v>
      </c>
      <c r="D1131" t="s">
        <v>6174</v>
      </c>
      <c r="E1131">
        <v>3</v>
      </c>
      <c r="F1131" t="s">
        <v>4565</v>
      </c>
      <c r="G1131" t="s">
        <v>4566</v>
      </c>
      <c r="H1131" t="s">
        <v>19</v>
      </c>
      <c r="I1131" t="s">
        <v>6192</v>
      </c>
      <c r="J1131" t="s">
        <v>6188</v>
      </c>
      <c r="K1131">
        <v>0.2</v>
      </c>
      <c r="L1131" s="3">
        <v>2985</v>
      </c>
      <c r="M1131" s="3">
        <v>8955</v>
      </c>
    </row>
    <row r="1132" spans="1:13" x14ac:dyDescent="0.35">
      <c r="A1132" t="s">
        <v>6350</v>
      </c>
      <c r="B1132" t="s">
        <v>4256</v>
      </c>
      <c r="C1132" t="s">
        <v>4257</v>
      </c>
      <c r="D1132" t="s">
        <v>6147</v>
      </c>
      <c r="E1132">
        <v>6</v>
      </c>
      <c r="F1132" t="s">
        <v>4258</v>
      </c>
      <c r="G1132" t="s">
        <v>4259</v>
      </c>
      <c r="H1132" t="s">
        <v>318</v>
      </c>
      <c r="I1132" t="s">
        <v>6193</v>
      </c>
      <c r="J1132" t="s">
        <v>6187</v>
      </c>
      <c r="K1132">
        <v>1</v>
      </c>
      <c r="L1132">
        <v>9.9499999999999993</v>
      </c>
      <c r="M1132">
        <v>59.7</v>
      </c>
    </row>
    <row r="1133" spans="1:13" x14ac:dyDescent="0.35">
      <c r="A1133" t="s">
        <v>6680</v>
      </c>
      <c r="B1133" t="s">
        <v>1771</v>
      </c>
      <c r="C1133" t="s">
        <v>1772</v>
      </c>
      <c r="D1133" t="s">
        <v>6163</v>
      </c>
      <c r="E1133">
        <v>6</v>
      </c>
      <c r="F1133" t="s">
        <v>1773</v>
      </c>
      <c r="G1133" t="s">
        <v>1774</v>
      </c>
      <c r="H1133" t="s">
        <v>28</v>
      </c>
      <c r="I1133" t="s">
        <v>6192</v>
      </c>
      <c r="J1133" t="s">
        <v>6187</v>
      </c>
      <c r="K1133">
        <v>0.2</v>
      </c>
      <c r="L1133" s="3">
        <v>2685</v>
      </c>
      <c r="M1133">
        <v>16.11</v>
      </c>
    </row>
    <row r="1134" spans="1:13" x14ac:dyDescent="0.35">
      <c r="A1134" t="s">
        <v>6680</v>
      </c>
      <c r="B1134" t="s">
        <v>1771</v>
      </c>
      <c r="C1134" t="s">
        <v>1772</v>
      </c>
      <c r="D1134" t="s">
        <v>6163</v>
      </c>
      <c r="E1134">
        <v>6</v>
      </c>
      <c r="F1134" t="s">
        <v>1773</v>
      </c>
      <c r="G1134" t="s">
        <v>1774</v>
      </c>
      <c r="H1134" t="s">
        <v>28</v>
      </c>
      <c r="I1134" t="s">
        <v>6192</v>
      </c>
      <c r="J1134" t="s">
        <v>6187</v>
      </c>
      <c r="K1134">
        <v>0.2</v>
      </c>
      <c r="L1134" s="3">
        <v>2685</v>
      </c>
      <c r="M1134">
        <v>16.11</v>
      </c>
    </row>
    <row r="1135" spans="1:13" x14ac:dyDescent="0.35">
      <c r="A1135" t="s">
        <v>6748</v>
      </c>
      <c r="B1135" t="s">
        <v>2424</v>
      </c>
      <c r="C1135" t="s">
        <v>2425</v>
      </c>
      <c r="D1135" t="s">
        <v>6172</v>
      </c>
      <c r="E1135">
        <v>6</v>
      </c>
      <c r="F1135" t="s">
        <v>2426</v>
      </c>
      <c r="G1135" t="s">
        <v>2427</v>
      </c>
      <c r="H1135" t="s">
        <v>19</v>
      </c>
      <c r="I1135" t="s">
        <v>6192</v>
      </c>
      <c r="J1135" t="s">
        <v>6187</v>
      </c>
      <c r="K1135">
        <v>0.5</v>
      </c>
      <c r="L1135">
        <v>5.37</v>
      </c>
      <c r="M1135">
        <v>32.22</v>
      </c>
    </row>
    <row r="1136" spans="1:13" x14ac:dyDescent="0.35">
      <c r="A1136" t="s">
        <v>6748</v>
      </c>
      <c r="B1136" t="s">
        <v>2424</v>
      </c>
      <c r="C1136" t="s">
        <v>2425</v>
      </c>
      <c r="D1136" t="s">
        <v>6172</v>
      </c>
      <c r="E1136">
        <v>6</v>
      </c>
      <c r="F1136" t="s">
        <v>2426</v>
      </c>
      <c r="G1136" t="s">
        <v>2427</v>
      </c>
      <c r="H1136" t="s">
        <v>19</v>
      </c>
      <c r="I1136" t="s">
        <v>6192</v>
      </c>
      <c r="J1136" t="s">
        <v>6187</v>
      </c>
      <c r="K1136">
        <v>0.5</v>
      </c>
      <c r="L1136">
        <v>5.37</v>
      </c>
      <c r="M1136">
        <v>32.22</v>
      </c>
    </row>
    <row r="1137" spans="1:13" x14ac:dyDescent="0.35">
      <c r="A1137" t="s">
        <v>6672</v>
      </c>
      <c r="B1137" t="s">
        <v>4949</v>
      </c>
      <c r="C1137" t="s">
        <v>4950</v>
      </c>
      <c r="D1137" t="s">
        <v>6140</v>
      </c>
      <c r="E1137">
        <v>6</v>
      </c>
      <c r="F1137" t="s">
        <v>4951</v>
      </c>
      <c r="G1137" t="s">
        <v>4952</v>
      </c>
      <c r="H1137" t="s">
        <v>19</v>
      </c>
      <c r="I1137" t="s">
        <v>6193</v>
      </c>
      <c r="J1137" t="s">
        <v>6186</v>
      </c>
      <c r="K1137">
        <v>1</v>
      </c>
      <c r="L1137">
        <v>12.95</v>
      </c>
      <c r="M1137">
        <v>77.7</v>
      </c>
    </row>
    <row r="1138" spans="1:13" x14ac:dyDescent="0.35">
      <c r="A1138" t="s">
        <v>6639</v>
      </c>
      <c r="B1138" t="s">
        <v>5356</v>
      </c>
      <c r="C1138" t="s">
        <v>5357</v>
      </c>
      <c r="D1138" t="s">
        <v>6143</v>
      </c>
      <c r="E1138">
        <v>6</v>
      </c>
      <c r="F1138" t="s">
        <v>5358</v>
      </c>
      <c r="G1138" t="s">
        <v>5359</v>
      </c>
      <c r="H1138" t="s">
        <v>19</v>
      </c>
      <c r="I1138" t="s">
        <v>6195</v>
      </c>
      <c r="J1138" t="s">
        <v>6187</v>
      </c>
      <c r="K1138">
        <v>1</v>
      </c>
      <c r="L1138">
        <v>12.95</v>
      </c>
      <c r="M1138">
        <v>77.7</v>
      </c>
    </row>
    <row r="1139" spans="1:13" x14ac:dyDescent="0.35">
      <c r="A1139" t="s">
        <v>6749</v>
      </c>
      <c r="B1139" t="s">
        <v>838</v>
      </c>
      <c r="C1139" t="s">
        <v>839</v>
      </c>
      <c r="D1139" t="s">
        <v>6145</v>
      </c>
      <c r="E1139">
        <v>5</v>
      </c>
      <c r="F1139" t="s">
        <v>840</v>
      </c>
      <c r="G1139" t="s">
        <v>6197</v>
      </c>
      <c r="H1139" t="s">
        <v>19</v>
      </c>
      <c r="I1139" t="s">
        <v>6195</v>
      </c>
      <c r="J1139" t="s">
        <v>6186</v>
      </c>
      <c r="K1139">
        <v>0.2</v>
      </c>
      <c r="L1139" s="3">
        <v>4755</v>
      </c>
      <c r="M1139" s="3">
        <v>23775</v>
      </c>
    </row>
    <row r="1140" spans="1:13" x14ac:dyDescent="0.35">
      <c r="A1140" t="s">
        <v>6749</v>
      </c>
      <c r="B1140" t="s">
        <v>838</v>
      </c>
      <c r="C1140" t="s">
        <v>839</v>
      </c>
      <c r="D1140" t="s">
        <v>6145</v>
      </c>
      <c r="E1140">
        <v>5</v>
      </c>
      <c r="F1140" t="s">
        <v>840</v>
      </c>
      <c r="G1140" t="s">
        <v>6197</v>
      </c>
      <c r="H1140" t="s">
        <v>19</v>
      </c>
      <c r="I1140" t="s">
        <v>6195</v>
      </c>
      <c r="J1140" t="s">
        <v>6186</v>
      </c>
      <c r="K1140">
        <v>0.2</v>
      </c>
      <c r="L1140" s="3">
        <v>4755</v>
      </c>
      <c r="M1140" s="3">
        <v>23775</v>
      </c>
    </row>
    <row r="1141" spans="1:13" x14ac:dyDescent="0.35">
      <c r="A1141" t="s">
        <v>6750</v>
      </c>
      <c r="B1141" t="s">
        <v>5978</v>
      </c>
      <c r="C1141" t="s">
        <v>5979</v>
      </c>
      <c r="D1141" t="s">
        <v>6182</v>
      </c>
      <c r="E1141">
        <v>5</v>
      </c>
      <c r="F1141" t="s">
        <v>5980</v>
      </c>
      <c r="G1141" t="s">
        <v>5981</v>
      </c>
      <c r="H1141" t="s">
        <v>19</v>
      </c>
      <c r="I1141" t="s">
        <v>6193</v>
      </c>
      <c r="J1141" t="s">
        <v>6186</v>
      </c>
      <c r="K1141">
        <v>2.5</v>
      </c>
      <c r="L1141" s="3">
        <v>29785</v>
      </c>
      <c r="M1141" s="3">
        <v>148925</v>
      </c>
    </row>
    <row r="1142" spans="1:13" x14ac:dyDescent="0.35">
      <c r="A1142" t="s">
        <v>6751</v>
      </c>
      <c r="B1142" t="s">
        <v>1022</v>
      </c>
      <c r="C1142" t="s">
        <v>1023</v>
      </c>
      <c r="D1142" t="s">
        <v>6175</v>
      </c>
      <c r="E1142">
        <v>6</v>
      </c>
      <c r="F1142" t="s">
        <v>1024</v>
      </c>
      <c r="G1142" t="s">
        <v>1025</v>
      </c>
      <c r="H1142" t="s">
        <v>19</v>
      </c>
      <c r="I1142" t="s">
        <v>6193</v>
      </c>
      <c r="J1142" t="s">
        <v>6188</v>
      </c>
      <c r="K1142">
        <v>2.5</v>
      </c>
      <c r="L1142" s="3">
        <v>25875</v>
      </c>
      <c r="M1142">
        <v>155.25</v>
      </c>
    </row>
    <row r="1143" spans="1:13" x14ac:dyDescent="0.35">
      <c r="A1143" t="s">
        <v>6751</v>
      </c>
      <c r="B1143" t="s">
        <v>1022</v>
      </c>
      <c r="C1143" t="s">
        <v>1023</v>
      </c>
      <c r="D1143" t="s">
        <v>6175</v>
      </c>
      <c r="E1143">
        <v>6</v>
      </c>
      <c r="F1143" t="s">
        <v>1024</v>
      </c>
      <c r="G1143" t="s">
        <v>1025</v>
      </c>
      <c r="H1143" t="s">
        <v>19</v>
      </c>
      <c r="I1143" t="s">
        <v>6193</v>
      </c>
      <c r="J1143" t="s">
        <v>6188</v>
      </c>
      <c r="K1143">
        <v>2.5</v>
      </c>
      <c r="L1143" s="3">
        <v>25875</v>
      </c>
      <c r="M1143">
        <v>155.25</v>
      </c>
    </row>
    <row r="1144" spans="1:13" x14ac:dyDescent="0.35">
      <c r="A1144" t="s">
        <v>6562</v>
      </c>
      <c r="B1144" t="s">
        <v>5152</v>
      </c>
      <c r="C1144" t="s">
        <v>5188</v>
      </c>
      <c r="D1144" t="s">
        <v>6147</v>
      </c>
      <c r="E1144">
        <v>3</v>
      </c>
      <c r="F1144" t="s">
        <v>5189</v>
      </c>
      <c r="G1144" t="s">
        <v>5190</v>
      </c>
      <c r="H1144" t="s">
        <v>19</v>
      </c>
      <c r="I1144" t="s">
        <v>6193</v>
      </c>
      <c r="J1144" t="s">
        <v>6187</v>
      </c>
      <c r="K1144">
        <v>1</v>
      </c>
      <c r="L1144">
        <v>9.9499999999999993</v>
      </c>
      <c r="M1144">
        <v>29.85</v>
      </c>
    </row>
    <row r="1145" spans="1:13" x14ac:dyDescent="0.35">
      <c r="A1145" t="s">
        <v>6260</v>
      </c>
      <c r="B1145" t="s">
        <v>5251</v>
      </c>
      <c r="C1145" t="s">
        <v>5188</v>
      </c>
      <c r="D1145" t="s">
        <v>6156</v>
      </c>
      <c r="E1145">
        <v>2</v>
      </c>
      <c r="F1145" t="s">
        <v>5189</v>
      </c>
      <c r="G1145" t="s">
        <v>5190</v>
      </c>
      <c r="H1145" t="s">
        <v>19</v>
      </c>
      <c r="I1145" t="s">
        <v>6194</v>
      </c>
      <c r="J1145" t="s">
        <v>6188</v>
      </c>
      <c r="K1145">
        <v>0.2</v>
      </c>
      <c r="L1145" s="3">
        <v>4125</v>
      </c>
      <c r="M1145">
        <v>8.25</v>
      </c>
    </row>
    <row r="1146" spans="1:13" x14ac:dyDescent="0.35">
      <c r="A1146" t="s">
        <v>6587</v>
      </c>
      <c r="B1146" t="s">
        <v>5327</v>
      </c>
      <c r="C1146" t="s">
        <v>5188</v>
      </c>
      <c r="D1146" t="s">
        <v>6159</v>
      </c>
      <c r="E1146">
        <v>2</v>
      </c>
      <c r="F1146" t="s">
        <v>5189</v>
      </c>
      <c r="G1146" t="s">
        <v>5190</v>
      </c>
      <c r="H1146" t="s">
        <v>19</v>
      </c>
      <c r="I1146" t="s">
        <v>6195</v>
      </c>
      <c r="J1146" t="s">
        <v>6188</v>
      </c>
      <c r="K1146">
        <v>0.2</v>
      </c>
      <c r="L1146" s="3">
        <v>4365</v>
      </c>
      <c r="M1146">
        <v>8.73</v>
      </c>
    </row>
    <row r="1147" spans="1:13" x14ac:dyDescent="0.35">
      <c r="A1147" t="s">
        <v>6752</v>
      </c>
      <c r="B1147" t="s">
        <v>1481</v>
      </c>
      <c r="C1147" t="s">
        <v>1482</v>
      </c>
      <c r="D1147" t="s">
        <v>6148</v>
      </c>
      <c r="E1147">
        <v>1</v>
      </c>
      <c r="F1147" t="s">
        <v>1483</v>
      </c>
      <c r="G1147" t="s">
        <v>1484</v>
      </c>
      <c r="H1147" t="s">
        <v>19</v>
      </c>
      <c r="I1147" t="s">
        <v>6194</v>
      </c>
      <c r="J1147" t="s">
        <v>6186</v>
      </c>
      <c r="K1147">
        <v>2.5</v>
      </c>
      <c r="L1147" s="3">
        <v>34155</v>
      </c>
      <c r="M1147" s="3">
        <v>34155</v>
      </c>
    </row>
    <row r="1148" spans="1:13" x14ac:dyDescent="0.35">
      <c r="A1148" t="s">
        <v>6752</v>
      </c>
      <c r="B1148" t="s">
        <v>1481</v>
      </c>
      <c r="C1148" t="s">
        <v>1482</v>
      </c>
      <c r="D1148" t="s">
        <v>6148</v>
      </c>
      <c r="E1148">
        <v>1</v>
      </c>
      <c r="F1148" t="s">
        <v>1483</v>
      </c>
      <c r="G1148" t="s">
        <v>1484</v>
      </c>
      <c r="H1148" t="s">
        <v>19</v>
      </c>
      <c r="I1148" t="s">
        <v>6194</v>
      </c>
      <c r="J1148" t="s">
        <v>6186</v>
      </c>
      <c r="K1148">
        <v>2.5</v>
      </c>
      <c r="L1148" s="3">
        <v>34155</v>
      </c>
      <c r="M1148" s="3">
        <v>34155</v>
      </c>
    </row>
    <row r="1149" spans="1:13" x14ac:dyDescent="0.35">
      <c r="A1149" t="s">
        <v>6753</v>
      </c>
      <c r="B1149" t="s">
        <v>738</v>
      </c>
      <c r="C1149" t="s">
        <v>739</v>
      </c>
      <c r="D1149" t="s">
        <v>6139</v>
      </c>
      <c r="E1149">
        <v>2</v>
      </c>
      <c r="F1149" t="s">
        <v>740</v>
      </c>
      <c r="G1149" t="s">
        <v>741</v>
      </c>
      <c r="H1149" t="s">
        <v>19</v>
      </c>
      <c r="I1149" t="s">
        <v>6194</v>
      </c>
      <c r="J1149" t="s">
        <v>6188</v>
      </c>
      <c r="K1149">
        <v>0.5</v>
      </c>
      <c r="L1149">
        <v>8.25</v>
      </c>
      <c r="M1149">
        <v>16.5</v>
      </c>
    </row>
    <row r="1150" spans="1:13" x14ac:dyDescent="0.35">
      <c r="A1150" t="s">
        <v>6753</v>
      </c>
      <c r="B1150" t="s">
        <v>738</v>
      </c>
      <c r="C1150" t="s">
        <v>739</v>
      </c>
      <c r="D1150" t="s">
        <v>6139</v>
      </c>
      <c r="E1150">
        <v>2</v>
      </c>
      <c r="F1150" t="s">
        <v>740</v>
      </c>
      <c r="G1150" t="s">
        <v>741</v>
      </c>
      <c r="H1150" t="s">
        <v>19</v>
      </c>
      <c r="I1150" t="s">
        <v>6194</v>
      </c>
      <c r="J1150" t="s">
        <v>6188</v>
      </c>
      <c r="K1150">
        <v>0.5</v>
      </c>
      <c r="L1150">
        <v>8.25</v>
      </c>
      <c r="M1150">
        <v>16.5</v>
      </c>
    </row>
    <row r="1151" spans="1:13" x14ac:dyDescent="0.35">
      <c r="A1151" t="s">
        <v>6754</v>
      </c>
      <c r="B1151" t="s">
        <v>1464</v>
      </c>
      <c r="C1151" t="s">
        <v>1465</v>
      </c>
      <c r="D1151" t="s">
        <v>6151</v>
      </c>
      <c r="E1151">
        <v>4</v>
      </c>
      <c r="F1151" t="s">
        <v>1466</v>
      </c>
      <c r="G1151" t="s">
        <v>1467</v>
      </c>
      <c r="H1151" t="s">
        <v>19</v>
      </c>
      <c r="I1151" t="s">
        <v>6192</v>
      </c>
      <c r="J1151" t="s">
        <v>6188</v>
      </c>
      <c r="K1151">
        <v>2.5</v>
      </c>
      <c r="L1151" s="3">
        <v>22885</v>
      </c>
      <c r="M1151">
        <v>91.54</v>
      </c>
    </row>
    <row r="1152" spans="1:13" x14ac:dyDescent="0.35">
      <c r="A1152" t="s">
        <v>6754</v>
      </c>
      <c r="B1152" t="s">
        <v>1464</v>
      </c>
      <c r="C1152" t="s">
        <v>1465</v>
      </c>
      <c r="D1152" t="s">
        <v>6151</v>
      </c>
      <c r="E1152">
        <v>4</v>
      </c>
      <c r="F1152" t="s">
        <v>1466</v>
      </c>
      <c r="G1152" t="s">
        <v>1467</v>
      </c>
      <c r="H1152" t="s">
        <v>19</v>
      </c>
      <c r="I1152" t="s">
        <v>6192</v>
      </c>
      <c r="J1152" t="s">
        <v>6188</v>
      </c>
      <c r="K1152">
        <v>2.5</v>
      </c>
      <c r="L1152" s="3">
        <v>22885</v>
      </c>
      <c r="M1152">
        <v>91.54</v>
      </c>
    </row>
    <row r="1153" spans="1:13" x14ac:dyDescent="0.35">
      <c r="A1153" t="s">
        <v>6755</v>
      </c>
      <c r="B1153" t="s">
        <v>5439</v>
      </c>
      <c r="C1153" t="s">
        <v>5440</v>
      </c>
      <c r="D1153" t="s">
        <v>6160</v>
      </c>
      <c r="E1153">
        <v>5</v>
      </c>
      <c r="F1153" t="s">
        <v>5441</v>
      </c>
      <c r="G1153" t="s">
        <v>5442</v>
      </c>
      <c r="H1153" t="s">
        <v>318</v>
      </c>
      <c r="I1153" t="s">
        <v>6195</v>
      </c>
      <c r="J1153" t="s">
        <v>6188</v>
      </c>
      <c r="K1153">
        <v>0.5</v>
      </c>
      <c r="L1153">
        <v>8.73</v>
      </c>
      <c r="M1153">
        <v>43.65</v>
      </c>
    </row>
    <row r="1154" spans="1:13" x14ac:dyDescent="0.35">
      <c r="A1154" t="s">
        <v>6755</v>
      </c>
      <c r="B1154" t="s">
        <v>5439</v>
      </c>
      <c r="C1154" t="s">
        <v>5440</v>
      </c>
      <c r="D1154" t="s">
        <v>6180</v>
      </c>
      <c r="E1154">
        <v>6</v>
      </c>
      <c r="F1154" t="s">
        <v>5441</v>
      </c>
      <c r="G1154" t="s">
        <v>5442</v>
      </c>
      <c r="H1154" t="s">
        <v>318</v>
      </c>
      <c r="I1154" t="s">
        <v>6193</v>
      </c>
      <c r="J1154" t="s">
        <v>6186</v>
      </c>
      <c r="K1154">
        <v>0.5</v>
      </c>
      <c r="L1154">
        <v>7.77</v>
      </c>
      <c r="M1154">
        <v>46.62</v>
      </c>
    </row>
    <row r="1155" spans="1:13" x14ac:dyDescent="0.35">
      <c r="A1155" t="s">
        <v>6656</v>
      </c>
      <c r="B1155" t="s">
        <v>1653</v>
      </c>
      <c r="C1155" t="s">
        <v>1654</v>
      </c>
      <c r="D1155" t="s">
        <v>6157</v>
      </c>
      <c r="E1155">
        <v>6</v>
      </c>
      <c r="F1155" t="s">
        <v>1655</v>
      </c>
      <c r="G1155" t="s">
        <v>1656</v>
      </c>
      <c r="H1155" t="s">
        <v>19</v>
      </c>
      <c r="I1155" t="s">
        <v>6193</v>
      </c>
      <c r="J1155" t="s">
        <v>6188</v>
      </c>
      <c r="K1155">
        <v>0.5</v>
      </c>
      <c r="L1155">
        <v>6.75</v>
      </c>
      <c r="M1155">
        <v>40.5</v>
      </c>
    </row>
    <row r="1156" spans="1:13" x14ac:dyDescent="0.35">
      <c r="A1156" t="s">
        <v>6656</v>
      </c>
      <c r="B1156" t="s">
        <v>1653</v>
      </c>
      <c r="C1156" t="s">
        <v>1654</v>
      </c>
      <c r="D1156" t="s">
        <v>6157</v>
      </c>
      <c r="E1156">
        <v>6</v>
      </c>
      <c r="F1156" t="s">
        <v>1655</v>
      </c>
      <c r="G1156" t="s">
        <v>1656</v>
      </c>
      <c r="H1156" t="s">
        <v>19</v>
      </c>
      <c r="I1156" t="s">
        <v>6193</v>
      </c>
      <c r="J1156" t="s">
        <v>6188</v>
      </c>
      <c r="K1156">
        <v>0.5</v>
      </c>
      <c r="L1156">
        <v>6.75</v>
      </c>
      <c r="M1156">
        <v>40.5</v>
      </c>
    </row>
    <row r="1157" spans="1:13" x14ac:dyDescent="0.35">
      <c r="A1157" t="s">
        <v>6252</v>
      </c>
      <c r="B1157" t="s">
        <v>3220</v>
      </c>
      <c r="C1157" t="s">
        <v>3221</v>
      </c>
      <c r="D1157" t="s">
        <v>6165</v>
      </c>
      <c r="E1157">
        <v>2</v>
      </c>
      <c r="F1157" t="s">
        <v>3222</v>
      </c>
      <c r="G1157" t="s">
        <v>6197</v>
      </c>
      <c r="H1157" t="s">
        <v>19</v>
      </c>
      <c r="I1157" t="s">
        <v>6195</v>
      </c>
      <c r="J1157" t="s">
        <v>6187</v>
      </c>
      <c r="K1157">
        <v>2.5</v>
      </c>
      <c r="L1157" s="3">
        <v>29785</v>
      </c>
      <c r="M1157">
        <v>59.57</v>
      </c>
    </row>
    <row r="1158" spans="1:13" x14ac:dyDescent="0.35">
      <c r="A1158" t="s">
        <v>6252</v>
      </c>
      <c r="B1158" t="s">
        <v>3220</v>
      </c>
      <c r="C1158" t="s">
        <v>3221</v>
      </c>
      <c r="D1158" t="s">
        <v>6165</v>
      </c>
      <c r="E1158">
        <v>2</v>
      </c>
      <c r="F1158" t="s">
        <v>3222</v>
      </c>
      <c r="G1158" t="s">
        <v>6197</v>
      </c>
      <c r="H1158" t="s">
        <v>19</v>
      </c>
      <c r="I1158" t="s">
        <v>6195</v>
      </c>
      <c r="J1158" t="s">
        <v>6187</v>
      </c>
      <c r="K1158">
        <v>2.5</v>
      </c>
      <c r="L1158" s="3">
        <v>29785</v>
      </c>
      <c r="M1158">
        <v>59.57</v>
      </c>
    </row>
    <row r="1159" spans="1:13" x14ac:dyDescent="0.35">
      <c r="A1159" t="s">
        <v>6756</v>
      </c>
      <c r="B1159" t="s">
        <v>4439</v>
      </c>
      <c r="C1159" t="s">
        <v>4440</v>
      </c>
      <c r="D1159" t="s">
        <v>6158</v>
      </c>
      <c r="E1159">
        <v>4</v>
      </c>
      <c r="F1159" t="s">
        <v>4441</v>
      </c>
      <c r="G1159" t="s">
        <v>4442</v>
      </c>
      <c r="H1159" t="s">
        <v>19</v>
      </c>
      <c r="I1159" t="s">
        <v>6193</v>
      </c>
      <c r="J1159" t="s">
        <v>6187</v>
      </c>
      <c r="K1159">
        <v>0.5</v>
      </c>
      <c r="L1159">
        <v>5.97</v>
      </c>
      <c r="M1159">
        <v>23.88</v>
      </c>
    </row>
    <row r="1160" spans="1:13" x14ac:dyDescent="0.35">
      <c r="A1160" t="s">
        <v>6757</v>
      </c>
      <c r="B1160" t="s">
        <v>2945</v>
      </c>
      <c r="C1160" t="s">
        <v>2946</v>
      </c>
      <c r="D1160" t="s">
        <v>6145</v>
      </c>
      <c r="E1160">
        <v>2</v>
      </c>
      <c r="F1160" t="s">
        <v>2947</v>
      </c>
      <c r="G1160" t="s">
        <v>2948</v>
      </c>
      <c r="H1160" t="s">
        <v>19</v>
      </c>
      <c r="I1160" t="s">
        <v>6195</v>
      </c>
      <c r="J1160" t="s">
        <v>6186</v>
      </c>
      <c r="K1160">
        <v>0.2</v>
      </c>
      <c r="L1160" s="3">
        <v>4755</v>
      </c>
      <c r="M1160">
        <v>9.51</v>
      </c>
    </row>
    <row r="1161" spans="1:13" x14ac:dyDescent="0.35">
      <c r="A1161" t="s">
        <v>6757</v>
      </c>
      <c r="B1161" t="s">
        <v>2945</v>
      </c>
      <c r="C1161" t="s">
        <v>2946</v>
      </c>
      <c r="D1161" t="s">
        <v>6145</v>
      </c>
      <c r="E1161">
        <v>2</v>
      </c>
      <c r="F1161" t="s">
        <v>2947</v>
      </c>
      <c r="G1161" t="s">
        <v>2948</v>
      </c>
      <c r="H1161" t="s">
        <v>19</v>
      </c>
      <c r="I1161" t="s">
        <v>6195</v>
      </c>
      <c r="J1161" t="s">
        <v>6186</v>
      </c>
      <c r="K1161">
        <v>0.2</v>
      </c>
      <c r="L1161" s="3">
        <v>4755</v>
      </c>
      <c r="M1161">
        <v>9.51</v>
      </c>
    </row>
    <row r="1162" spans="1:13" x14ac:dyDescent="0.35">
      <c r="A1162" t="s">
        <v>6340</v>
      </c>
      <c r="B1162" t="s">
        <v>1233</v>
      </c>
      <c r="C1162" t="s">
        <v>1234</v>
      </c>
      <c r="D1162" t="s">
        <v>6182</v>
      </c>
      <c r="E1162">
        <v>5</v>
      </c>
      <c r="F1162" t="s">
        <v>1235</v>
      </c>
      <c r="G1162" t="s">
        <v>1236</v>
      </c>
      <c r="H1162" t="s">
        <v>19</v>
      </c>
      <c r="I1162" t="s">
        <v>6193</v>
      </c>
      <c r="J1162" t="s">
        <v>6186</v>
      </c>
      <c r="K1162">
        <v>2.5</v>
      </c>
      <c r="L1162" s="3">
        <v>29785</v>
      </c>
      <c r="M1162" s="3">
        <v>148925</v>
      </c>
    </row>
    <row r="1163" spans="1:13" x14ac:dyDescent="0.35">
      <c r="A1163" t="s">
        <v>6340</v>
      </c>
      <c r="B1163" t="s">
        <v>1233</v>
      </c>
      <c r="C1163" t="s">
        <v>1234</v>
      </c>
      <c r="D1163" t="s">
        <v>6182</v>
      </c>
      <c r="E1163">
        <v>5</v>
      </c>
      <c r="F1163" t="s">
        <v>1235</v>
      </c>
      <c r="G1163" t="s">
        <v>1236</v>
      </c>
      <c r="H1163" t="s">
        <v>19</v>
      </c>
      <c r="I1163" t="s">
        <v>6193</v>
      </c>
      <c r="J1163" t="s">
        <v>6186</v>
      </c>
      <c r="K1163">
        <v>2.5</v>
      </c>
      <c r="L1163" s="3">
        <v>29785</v>
      </c>
      <c r="M1163" s="3">
        <v>148925</v>
      </c>
    </row>
    <row r="1164" spans="1:13" x14ac:dyDescent="0.35">
      <c r="A1164" t="s">
        <v>6364</v>
      </c>
      <c r="B1164" t="s">
        <v>1305</v>
      </c>
      <c r="C1164" t="s">
        <v>1306</v>
      </c>
      <c r="D1164" t="s">
        <v>6159</v>
      </c>
      <c r="E1164">
        <v>4</v>
      </c>
      <c r="F1164" t="s">
        <v>1307</v>
      </c>
      <c r="G1164" t="s">
        <v>1308</v>
      </c>
      <c r="H1164" t="s">
        <v>19</v>
      </c>
      <c r="I1164" t="s">
        <v>6195</v>
      </c>
      <c r="J1164" t="s">
        <v>6188</v>
      </c>
      <c r="K1164">
        <v>0.2</v>
      </c>
      <c r="L1164" s="3">
        <v>4365</v>
      </c>
      <c r="M1164">
        <v>17.46</v>
      </c>
    </row>
    <row r="1165" spans="1:13" x14ac:dyDescent="0.35">
      <c r="A1165" t="s">
        <v>6364</v>
      </c>
      <c r="B1165" t="s">
        <v>1305</v>
      </c>
      <c r="C1165" t="s">
        <v>1306</v>
      </c>
      <c r="D1165" t="s">
        <v>6159</v>
      </c>
      <c r="E1165">
        <v>4</v>
      </c>
      <c r="F1165" t="s">
        <v>1307</v>
      </c>
      <c r="G1165" t="s">
        <v>1308</v>
      </c>
      <c r="H1165" t="s">
        <v>19</v>
      </c>
      <c r="I1165" t="s">
        <v>6195</v>
      </c>
      <c r="J1165" t="s">
        <v>6188</v>
      </c>
      <c r="K1165">
        <v>0.2</v>
      </c>
      <c r="L1165" s="3">
        <v>4365</v>
      </c>
      <c r="M1165">
        <v>17.46</v>
      </c>
    </row>
    <row r="1166" spans="1:13" x14ac:dyDescent="0.35">
      <c r="A1166" t="s">
        <v>6758</v>
      </c>
      <c r="B1166" t="s">
        <v>1239</v>
      </c>
      <c r="C1166" t="s">
        <v>1240</v>
      </c>
      <c r="D1166" t="s">
        <v>6143</v>
      </c>
      <c r="E1166">
        <v>1</v>
      </c>
      <c r="F1166" t="s">
        <v>1241</v>
      </c>
      <c r="G1166" t="s">
        <v>1242</v>
      </c>
      <c r="H1166" t="s">
        <v>19</v>
      </c>
      <c r="I1166" t="s">
        <v>6195</v>
      </c>
      <c r="J1166" t="s">
        <v>6187</v>
      </c>
      <c r="K1166">
        <v>1</v>
      </c>
      <c r="L1166">
        <v>12.95</v>
      </c>
      <c r="M1166">
        <v>12.95</v>
      </c>
    </row>
    <row r="1167" spans="1:13" x14ac:dyDescent="0.35">
      <c r="A1167" t="s">
        <v>6758</v>
      </c>
      <c r="B1167" t="s">
        <v>1239</v>
      </c>
      <c r="C1167" t="s">
        <v>1240</v>
      </c>
      <c r="D1167" t="s">
        <v>6143</v>
      </c>
      <c r="E1167">
        <v>1</v>
      </c>
      <c r="F1167" t="s">
        <v>1241</v>
      </c>
      <c r="G1167" t="s">
        <v>1242</v>
      </c>
      <c r="H1167" t="s">
        <v>19</v>
      </c>
      <c r="I1167" t="s">
        <v>6195</v>
      </c>
      <c r="J1167" t="s">
        <v>6187</v>
      </c>
      <c r="K1167">
        <v>1</v>
      </c>
      <c r="L1167">
        <v>12.95</v>
      </c>
      <c r="M1167">
        <v>12.95</v>
      </c>
    </row>
    <row r="1168" spans="1:13" x14ac:dyDescent="0.35">
      <c r="A1168" t="s">
        <v>6671</v>
      </c>
      <c r="B1168" t="s">
        <v>593</v>
      </c>
      <c r="C1168" t="s">
        <v>594</v>
      </c>
      <c r="D1168" t="s">
        <v>6149</v>
      </c>
      <c r="E1168">
        <v>4</v>
      </c>
      <c r="F1168" t="s">
        <v>595</v>
      </c>
      <c r="G1168" t="s">
        <v>596</v>
      </c>
      <c r="H1168" t="s">
        <v>318</v>
      </c>
      <c r="I1168" t="s">
        <v>6192</v>
      </c>
      <c r="J1168" t="s">
        <v>6187</v>
      </c>
      <c r="K1168">
        <v>2.5</v>
      </c>
      <c r="L1168" s="3">
        <v>20585</v>
      </c>
      <c r="M1168">
        <v>82.34</v>
      </c>
    </row>
    <row r="1169" spans="1:13" x14ac:dyDescent="0.35">
      <c r="A1169" t="s">
        <v>6671</v>
      </c>
      <c r="B1169" t="s">
        <v>593</v>
      </c>
      <c r="C1169" t="s">
        <v>594</v>
      </c>
      <c r="D1169" t="s">
        <v>6149</v>
      </c>
      <c r="E1169">
        <v>4</v>
      </c>
      <c r="F1169" t="s">
        <v>595</v>
      </c>
      <c r="G1169" t="s">
        <v>596</v>
      </c>
      <c r="H1169" t="s">
        <v>318</v>
      </c>
      <c r="I1169" t="s">
        <v>6192</v>
      </c>
      <c r="J1169" t="s">
        <v>6187</v>
      </c>
      <c r="K1169">
        <v>2.5</v>
      </c>
      <c r="L1169" s="3">
        <v>20585</v>
      </c>
      <c r="M1169">
        <v>82.34</v>
      </c>
    </row>
    <row r="1170" spans="1:13" x14ac:dyDescent="0.35">
      <c r="A1170" t="s">
        <v>6380</v>
      </c>
      <c r="B1170" t="s">
        <v>833</v>
      </c>
      <c r="C1170" t="s">
        <v>834</v>
      </c>
      <c r="D1170" t="s">
        <v>6172</v>
      </c>
      <c r="E1170">
        <v>5</v>
      </c>
      <c r="F1170" t="s">
        <v>835</v>
      </c>
      <c r="G1170" t="s">
        <v>6197</v>
      </c>
      <c r="H1170" t="s">
        <v>28</v>
      </c>
      <c r="I1170" t="s">
        <v>6192</v>
      </c>
      <c r="J1170" t="s">
        <v>6187</v>
      </c>
      <c r="K1170">
        <v>0.5</v>
      </c>
      <c r="L1170">
        <v>5.37</v>
      </c>
      <c r="M1170">
        <v>26.85</v>
      </c>
    </row>
    <row r="1171" spans="1:13" x14ac:dyDescent="0.35">
      <c r="A1171" t="s">
        <v>6380</v>
      </c>
      <c r="B1171" t="s">
        <v>833</v>
      </c>
      <c r="C1171" t="s">
        <v>834</v>
      </c>
      <c r="D1171" t="s">
        <v>6172</v>
      </c>
      <c r="E1171">
        <v>5</v>
      </c>
      <c r="F1171" t="s">
        <v>835</v>
      </c>
      <c r="G1171" t="s">
        <v>6197</v>
      </c>
      <c r="H1171" t="s">
        <v>28</v>
      </c>
      <c r="I1171" t="s">
        <v>6192</v>
      </c>
      <c r="J1171" t="s">
        <v>6187</v>
      </c>
      <c r="K1171">
        <v>0.5</v>
      </c>
      <c r="L1171">
        <v>5.37</v>
      </c>
      <c r="M1171">
        <v>26.85</v>
      </c>
    </row>
    <row r="1172" spans="1:13" x14ac:dyDescent="0.35">
      <c r="A1172" t="s">
        <v>6759</v>
      </c>
      <c r="B1172" t="s">
        <v>2238</v>
      </c>
      <c r="C1172" t="s">
        <v>2239</v>
      </c>
      <c r="D1172" t="s">
        <v>6171</v>
      </c>
      <c r="E1172">
        <v>1</v>
      </c>
      <c r="F1172" t="s">
        <v>2240</v>
      </c>
      <c r="G1172" t="s">
        <v>2241</v>
      </c>
      <c r="H1172" t="s">
        <v>318</v>
      </c>
      <c r="I1172" t="s">
        <v>6194</v>
      </c>
      <c r="J1172" t="s">
        <v>6186</v>
      </c>
      <c r="K1172">
        <v>1</v>
      </c>
      <c r="L1172">
        <v>14.85</v>
      </c>
      <c r="M1172">
        <v>14.85</v>
      </c>
    </row>
    <row r="1173" spans="1:13" x14ac:dyDescent="0.35">
      <c r="A1173" t="s">
        <v>6759</v>
      </c>
      <c r="B1173" t="s">
        <v>2238</v>
      </c>
      <c r="C1173" t="s">
        <v>2239</v>
      </c>
      <c r="D1173" t="s">
        <v>6171</v>
      </c>
      <c r="E1173">
        <v>1</v>
      </c>
      <c r="F1173" t="s">
        <v>2240</v>
      </c>
      <c r="G1173" t="s">
        <v>2241</v>
      </c>
      <c r="H1173" t="s">
        <v>318</v>
      </c>
      <c r="I1173" t="s">
        <v>6194</v>
      </c>
      <c r="J1173" t="s">
        <v>6186</v>
      </c>
      <c r="K1173">
        <v>1</v>
      </c>
      <c r="L1173">
        <v>14.85</v>
      </c>
      <c r="M1173">
        <v>14.85</v>
      </c>
    </row>
    <row r="1174" spans="1:13" x14ac:dyDescent="0.35">
      <c r="A1174" t="s">
        <v>6323</v>
      </c>
      <c r="B1174" t="s">
        <v>2543</v>
      </c>
      <c r="C1174" t="s">
        <v>2544</v>
      </c>
      <c r="D1174" t="s">
        <v>6183</v>
      </c>
      <c r="E1174">
        <v>6</v>
      </c>
      <c r="F1174" t="s">
        <v>2545</v>
      </c>
      <c r="G1174" t="s">
        <v>2546</v>
      </c>
      <c r="H1174" t="s">
        <v>19</v>
      </c>
      <c r="I1174" t="s">
        <v>6194</v>
      </c>
      <c r="J1174" t="s">
        <v>6187</v>
      </c>
      <c r="K1174">
        <v>1</v>
      </c>
      <c r="L1174">
        <v>12.15</v>
      </c>
      <c r="M1174">
        <v>72.900000000000006</v>
      </c>
    </row>
    <row r="1175" spans="1:13" x14ac:dyDescent="0.35">
      <c r="A1175" t="s">
        <v>6323</v>
      </c>
      <c r="B1175" t="s">
        <v>2543</v>
      </c>
      <c r="C1175" t="s">
        <v>2544</v>
      </c>
      <c r="D1175" t="s">
        <v>6183</v>
      </c>
      <c r="E1175">
        <v>6</v>
      </c>
      <c r="F1175" t="s">
        <v>2545</v>
      </c>
      <c r="G1175" t="s">
        <v>2546</v>
      </c>
      <c r="H1175" t="s">
        <v>19</v>
      </c>
      <c r="I1175" t="s">
        <v>6194</v>
      </c>
      <c r="J1175" t="s">
        <v>6187</v>
      </c>
      <c r="K1175">
        <v>1</v>
      </c>
      <c r="L1175">
        <v>12.15</v>
      </c>
      <c r="M1175">
        <v>72.900000000000006</v>
      </c>
    </row>
    <row r="1176" spans="1:13" x14ac:dyDescent="0.35">
      <c r="A1176" t="s">
        <v>6380</v>
      </c>
      <c r="B1176" t="s">
        <v>2068</v>
      </c>
      <c r="C1176" t="s">
        <v>2069</v>
      </c>
      <c r="D1176" t="s">
        <v>6181</v>
      </c>
      <c r="E1176">
        <v>1</v>
      </c>
      <c r="F1176" t="s">
        <v>2070</v>
      </c>
      <c r="G1176" t="s">
        <v>2071</v>
      </c>
      <c r="H1176" t="s">
        <v>19</v>
      </c>
      <c r="I1176" t="s">
        <v>6195</v>
      </c>
      <c r="J1176" t="s">
        <v>6188</v>
      </c>
      <c r="K1176">
        <v>2.5</v>
      </c>
      <c r="L1176" s="3">
        <v>33465</v>
      </c>
      <c r="M1176" s="3">
        <v>33465</v>
      </c>
    </row>
    <row r="1177" spans="1:13" x14ac:dyDescent="0.35">
      <c r="A1177" t="s">
        <v>6380</v>
      </c>
      <c r="B1177" t="s">
        <v>2068</v>
      </c>
      <c r="C1177" t="s">
        <v>2069</v>
      </c>
      <c r="D1177" t="s">
        <v>6181</v>
      </c>
      <c r="E1177">
        <v>1</v>
      </c>
      <c r="F1177" t="s">
        <v>2070</v>
      </c>
      <c r="G1177" t="s">
        <v>2071</v>
      </c>
      <c r="H1177" t="s">
        <v>19</v>
      </c>
      <c r="I1177" t="s">
        <v>6195</v>
      </c>
      <c r="J1177" t="s">
        <v>6188</v>
      </c>
      <c r="K1177">
        <v>2.5</v>
      </c>
      <c r="L1177" s="3">
        <v>33465</v>
      </c>
      <c r="M1177" s="3">
        <v>33465</v>
      </c>
    </row>
    <row r="1178" spans="1:13" x14ac:dyDescent="0.35">
      <c r="A1178" t="s">
        <v>6216</v>
      </c>
      <c r="B1178" t="s">
        <v>570</v>
      </c>
      <c r="C1178" t="s">
        <v>571</v>
      </c>
      <c r="D1178" t="s">
        <v>6150</v>
      </c>
      <c r="E1178">
        <v>3</v>
      </c>
      <c r="F1178" t="s">
        <v>572</v>
      </c>
      <c r="G1178" t="s">
        <v>573</v>
      </c>
      <c r="H1178" t="s">
        <v>19</v>
      </c>
      <c r="I1178" t="s">
        <v>6195</v>
      </c>
      <c r="J1178" t="s">
        <v>6187</v>
      </c>
      <c r="K1178">
        <v>0.2</v>
      </c>
      <c r="L1178" s="3">
        <v>3885</v>
      </c>
      <c r="M1178" s="3">
        <v>11655</v>
      </c>
    </row>
    <row r="1179" spans="1:13" x14ac:dyDescent="0.35">
      <c r="A1179" t="s">
        <v>6216</v>
      </c>
      <c r="B1179" t="s">
        <v>570</v>
      </c>
      <c r="C1179" t="s">
        <v>571</v>
      </c>
      <c r="D1179" t="s">
        <v>6150</v>
      </c>
      <c r="E1179">
        <v>3</v>
      </c>
      <c r="F1179" t="s">
        <v>572</v>
      </c>
      <c r="G1179" t="s">
        <v>573</v>
      </c>
      <c r="H1179" t="s">
        <v>19</v>
      </c>
      <c r="I1179" t="s">
        <v>6195</v>
      </c>
      <c r="J1179" t="s">
        <v>6187</v>
      </c>
      <c r="K1179">
        <v>0.2</v>
      </c>
      <c r="L1179" s="3">
        <v>3885</v>
      </c>
      <c r="M1179" s="3">
        <v>11655</v>
      </c>
    </row>
    <row r="1180" spans="1:13" x14ac:dyDescent="0.35">
      <c r="A1180" t="s">
        <v>6760</v>
      </c>
      <c r="B1180" t="s">
        <v>5537</v>
      </c>
      <c r="C1180" t="s">
        <v>5538</v>
      </c>
      <c r="D1180" t="s">
        <v>6156</v>
      </c>
      <c r="E1180">
        <v>5</v>
      </c>
      <c r="F1180" t="s">
        <v>5539</v>
      </c>
      <c r="G1180" t="s">
        <v>5540</v>
      </c>
      <c r="H1180" t="s">
        <v>28</v>
      </c>
      <c r="I1180" t="s">
        <v>6194</v>
      </c>
      <c r="J1180" t="s">
        <v>6188</v>
      </c>
      <c r="K1180">
        <v>0.2</v>
      </c>
      <c r="L1180" s="3">
        <v>4125</v>
      </c>
      <c r="M1180" s="3">
        <v>20625</v>
      </c>
    </row>
    <row r="1181" spans="1:13" x14ac:dyDescent="0.35">
      <c r="A1181" t="s">
        <v>6761</v>
      </c>
      <c r="B1181" t="s">
        <v>2839</v>
      </c>
      <c r="C1181" t="s">
        <v>2840</v>
      </c>
      <c r="D1181" t="s">
        <v>6182</v>
      </c>
      <c r="E1181">
        <v>1</v>
      </c>
      <c r="F1181" t="s">
        <v>2841</v>
      </c>
      <c r="G1181" t="s">
        <v>6197</v>
      </c>
      <c r="H1181" t="s">
        <v>19</v>
      </c>
      <c r="I1181" t="s">
        <v>6193</v>
      </c>
      <c r="J1181" t="s">
        <v>6186</v>
      </c>
      <c r="K1181">
        <v>2.5</v>
      </c>
      <c r="L1181" s="3">
        <v>29785</v>
      </c>
      <c r="M1181" s="3">
        <v>29785</v>
      </c>
    </row>
    <row r="1182" spans="1:13" x14ac:dyDescent="0.35">
      <c r="A1182" t="s">
        <v>6761</v>
      </c>
      <c r="B1182" t="s">
        <v>2839</v>
      </c>
      <c r="C1182" t="s">
        <v>2840</v>
      </c>
      <c r="D1182" t="s">
        <v>6182</v>
      </c>
      <c r="E1182">
        <v>1</v>
      </c>
      <c r="F1182" t="s">
        <v>2841</v>
      </c>
      <c r="G1182" t="s">
        <v>6197</v>
      </c>
      <c r="H1182" t="s">
        <v>19</v>
      </c>
      <c r="I1182" t="s">
        <v>6193</v>
      </c>
      <c r="J1182" t="s">
        <v>6186</v>
      </c>
      <c r="K1182">
        <v>2.5</v>
      </c>
      <c r="L1182" s="3">
        <v>29785</v>
      </c>
      <c r="M1182" s="3">
        <v>29785</v>
      </c>
    </row>
    <row r="1183" spans="1:13" x14ac:dyDescent="0.35">
      <c r="A1183" t="s">
        <v>6762</v>
      </c>
      <c r="B1183" t="s">
        <v>5649</v>
      </c>
      <c r="C1183" t="s">
        <v>5650</v>
      </c>
      <c r="D1183" t="s">
        <v>6151</v>
      </c>
      <c r="E1183">
        <v>6</v>
      </c>
      <c r="F1183" t="s">
        <v>5651</v>
      </c>
      <c r="G1183" t="s">
        <v>6197</v>
      </c>
      <c r="H1183" t="s">
        <v>19</v>
      </c>
      <c r="I1183" t="s">
        <v>6192</v>
      </c>
      <c r="J1183" t="s">
        <v>6188</v>
      </c>
      <c r="K1183">
        <v>2.5</v>
      </c>
      <c r="L1183" s="3">
        <v>22885</v>
      </c>
      <c r="M1183">
        <v>137.31</v>
      </c>
    </row>
    <row r="1184" spans="1:13" x14ac:dyDescent="0.35">
      <c r="A1184" t="s">
        <v>6763</v>
      </c>
      <c r="B1184" t="s">
        <v>1373</v>
      </c>
      <c r="C1184" t="s">
        <v>1374</v>
      </c>
      <c r="D1184" t="s">
        <v>6149</v>
      </c>
      <c r="E1184">
        <v>3</v>
      </c>
      <c r="F1184" t="s">
        <v>1375</v>
      </c>
      <c r="G1184" t="s">
        <v>1376</v>
      </c>
      <c r="H1184" t="s">
        <v>318</v>
      </c>
      <c r="I1184" t="s">
        <v>6192</v>
      </c>
      <c r="J1184" t="s">
        <v>6187</v>
      </c>
      <c r="K1184">
        <v>2.5</v>
      </c>
      <c r="L1184" s="3">
        <v>20585</v>
      </c>
      <c r="M1184" s="3">
        <v>61755</v>
      </c>
    </row>
    <row r="1185" spans="1:13" x14ac:dyDescent="0.35">
      <c r="A1185" t="s">
        <v>6763</v>
      </c>
      <c r="B1185" t="s">
        <v>1373</v>
      </c>
      <c r="C1185" t="s">
        <v>1374</v>
      </c>
      <c r="D1185" t="s">
        <v>6149</v>
      </c>
      <c r="E1185">
        <v>3</v>
      </c>
      <c r="F1185" t="s">
        <v>1375</v>
      </c>
      <c r="G1185" t="s">
        <v>1376</v>
      </c>
      <c r="H1185" t="s">
        <v>318</v>
      </c>
      <c r="I1185" t="s">
        <v>6192</v>
      </c>
      <c r="J1185" t="s">
        <v>6187</v>
      </c>
      <c r="K1185">
        <v>2.5</v>
      </c>
      <c r="L1185" s="3">
        <v>20585</v>
      </c>
      <c r="M1185" s="3">
        <v>61755</v>
      </c>
    </row>
    <row r="1186" spans="1:13" x14ac:dyDescent="0.35">
      <c r="A1186" t="s">
        <v>6764</v>
      </c>
      <c r="B1186" t="s">
        <v>1089</v>
      </c>
      <c r="C1186" t="s">
        <v>1090</v>
      </c>
      <c r="D1186" t="s">
        <v>6146</v>
      </c>
      <c r="E1186">
        <v>3</v>
      </c>
      <c r="F1186" t="s">
        <v>1091</v>
      </c>
      <c r="G1186" t="s">
        <v>1092</v>
      </c>
      <c r="H1186" t="s">
        <v>19</v>
      </c>
      <c r="I1186" t="s">
        <v>6192</v>
      </c>
      <c r="J1186" t="s">
        <v>6188</v>
      </c>
      <c r="K1186">
        <v>0.5</v>
      </c>
      <c r="L1186">
        <v>5.97</v>
      </c>
      <c r="M1186">
        <v>17.91</v>
      </c>
    </row>
    <row r="1187" spans="1:13" x14ac:dyDescent="0.35">
      <c r="A1187" t="s">
        <v>6764</v>
      </c>
      <c r="B1187" t="s">
        <v>1089</v>
      </c>
      <c r="C1187" t="s">
        <v>1090</v>
      </c>
      <c r="D1187" t="s">
        <v>6146</v>
      </c>
      <c r="E1187">
        <v>3</v>
      </c>
      <c r="F1187" t="s">
        <v>1091</v>
      </c>
      <c r="G1187" t="s">
        <v>1092</v>
      </c>
      <c r="H1187" t="s">
        <v>19</v>
      </c>
      <c r="I1187" t="s">
        <v>6192</v>
      </c>
      <c r="J1187" t="s">
        <v>6188</v>
      </c>
      <c r="K1187">
        <v>0.5</v>
      </c>
      <c r="L1187">
        <v>5.97</v>
      </c>
      <c r="M1187">
        <v>17.91</v>
      </c>
    </row>
    <row r="1188" spans="1:13" x14ac:dyDescent="0.35">
      <c r="A1188" t="s">
        <v>6752</v>
      </c>
      <c r="B1188" t="s">
        <v>5299</v>
      </c>
      <c r="C1188" t="s">
        <v>5300</v>
      </c>
      <c r="D1188" t="s">
        <v>6169</v>
      </c>
      <c r="E1188">
        <v>1</v>
      </c>
      <c r="F1188" t="s">
        <v>5301</v>
      </c>
      <c r="G1188" t="s">
        <v>5302</v>
      </c>
      <c r="H1188" t="s">
        <v>19</v>
      </c>
      <c r="I1188" t="s">
        <v>6195</v>
      </c>
      <c r="J1188" t="s">
        <v>6187</v>
      </c>
      <c r="K1188">
        <v>0.5</v>
      </c>
      <c r="L1188">
        <v>7.77</v>
      </c>
      <c r="M1188">
        <v>7.77</v>
      </c>
    </row>
    <row r="1189" spans="1:13" x14ac:dyDescent="0.35">
      <c r="A1189" t="s">
        <v>6765</v>
      </c>
      <c r="B1189" t="s">
        <v>2193</v>
      </c>
      <c r="C1189" t="s">
        <v>2194</v>
      </c>
      <c r="D1189" t="s">
        <v>6157</v>
      </c>
      <c r="E1189">
        <v>1</v>
      </c>
      <c r="F1189" t="s">
        <v>2195</v>
      </c>
      <c r="G1189" t="s">
        <v>2196</v>
      </c>
      <c r="H1189" t="s">
        <v>19</v>
      </c>
      <c r="I1189" t="s">
        <v>6193</v>
      </c>
      <c r="J1189" t="s">
        <v>6188</v>
      </c>
      <c r="K1189">
        <v>0.5</v>
      </c>
      <c r="L1189">
        <v>6.75</v>
      </c>
      <c r="M1189">
        <v>6.75</v>
      </c>
    </row>
    <row r="1190" spans="1:13" x14ac:dyDescent="0.35">
      <c r="A1190" t="s">
        <v>6765</v>
      </c>
      <c r="B1190" t="s">
        <v>2193</v>
      </c>
      <c r="C1190" t="s">
        <v>2194</v>
      </c>
      <c r="D1190" t="s">
        <v>6157</v>
      </c>
      <c r="E1190">
        <v>1</v>
      </c>
      <c r="F1190" t="s">
        <v>2195</v>
      </c>
      <c r="G1190" t="s">
        <v>2196</v>
      </c>
      <c r="H1190" t="s">
        <v>19</v>
      </c>
      <c r="I1190" t="s">
        <v>6193</v>
      </c>
      <c r="J1190" t="s">
        <v>6188</v>
      </c>
      <c r="K1190">
        <v>0.5</v>
      </c>
      <c r="L1190">
        <v>6.75</v>
      </c>
      <c r="M1190">
        <v>6.75</v>
      </c>
    </row>
    <row r="1191" spans="1:13" x14ac:dyDescent="0.35">
      <c r="A1191" t="s">
        <v>6724</v>
      </c>
      <c r="B1191" t="s">
        <v>3355</v>
      </c>
      <c r="C1191" t="s">
        <v>3356</v>
      </c>
      <c r="D1191" t="s">
        <v>6182</v>
      </c>
      <c r="E1191">
        <v>3</v>
      </c>
      <c r="F1191" t="s">
        <v>3357</v>
      </c>
      <c r="G1191" t="s">
        <v>3358</v>
      </c>
      <c r="H1191" t="s">
        <v>19</v>
      </c>
      <c r="I1191" t="s">
        <v>6193</v>
      </c>
      <c r="J1191" t="s">
        <v>6186</v>
      </c>
      <c r="K1191">
        <v>2.5</v>
      </c>
      <c r="L1191" s="3">
        <v>29785</v>
      </c>
      <c r="M1191" s="3">
        <v>89355</v>
      </c>
    </row>
    <row r="1192" spans="1:13" x14ac:dyDescent="0.35">
      <c r="A1192" t="s">
        <v>6724</v>
      </c>
      <c r="B1192" t="s">
        <v>3355</v>
      </c>
      <c r="C1192" t="s">
        <v>3356</v>
      </c>
      <c r="D1192" t="s">
        <v>6182</v>
      </c>
      <c r="E1192">
        <v>3</v>
      </c>
      <c r="F1192" t="s">
        <v>3357</v>
      </c>
      <c r="G1192" t="s">
        <v>3358</v>
      </c>
      <c r="H1192" t="s">
        <v>19</v>
      </c>
      <c r="I1192" t="s">
        <v>6193</v>
      </c>
      <c r="J1192" t="s">
        <v>6186</v>
      </c>
      <c r="K1192">
        <v>2.5</v>
      </c>
      <c r="L1192" s="3">
        <v>29785</v>
      </c>
      <c r="M1192" s="3">
        <v>89355</v>
      </c>
    </row>
    <row r="1193" spans="1:13" x14ac:dyDescent="0.35">
      <c r="A1193" t="s">
        <v>6469</v>
      </c>
      <c r="B1193" t="s">
        <v>744</v>
      </c>
      <c r="C1193" t="s">
        <v>745</v>
      </c>
      <c r="D1193" t="s">
        <v>6165</v>
      </c>
      <c r="E1193">
        <v>6</v>
      </c>
      <c r="F1193" t="s">
        <v>746</v>
      </c>
      <c r="G1193" t="s">
        <v>747</v>
      </c>
      <c r="H1193" t="s">
        <v>19</v>
      </c>
      <c r="I1193" t="s">
        <v>6195</v>
      </c>
      <c r="J1193" t="s">
        <v>6187</v>
      </c>
      <c r="K1193">
        <v>2.5</v>
      </c>
      <c r="L1193" s="3">
        <v>29785</v>
      </c>
      <c r="M1193">
        <v>178.71</v>
      </c>
    </row>
    <row r="1194" spans="1:13" x14ac:dyDescent="0.35">
      <c r="A1194" t="s">
        <v>6469</v>
      </c>
      <c r="B1194" t="s">
        <v>744</v>
      </c>
      <c r="C1194" t="s">
        <v>745</v>
      </c>
      <c r="D1194" t="s">
        <v>6165</v>
      </c>
      <c r="E1194">
        <v>6</v>
      </c>
      <c r="F1194" t="s">
        <v>746</v>
      </c>
      <c r="G1194" t="s">
        <v>747</v>
      </c>
      <c r="H1194" t="s">
        <v>19</v>
      </c>
      <c r="I1194" t="s">
        <v>6195</v>
      </c>
      <c r="J1194" t="s">
        <v>6187</v>
      </c>
      <c r="K1194">
        <v>2.5</v>
      </c>
      <c r="L1194" s="3">
        <v>29785</v>
      </c>
      <c r="M1194">
        <v>178.71</v>
      </c>
    </row>
    <row r="1195" spans="1:13" x14ac:dyDescent="0.35">
      <c r="A1195" t="s">
        <v>6766</v>
      </c>
      <c r="B1195" t="s">
        <v>3877</v>
      </c>
      <c r="C1195" t="s">
        <v>3878</v>
      </c>
      <c r="D1195" t="s">
        <v>6169</v>
      </c>
      <c r="E1195">
        <v>1</v>
      </c>
      <c r="F1195" t="s">
        <v>3879</v>
      </c>
      <c r="G1195" t="s">
        <v>3880</v>
      </c>
      <c r="H1195" t="s">
        <v>19</v>
      </c>
      <c r="I1195" t="s">
        <v>6195</v>
      </c>
      <c r="J1195" t="s">
        <v>6187</v>
      </c>
      <c r="K1195">
        <v>0.5</v>
      </c>
      <c r="L1195">
        <v>7.77</v>
      </c>
      <c r="M1195">
        <v>7.77</v>
      </c>
    </row>
    <row r="1196" spans="1:13" x14ac:dyDescent="0.35">
      <c r="A1196" t="s">
        <v>6767</v>
      </c>
      <c r="B1196" t="s">
        <v>5413</v>
      </c>
      <c r="C1196" t="s">
        <v>5414</v>
      </c>
      <c r="D1196" t="s">
        <v>6171</v>
      </c>
      <c r="E1196">
        <v>2</v>
      </c>
      <c r="F1196" t="s">
        <v>5415</v>
      </c>
      <c r="G1196" t="s">
        <v>5416</v>
      </c>
      <c r="H1196" t="s">
        <v>28</v>
      </c>
      <c r="I1196" t="s">
        <v>6194</v>
      </c>
      <c r="J1196" t="s">
        <v>6186</v>
      </c>
      <c r="K1196">
        <v>1</v>
      </c>
      <c r="L1196">
        <v>14.85</v>
      </c>
      <c r="M1196">
        <v>29.7</v>
      </c>
    </row>
    <row r="1197" spans="1:13" x14ac:dyDescent="0.35">
      <c r="A1197" t="s">
        <v>6768</v>
      </c>
      <c r="B1197" t="s">
        <v>1573</v>
      </c>
      <c r="C1197" t="s">
        <v>1574</v>
      </c>
      <c r="D1197" t="s">
        <v>6183</v>
      </c>
      <c r="E1197">
        <v>6</v>
      </c>
      <c r="F1197" t="s">
        <v>1575</v>
      </c>
      <c r="G1197" t="s">
        <v>1576</v>
      </c>
      <c r="H1197" t="s">
        <v>318</v>
      </c>
      <c r="I1197" t="s">
        <v>6194</v>
      </c>
      <c r="J1197" t="s">
        <v>6187</v>
      </c>
      <c r="K1197">
        <v>1</v>
      </c>
      <c r="L1197">
        <v>12.15</v>
      </c>
      <c r="M1197">
        <v>72.900000000000006</v>
      </c>
    </row>
    <row r="1198" spans="1:13" x14ac:dyDescent="0.35">
      <c r="A1198" t="s">
        <v>6768</v>
      </c>
      <c r="B1198" t="s">
        <v>1573</v>
      </c>
      <c r="C1198" t="s">
        <v>1574</v>
      </c>
      <c r="D1198" t="s">
        <v>6183</v>
      </c>
      <c r="E1198">
        <v>6</v>
      </c>
      <c r="F1198" t="s">
        <v>1575</v>
      </c>
      <c r="G1198" t="s">
        <v>1576</v>
      </c>
      <c r="H1198" t="s">
        <v>318</v>
      </c>
      <c r="I1198" t="s">
        <v>6194</v>
      </c>
      <c r="J1198" t="s">
        <v>6187</v>
      </c>
      <c r="K1198">
        <v>1</v>
      </c>
      <c r="L1198">
        <v>12.15</v>
      </c>
      <c r="M1198">
        <v>72.900000000000006</v>
      </c>
    </row>
    <row r="1199" spans="1:13" x14ac:dyDescent="0.35">
      <c r="A1199" t="s">
        <v>6769</v>
      </c>
      <c r="B1199" t="s">
        <v>3745</v>
      </c>
      <c r="C1199" t="s">
        <v>3746</v>
      </c>
      <c r="D1199" t="s">
        <v>6154</v>
      </c>
      <c r="E1199">
        <v>6</v>
      </c>
      <c r="F1199" t="s">
        <v>3747</v>
      </c>
      <c r="G1199" t="s">
        <v>3748</v>
      </c>
      <c r="H1199" t="s">
        <v>19</v>
      </c>
      <c r="I1199" t="s">
        <v>6193</v>
      </c>
      <c r="J1199" t="s">
        <v>6187</v>
      </c>
      <c r="K1199">
        <v>0.2</v>
      </c>
      <c r="L1199" s="3">
        <v>2985</v>
      </c>
      <c r="M1199">
        <v>17.91</v>
      </c>
    </row>
    <row r="1200" spans="1:13" x14ac:dyDescent="0.35">
      <c r="A1200" t="s">
        <v>6770</v>
      </c>
      <c r="B1200" t="s">
        <v>3396</v>
      </c>
      <c r="C1200" t="s">
        <v>3397</v>
      </c>
      <c r="D1200" t="s">
        <v>6159</v>
      </c>
      <c r="E1200">
        <v>6</v>
      </c>
      <c r="F1200" t="s">
        <v>3398</v>
      </c>
      <c r="G1200" t="s">
        <v>3399</v>
      </c>
      <c r="H1200" t="s">
        <v>19</v>
      </c>
      <c r="I1200" t="s">
        <v>6195</v>
      </c>
      <c r="J1200" t="s">
        <v>6188</v>
      </c>
      <c r="K1200">
        <v>0.2</v>
      </c>
      <c r="L1200" s="3">
        <v>4365</v>
      </c>
      <c r="M1200">
        <v>26.19</v>
      </c>
    </row>
    <row r="1201" spans="1:13" x14ac:dyDescent="0.35">
      <c r="A1201" t="s">
        <v>6770</v>
      </c>
      <c r="B1201" t="s">
        <v>3396</v>
      </c>
      <c r="C1201" t="s">
        <v>3397</v>
      </c>
      <c r="D1201" t="s">
        <v>6159</v>
      </c>
      <c r="E1201">
        <v>6</v>
      </c>
      <c r="F1201" t="s">
        <v>3398</v>
      </c>
      <c r="G1201" t="s">
        <v>3399</v>
      </c>
      <c r="H1201" t="s">
        <v>19</v>
      </c>
      <c r="I1201" t="s">
        <v>6195</v>
      </c>
      <c r="J1201" t="s">
        <v>6188</v>
      </c>
      <c r="K1201">
        <v>0.2</v>
      </c>
      <c r="L1201" s="3">
        <v>4365</v>
      </c>
      <c r="M1201">
        <v>26.19</v>
      </c>
    </row>
    <row r="1202" spans="1:13" x14ac:dyDescent="0.35">
      <c r="A1202" t="s">
        <v>6771</v>
      </c>
      <c r="B1202" t="s">
        <v>1789</v>
      </c>
      <c r="C1202" t="s">
        <v>1790</v>
      </c>
      <c r="D1202" t="s">
        <v>6175</v>
      </c>
      <c r="E1202">
        <v>2</v>
      </c>
      <c r="F1202" t="s">
        <v>1791</v>
      </c>
      <c r="G1202" t="s">
        <v>1792</v>
      </c>
      <c r="H1202" t="s">
        <v>19</v>
      </c>
      <c r="I1202" t="s">
        <v>6193</v>
      </c>
      <c r="J1202" t="s">
        <v>6188</v>
      </c>
      <c r="K1202">
        <v>2.5</v>
      </c>
      <c r="L1202" s="3">
        <v>25875</v>
      </c>
      <c r="M1202">
        <v>51.75</v>
      </c>
    </row>
    <row r="1203" spans="1:13" x14ac:dyDescent="0.35">
      <c r="A1203" t="s">
        <v>6771</v>
      </c>
      <c r="B1203" t="s">
        <v>1789</v>
      </c>
      <c r="C1203" t="s">
        <v>1790</v>
      </c>
      <c r="D1203" t="s">
        <v>6175</v>
      </c>
      <c r="E1203">
        <v>2</v>
      </c>
      <c r="F1203" t="s">
        <v>1791</v>
      </c>
      <c r="G1203" t="s">
        <v>1792</v>
      </c>
      <c r="H1203" t="s">
        <v>19</v>
      </c>
      <c r="I1203" t="s">
        <v>6193</v>
      </c>
      <c r="J1203" t="s">
        <v>6188</v>
      </c>
      <c r="K1203">
        <v>2.5</v>
      </c>
      <c r="L1203" s="3">
        <v>25875</v>
      </c>
      <c r="M1203">
        <v>51.75</v>
      </c>
    </row>
    <row r="1204" spans="1:13" x14ac:dyDescent="0.35">
      <c r="A1204" t="s">
        <v>6261</v>
      </c>
      <c r="B1204" t="s">
        <v>2638</v>
      </c>
      <c r="C1204" t="s">
        <v>2639</v>
      </c>
      <c r="D1204" t="s">
        <v>6154</v>
      </c>
      <c r="E1204">
        <v>5</v>
      </c>
      <c r="F1204" t="s">
        <v>2640</v>
      </c>
      <c r="G1204" t="s">
        <v>2641</v>
      </c>
      <c r="H1204" t="s">
        <v>19</v>
      </c>
      <c r="I1204" t="s">
        <v>6193</v>
      </c>
      <c r="J1204" t="s">
        <v>6187</v>
      </c>
      <c r="K1204">
        <v>0.2</v>
      </c>
      <c r="L1204" s="3">
        <v>2985</v>
      </c>
      <c r="M1204" s="3">
        <v>14925</v>
      </c>
    </row>
    <row r="1205" spans="1:13" x14ac:dyDescent="0.35">
      <c r="A1205" t="s">
        <v>6261</v>
      </c>
      <c r="B1205" t="s">
        <v>2638</v>
      </c>
      <c r="C1205" t="s">
        <v>2639</v>
      </c>
      <c r="D1205" t="s">
        <v>6154</v>
      </c>
      <c r="E1205">
        <v>5</v>
      </c>
      <c r="F1205" t="s">
        <v>2640</v>
      </c>
      <c r="G1205" t="s">
        <v>2641</v>
      </c>
      <c r="H1205" t="s">
        <v>19</v>
      </c>
      <c r="I1205" t="s">
        <v>6193</v>
      </c>
      <c r="J1205" t="s">
        <v>6187</v>
      </c>
      <c r="K1205">
        <v>0.2</v>
      </c>
      <c r="L1205" s="3">
        <v>2985</v>
      </c>
      <c r="M1205" s="3">
        <v>14925</v>
      </c>
    </row>
    <row r="1206" spans="1:13" x14ac:dyDescent="0.35">
      <c r="A1206" t="s">
        <v>6691</v>
      </c>
      <c r="B1206" t="s">
        <v>3015</v>
      </c>
      <c r="C1206" t="s">
        <v>3016</v>
      </c>
      <c r="D1206" t="s">
        <v>6173</v>
      </c>
      <c r="E1206">
        <v>1</v>
      </c>
      <c r="F1206" t="s">
        <v>3017</v>
      </c>
      <c r="G1206" t="s">
        <v>3018</v>
      </c>
      <c r="H1206" t="s">
        <v>318</v>
      </c>
      <c r="I1206" t="s">
        <v>6192</v>
      </c>
      <c r="J1206" t="s">
        <v>6186</v>
      </c>
      <c r="K1206">
        <v>0.5</v>
      </c>
      <c r="L1206">
        <v>7.17</v>
      </c>
      <c r="M1206">
        <v>7.17</v>
      </c>
    </row>
    <row r="1207" spans="1:13" x14ac:dyDescent="0.35">
      <c r="A1207" t="s">
        <v>6691</v>
      </c>
      <c r="B1207" t="s">
        <v>3015</v>
      </c>
      <c r="C1207" t="s">
        <v>3016</v>
      </c>
      <c r="D1207" t="s">
        <v>6173</v>
      </c>
      <c r="E1207">
        <v>1</v>
      </c>
      <c r="F1207" t="s">
        <v>3017</v>
      </c>
      <c r="G1207" t="s">
        <v>3018</v>
      </c>
      <c r="H1207" t="s">
        <v>318</v>
      </c>
      <c r="I1207" t="s">
        <v>6192</v>
      </c>
      <c r="J1207" t="s">
        <v>6186</v>
      </c>
      <c r="K1207">
        <v>0.5</v>
      </c>
      <c r="L1207">
        <v>7.17</v>
      </c>
      <c r="M1207">
        <v>7.17</v>
      </c>
    </row>
    <row r="1208" spans="1:13" x14ac:dyDescent="0.35">
      <c r="A1208" t="s">
        <v>6423</v>
      </c>
      <c r="B1208" t="s">
        <v>1077</v>
      </c>
      <c r="C1208" t="s">
        <v>1078</v>
      </c>
      <c r="D1208" t="s">
        <v>6157</v>
      </c>
      <c r="E1208">
        <v>6</v>
      </c>
      <c r="F1208" t="s">
        <v>1079</v>
      </c>
      <c r="G1208" t="s">
        <v>1080</v>
      </c>
      <c r="H1208" t="s">
        <v>19</v>
      </c>
      <c r="I1208" t="s">
        <v>6193</v>
      </c>
      <c r="J1208" t="s">
        <v>6188</v>
      </c>
      <c r="K1208">
        <v>0.5</v>
      </c>
      <c r="L1208">
        <v>6.75</v>
      </c>
      <c r="M1208">
        <v>40.5</v>
      </c>
    </row>
    <row r="1209" spans="1:13" x14ac:dyDescent="0.35">
      <c r="A1209" t="s">
        <v>6423</v>
      </c>
      <c r="B1209" t="s">
        <v>1077</v>
      </c>
      <c r="C1209" t="s">
        <v>1078</v>
      </c>
      <c r="D1209" t="s">
        <v>6157</v>
      </c>
      <c r="E1209">
        <v>6</v>
      </c>
      <c r="F1209" t="s">
        <v>1079</v>
      </c>
      <c r="G1209" t="s">
        <v>1080</v>
      </c>
      <c r="H1209" t="s">
        <v>19</v>
      </c>
      <c r="I1209" t="s">
        <v>6193</v>
      </c>
      <c r="J1209" t="s">
        <v>6188</v>
      </c>
      <c r="K1209">
        <v>0.5</v>
      </c>
      <c r="L1209">
        <v>6.75</v>
      </c>
      <c r="M1209">
        <v>40.5</v>
      </c>
    </row>
    <row r="1210" spans="1:13" x14ac:dyDescent="0.35">
      <c r="A1210" t="s">
        <v>6772</v>
      </c>
      <c r="B1210" t="s">
        <v>2363</v>
      </c>
      <c r="C1210" t="s">
        <v>2364</v>
      </c>
      <c r="D1210" t="s">
        <v>6158</v>
      </c>
      <c r="E1210">
        <v>3</v>
      </c>
      <c r="F1210" t="s">
        <v>2365</v>
      </c>
      <c r="G1210" t="s">
        <v>2366</v>
      </c>
      <c r="H1210" t="s">
        <v>19</v>
      </c>
      <c r="I1210" t="s">
        <v>6193</v>
      </c>
      <c r="J1210" t="s">
        <v>6187</v>
      </c>
      <c r="K1210">
        <v>0.5</v>
      </c>
      <c r="L1210">
        <v>5.97</v>
      </c>
      <c r="M1210">
        <v>17.91</v>
      </c>
    </row>
    <row r="1211" spans="1:13" x14ac:dyDescent="0.35">
      <c r="A1211" t="s">
        <v>6772</v>
      </c>
      <c r="B1211" t="s">
        <v>2363</v>
      </c>
      <c r="C1211" t="s">
        <v>2364</v>
      </c>
      <c r="D1211" t="s">
        <v>6158</v>
      </c>
      <c r="E1211">
        <v>3</v>
      </c>
      <c r="F1211" t="s">
        <v>2365</v>
      </c>
      <c r="G1211" t="s">
        <v>2366</v>
      </c>
      <c r="H1211" t="s">
        <v>19</v>
      </c>
      <c r="I1211" t="s">
        <v>6193</v>
      </c>
      <c r="J1211" t="s">
        <v>6187</v>
      </c>
      <c r="K1211">
        <v>0.5</v>
      </c>
      <c r="L1211">
        <v>5.97</v>
      </c>
      <c r="M1211">
        <v>17.91</v>
      </c>
    </row>
    <row r="1212" spans="1:13" x14ac:dyDescent="0.35">
      <c r="A1212" t="s">
        <v>6773</v>
      </c>
      <c r="B1212" t="s">
        <v>5687</v>
      </c>
      <c r="C1212" t="s">
        <v>5688</v>
      </c>
      <c r="D1212" t="s">
        <v>6163</v>
      </c>
      <c r="E1212">
        <v>5</v>
      </c>
      <c r="F1212" t="s">
        <v>5689</v>
      </c>
      <c r="G1212" t="s">
        <v>5690</v>
      </c>
      <c r="H1212" t="s">
        <v>19</v>
      </c>
      <c r="I1212" t="s">
        <v>6192</v>
      </c>
      <c r="J1212" t="s">
        <v>6187</v>
      </c>
      <c r="K1212">
        <v>0.2</v>
      </c>
      <c r="L1212" s="3">
        <v>2685</v>
      </c>
      <c r="M1212" s="3">
        <v>13425</v>
      </c>
    </row>
    <row r="1213" spans="1:13" x14ac:dyDescent="0.35">
      <c r="A1213" t="s">
        <v>6774</v>
      </c>
      <c r="B1213" t="s">
        <v>1339</v>
      </c>
      <c r="C1213" t="s">
        <v>1340</v>
      </c>
      <c r="D1213" t="s">
        <v>6155</v>
      </c>
      <c r="E1213">
        <v>3</v>
      </c>
      <c r="F1213" t="s">
        <v>1341</v>
      </c>
      <c r="G1213" t="s">
        <v>6197</v>
      </c>
      <c r="H1213" t="s">
        <v>19</v>
      </c>
      <c r="I1213" t="s">
        <v>6193</v>
      </c>
      <c r="J1213" t="s">
        <v>6188</v>
      </c>
      <c r="K1213">
        <v>1</v>
      </c>
      <c r="L1213">
        <v>11.25</v>
      </c>
      <c r="M1213">
        <v>33.75</v>
      </c>
    </row>
    <row r="1214" spans="1:13" x14ac:dyDescent="0.35">
      <c r="A1214" t="s">
        <v>6774</v>
      </c>
      <c r="B1214" t="s">
        <v>1339</v>
      </c>
      <c r="C1214" t="s">
        <v>1340</v>
      </c>
      <c r="D1214" t="s">
        <v>6155</v>
      </c>
      <c r="E1214">
        <v>3</v>
      </c>
      <c r="F1214" t="s">
        <v>1341</v>
      </c>
      <c r="G1214" t="s">
        <v>6197</v>
      </c>
      <c r="H1214" t="s">
        <v>19</v>
      </c>
      <c r="I1214" t="s">
        <v>6193</v>
      </c>
      <c r="J1214" t="s">
        <v>6188</v>
      </c>
      <c r="K1214">
        <v>1</v>
      </c>
      <c r="L1214">
        <v>11.25</v>
      </c>
      <c r="M1214">
        <v>33.75</v>
      </c>
    </row>
    <row r="1215" spans="1:13" x14ac:dyDescent="0.35">
      <c r="A1215" t="s">
        <v>6446</v>
      </c>
      <c r="B1215" t="s">
        <v>3972</v>
      </c>
      <c r="C1215" t="s">
        <v>3973</v>
      </c>
      <c r="D1215" t="s">
        <v>6181</v>
      </c>
      <c r="E1215">
        <v>1</v>
      </c>
      <c r="F1215" t="s">
        <v>3974</v>
      </c>
      <c r="G1215" t="s">
        <v>3975</v>
      </c>
      <c r="H1215" t="s">
        <v>19</v>
      </c>
      <c r="I1215" t="s">
        <v>6195</v>
      </c>
      <c r="J1215" t="s">
        <v>6188</v>
      </c>
      <c r="K1215">
        <v>2.5</v>
      </c>
      <c r="L1215" s="3">
        <v>33465</v>
      </c>
      <c r="M1215" s="3">
        <v>33465</v>
      </c>
    </row>
    <row r="1216" spans="1:13" x14ac:dyDescent="0.35">
      <c r="A1216" t="s">
        <v>6711</v>
      </c>
      <c r="B1216" t="s">
        <v>5385</v>
      </c>
      <c r="C1216" t="s">
        <v>5386</v>
      </c>
      <c r="D1216" t="s">
        <v>6158</v>
      </c>
      <c r="E1216">
        <v>3</v>
      </c>
      <c r="F1216" t="s">
        <v>5387</v>
      </c>
      <c r="G1216" t="s">
        <v>5388</v>
      </c>
      <c r="H1216" t="s">
        <v>318</v>
      </c>
      <c r="I1216" t="s">
        <v>6193</v>
      </c>
      <c r="J1216" t="s">
        <v>6187</v>
      </c>
      <c r="K1216">
        <v>0.5</v>
      </c>
      <c r="L1216">
        <v>5.97</v>
      </c>
      <c r="M1216">
        <v>17.91</v>
      </c>
    </row>
    <row r="1217" spans="1:13" x14ac:dyDescent="0.35">
      <c r="A1217" t="s">
        <v>6775</v>
      </c>
      <c r="B1217" t="s">
        <v>4814</v>
      </c>
      <c r="C1217" t="s">
        <v>4815</v>
      </c>
      <c r="D1217" t="s">
        <v>6138</v>
      </c>
      <c r="E1217">
        <v>6</v>
      </c>
      <c r="F1217" t="s">
        <v>4816</v>
      </c>
      <c r="G1217" t="s">
        <v>4817</v>
      </c>
      <c r="H1217" t="s">
        <v>19</v>
      </c>
      <c r="I1217" t="s">
        <v>6192</v>
      </c>
      <c r="J1217" t="s">
        <v>6188</v>
      </c>
      <c r="K1217">
        <v>1</v>
      </c>
      <c r="L1217">
        <v>9.9499999999999993</v>
      </c>
      <c r="M1217">
        <v>59.7</v>
      </c>
    </row>
    <row r="1218" spans="1:13" x14ac:dyDescent="0.35">
      <c r="A1218" t="s">
        <v>6775</v>
      </c>
      <c r="B1218" t="s">
        <v>4814</v>
      </c>
      <c r="C1218" t="s">
        <v>4815</v>
      </c>
      <c r="D1218" t="s">
        <v>6180</v>
      </c>
      <c r="E1218">
        <v>2</v>
      </c>
      <c r="F1218" t="s">
        <v>4816</v>
      </c>
      <c r="G1218" t="s">
        <v>4817</v>
      </c>
      <c r="H1218" t="s">
        <v>19</v>
      </c>
      <c r="I1218" t="s">
        <v>6193</v>
      </c>
      <c r="J1218" t="s">
        <v>6186</v>
      </c>
      <c r="K1218">
        <v>0.5</v>
      </c>
      <c r="L1218">
        <v>7.77</v>
      </c>
      <c r="M1218">
        <v>15.54</v>
      </c>
    </row>
    <row r="1219" spans="1:13" x14ac:dyDescent="0.35">
      <c r="A1219" t="s">
        <v>6302</v>
      </c>
      <c r="B1219" t="s">
        <v>1204</v>
      </c>
      <c r="C1219" t="s">
        <v>1205</v>
      </c>
      <c r="D1219" t="s">
        <v>6143</v>
      </c>
      <c r="E1219">
        <v>6</v>
      </c>
      <c r="F1219" t="s">
        <v>1206</v>
      </c>
      <c r="G1219" t="s">
        <v>1207</v>
      </c>
      <c r="H1219" t="s">
        <v>318</v>
      </c>
      <c r="I1219" t="s">
        <v>6195</v>
      </c>
      <c r="J1219" t="s">
        <v>6187</v>
      </c>
      <c r="K1219">
        <v>1</v>
      </c>
      <c r="L1219">
        <v>12.95</v>
      </c>
      <c r="M1219">
        <v>77.7</v>
      </c>
    </row>
    <row r="1220" spans="1:13" x14ac:dyDescent="0.35">
      <c r="A1220" t="s">
        <v>6302</v>
      </c>
      <c r="B1220" t="s">
        <v>1204</v>
      </c>
      <c r="C1220" t="s">
        <v>1205</v>
      </c>
      <c r="D1220" t="s">
        <v>6143</v>
      </c>
      <c r="E1220">
        <v>6</v>
      </c>
      <c r="F1220" t="s">
        <v>1206</v>
      </c>
      <c r="G1220" t="s">
        <v>1207</v>
      </c>
      <c r="H1220" t="s">
        <v>318</v>
      </c>
      <c r="I1220" t="s">
        <v>6195</v>
      </c>
      <c r="J1220" t="s">
        <v>6187</v>
      </c>
      <c r="K1220">
        <v>1</v>
      </c>
      <c r="L1220">
        <v>12.95</v>
      </c>
      <c r="M1220">
        <v>77.7</v>
      </c>
    </row>
    <row r="1221" spans="1:13" x14ac:dyDescent="0.35">
      <c r="A1221" t="s">
        <v>6776</v>
      </c>
      <c r="B1221" t="s">
        <v>6053</v>
      </c>
      <c r="C1221" t="s">
        <v>6054</v>
      </c>
      <c r="D1221" t="s">
        <v>6166</v>
      </c>
      <c r="E1221">
        <v>1</v>
      </c>
      <c r="F1221" t="s">
        <v>6055</v>
      </c>
      <c r="G1221" t="s">
        <v>6056</v>
      </c>
      <c r="H1221" t="s">
        <v>318</v>
      </c>
      <c r="I1221" t="s">
        <v>6194</v>
      </c>
      <c r="J1221" t="s">
        <v>6188</v>
      </c>
      <c r="K1221">
        <v>2.5</v>
      </c>
      <c r="L1221" s="3">
        <v>31625</v>
      </c>
      <c r="M1221" s="3">
        <v>31625</v>
      </c>
    </row>
    <row r="1222" spans="1:13" x14ac:dyDescent="0.35">
      <c r="A1222" t="s">
        <v>6351</v>
      </c>
      <c r="B1222" t="s">
        <v>3493</v>
      </c>
      <c r="C1222" t="s">
        <v>3494</v>
      </c>
      <c r="D1222" t="s">
        <v>6177</v>
      </c>
      <c r="E1222">
        <v>5</v>
      </c>
      <c r="F1222" t="s">
        <v>3495</v>
      </c>
      <c r="G1222" t="s">
        <v>3496</v>
      </c>
      <c r="H1222" t="s">
        <v>19</v>
      </c>
      <c r="I1222" t="s">
        <v>6192</v>
      </c>
      <c r="J1222" t="s">
        <v>6187</v>
      </c>
      <c r="K1222">
        <v>1</v>
      </c>
      <c r="L1222">
        <v>8.9499999999999993</v>
      </c>
      <c r="M1222">
        <v>44.75</v>
      </c>
    </row>
    <row r="1223" spans="1:13" x14ac:dyDescent="0.35">
      <c r="A1223" t="s">
        <v>6351</v>
      </c>
      <c r="B1223" t="s">
        <v>3493</v>
      </c>
      <c r="C1223" t="s">
        <v>3494</v>
      </c>
      <c r="D1223" t="s">
        <v>6177</v>
      </c>
      <c r="E1223">
        <v>5</v>
      </c>
      <c r="F1223" t="s">
        <v>3495</v>
      </c>
      <c r="G1223" t="s">
        <v>3496</v>
      </c>
      <c r="H1223" t="s">
        <v>19</v>
      </c>
      <c r="I1223" t="s">
        <v>6192</v>
      </c>
      <c r="J1223" t="s">
        <v>6187</v>
      </c>
      <c r="K1223">
        <v>1</v>
      </c>
      <c r="L1223">
        <v>8.9499999999999993</v>
      </c>
      <c r="M1223">
        <v>44.75</v>
      </c>
    </row>
    <row r="1224" spans="1:13" x14ac:dyDescent="0.35">
      <c r="A1224" t="s">
        <v>6419</v>
      </c>
      <c r="B1224" t="s">
        <v>2710</v>
      </c>
      <c r="C1224" t="s">
        <v>2711</v>
      </c>
      <c r="D1224" t="s">
        <v>6142</v>
      </c>
      <c r="E1224">
        <v>4</v>
      </c>
      <c r="F1224" t="s">
        <v>2712</v>
      </c>
      <c r="G1224" t="s">
        <v>2713</v>
      </c>
      <c r="H1224" t="s">
        <v>19</v>
      </c>
      <c r="I1224" t="s">
        <v>6192</v>
      </c>
      <c r="J1224" t="s">
        <v>6186</v>
      </c>
      <c r="K1224">
        <v>2.5</v>
      </c>
      <c r="L1224" s="3">
        <v>27485</v>
      </c>
      <c r="M1224">
        <v>109.94</v>
      </c>
    </row>
    <row r="1225" spans="1:13" x14ac:dyDescent="0.35">
      <c r="A1225" t="s">
        <v>6419</v>
      </c>
      <c r="B1225" t="s">
        <v>2710</v>
      </c>
      <c r="C1225" t="s">
        <v>2711</v>
      </c>
      <c r="D1225" t="s">
        <v>6142</v>
      </c>
      <c r="E1225">
        <v>4</v>
      </c>
      <c r="F1225" t="s">
        <v>2712</v>
      </c>
      <c r="G1225" t="s">
        <v>2713</v>
      </c>
      <c r="H1225" t="s">
        <v>19</v>
      </c>
      <c r="I1225" t="s">
        <v>6192</v>
      </c>
      <c r="J1225" t="s">
        <v>6186</v>
      </c>
      <c r="K1225">
        <v>2.5</v>
      </c>
      <c r="L1225" s="3">
        <v>27485</v>
      </c>
      <c r="M1225">
        <v>109.94</v>
      </c>
    </row>
    <row r="1226" spans="1:13" x14ac:dyDescent="0.35">
      <c r="A1226" t="s">
        <v>6777</v>
      </c>
      <c r="B1226" t="s">
        <v>3094</v>
      </c>
      <c r="C1226" t="s">
        <v>3095</v>
      </c>
      <c r="D1226" t="s">
        <v>6163</v>
      </c>
      <c r="E1226">
        <v>4</v>
      </c>
      <c r="F1226" t="s">
        <v>3096</v>
      </c>
      <c r="G1226" t="s">
        <v>3097</v>
      </c>
      <c r="H1226" t="s">
        <v>28</v>
      </c>
      <c r="I1226" t="s">
        <v>6192</v>
      </c>
      <c r="J1226" t="s">
        <v>6187</v>
      </c>
      <c r="K1226">
        <v>0.2</v>
      </c>
      <c r="L1226" s="3">
        <v>2685</v>
      </c>
      <c r="M1226">
        <v>10.74</v>
      </c>
    </row>
    <row r="1227" spans="1:13" x14ac:dyDescent="0.35">
      <c r="A1227" t="s">
        <v>6777</v>
      </c>
      <c r="B1227" t="s">
        <v>3094</v>
      </c>
      <c r="C1227" t="s">
        <v>3095</v>
      </c>
      <c r="D1227" t="s">
        <v>6163</v>
      </c>
      <c r="E1227">
        <v>4</v>
      </c>
      <c r="F1227" t="s">
        <v>3096</v>
      </c>
      <c r="G1227" t="s">
        <v>3097</v>
      </c>
      <c r="H1227" t="s">
        <v>28</v>
      </c>
      <c r="I1227" t="s">
        <v>6192</v>
      </c>
      <c r="J1227" t="s">
        <v>6187</v>
      </c>
      <c r="K1227">
        <v>0.2</v>
      </c>
      <c r="L1227" s="3">
        <v>2685</v>
      </c>
      <c r="M1227">
        <v>10.74</v>
      </c>
    </row>
    <row r="1228" spans="1:13" x14ac:dyDescent="0.35">
      <c r="A1228" t="s">
        <v>6778</v>
      </c>
      <c r="B1228" t="s">
        <v>5543</v>
      </c>
      <c r="C1228" t="s">
        <v>5544</v>
      </c>
      <c r="D1228" t="s">
        <v>6161</v>
      </c>
      <c r="E1228">
        <v>6</v>
      </c>
      <c r="F1228" t="s">
        <v>5545</v>
      </c>
      <c r="G1228" t="s">
        <v>5546</v>
      </c>
      <c r="H1228" t="s">
        <v>19</v>
      </c>
      <c r="I1228" t="s">
        <v>6195</v>
      </c>
      <c r="J1228" t="s">
        <v>6186</v>
      </c>
      <c r="K1228">
        <v>0.5</v>
      </c>
      <c r="L1228">
        <v>9.51</v>
      </c>
      <c r="M1228">
        <v>57.06</v>
      </c>
    </row>
    <row r="1229" spans="1:13" x14ac:dyDescent="0.35">
      <c r="A1229" t="s">
        <v>6779</v>
      </c>
      <c r="B1229" t="s">
        <v>2992</v>
      </c>
      <c r="C1229" t="s">
        <v>2993</v>
      </c>
      <c r="D1229" t="s">
        <v>6156</v>
      </c>
      <c r="E1229">
        <v>6</v>
      </c>
      <c r="F1229" t="s">
        <v>2994</v>
      </c>
      <c r="G1229" t="s">
        <v>2995</v>
      </c>
      <c r="H1229" t="s">
        <v>318</v>
      </c>
      <c r="I1229" t="s">
        <v>6194</v>
      </c>
      <c r="J1229" t="s">
        <v>6188</v>
      </c>
      <c r="K1229">
        <v>0.2</v>
      </c>
      <c r="L1229" s="3">
        <v>4125</v>
      </c>
      <c r="M1229">
        <v>24.75</v>
      </c>
    </row>
    <row r="1230" spans="1:13" x14ac:dyDescent="0.35">
      <c r="A1230" t="s">
        <v>6779</v>
      </c>
      <c r="B1230" t="s">
        <v>2992</v>
      </c>
      <c r="C1230" t="s">
        <v>2993</v>
      </c>
      <c r="D1230" t="s">
        <v>6156</v>
      </c>
      <c r="E1230">
        <v>6</v>
      </c>
      <c r="F1230" t="s">
        <v>2994</v>
      </c>
      <c r="G1230" t="s">
        <v>2995</v>
      </c>
      <c r="H1230" t="s">
        <v>318</v>
      </c>
      <c r="I1230" t="s">
        <v>6194</v>
      </c>
      <c r="J1230" t="s">
        <v>6188</v>
      </c>
      <c r="K1230">
        <v>0.2</v>
      </c>
      <c r="L1230" s="3">
        <v>4125</v>
      </c>
      <c r="M1230">
        <v>24.75</v>
      </c>
    </row>
    <row r="1231" spans="1:13" x14ac:dyDescent="0.35">
      <c r="A1231" t="s">
        <v>6780</v>
      </c>
      <c r="B1231" t="s">
        <v>761</v>
      </c>
      <c r="C1231" t="s">
        <v>762</v>
      </c>
      <c r="D1231" t="s">
        <v>6168</v>
      </c>
      <c r="E1231">
        <v>4</v>
      </c>
      <c r="F1231" t="s">
        <v>763</v>
      </c>
      <c r="G1231" t="s">
        <v>764</v>
      </c>
      <c r="H1231" t="s">
        <v>19</v>
      </c>
      <c r="I1231" t="s">
        <v>6193</v>
      </c>
      <c r="J1231" t="s">
        <v>6187</v>
      </c>
      <c r="K1231">
        <v>2.5</v>
      </c>
      <c r="L1231" s="3">
        <v>22885</v>
      </c>
      <c r="M1231">
        <v>91.54</v>
      </c>
    </row>
    <row r="1232" spans="1:13" x14ac:dyDescent="0.35">
      <c r="A1232" t="s">
        <v>6780</v>
      </c>
      <c r="B1232" t="s">
        <v>761</v>
      </c>
      <c r="C1232" t="s">
        <v>762</v>
      </c>
      <c r="D1232" t="s">
        <v>6168</v>
      </c>
      <c r="E1232">
        <v>4</v>
      </c>
      <c r="F1232" t="s">
        <v>763</v>
      </c>
      <c r="G1232" t="s">
        <v>764</v>
      </c>
      <c r="H1232" t="s">
        <v>19</v>
      </c>
      <c r="I1232" t="s">
        <v>6193</v>
      </c>
      <c r="J1232" t="s">
        <v>6187</v>
      </c>
      <c r="K1232">
        <v>2.5</v>
      </c>
      <c r="L1232" s="3">
        <v>22885</v>
      </c>
      <c r="M1232">
        <v>91.54</v>
      </c>
    </row>
    <row r="1233" spans="1:13" x14ac:dyDescent="0.35">
      <c r="A1233" t="s">
        <v>6439</v>
      </c>
      <c r="B1233" t="s">
        <v>3505</v>
      </c>
      <c r="C1233" t="s">
        <v>3506</v>
      </c>
      <c r="D1233" t="s">
        <v>6172</v>
      </c>
      <c r="E1233">
        <v>4</v>
      </c>
      <c r="F1233" t="s">
        <v>3507</v>
      </c>
      <c r="G1233" t="s">
        <v>6197</v>
      </c>
      <c r="H1233" t="s">
        <v>19</v>
      </c>
      <c r="I1233" t="s">
        <v>6192</v>
      </c>
      <c r="J1233" t="s">
        <v>6187</v>
      </c>
      <c r="K1233">
        <v>0.5</v>
      </c>
      <c r="L1233">
        <v>5.37</v>
      </c>
      <c r="M1233">
        <v>21.48</v>
      </c>
    </row>
    <row r="1234" spans="1:13" x14ac:dyDescent="0.35">
      <c r="A1234" t="s">
        <v>6439</v>
      </c>
      <c r="B1234" t="s">
        <v>3505</v>
      </c>
      <c r="C1234" t="s">
        <v>3506</v>
      </c>
      <c r="D1234" t="s">
        <v>6172</v>
      </c>
      <c r="E1234">
        <v>4</v>
      </c>
      <c r="F1234" t="s">
        <v>3507</v>
      </c>
      <c r="G1234" t="s">
        <v>6197</v>
      </c>
      <c r="H1234" t="s">
        <v>19</v>
      </c>
      <c r="I1234" t="s">
        <v>6192</v>
      </c>
      <c r="J1234" t="s">
        <v>6187</v>
      </c>
      <c r="K1234">
        <v>0.5</v>
      </c>
      <c r="L1234">
        <v>5.37</v>
      </c>
      <c r="M1234">
        <v>21.48</v>
      </c>
    </row>
    <row r="1235" spans="1:13" x14ac:dyDescent="0.35">
      <c r="A1235" t="s">
        <v>6781</v>
      </c>
      <c r="B1235" t="s">
        <v>5768</v>
      </c>
      <c r="C1235" t="s">
        <v>5769</v>
      </c>
      <c r="D1235" t="s">
        <v>6151</v>
      </c>
      <c r="E1235">
        <v>5</v>
      </c>
      <c r="F1235" t="s">
        <v>5770</v>
      </c>
      <c r="G1235" t="s">
        <v>5771</v>
      </c>
      <c r="H1235" t="s">
        <v>19</v>
      </c>
      <c r="I1235" t="s">
        <v>6192</v>
      </c>
      <c r="J1235" t="s">
        <v>6188</v>
      </c>
      <c r="K1235">
        <v>2.5</v>
      </c>
      <c r="L1235" s="3">
        <v>22885</v>
      </c>
      <c r="M1235" s="3">
        <v>114425</v>
      </c>
    </row>
    <row r="1236" spans="1:13" x14ac:dyDescent="0.35">
      <c r="A1236" t="s">
        <v>6782</v>
      </c>
      <c r="B1236" t="s">
        <v>3648</v>
      </c>
      <c r="C1236" t="s">
        <v>3649</v>
      </c>
      <c r="D1236" t="s">
        <v>6140</v>
      </c>
      <c r="E1236">
        <v>3</v>
      </c>
      <c r="F1236" t="s">
        <v>3650</v>
      </c>
      <c r="G1236" t="s">
        <v>3651</v>
      </c>
      <c r="H1236" t="s">
        <v>19</v>
      </c>
      <c r="I1236" t="s">
        <v>6193</v>
      </c>
      <c r="J1236" t="s">
        <v>6186</v>
      </c>
      <c r="K1236">
        <v>1</v>
      </c>
      <c r="L1236">
        <v>12.95</v>
      </c>
      <c r="M1236">
        <v>38.85</v>
      </c>
    </row>
    <row r="1237" spans="1:13" x14ac:dyDescent="0.35">
      <c r="A1237" t="s">
        <v>6783</v>
      </c>
      <c r="B1237" t="s">
        <v>2440</v>
      </c>
      <c r="C1237" t="s">
        <v>2441</v>
      </c>
      <c r="D1237" t="s">
        <v>6180</v>
      </c>
      <c r="E1237">
        <v>3</v>
      </c>
      <c r="F1237" t="s">
        <v>2442</v>
      </c>
      <c r="G1237" t="s">
        <v>2443</v>
      </c>
      <c r="H1237" t="s">
        <v>19</v>
      </c>
      <c r="I1237" t="s">
        <v>6193</v>
      </c>
      <c r="J1237" t="s">
        <v>6186</v>
      </c>
      <c r="K1237">
        <v>0.5</v>
      </c>
      <c r="L1237">
        <v>7.77</v>
      </c>
      <c r="M1237">
        <v>23.31</v>
      </c>
    </row>
    <row r="1238" spans="1:13" x14ac:dyDescent="0.35">
      <c r="A1238" t="s">
        <v>6783</v>
      </c>
      <c r="B1238" t="s">
        <v>2440</v>
      </c>
      <c r="C1238" t="s">
        <v>2441</v>
      </c>
      <c r="D1238" t="s">
        <v>6180</v>
      </c>
      <c r="E1238">
        <v>3</v>
      </c>
      <c r="F1238" t="s">
        <v>2442</v>
      </c>
      <c r="G1238" t="s">
        <v>2443</v>
      </c>
      <c r="H1238" t="s">
        <v>19</v>
      </c>
      <c r="I1238" t="s">
        <v>6193</v>
      </c>
      <c r="J1238" t="s">
        <v>6186</v>
      </c>
      <c r="K1238">
        <v>0.5</v>
      </c>
      <c r="L1238">
        <v>7.77</v>
      </c>
      <c r="M1238">
        <v>23.31</v>
      </c>
    </row>
    <row r="1239" spans="1:13" x14ac:dyDescent="0.35">
      <c r="A1239" t="s">
        <v>6784</v>
      </c>
      <c r="B1239" t="s">
        <v>5345</v>
      </c>
      <c r="C1239" t="s">
        <v>5346</v>
      </c>
      <c r="D1239" t="s">
        <v>6182</v>
      </c>
      <c r="E1239">
        <v>6</v>
      </c>
      <c r="F1239" t="s">
        <v>5347</v>
      </c>
      <c r="G1239" t="s">
        <v>5348</v>
      </c>
      <c r="H1239" t="s">
        <v>19</v>
      </c>
      <c r="I1239" t="s">
        <v>6193</v>
      </c>
      <c r="J1239" t="s">
        <v>6186</v>
      </c>
      <c r="K1239">
        <v>2.5</v>
      </c>
      <c r="L1239" s="3">
        <v>29785</v>
      </c>
      <c r="M1239">
        <v>178.71</v>
      </c>
    </row>
    <row r="1240" spans="1:13" x14ac:dyDescent="0.35">
      <c r="A1240" t="s">
        <v>6584</v>
      </c>
      <c r="B1240" t="s">
        <v>4682</v>
      </c>
      <c r="C1240" t="s">
        <v>4683</v>
      </c>
      <c r="D1240" t="s">
        <v>6162</v>
      </c>
      <c r="E1240">
        <v>4</v>
      </c>
      <c r="F1240" t="s">
        <v>4684</v>
      </c>
      <c r="G1240" t="s">
        <v>4685</v>
      </c>
      <c r="H1240" t="s">
        <v>19</v>
      </c>
      <c r="I1240" t="s">
        <v>6195</v>
      </c>
      <c r="J1240" t="s">
        <v>6188</v>
      </c>
      <c r="K1240">
        <v>1</v>
      </c>
      <c r="L1240">
        <v>14.55</v>
      </c>
      <c r="M1240">
        <v>58.2</v>
      </c>
    </row>
    <row r="1241" spans="1:13" x14ac:dyDescent="0.35">
      <c r="A1241" t="s">
        <v>6785</v>
      </c>
      <c r="B1241" t="s">
        <v>3739</v>
      </c>
      <c r="C1241" t="s">
        <v>3740</v>
      </c>
      <c r="D1241" t="s">
        <v>6181</v>
      </c>
      <c r="E1241">
        <v>2</v>
      </c>
      <c r="F1241" t="s">
        <v>3741</v>
      </c>
      <c r="G1241" t="s">
        <v>3742</v>
      </c>
      <c r="H1241" t="s">
        <v>19</v>
      </c>
      <c r="I1241" t="s">
        <v>6195</v>
      </c>
      <c r="J1241" t="s">
        <v>6188</v>
      </c>
      <c r="K1241">
        <v>2.5</v>
      </c>
      <c r="L1241" s="3">
        <v>33465</v>
      </c>
      <c r="M1241">
        <v>66.930000000000007</v>
      </c>
    </row>
    <row r="1242" spans="1:13" x14ac:dyDescent="0.35">
      <c r="A1242" t="s">
        <v>6786</v>
      </c>
      <c r="B1242" t="s">
        <v>2834</v>
      </c>
      <c r="C1242" t="s">
        <v>2835</v>
      </c>
      <c r="D1242" t="s">
        <v>6180</v>
      </c>
      <c r="E1242">
        <v>3</v>
      </c>
      <c r="F1242" t="s">
        <v>2836</v>
      </c>
      <c r="G1242" t="s">
        <v>6197</v>
      </c>
      <c r="H1242" t="s">
        <v>19</v>
      </c>
      <c r="I1242" t="s">
        <v>6193</v>
      </c>
      <c r="J1242" t="s">
        <v>6186</v>
      </c>
      <c r="K1242">
        <v>0.5</v>
      </c>
      <c r="L1242">
        <v>7.77</v>
      </c>
      <c r="M1242">
        <v>23.31</v>
      </c>
    </row>
    <row r="1243" spans="1:13" x14ac:dyDescent="0.35">
      <c r="A1243" t="s">
        <v>6786</v>
      </c>
      <c r="B1243" t="s">
        <v>2834</v>
      </c>
      <c r="C1243" t="s">
        <v>2835</v>
      </c>
      <c r="D1243" t="s">
        <v>6180</v>
      </c>
      <c r="E1243">
        <v>3</v>
      </c>
      <c r="F1243" t="s">
        <v>2836</v>
      </c>
      <c r="G1243" t="s">
        <v>6197</v>
      </c>
      <c r="H1243" t="s">
        <v>19</v>
      </c>
      <c r="I1243" t="s">
        <v>6193</v>
      </c>
      <c r="J1243" t="s">
        <v>6186</v>
      </c>
      <c r="K1243">
        <v>0.5</v>
      </c>
      <c r="L1243">
        <v>7.77</v>
      </c>
      <c r="M1243">
        <v>23.31</v>
      </c>
    </row>
    <row r="1244" spans="1:13" x14ac:dyDescent="0.35">
      <c r="A1244" t="s">
        <v>6787</v>
      </c>
      <c r="B1244" t="s">
        <v>3767</v>
      </c>
      <c r="C1244" t="s">
        <v>3768</v>
      </c>
      <c r="D1244" t="s">
        <v>6171</v>
      </c>
      <c r="E1244">
        <v>3</v>
      </c>
      <c r="F1244" t="s">
        <v>3769</v>
      </c>
      <c r="G1244" t="s">
        <v>3770</v>
      </c>
      <c r="H1244" t="s">
        <v>19</v>
      </c>
      <c r="I1244" t="s">
        <v>6194</v>
      </c>
      <c r="J1244" t="s">
        <v>6186</v>
      </c>
      <c r="K1244">
        <v>1</v>
      </c>
      <c r="L1244">
        <v>14.85</v>
      </c>
      <c r="M1244">
        <v>44.55</v>
      </c>
    </row>
    <row r="1245" spans="1:13" x14ac:dyDescent="0.35">
      <c r="A1245" t="s">
        <v>6737</v>
      </c>
      <c r="B1245" t="s">
        <v>1719</v>
      </c>
      <c r="C1245" t="s">
        <v>1720</v>
      </c>
      <c r="D1245" t="s">
        <v>6155</v>
      </c>
      <c r="E1245">
        <v>5</v>
      </c>
      <c r="F1245" t="s">
        <v>1721</v>
      </c>
      <c r="G1245" t="s">
        <v>1722</v>
      </c>
      <c r="H1245" t="s">
        <v>318</v>
      </c>
      <c r="I1245" t="s">
        <v>6193</v>
      </c>
      <c r="J1245" t="s">
        <v>6188</v>
      </c>
      <c r="K1245">
        <v>1</v>
      </c>
      <c r="L1245">
        <v>11.25</v>
      </c>
      <c r="M1245">
        <v>56.25</v>
      </c>
    </row>
    <row r="1246" spans="1:13" x14ac:dyDescent="0.35">
      <c r="A1246" t="s">
        <v>6737</v>
      </c>
      <c r="B1246" t="s">
        <v>1719</v>
      </c>
      <c r="C1246" t="s">
        <v>1720</v>
      </c>
      <c r="D1246" t="s">
        <v>6155</v>
      </c>
      <c r="E1246">
        <v>5</v>
      </c>
      <c r="F1246" t="s">
        <v>1721</v>
      </c>
      <c r="G1246" t="s">
        <v>1722</v>
      </c>
      <c r="H1246" t="s">
        <v>318</v>
      </c>
      <c r="I1246" t="s">
        <v>6193</v>
      </c>
      <c r="J1246" t="s">
        <v>6188</v>
      </c>
      <c r="K1246">
        <v>1</v>
      </c>
      <c r="L1246">
        <v>11.25</v>
      </c>
      <c r="M1246">
        <v>56.25</v>
      </c>
    </row>
    <row r="1247" spans="1:13" x14ac:dyDescent="0.35">
      <c r="A1247" t="s">
        <v>6788</v>
      </c>
      <c r="B1247" t="s">
        <v>3053</v>
      </c>
      <c r="C1247" t="s">
        <v>3054</v>
      </c>
      <c r="D1247" t="s">
        <v>6149</v>
      </c>
      <c r="E1247">
        <v>4</v>
      </c>
      <c r="F1247" t="s">
        <v>3055</v>
      </c>
      <c r="G1247" t="s">
        <v>3056</v>
      </c>
      <c r="H1247" t="s">
        <v>318</v>
      </c>
      <c r="I1247" t="s">
        <v>6192</v>
      </c>
      <c r="J1247" t="s">
        <v>6187</v>
      </c>
      <c r="K1247">
        <v>2.5</v>
      </c>
      <c r="L1247" s="3">
        <v>20585</v>
      </c>
      <c r="M1247">
        <v>82.34</v>
      </c>
    </row>
    <row r="1248" spans="1:13" x14ac:dyDescent="0.35">
      <c r="A1248" t="s">
        <v>6788</v>
      </c>
      <c r="B1248" t="s">
        <v>3053</v>
      </c>
      <c r="C1248" t="s">
        <v>3054</v>
      </c>
      <c r="D1248" t="s">
        <v>6149</v>
      </c>
      <c r="E1248">
        <v>4</v>
      </c>
      <c r="F1248" t="s">
        <v>3055</v>
      </c>
      <c r="G1248" t="s">
        <v>3056</v>
      </c>
      <c r="H1248" t="s">
        <v>318</v>
      </c>
      <c r="I1248" t="s">
        <v>6192</v>
      </c>
      <c r="J1248" t="s">
        <v>6187</v>
      </c>
      <c r="K1248">
        <v>2.5</v>
      </c>
      <c r="L1248" s="3">
        <v>20585</v>
      </c>
      <c r="M1248">
        <v>82.34</v>
      </c>
    </row>
    <row r="1249" spans="1:13" x14ac:dyDescent="0.35">
      <c r="A1249" t="s">
        <v>6789</v>
      </c>
      <c r="B1249" t="s">
        <v>4557</v>
      </c>
      <c r="C1249" t="s">
        <v>4558</v>
      </c>
      <c r="D1249" t="s">
        <v>6144</v>
      </c>
      <c r="E1249">
        <v>5</v>
      </c>
      <c r="F1249" t="s">
        <v>4559</v>
      </c>
      <c r="G1249" t="s">
        <v>4560</v>
      </c>
      <c r="H1249" t="s">
        <v>19</v>
      </c>
      <c r="I1249" t="s">
        <v>6194</v>
      </c>
      <c r="J1249" t="s">
        <v>6187</v>
      </c>
      <c r="K1249">
        <v>0.5</v>
      </c>
      <c r="L1249">
        <v>7.29</v>
      </c>
      <c r="M1249">
        <v>36.450000000000003</v>
      </c>
    </row>
    <row r="1250" spans="1:13" x14ac:dyDescent="0.35">
      <c r="A1250" t="s">
        <v>6602</v>
      </c>
      <c r="B1250" t="s">
        <v>4869</v>
      </c>
      <c r="C1250" t="s">
        <v>4870</v>
      </c>
      <c r="D1250" t="s">
        <v>6176</v>
      </c>
      <c r="E1250">
        <v>2</v>
      </c>
      <c r="F1250" t="s">
        <v>4871</v>
      </c>
      <c r="G1250" t="s">
        <v>4872</v>
      </c>
      <c r="H1250" t="s">
        <v>19</v>
      </c>
      <c r="I1250" t="s">
        <v>6194</v>
      </c>
      <c r="J1250" t="s">
        <v>6186</v>
      </c>
      <c r="K1250">
        <v>0.5</v>
      </c>
      <c r="L1250">
        <v>8.91</v>
      </c>
      <c r="M1250">
        <v>17.82</v>
      </c>
    </row>
    <row r="1251" spans="1:13" x14ac:dyDescent="0.35">
      <c r="A1251" t="s">
        <v>6790</v>
      </c>
      <c r="B1251" t="s">
        <v>4174</v>
      </c>
      <c r="C1251" t="s">
        <v>4175</v>
      </c>
      <c r="D1251" t="s">
        <v>6170</v>
      </c>
      <c r="E1251">
        <v>4</v>
      </c>
      <c r="F1251" t="s">
        <v>4176</v>
      </c>
      <c r="G1251" t="s">
        <v>4177</v>
      </c>
      <c r="H1251" t="s">
        <v>318</v>
      </c>
      <c r="I1251" t="s">
        <v>6195</v>
      </c>
      <c r="J1251" t="s">
        <v>6186</v>
      </c>
      <c r="K1251">
        <v>1</v>
      </c>
      <c r="L1251">
        <v>15.85</v>
      </c>
      <c r="M1251">
        <v>63.4</v>
      </c>
    </row>
    <row r="1252" spans="1:13" x14ac:dyDescent="0.35">
      <c r="A1252" t="s">
        <v>6791</v>
      </c>
      <c r="B1252" t="s">
        <v>587</v>
      </c>
      <c r="C1252" t="s">
        <v>588</v>
      </c>
      <c r="D1252" t="s">
        <v>6140</v>
      </c>
      <c r="E1252">
        <v>6</v>
      </c>
      <c r="F1252" t="s">
        <v>589</v>
      </c>
      <c r="G1252" t="s">
        <v>590</v>
      </c>
      <c r="H1252" t="s">
        <v>19</v>
      </c>
      <c r="I1252" t="s">
        <v>6193</v>
      </c>
      <c r="J1252" t="s">
        <v>6186</v>
      </c>
      <c r="K1252">
        <v>1</v>
      </c>
      <c r="L1252">
        <v>12.95</v>
      </c>
      <c r="M1252">
        <v>77.7</v>
      </c>
    </row>
    <row r="1253" spans="1:13" x14ac:dyDescent="0.35">
      <c r="A1253" t="s">
        <v>6791</v>
      </c>
      <c r="B1253" t="s">
        <v>587</v>
      </c>
      <c r="C1253" t="s">
        <v>588</v>
      </c>
      <c r="D1253" t="s">
        <v>6140</v>
      </c>
      <c r="E1253">
        <v>6</v>
      </c>
      <c r="F1253" t="s">
        <v>589</v>
      </c>
      <c r="G1253" t="s">
        <v>590</v>
      </c>
      <c r="H1253" t="s">
        <v>19</v>
      </c>
      <c r="I1253" t="s">
        <v>6193</v>
      </c>
      <c r="J1253" t="s">
        <v>6186</v>
      </c>
      <c r="K1253">
        <v>1</v>
      </c>
      <c r="L1253">
        <v>12.95</v>
      </c>
      <c r="M1253">
        <v>77.7</v>
      </c>
    </row>
    <row r="1254" spans="1:13" x14ac:dyDescent="0.35">
      <c r="A1254" t="s">
        <v>6792</v>
      </c>
      <c r="B1254" t="s">
        <v>5910</v>
      </c>
      <c r="C1254" t="s">
        <v>5911</v>
      </c>
      <c r="D1254" t="s">
        <v>6145</v>
      </c>
      <c r="E1254">
        <v>5</v>
      </c>
      <c r="F1254" t="s">
        <v>5912</v>
      </c>
      <c r="G1254" t="s">
        <v>5913</v>
      </c>
      <c r="H1254" t="s">
        <v>19</v>
      </c>
      <c r="I1254" t="s">
        <v>6195</v>
      </c>
      <c r="J1254" t="s">
        <v>6186</v>
      </c>
      <c r="K1254">
        <v>0.2</v>
      </c>
      <c r="L1254" s="3">
        <v>4755</v>
      </c>
      <c r="M1254" s="3">
        <v>23775</v>
      </c>
    </row>
    <row r="1255" spans="1:13" x14ac:dyDescent="0.35">
      <c r="A1255" t="s">
        <v>6793</v>
      </c>
      <c r="B1255" t="s">
        <v>3130</v>
      </c>
      <c r="C1255" t="s">
        <v>3131</v>
      </c>
      <c r="D1255" t="s">
        <v>6158</v>
      </c>
      <c r="E1255">
        <v>1</v>
      </c>
      <c r="F1255" t="s">
        <v>3132</v>
      </c>
      <c r="G1255" t="s">
        <v>3133</v>
      </c>
      <c r="H1255" t="s">
        <v>19</v>
      </c>
      <c r="I1255" t="s">
        <v>6193</v>
      </c>
      <c r="J1255" t="s">
        <v>6187</v>
      </c>
      <c r="K1255">
        <v>0.5</v>
      </c>
      <c r="L1255">
        <v>5.97</v>
      </c>
      <c r="M1255">
        <v>5.97</v>
      </c>
    </row>
    <row r="1256" spans="1:13" x14ac:dyDescent="0.35">
      <c r="A1256" t="s">
        <v>6793</v>
      </c>
      <c r="B1256" t="s">
        <v>3130</v>
      </c>
      <c r="C1256" t="s">
        <v>3131</v>
      </c>
      <c r="D1256" t="s">
        <v>6158</v>
      </c>
      <c r="E1256">
        <v>1</v>
      </c>
      <c r="F1256" t="s">
        <v>3132</v>
      </c>
      <c r="G1256" t="s">
        <v>3133</v>
      </c>
      <c r="H1256" t="s">
        <v>19</v>
      </c>
      <c r="I1256" t="s">
        <v>6193</v>
      </c>
      <c r="J1256" t="s">
        <v>6187</v>
      </c>
      <c r="K1256">
        <v>0.5</v>
      </c>
      <c r="L1256">
        <v>5.97</v>
      </c>
      <c r="M1256">
        <v>5.97</v>
      </c>
    </row>
    <row r="1257" spans="1:13" x14ac:dyDescent="0.35">
      <c r="A1257" t="s">
        <v>6794</v>
      </c>
      <c r="B1257" t="s">
        <v>3790</v>
      </c>
      <c r="C1257" t="s">
        <v>3791</v>
      </c>
      <c r="D1257" t="s">
        <v>6178</v>
      </c>
      <c r="E1257">
        <v>6</v>
      </c>
      <c r="F1257" t="s">
        <v>3792</v>
      </c>
      <c r="G1257" t="s">
        <v>3793</v>
      </c>
      <c r="H1257" t="s">
        <v>19</v>
      </c>
      <c r="I1257" t="s">
        <v>6192</v>
      </c>
      <c r="J1257" t="s">
        <v>6186</v>
      </c>
      <c r="K1257">
        <v>0.2</v>
      </c>
      <c r="L1257" s="3">
        <v>3585</v>
      </c>
      <c r="M1257">
        <v>21.51</v>
      </c>
    </row>
    <row r="1258" spans="1:13" x14ac:dyDescent="0.35">
      <c r="A1258" t="s">
        <v>6209</v>
      </c>
      <c r="B1258" t="s">
        <v>5844</v>
      </c>
      <c r="C1258" t="s">
        <v>5845</v>
      </c>
      <c r="D1258" t="s">
        <v>6155</v>
      </c>
      <c r="E1258">
        <v>1</v>
      </c>
      <c r="F1258" t="s">
        <v>5846</v>
      </c>
      <c r="G1258" t="s">
        <v>5847</v>
      </c>
      <c r="H1258" t="s">
        <v>318</v>
      </c>
      <c r="I1258" t="s">
        <v>6193</v>
      </c>
      <c r="J1258" t="s">
        <v>6188</v>
      </c>
      <c r="K1258">
        <v>1</v>
      </c>
      <c r="L1258">
        <v>11.25</v>
      </c>
      <c r="M1258">
        <v>11.25</v>
      </c>
    </row>
    <row r="1259" spans="1:13" x14ac:dyDescent="0.35">
      <c r="A1259" t="s">
        <v>6795</v>
      </c>
      <c r="B1259" t="s">
        <v>4596</v>
      </c>
      <c r="C1259" t="s">
        <v>4597</v>
      </c>
      <c r="D1259" t="s">
        <v>6146</v>
      </c>
      <c r="E1259">
        <v>5</v>
      </c>
      <c r="F1259" t="s">
        <v>4598</v>
      </c>
      <c r="G1259" t="s">
        <v>4599</v>
      </c>
      <c r="H1259" t="s">
        <v>318</v>
      </c>
      <c r="I1259" t="s">
        <v>6192</v>
      </c>
      <c r="J1259" t="s">
        <v>6188</v>
      </c>
      <c r="K1259">
        <v>0.5</v>
      </c>
      <c r="L1259">
        <v>5.97</v>
      </c>
      <c r="M1259">
        <v>29.85</v>
      </c>
    </row>
    <row r="1260" spans="1:13" x14ac:dyDescent="0.35">
      <c r="A1260" t="s">
        <v>6796</v>
      </c>
      <c r="B1260" t="s">
        <v>1271</v>
      </c>
      <c r="C1260" t="s">
        <v>1272</v>
      </c>
      <c r="D1260" t="s">
        <v>6143</v>
      </c>
      <c r="E1260">
        <v>6</v>
      </c>
      <c r="F1260" t="s">
        <v>1273</v>
      </c>
      <c r="G1260" t="s">
        <v>6197</v>
      </c>
      <c r="H1260" t="s">
        <v>19</v>
      </c>
      <c r="I1260" t="s">
        <v>6195</v>
      </c>
      <c r="J1260" t="s">
        <v>6187</v>
      </c>
      <c r="K1260">
        <v>1</v>
      </c>
      <c r="L1260">
        <v>12.95</v>
      </c>
      <c r="M1260">
        <v>77.7</v>
      </c>
    </row>
    <row r="1261" spans="1:13" x14ac:dyDescent="0.35">
      <c r="A1261" t="s">
        <v>6796</v>
      </c>
      <c r="B1261" t="s">
        <v>1271</v>
      </c>
      <c r="C1261" t="s">
        <v>1272</v>
      </c>
      <c r="D1261" t="s">
        <v>6143</v>
      </c>
      <c r="E1261">
        <v>6</v>
      </c>
      <c r="F1261" t="s">
        <v>1273</v>
      </c>
      <c r="G1261" t="s">
        <v>6197</v>
      </c>
      <c r="H1261" t="s">
        <v>19</v>
      </c>
      <c r="I1261" t="s">
        <v>6195</v>
      </c>
      <c r="J1261" t="s">
        <v>6187</v>
      </c>
      <c r="K1261">
        <v>1</v>
      </c>
      <c r="L1261">
        <v>12.95</v>
      </c>
      <c r="M1261">
        <v>77.7</v>
      </c>
    </row>
    <row r="1262" spans="1:13" x14ac:dyDescent="0.35">
      <c r="A1262" t="s">
        <v>6797</v>
      </c>
      <c r="B1262" t="s">
        <v>4602</v>
      </c>
      <c r="C1262" t="s">
        <v>4603</v>
      </c>
      <c r="D1262" t="s">
        <v>6144</v>
      </c>
      <c r="E1262">
        <v>3</v>
      </c>
      <c r="F1262" t="s">
        <v>4604</v>
      </c>
      <c r="G1262" t="s">
        <v>4605</v>
      </c>
      <c r="H1262" t="s">
        <v>19</v>
      </c>
      <c r="I1262" t="s">
        <v>6194</v>
      </c>
      <c r="J1262" t="s">
        <v>6187</v>
      </c>
      <c r="K1262">
        <v>0.5</v>
      </c>
      <c r="L1262">
        <v>7.29</v>
      </c>
      <c r="M1262">
        <v>21.87</v>
      </c>
    </row>
    <row r="1263" spans="1:13" x14ac:dyDescent="0.35">
      <c r="A1263" t="s">
        <v>6798</v>
      </c>
      <c r="B1263" t="s">
        <v>2923</v>
      </c>
      <c r="C1263" t="s">
        <v>2924</v>
      </c>
      <c r="D1263" t="s">
        <v>6155</v>
      </c>
      <c r="E1263">
        <v>2</v>
      </c>
      <c r="F1263" t="s">
        <v>2925</v>
      </c>
      <c r="G1263" t="s">
        <v>6197</v>
      </c>
      <c r="H1263" t="s">
        <v>19</v>
      </c>
      <c r="I1263" t="s">
        <v>6193</v>
      </c>
      <c r="J1263" t="s">
        <v>6188</v>
      </c>
      <c r="K1263">
        <v>1</v>
      </c>
      <c r="L1263">
        <v>11.25</v>
      </c>
      <c r="M1263">
        <v>22.5</v>
      </c>
    </row>
    <row r="1264" spans="1:13" x14ac:dyDescent="0.35">
      <c r="A1264" t="s">
        <v>6798</v>
      </c>
      <c r="B1264" t="s">
        <v>2923</v>
      </c>
      <c r="C1264" t="s">
        <v>2924</v>
      </c>
      <c r="D1264" t="s">
        <v>6155</v>
      </c>
      <c r="E1264">
        <v>2</v>
      </c>
      <c r="F1264" t="s">
        <v>2925</v>
      </c>
      <c r="G1264" t="s">
        <v>6197</v>
      </c>
      <c r="H1264" t="s">
        <v>19</v>
      </c>
      <c r="I1264" t="s">
        <v>6193</v>
      </c>
      <c r="J1264" t="s">
        <v>6188</v>
      </c>
      <c r="K1264">
        <v>1</v>
      </c>
      <c r="L1264">
        <v>11.25</v>
      </c>
      <c r="M1264">
        <v>22.5</v>
      </c>
    </row>
    <row r="1265" spans="1:13" x14ac:dyDescent="0.35">
      <c r="A1265" t="s">
        <v>6228</v>
      </c>
      <c r="B1265" t="s">
        <v>541</v>
      </c>
      <c r="C1265" t="s">
        <v>542</v>
      </c>
      <c r="D1265" t="s">
        <v>6146</v>
      </c>
      <c r="E1265">
        <v>1</v>
      </c>
      <c r="F1265" t="s">
        <v>543</v>
      </c>
      <c r="G1265" t="s">
        <v>544</v>
      </c>
      <c r="H1265" t="s">
        <v>19</v>
      </c>
      <c r="I1265" t="s">
        <v>6192</v>
      </c>
      <c r="J1265" t="s">
        <v>6188</v>
      </c>
      <c r="K1265">
        <v>0.5</v>
      </c>
      <c r="L1265">
        <v>5.97</v>
      </c>
      <c r="M1265">
        <v>5.97</v>
      </c>
    </row>
    <row r="1266" spans="1:13" x14ac:dyDescent="0.35">
      <c r="A1266" t="s">
        <v>6228</v>
      </c>
      <c r="B1266" t="s">
        <v>541</v>
      </c>
      <c r="C1266" t="s">
        <v>542</v>
      </c>
      <c r="D1266" t="s">
        <v>6146</v>
      </c>
      <c r="E1266">
        <v>1</v>
      </c>
      <c r="F1266" t="s">
        <v>543</v>
      </c>
      <c r="G1266" t="s">
        <v>544</v>
      </c>
      <c r="H1266" t="s">
        <v>19</v>
      </c>
      <c r="I1266" t="s">
        <v>6192</v>
      </c>
      <c r="J1266" t="s">
        <v>6188</v>
      </c>
      <c r="K1266">
        <v>0.5</v>
      </c>
      <c r="L1266">
        <v>5.97</v>
      </c>
      <c r="M1266">
        <v>5.97</v>
      </c>
    </row>
    <row r="1267" spans="1:13" x14ac:dyDescent="0.35">
      <c r="A1267" t="s">
        <v>6345</v>
      </c>
      <c r="B1267" t="s">
        <v>3076</v>
      </c>
      <c r="C1267" t="s">
        <v>3077</v>
      </c>
      <c r="D1267" t="s">
        <v>6155</v>
      </c>
      <c r="E1267">
        <v>4</v>
      </c>
      <c r="F1267" t="s">
        <v>3078</v>
      </c>
      <c r="G1267" t="s">
        <v>3079</v>
      </c>
      <c r="H1267" t="s">
        <v>19</v>
      </c>
      <c r="I1267" t="s">
        <v>6193</v>
      </c>
      <c r="J1267" t="s">
        <v>6188</v>
      </c>
      <c r="K1267">
        <v>1</v>
      </c>
      <c r="L1267">
        <v>11.25</v>
      </c>
      <c r="M1267">
        <v>45</v>
      </c>
    </row>
    <row r="1268" spans="1:13" x14ac:dyDescent="0.35">
      <c r="A1268" t="s">
        <v>6345</v>
      </c>
      <c r="B1268" t="s">
        <v>3076</v>
      </c>
      <c r="C1268" t="s">
        <v>3077</v>
      </c>
      <c r="D1268" t="s">
        <v>6155</v>
      </c>
      <c r="E1268">
        <v>4</v>
      </c>
      <c r="F1268" t="s">
        <v>3078</v>
      </c>
      <c r="G1268" t="s">
        <v>3079</v>
      </c>
      <c r="H1268" t="s">
        <v>19</v>
      </c>
      <c r="I1268" t="s">
        <v>6193</v>
      </c>
      <c r="J1268" t="s">
        <v>6188</v>
      </c>
      <c r="K1268">
        <v>1</v>
      </c>
      <c r="L1268">
        <v>11.25</v>
      </c>
      <c r="M1268">
        <v>45</v>
      </c>
    </row>
    <row r="1269" spans="1:13" x14ac:dyDescent="0.35">
      <c r="A1269" t="s">
        <v>6799</v>
      </c>
      <c r="B1269" t="s">
        <v>5228</v>
      </c>
      <c r="C1269" t="s">
        <v>5229</v>
      </c>
      <c r="D1269" t="s">
        <v>6168</v>
      </c>
      <c r="E1269">
        <v>5</v>
      </c>
      <c r="F1269" t="s">
        <v>5230</v>
      </c>
      <c r="G1269" t="s">
        <v>5231</v>
      </c>
      <c r="H1269" t="s">
        <v>19</v>
      </c>
      <c r="I1269" t="s">
        <v>6193</v>
      </c>
      <c r="J1269" t="s">
        <v>6187</v>
      </c>
      <c r="K1269">
        <v>2.5</v>
      </c>
      <c r="L1269" s="3">
        <v>22885</v>
      </c>
      <c r="M1269" s="3">
        <v>114425</v>
      </c>
    </row>
    <row r="1270" spans="1:13" x14ac:dyDescent="0.35">
      <c r="A1270" t="s">
        <v>6716</v>
      </c>
      <c r="B1270" t="s">
        <v>5374</v>
      </c>
      <c r="C1270" t="s">
        <v>5375</v>
      </c>
      <c r="D1270" t="s">
        <v>6178</v>
      </c>
      <c r="E1270">
        <v>6</v>
      </c>
      <c r="F1270" t="s">
        <v>5376</v>
      </c>
      <c r="G1270" t="s">
        <v>5377</v>
      </c>
      <c r="H1270" t="s">
        <v>318</v>
      </c>
      <c r="I1270" t="s">
        <v>6192</v>
      </c>
      <c r="J1270" t="s">
        <v>6186</v>
      </c>
      <c r="K1270">
        <v>0.2</v>
      </c>
      <c r="L1270" s="3">
        <v>3585</v>
      </c>
      <c r="M1270">
        <v>21.51</v>
      </c>
    </row>
    <row r="1271" spans="1:13" x14ac:dyDescent="0.35">
      <c r="A1271" t="s">
        <v>6800</v>
      </c>
      <c r="B1271" t="s">
        <v>559</v>
      </c>
      <c r="C1271" t="s">
        <v>560</v>
      </c>
      <c r="D1271" t="s">
        <v>6138</v>
      </c>
      <c r="E1271">
        <v>5</v>
      </c>
      <c r="F1271" t="s">
        <v>561</v>
      </c>
      <c r="G1271" t="s">
        <v>562</v>
      </c>
      <c r="H1271" t="s">
        <v>19</v>
      </c>
      <c r="I1271" t="s">
        <v>6192</v>
      </c>
      <c r="J1271" t="s">
        <v>6188</v>
      </c>
      <c r="K1271">
        <v>1</v>
      </c>
      <c r="L1271">
        <v>9.9499999999999993</v>
      </c>
      <c r="M1271">
        <v>49.75</v>
      </c>
    </row>
    <row r="1272" spans="1:13" x14ac:dyDescent="0.35">
      <c r="A1272" t="s">
        <v>6800</v>
      </c>
      <c r="B1272" t="s">
        <v>559</v>
      </c>
      <c r="C1272" t="s">
        <v>560</v>
      </c>
      <c r="D1272" t="s">
        <v>6138</v>
      </c>
      <c r="E1272">
        <v>5</v>
      </c>
      <c r="F1272" t="s">
        <v>561</v>
      </c>
      <c r="G1272" t="s">
        <v>562</v>
      </c>
      <c r="H1272" t="s">
        <v>19</v>
      </c>
      <c r="I1272" t="s">
        <v>6192</v>
      </c>
      <c r="J1272" t="s">
        <v>6188</v>
      </c>
      <c r="K1272">
        <v>1</v>
      </c>
      <c r="L1272">
        <v>9.9499999999999993</v>
      </c>
      <c r="M1272">
        <v>49.75</v>
      </c>
    </row>
    <row r="1273" spans="1:13" x14ac:dyDescent="0.35">
      <c r="A1273" t="s">
        <v>6236</v>
      </c>
      <c r="B1273" t="s">
        <v>1923</v>
      </c>
      <c r="C1273" t="s">
        <v>1924</v>
      </c>
      <c r="D1273" t="s">
        <v>6173</v>
      </c>
      <c r="E1273">
        <v>4</v>
      </c>
      <c r="F1273" t="s">
        <v>1925</v>
      </c>
      <c r="G1273" t="s">
        <v>1926</v>
      </c>
      <c r="H1273" t="s">
        <v>28</v>
      </c>
      <c r="I1273" t="s">
        <v>6192</v>
      </c>
      <c r="J1273" t="s">
        <v>6186</v>
      </c>
      <c r="K1273">
        <v>0.5</v>
      </c>
      <c r="L1273">
        <v>7.17</v>
      </c>
      <c r="M1273">
        <v>28.68</v>
      </c>
    </row>
    <row r="1274" spans="1:13" x14ac:dyDescent="0.35">
      <c r="A1274" t="s">
        <v>6236</v>
      </c>
      <c r="B1274" t="s">
        <v>1923</v>
      </c>
      <c r="C1274" t="s">
        <v>1924</v>
      </c>
      <c r="D1274" t="s">
        <v>6173</v>
      </c>
      <c r="E1274">
        <v>4</v>
      </c>
      <c r="F1274" t="s">
        <v>1925</v>
      </c>
      <c r="G1274" t="s">
        <v>1926</v>
      </c>
      <c r="H1274" t="s">
        <v>28</v>
      </c>
      <c r="I1274" t="s">
        <v>6192</v>
      </c>
      <c r="J1274" t="s">
        <v>6186</v>
      </c>
      <c r="K1274">
        <v>0.5</v>
      </c>
      <c r="L1274">
        <v>7.17</v>
      </c>
      <c r="M1274">
        <v>28.68</v>
      </c>
    </row>
    <row r="1275" spans="1:13" x14ac:dyDescent="0.35">
      <c r="A1275" t="s">
        <v>6801</v>
      </c>
      <c r="B1275" t="s">
        <v>4411</v>
      </c>
      <c r="C1275" t="s">
        <v>4412</v>
      </c>
      <c r="D1275" t="s">
        <v>6144</v>
      </c>
      <c r="E1275">
        <v>5</v>
      </c>
      <c r="F1275" t="s">
        <v>4413</v>
      </c>
      <c r="G1275" t="s">
        <v>4414</v>
      </c>
      <c r="H1275" t="s">
        <v>19</v>
      </c>
      <c r="I1275" t="s">
        <v>6194</v>
      </c>
      <c r="J1275" t="s">
        <v>6187</v>
      </c>
      <c r="K1275">
        <v>0.5</v>
      </c>
      <c r="L1275">
        <v>7.29</v>
      </c>
      <c r="M1275">
        <v>36.450000000000003</v>
      </c>
    </row>
    <row r="1276" spans="1:13" x14ac:dyDescent="0.35">
      <c r="A1276" t="s">
        <v>6559</v>
      </c>
      <c r="B1276" t="s">
        <v>3158</v>
      </c>
      <c r="C1276" t="s">
        <v>3159</v>
      </c>
      <c r="D1276" t="s">
        <v>6154</v>
      </c>
      <c r="E1276">
        <v>2</v>
      </c>
      <c r="F1276" t="s">
        <v>3160</v>
      </c>
      <c r="G1276" t="s">
        <v>3161</v>
      </c>
      <c r="H1276" t="s">
        <v>19</v>
      </c>
      <c r="I1276" t="s">
        <v>6193</v>
      </c>
      <c r="J1276" t="s">
        <v>6187</v>
      </c>
      <c r="K1276">
        <v>0.2</v>
      </c>
      <c r="L1276" s="3">
        <v>2985</v>
      </c>
      <c r="M1276">
        <v>5.97</v>
      </c>
    </row>
    <row r="1277" spans="1:13" x14ac:dyDescent="0.35">
      <c r="A1277" t="s">
        <v>6559</v>
      </c>
      <c r="B1277" t="s">
        <v>3158</v>
      </c>
      <c r="C1277" t="s">
        <v>3159</v>
      </c>
      <c r="D1277" t="s">
        <v>6154</v>
      </c>
      <c r="E1277">
        <v>2</v>
      </c>
      <c r="F1277" t="s">
        <v>3160</v>
      </c>
      <c r="G1277" t="s">
        <v>3161</v>
      </c>
      <c r="H1277" t="s">
        <v>19</v>
      </c>
      <c r="I1277" t="s">
        <v>6193</v>
      </c>
      <c r="J1277" t="s">
        <v>6187</v>
      </c>
      <c r="K1277">
        <v>0.2</v>
      </c>
      <c r="L1277" s="3">
        <v>2985</v>
      </c>
      <c r="M1277">
        <v>5.97</v>
      </c>
    </row>
    <row r="1278" spans="1:13" x14ac:dyDescent="0.35">
      <c r="A1278" t="s">
        <v>6802</v>
      </c>
      <c r="B1278" t="s">
        <v>811</v>
      </c>
      <c r="C1278" t="s">
        <v>812</v>
      </c>
      <c r="D1278" t="s">
        <v>6171</v>
      </c>
      <c r="E1278">
        <v>4</v>
      </c>
      <c r="F1278" t="s">
        <v>813</v>
      </c>
      <c r="G1278" t="s">
        <v>814</v>
      </c>
      <c r="H1278" t="s">
        <v>19</v>
      </c>
      <c r="I1278" t="s">
        <v>6194</v>
      </c>
      <c r="J1278" t="s">
        <v>6186</v>
      </c>
      <c r="K1278">
        <v>1</v>
      </c>
      <c r="L1278">
        <v>14.85</v>
      </c>
      <c r="M1278">
        <v>59.4</v>
      </c>
    </row>
    <row r="1279" spans="1:13" x14ac:dyDescent="0.35">
      <c r="A1279" t="s">
        <v>6802</v>
      </c>
      <c r="B1279" t="s">
        <v>811</v>
      </c>
      <c r="C1279" t="s">
        <v>812</v>
      </c>
      <c r="D1279" t="s">
        <v>6171</v>
      </c>
      <c r="E1279">
        <v>4</v>
      </c>
      <c r="F1279" t="s">
        <v>813</v>
      </c>
      <c r="G1279" t="s">
        <v>814</v>
      </c>
      <c r="H1279" t="s">
        <v>19</v>
      </c>
      <c r="I1279" t="s">
        <v>6194</v>
      </c>
      <c r="J1279" t="s">
        <v>6186</v>
      </c>
      <c r="K1279">
        <v>1</v>
      </c>
      <c r="L1279">
        <v>14.85</v>
      </c>
      <c r="M1279">
        <v>59.4</v>
      </c>
    </row>
    <row r="1280" spans="1:13" x14ac:dyDescent="0.35">
      <c r="A1280" t="s">
        <v>6553</v>
      </c>
      <c r="B1280" t="s">
        <v>1048</v>
      </c>
      <c r="C1280" t="s">
        <v>1049</v>
      </c>
      <c r="D1280" t="s">
        <v>6167</v>
      </c>
      <c r="E1280">
        <v>2</v>
      </c>
      <c r="F1280" t="s">
        <v>1050</v>
      </c>
      <c r="G1280" t="s">
        <v>6197</v>
      </c>
      <c r="H1280" t="s">
        <v>19</v>
      </c>
      <c r="I1280" t="s">
        <v>6193</v>
      </c>
      <c r="J1280" t="s">
        <v>6186</v>
      </c>
      <c r="K1280">
        <v>0.2</v>
      </c>
      <c r="L1280" s="3">
        <v>3885</v>
      </c>
      <c r="M1280">
        <v>7.77</v>
      </c>
    </row>
    <row r="1281" spans="1:13" x14ac:dyDescent="0.35">
      <c r="A1281" t="s">
        <v>6553</v>
      </c>
      <c r="B1281" t="s">
        <v>1048</v>
      </c>
      <c r="C1281" t="s">
        <v>1049</v>
      </c>
      <c r="D1281" t="s">
        <v>6167</v>
      </c>
      <c r="E1281">
        <v>2</v>
      </c>
      <c r="F1281" t="s">
        <v>1050</v>
      </c>
      <c r="G1281" t="s">
        <v>6197</v>
      </c>
      <c r="H1281" t="s">
        <v>19</v>
      </c>
      <c r="I1281" t="s">
        <v>6193</v>
      </c>
      <c r="J1281" t="s">
        <v>6186</v>
      </c>
      <c r="K1281">
        <v>0.2</v>
      </c>
      <c r="L1281" s="3">
        <v>3885</v>
      </c>
      <c r="M1281">
        <v>7.77</v>
      </c>
    </row>
    <row r="1282" spans="1:13" x14ac:dyDescent="0.35">
      <c r="A1282" t="s">
        <v>6538</v>
      </c>
      <c r="B1282" t="s">
        <v>1018</v>
      </c>
      <c r="C1282" t="s">
        <v>1019</v>
      </c>
      <c r="D1282" t="s">
        <v>6154</v>
      </c>
      <c r="E1282">
        <v>6</v>
      </c>
      <c r="F1282" t="s">
        <v>1020</v>
      </c>
      <c r="G1282" t="s">
        <v>6197</v>
      </c>
      <c r="H1282" t="s">
        <v>318</v>
      </c>
      <c r="I1282" t="s">
        <v>6193</v>
      </c>
      <c r="J1282" t="s">
        <v>6187</v>
      </c>
      <c r="K1282">
        <v>0.2</v>
      </c>
      <c r="L1282" s="3">
        <v>2985</v>
      </c>
      <c r="M1282">
        <v>17.91</v>
      </c>
    </row>
    <row r="1283" spans="1:13" x14ac:dyDescent="0.35">
      <c r="A1283" t="s">
        <v>6538</v>
      </c>
      <c r="B1283" t="s">
        <v>1018</v>
      </c>
      <c r="C1283" t="s">
        <v>1019</v>
      </c>
      <c r="D1283" t="s">
        <v>6154</v>
      </c>
      <c r="E1283">
        <v>6</v>
      </c>
      <c r="F1283" t="s">
        <v>1020</v>
      </c>
      <c r="G1283" t="s">
        <v>6197</v>
      </c>
      <c r="H1283" t="s">
        <v>318</v>
      </c>
      <c r="I1283" t="s">
        <v>6193</v>
      </c>
      <c r="J1283" t="s">
        <v>6187</v>
      </c>
      <c r="K1283">
        <v>0.2</v>
      </c>
      <c r="L1283" s="3">
        <v>2985</v>
      </c>
      <c r="M1283">
        <v>17.91</v>
      </c>
    </row>
    <row r="1284" spans="1:13" x14ac:dyDescent="0.35">
      <c r="A1284" t="s">
        <v>6477</v>
      </c>
      <c r="B1284" t="s">
        <v>3571</v>
      </c>
      <c r="C1284" t="s">
        <v>3572</v>
      </c>
      <c r="D1284" t="s">
        <v>6150</v>
      </c>
      <c r="E1284">
        <v>4</v>
      </c>
      <c r="F1284" t="s">
        <v>3573</v>
      </c>
      <c r="G1284" t="s">
        <v>3574</v>
      </c>
      <c r="H1284" t="s">
        <v>28</v>
      </c>
      <c r="I1284" t="s">
        <v>6195</v>
      </c>
      <c r="J1284" t="s">
        <v>6187</v>
      </c>
      <c r="K1284">
        <v>0.2</v>
      </c>
      <c r="L1284" s="3">
        <v>3885</v>
      </c>
      <c r="M1284">
        <v>15.54</v>
      </c>
    </row>
    <row r="1285" spans="1:13" x14ac:dyDescent="0.35">
      <c r="A1285" t="s">
        <v>6477</v>
      </c>
      <c r="B1285" t="s">
        <v>3571</v>
      </c>
      <c r="C1285" t="s">
        <v>3572</v>
      </c>
      <c r="D1285" t="s">
        <v>6150</v>
      </c>
      <c r="E1285">
        <v>4</v>
      </c>
      <c r="F1285" t="s">
        <v>3573</v>
      </c>
      <c r="G1285" t="s">
        <v>3574</v>
      </c>
      <c r="H1285" t="s">
        <v>28</v>
      </c>
      <c r="I1285" t="s">
        <v>6195</v>
      </c>
      <c r="J1285" t="s">
        <v>6187</v>
      </c>
      <c r="K1285">
        <v>0.2</v>
      </c>
      <c r="L1285" s="3">
        <v>3885</v>
      </c>
      <c r="M1285">
        <v>15.54</v>
      </c>
    </row>
    <row r="1286" spans="1:13" x14ac:dyDescent="0.35">
      <c r="A1286" t="s">
        <v>6803</v>
      </c>
      <c r="B1286" t="s">
        <v>3778</v>
      </c>
      <c r="C1286" t="s">
        <v>3779</v>
      </c>
      <c r="D1286" t="s">
        <v>6183</v>
      </c>
      <c r="E1286">
        <v>5</v>
      </c>
      <c r="F1286" t="s">
        <v>3780</v>
      </c>
      <c r="G1286" t="s">
        <v>3781</v>
      </c>
      <c r="H1286" t="s">
        <v>19</v>
      </c>
      <c r="I1286" t="s">
        <v>6194</v>
      </c>
      <c r="J1286" t="s">
        <v>6187</v>
      </c>
      <c r="K1286">
        <v>1</v>
      </c>
      <c r="L1286">
        <v>12.15</v>
      </c>
      <c r="M1286">
        <v>60.75</v>
      </c>
    </row>
    <row r="1287" spans="1:13" x14ac:dyDescent="0.35">
      <c r="A1287" t="s">
        <v>6804</v>
      </c>
      <c r="B1287" t="s">
        <v>2751</v>
      </c>
      <c r="C1287" t="s">
        <v>2752</v>
      </c>
      <c r="D1287" t="s">
        <v>6159</v>
      </c>
      <c r="E1287">
        <v>2</v>
      </c>
      <c r="F1287" t="s">
        <v>2753</v>
      </c>
      <c r="G1287" t="s">
        <v>2754</v>
      </c>
      <c r="H1287" t="s">
        <v>19</v>
      </c>
      <c r="I1287" t="s">
        <v>6195</v>
      </c>
      <c r="J1287" t="s">
        <v>6188</v>
      </c>
      <c r="K1287">
        <v>0.2</v>
      </c>
      <c r="L1287" s="3">
        <v>4365</v>
      </c>
      <c r="M1287">
        <v>8.73</v>
      </c>
    </row>
    <row r="1288" spans="1:13" x14ac:dyDescent="0.35">
      <c r="A1288" t="s">
        <v>6804</v>
      </c>
      <c r="B1288" t="s">
        <v>2751</v>
      </c>
      <c r="C1288" t="s">
        <v>2752</v>
      </c>
      <c r="D1288" t="s">
        <v>6159</v>
      </c>
      <c r="E1288">
        <v>2</v>
      </c>
      <c r="F1288" t="s">
        <v>2753</v>
      </c>
      <c r="G1288" t="s">
        <v>2754</v>
      </c>
      <c r="H1288" t="s">
        <v>19</v>
      </c>
      <c r="I1288" t="s">
        <v>6195</v>
      </c>
      <c r="J1288" t="s">
        <v>6188</v>
      </c>
      <c r="K1288">
        <v>0.2</v>
      </c>
      <c r="L1288" s="3">
        <v>4365</v>
      </c>
      <c r="M1288">
        <v>8.73</v>
      </c>
    </row>
    <row r="1289" spans="1:13" x14ac:dyDescent="0.35">
      <c r="A1289" t="s">
        <v>6518</v>
      </c>
      <c r="B1289" t="s">
        <v>1038</v>
      </c>
      <c r="C1289" t="s">
        <v>1039</v>
      </c>
      <c r="D1289" t="s">
        <v>6154</v>
      </c>
      <c r="E1289">
        <v>1</v>
      </c>
      <c r="F1289" t="s">
        <v>1040</v>
      </c>
      <c r="G1289" t="s">
        <v>6197</v>
      </c>
      <c r="H1289" t="s">
        <v>318</v>
      </c>
      <c r="I1289" t="s">
        <v>6193</v>
      </c>
      <c r="J1289" t="s">
        <v>6187</v>
      </c>
      <c r="K1289">
        <v>0.2</v>
      </c>
      <c r="L1289" s="3">
        <v>2985</v>
      </c>
      <c r="M1289" s="3">
        <v>2985</v>
      </c>
    </row>
    <row r="1290" spans="1:13" x14ac:dyDescent="0.35">
      <c r="A1290" t="s">
        <v>6518</v>
      </c>
      <c r="B1290" t="s">
        <v>1038</v>
      </c>
      <c r="C1290" t="s">
        <v>1039</v>
      </c>
      <c r="D1290" t="s">
        <v>6154</v>
      </c>
      <c r="E1290">
        <v>1</v>
      </c>
      <c r="F1290" t="s">
        <v>1040</v>
      </c>
      <c r="G1290" t="s">
        <v>6197</v>
      </c>
      <c r="H1290" t="s">
        <v>318</v>
      </c>
      <c r="I1290" t="s">
        <v>6193</v>
      </c>
      <c r="J1290" t="s">
        <v>6187</v>
      </c>
      <c r="K1290">
        <v>0.2</v>
      </c>
      <c r="L1290" s="3">
        <v>2985</v>
      </c>
      <c r="M1290" s="3">
        <v>2985</v>
      </c>
    </row>
    <row r="1291" spans="1:13" x14ac:dyDescent="0.35">
      <c r="A1291" t="s">
        <v>6753</v>
      </c>
      <c r="B1291" t="s">
        <v>5564</v>
      </c>
      <c r="C1291" t="s">
        <v>5565</v>
      </c>
      <c r="D1291" t="s">
        <v>6183</v>
      </c>
      <c r="E1291">
        <v>2</v>
      </c>
      <c r="F1291" t="s">
        <v>5566</v>
      </c>
      <c r="G1291" t="s">
        <v>5567</v>
      </c>
      <c r="H1291" t="s">
        <v>28</v>
      </c>
      <c r="I1291" t="s">
        <v>6194</v>
      </c>
      <c r="J1291" t="s">
        <v>6187</v>
      </c>
      <c r="K1291">
        <v>1</v>
      </c>
      <c r="L1291">
        <v>12.15</v>
      </c>
      <c r="M1291">
        <v>24.3</v>
      </c>
    </row>
    <row r="1292" spans="1:13" x14ac:dyDescent="0.35">
      <c r="A1292" t="s">
        <v>6730</v>
      </c>
      <c r="B1292" t="s">
        <v>4516</v>
      </c>
      <c r="C1292" t="s">
        <v>4517</v>
      </c>
      <c r="D1292" t="s">
        <v>6174</v>
      </c>
      <c r="E1292">
        <v>1</v>
      </c>
      <c r="F1292" t="s">
        <v>4518</v>
      </c>
      <c r="G1292" t="s">
        <v>4519</v>
      </c>
      <c r="H1292" t="s">
        <v>19</v>
      </c>
      <c r="I1292" t="s">
        <v>6192</v>
      </c>
      <c r="J1292" t="s">
        <v>6188</v>
      </c>
      <c r="K1292">
        <v>0.2</v>
      </c>
      <c r="L1292" s="3">
        <v>2985</v>
      </c>
      <c r="M1292" s="3">
        <v>2985</v>
      </c>
    </row>
    <row r="1293" spans="1:13" x14ac:dyDescent="0.35">
      <c r="A1293" t="s">
        <v>6688</v>
      </c>
      <c r="B1293" t="s">
        <v>5995</v>
      </c>
      <c r="C1293" t="s">
        <v>5996</v>
      </c>
      <c r="D1293" t="s">
        <v>6172</v>
      </c>
      <c r="E1293">
        <v>1</v>
      </c>
      <c r="F1293" t="s">
        <v>5997</v>
      </c>
      <c r="G1293" t="s">
        <v>5998</v>
      </c>
      <c r="H1293" t="s">
        <v>19</v>
      </c>
      <c r="I1293" t="s">
        <v>6192</v>
      </c>
      <c r="J1293" t="s">
        <v>6187</v>
      </c>
      <c r="K1293">
        <v>0.5</v>
      </c>
      <c r="L1293">
        <v>5.37</v>
      </c>
      <c r="M1293">
        <v>5.37</v>
      </c>
    </row>
    <row r="1294" spans="1:13" x14ac:dyDescent="0.35">
      <c r="A1294" t="s">
        <v>6805</v>
      </c>
      <c r="B1294" t="s">
        <v>800</v>
      </c>
      <c r="C1294" t="s">
        <v>801</v>
      </c>
      <c r="D1294" t="s">
        <v>6170</v>
      </c>
      <c r="E1294">
        <v>3</v>
      </c>
      <c r="F1294" t="s">
        <v>802</v>
      </c>
      <c r="G1294" t="s">
        <v>6197</v>
      </c>
      <c r="H1294" t="s">
        <v>19</v>
      </c>
      <c r="I1294" t="s">
        <v>6195</v>
      </c>
      <c r="J1294" t="s">
        <v>6186</v>
      </c>
      <c r="K1294">
        <v>1</v>
      </c>
      <c r="L1294">
        <v>15.85</v>
      </c>
      <c r="M1294">
        <v>47.55</v>
      </c>
    </row>
    <row r="1295" spans="1:13" x14ac:dyDescent="0.35">
      <c r="A1295" t="s">
        <v>6805</v>
      </c>
      <c r="B1295" t="s">
        <v>800</v>
      </c>
      <c r="C1295" t="s">
        <v>801</v>
      </c>
      <c r="D1295" t="s">
        <v>6170</v>
      </c>
      <c r="E1295">
        <v>3</v>
      </c>
      <c r="F1295" t="s">
        <v>802</v>
      </c>
      <c r="G1295" t="s">
        <v>6197</v>
      </c>
      <c r="H1295" t="s">
        <v>19</v>
      </c>
      <c r="I1295" t="s">
        <v>6195</v>
      </c>
      <c r="J1295" t="s">
        <v>6186</v>
      </c>
      <c r="K1295">
        <v>1</v>
      </c>
      <c r="L1295">
        <v>15.85</v>
      </c>
      <c r="M1295">
        <v>47.55</v>
      </c>
    </row>
    <row r="1296" spans="1:13" x14ac:dyDescent="0.35">
      <c r="A1296" t="s">
        <v>6806</v>
      </c>
      <c r="B1296" t="s">
        <v>1818</v>
      </c>
      <c r="C1296" t="s">
        <v>1819</v>
      </c>
      <c r="D1296" t="s">
        <v>6164</v>
      </c>
      <c r="E1296">
        <v>5</v>
      </c>
      <c r="F1296" t="s">
        <v>1820</v>
      </c>
      <c r="G1296" t="s">
        <v>6197</v>
      </c>
      <c r="H1296" t="s">
        <v>318</v>
      </c>
      <c r="I1296" t="s">
        <v>6195</v>
      </c>
      <c r="J1296" t="s">
        <v>6186</v>
      </c>
      <c r="K1296">
        <v>2.5</v>
      </c>
      <c r="L1296" s="3">
        <v>36455</v>
      </c>
      <c r="M1296" s="3">
        <v>182275</v>
      </c>
    </row>
    <row r="1297" spans="1:13" x14ac:dyDescent="0.35">
      <c r="A1297" t="s">
        <v>6806</v>
      </c>
      <c r="B1297" t="s">
        <v>1818</v>
      </c>
      <c r="C1297" t="s">
        <v>1819</v>
      </c>
      <c r="D1297" t="s">
        <v>6164</v>
      </c>
      <c r="E1297">
        <v>5</v>
      </c>
      <c r="F1297" t="s">
        <v>1820</v>
      </c>
      <c r="G1297" t="s">
        <v>6197</v>
      </c>
      <c r="H1297" t="s">
        <v>318</v>
      </c>
      <c r="I1297" t="s">
        <v>6195</v>
      </c>
      <c r="J1297" t="s">
        <v>6186</v>
      </c>
      <c r="K1297">
        <v>2.5</v>
      </c>
      <c r="L1297" s="3">
        <v>36455</v>
      </c>
      <c r="M1297" s="3">
        <v>182275</v>
      </c>
    </row>
    <row r="1298" spans="1:13" x14ac:dyDescent="0.35">
      <c r="A1298" t="s">
        <v>6579</v>
      </c>
      <c r="B1298" t="s">
        <v>4694</v>
      </c>
      <c r="C1298" t="s">
        <v>4695</v>
      </c>
      <c r="D1298" t="s">
        <v>6174</v>
      </c>
      <c r="E1298">
        <v>6</v>
      </c>
      <c r="F1298" t="s">
        <v>4696</v>
      </c>
      <c r="G1298" t="s">
        <v>6197</v>
      </c>
      <c r="H1298" t="s">
        <v>19</v>
      </c>
      <c r="I1298" t="s">
        <v>6192</v>
      </c>
      <c r="J1298" t="s">
        <v>6188</v>
      </c>
      <c r="K1298">
        <v>0.2</v>
      </c>
      <c r="L1298" s="3">
        <v>2985</v>
      </c>
      <c r="M1298">
        <v>17.91</v>
      </c>
    </row>
    <row r="1299" spans="1:13" x14ac:dyDescent="0.35">
      <c r="A1299" t="s">
        <v>6807</v>
      </c>
      <c r="B1299" t="s">
        <v>4803</v>
      </c>
      <c r="C1299" t="s">
        <v>4804</v>
      </c>
      <c r="D1299" t="s">
        <v>6180</v>
      </c>
      <c r="E1299">
        <v>3</v>
      </c>
      <c r="F1299" t="s">
        <v>4805</v>
      </c>
      <c r="G1299" t="s">
        <v>6197</v>
      </c>
      <c r="H1299" t="s">
        <v>19</v>
      </c>
      <c r="I1299" t="s">
        <v>6193</v>
      </c>
      <c r="J1299" t="s">
        <v>6186</v>
      </c>
      <c r="K1299">
        <v>0.5</v>
      </c>
      <c r="L1299">
        <v>7.77</v>
      </c>
      <c r="M1299">
        <v>23.31</v>
      </c>
    </row>
    <row r="1300" spans="1:13" x14ac:dyDescent="0.35">
      <c r="A1300" t="s">
        <v>6808</v>
      </c>
      <c r="B1300" t="s">
        <v>2554</v>
      </c>
      <c r="C1300" t="s">
        <v>2555</v>
      </c>
      <c r="D1300" t="s">
        <v>6144</v>
      </c>
      <c r="E1300">
        <v>6</v>
      </c>
      <c r="F1300" t="s">
        <v>2556</v>
      </c>
      <c r="G1300" t="s">
        <v>6197</v>
      </c>
      <c r="H1300" t="s">
        <v>19</v>
      </c>
      <c r="I1300" t="s">
        <v>6194</v>
      </c>
      <c r="J1300" t="s">
        <v>6187</v>
      </c>
      <c r="K1300">
        <v>0.5</v>
      </c>
      <c r="L1300">
        <v>7.29</v>
      </c>
      <c r="M1300">
        <v>43.74</v>
      </c>
    </row>
    <row r="1301" spans="1:13" x14ac:dyDescent="0.35">
      <c r="A1301" t="s">
        <v>6808</v>
      </c>
      <c r="B1301" t="s">
        <v>2554</v>
      </c>
      <c r="C1301" t="s">
        <v>2555</v>
      </c>
      <c r="D1301" t="s">
        <v>6144</v>
      </c>
      <c r="E1301">
        <v>6</v>
      </c>
      <c r="F1301" t="s">
        <v>2556</v>
      </c>
      <c r="G1301" t="s">
        <v>6197</v>
      </c>
      <c r="H1301" t="s">
        <v>19</v>
      </c>
      <c r="I1301" t="s">
        <v>6194</v>
      </c>
      <c r="J1301" t="s">
        <v>6187</v>
      </c>
      <c r="K1301">
        <v>0.5</v>
      </c>
      <c r="L1301">
        <v>7.29</v>
      </c>
      <c r="M1301">
        <v>43.74</v>
      </c>
    </row>
    <row r="1302" spans="1:13" x14ac:dyDescent="0.35">
      <c r="A1302" t="s">
        <v>6809</v>
      </c>
      <c r="B1302" t="s">
        <v>1638</v>
      </c>
      <c r="C1302" t="s">
        <v>1639</v>
      </c>
      <c r="D1302" t="s">
        <v>6141</v>
      </c>
      <c r="E1302">
        <v>6</v>
      </c>
      <c r="F1302" t="s">
        <v>1640</v>
      </c>
      <c r="G1302" t="s">
        <v>6197</v>
      </c>
      <c r="H1302" t="s">
        <v>19</v>
      </c>
      <c r="I1302" t="s">
        <v>6194</v>
      </c>
      <c r="J1302" t="s">
        <v>6188</v>
      </c>
      <c r="K1302">
        <v>1</v>
      </c>
      <c r="L1302">
        <v>13.75</v>
      </c>
      <c r="M1302">
        <v>82.5</v>
      </c>
    </row>
    <row r="1303" spans="1:13" x14ac:dyDescent="0.35">
      <c r="A1303" t="s">
        <v>6809</v>
      </c>
      <c r="B1303" t="s">
        <v>1638</v>
      </c>
      <c r="C1303" t="s">
        <v>1639</v>
      </c>
      <c r="D1303" t="s">
        <v>6141</v>
      </c>
      <c r="E1303">
        <v>6</v>
      </c>
      <c r="F1303" t="s">
        <v>1640</v>
      </c>
      <c r="G1303" t="s">
        <v>6197</v>
      </c>
      <c r="H1303" t="s">
        <v>19</v>
      </c>
      <c r="I1303" t="s">
        <v>6194</v>
      </c>
      <c r="J1303" t="s">
        <v>6188</v>
      </c>
      <c r="K1303">
        <v>1</v>
      </c>
      <c r="L1303">
        <v>13.75</v>
      </c>
      <c r="M1303">
        <v>82.5</v>
      </c>
    </row>
    <row r="1304" spans="1:13" x14ac:dyDescent="0.35">
      <c r="A1304" t="s">
        <v>6372</v>
      </c>
      <c r="B1304" t="s">
        <v>1379</v>
      </c>
      <c r="C1304" t="s">
        <v>1380</v>
      </c>
      <c r="D1304" t="s">
        <v>6149</v>
      </c>
      <c r="E1304">
        <v>6</v>
      </c>
      <c r="F1304" t="s">
        <v>1381</v>
      </c>
      <c r="G1304" t="s">
        <v>6197</v>
      </c>
      <c r="H1304" t="s">
        <v>19</v>
      </c>
      <c r="I1304" t="s">
        <v>6192</v>
      </c>
      <c r="J1304" t="s">
        <v>6187</v>
      </c>
      <c r="K1304">
        <v>2.5</v>
      </c>
      <c r="L1304" s="3">
        <v>20585</v>
      </c>
      <c r="M1304">
        <v>123.51</v>
      </c>
    </row>
    <row r="1305" spans="1:13" x14ac:dyDescent="0.35">
      <c r="A1305" t="s">
        <v>6372</v>
      </c>
      <c r="B1305" t="s">
        <v>1379</v>
      </c>
      <c r="C1305" t="s">
        <v>1380</v>
      </c>
      <c r="D1305" t="s">
        <v>6149</v>
      </c>
      <c r="E1305">
        <v>6</v>
      </c>
      <c r="F1305" t="s">
        <v>1381</v>
      </c>
      <c r="G1305" t="s">
        <v>6197</v>
      </c>
      <c r="H1305" t="s">
        <v>19</v>
      </c>
      <c r="I1305" t="s">
        <v>6192</v>
      </c>
      <c r="J1305" t="s">
        <v>6187</v>
      </c>
      <c r="K1305">
        <v>2.5</v>
      </c>
      <c r="L1305" s="3">
        <v>20585</v>
      </c>
      <c r="M1305">
        <v>123.51</v>
      </c>
    </row>
    <row r="1306" spans="1:13" x14ac:dyDescent="0.35">
      <c r="A1306" t="s">
        <v>6810</v>
      </c>
      <c r="B1306" t="s">
        <v>5519</v>
      </c>
      <c r="C1306" t="s">
        <v>5520</v>
      </c>
      <c r="D1306" t="s">
        <v>6163</v>
      </c>
      <c r="E1306">
        <v>1</v>
      </c>
      <c r="F1306" t="s">
        <v>5521</v>
      </c>
      <c r="G1306" t="s">
        <v>5522</v>
      </c>
      <c r="H1306" t="s">
        <v>19</v>
      </c>
      <c r="I1306" t="s">
        <v>6192</v>
      </c>
      <c r="J1306" t="s">
        <v>6187</v>
      </c>
      <c r="K1306">
        <v>0.2</v>
      </c>
      <c r="L1306" s="3">
        <v>2685</v>
      </c>
      <c r="M1306" s="3">
        <v>2685</v>
      </c>
    </row>
    <row r="1307" spans="1:13" x14ac:dyDescent="0.35">
      <c r="A1307" t="s">
        <v>6811</v>
      </c>
      <c r="B1307" t="s">
        <v>3254</v>
      </c>
      <c r="C1307" t="s">
        <v>3255</v>
      </c>
      <c r="D1307" t="s">
        <v>6170</v>
      </c>
      <c r="E1307">
        <v>6</v>
      </c>
      <c r="F1307" t="s">
        <v>3256</v>
      </c>
      <c r="G1307" t="s">
        <v>3257</v>
      </c>
      <c r="H1307" t="s">
        <v>19</v>
      </c>
      <c r="I1307" t="s">
        <v>6195</v>
      </c>
      <c r="J1307" t="s">
        <v>6186</v>
      </c>
      <c r="K1307">
        <v>1</v>
      </c>
      <c r="L1307">
        <v>15.85</v>
      </c>
      <c r="M1307">
        <v>95.1</v>
      </c>
    </row>
    <row r="1308" spans="1:13" x14ac:dyDescent="0.35">
      <c r="A1308" t="s">
        <v>6811</v>
      </c>
      <c r="B1308" t="s">
        <v>3254</v>
      </c>
      <c r="C1308" t="s">
        <v>3255</v>
      </c>
      <c r="D1308" t="s">
        <v>6170</v>
      </c>
      <c r="E1308">
        <v>6</v>
      </c>
      <c r="F1308" t="s">
        <v>3256</v>
      </c>
      <c r="G1308" t="s">
        <v>3257</v>
      </c>
      <c r="H1308" t="s">
        <v>19</v>
      </c>
      <c r="I1308" t="s">
        <v>6195</v>
      </c>
      <c r="J1308" t="s">
        <v>6186</v>
      </c>
      <c r="K1308">
        <v>1</v>
      </c>
      <c r="L1308">
        <v>15.85</v>
      </c>
      <c r="M1308">
        <v>95.1</v>
      </c>
    </row>
    <row r="1309" spans="1:13" x14ac:dyDescent="0.35">
      <c r="A1309" t="s">
        <v>6724</v>
      </c>
      <c r="B1309" t="s">
        <v>637</v>
      </c>
      <c r="C1309" t="s">
        <v>638</v>
      </c>
      <c r="D1309" t="s">
        <v>6157</v>
      </c>
      <c r="E1309">
        <v>4</v>
      </c>
      <c r="F1309" t="s">
        <v>639</v>
      </c>
      <c r="G1309" t="s">
        <v>640</v>
      </c>
      <c r="H1309" t="s">
        <v>19</v>
      </c>
      <c r="I1309" t="s">
        <v>6193</v>
      </c>
      <c r="J1309" t="s">
        <v>6188</v>
      </c>
      <c r="K1309">
        <v>0.5</v>
      </c>
      <c r="L1309">
        <v>6.75</v>
      </c>
      <c r="M1309">
        <v>27</v>
      </c>
    </row>
    <row r="1310" spans="1:13" x14ac:dyDescent="0.35">
      <c r="A1310" t="s">
        <v>6724</v>
      </c>
      <c r="B1310" t="s">
        <v>637</v>
      </c>
      <c r="C1310" t="s">
        <v>638</v>
      </c>
      <c r="D1310" t="s">
        <v>6157</v>
      </c>
      <c r="E1310">
        <v>4</v>
      </c>
      <c r="F1310" t="s">
        <v>639</v>
      </c>
      <c r="G1310" t="s">
        <v>640</v>
      </c>
      <c r="H1310" t="s">
        <v>19</v>
      </c>
      <c r="I1310" t="s">
        <v>6193</v>
      </c>
      <c r="J1310" t="s">
        <v>6188</v>
      </c>
      <c r="K1310">
        <v>0.5</v>
      </c>
      <c r="L1310">
        <v>6.75</v>
      </c>
      <c r="M1310">
        <v>27</v>
      </c>
    </row>
    <row r="1311" spans="1:13" x14ac:dyDescent="0.35">
      <c r="A1311" t="s">
        <v>6812</v>
      </c>
      <c r="B1311" t="s">
        <v>4505</v>
      </c>
      <c r="C1311" t="s">
        <v>4506</v>
      </c>
      <c r="D1311" t="s">
        <v>6174</v>
      </c>
      <c r="E1311">
        <v>6</v>
      </c>
      <c r="F1311" t="s">
        <v>4507</v>
      </c>
      <c r="G1311" t="s">
        <v>4508</v>
      </c>
      <c r="H1311" t="s">
        <v>19</v>
      </c>
      <c r="I1311" t="s">
        <v>6192</v>
      </c>
      <c r="J1311" t="s">
        <v>6188</v>
      </c>
      <c r="K1311">
        <v>0.2</v>
      </c>
      <c r="L1311" s="3">
        <v>2985</v>
      </c>
      <c r="M1311">
        <v>17.91</v>
      </c>
    </row>
    <row r="1312" spans="1:13" x14ac:dyDescent="0.35">
      <c r="A1312" t="s">
        <v>6813</v>
      </c>
      <c r="B1312" t="s">
        <v>4608</v>
      </c>
      <c r="C1312" t="s">
        <v>4609</v>
      </c>
      <c r="D1312" t="s">
        <v>6159</v>
      </c>
      <c r="E1312">
        <v>1</v>
      </c>
      <c r="F1312" t="s">
        <v>4610</v>
      </c>
      <c r="G1312" t="s">
        <v>4611</v>
      </c>
      <c r="H1312" t="s">
        <v>28</v>
      </c>
      <c r="I1312" t="s">
        <v>6195</v>
      </c>
      <c r="J1312" t="s">
        <v>6188</v>
      </c>
      <c r="K1312">
        <v>0.2</v>
      </c>
      <c r="L1312" s="3">
        <v>4365</v>
      </c>
      <c r="M1312" s="3">
        <v>4365</v>
      </c>
    </row>
    <row r="1313" spans="1:13" x14ac:dyDescent="0.35">
      <c r="A1313" t="s">
        <v>6690</v>
      </c>
      <c r="B1313" t="s">
        <v>2279</v>
      </c>
      <c r="C1313" t="s">
        <v>2280</v>
      </c>
      <c r="D1313" t="s">
        <v>6144</v>
      </c>
      <c r="E1313">
        <v>3</v>
      </c>
      <c r="F1313" t="s">
        <v>2281</v>
      </c>
      <c r="G1313" t="s">
        <v>2282</v>
      </c>
      <c r="H1313" t="s">
        <v>19</v>
      </c>
      <c r="I1313" t="s">
        <v>6194</v>
      </c>
      <c r="J1313" t="s">
        <v>6187</v>
      </c>
      <c r="K1313">
        <v>0.5</v>
      </c>
      <c r="L1313">
        <v>7.29</v>
      </c>
      <c r="M1313">
        <v>21.87</v>
      </c>
    </row>
    <row r="1314" spans="1:13" x14ac:dyDescent="0.35">
      <c r="A1314" t="s">
        <v>6814</v>
      </c>
      <c r="B1314" t="s">
        <v>2351</v>
      </c>
      <c r="C1314" t="s">
        <v>2280</v>
      </c>
      <c r="D1314" t="s">
        <v>6172</v>
      </c>
      <c r="E1314">
        <v>3</v>
      </c>
      <c r="F1314" t="s">
        <v>2281</v>
      </c>
      <c r="G1314" t="s">
        <v>2282</v>
      </c>
      <c r="H1314" t="s">
        <v>19</v>
      </c>
      <c r="I1314" t="s">
        <v>6192</v>
      </c>
      <c r="J1314" t="s">
        <v>6187</v>
      </c>
      <c r="K1314">
        <v>0.5</v>
      </c>
      <c r="L1314">
        <v>5.37</v>
      </c>
      <c r="M1314">
        <v>16.11</v>
      </c>
    </row>
    <row r="1315" spans="1:13" x14ac:dyDescent="0.35">
      <c r="A1315" t="s">
        <v>6690</v>
      </c>
      <c r="B1315" t="s">
        <v>2279</v>
      </c>
      <c r="C1315" t="s">
        <v>2280</v>
      </c>
      <c r="D1315" t="s">
        <v>6144</v>
      </c>
      <c r="E1315">
        <v>3</v>
      </c>
      <c r="F1315" t="s">
        <v>2281</v>
      </c>
      <c r="G1315" t="s">
        <v>2282</v>
      </c>
      <c r="H1315" t="s">
        <v>19</v>
      </c>
      <c r="I1315" t="s">
        <v>6194</v>
      </c>
      <c r="J1315" t="s">
        <v>6187</v>
      </c>
      <c r="K1315">
        <v>0.5</v>
      </c>
      <c r="L1315">
        <v>7.29</v>
      </c>
      <c r="M1315">
        <v>21.87</v>
      </c>
    </row>
    <row r="1316" spans="1:13" x14ac:dyDescent="0.35">
      <c r="A1316" t="s">
        <v>6814</v>
      </c>
      <c r="B1316" t="s">
        <v>2351</v>
      </c>
      <c r="C1316" t="s">
        <v>2280</v>
      </c>
      <c r="D1316" t="s">
        <v>6172</v>
      </c>
      <c r="E1316">
        <v>3</v>
      </c>
      <c r="F1316" t="s">
        <v>2281</v>
      </c>
      <c r="G1316" t="s">
        <v>2282</v>
      </c>
      <c r="H1316" t="s">
        <v>19</v>
      </c>
      <c r="I1316" t="s">
        <v>6192</v>
      </c>
      <c r="J1316" t="s">
        <v>6187</v>
      </c>
      <c r="K1316">
        <v>0.5</v>
      </c>
      <c r="L1316">
        <v>5.37</v>
      </c>
      <c r="M1316">
        <v>16.11</v>
      </c>
    </row>
    <row r="1317" spans="1:13" x14ac:dyDescent="0.35">
      <c r="A1317" t="s">
        <v>6203</v>
      </c>
      <c r="B1317" t="s">
        <v>1448</v>
      </c>
      <c r="C1317" t="s">
        <v>1449</v>
      </c>
      <c r="D1317" t="s">
        <v>6148</v>
      </c>
      <c r="E1317">
        <v>2</v>
      </c>
      <c r="F1317" t="s">
        <v>1450</v>
      </c>
      <c r="G1317" t="s">
        <v>1451</v>
      </c>
      <c r="H1317" t="s">
        <v>28</v>
      </c>
      <c r="I1317" t="s">
        <v>6194</v>
      </c>
      <c r="J1317" t="s">
        <v>6186</v>
      </c>
      <c r="K1317">
        <v>2.5</v>
      </c>
      <c r="L1317" s="3">
        <v>34155</v>
      </c>
      <c r="M1317">
        <v>68.31</v>
      </c>
    </row>
    <row r="1318" spans="1:13" x14ac:dyDescent="0.35">
      <c r="A1318" t="s">
        <v>6203</v>
      </c>
      <c r="B1318" t="s">
        <v>1448</v>
      </c>
      <c r="C1318" t="s">
        <v>1449</v>
      </c>
      <c r="D1318" t="s">
        <v>6148</v>
      </c>
      <c r="E1318">
        <v>2</v>
      </c>
      <c r="F1318" t="s">
        <v>1450</v>
      </c>
      <c r="G1318" t="s">
        <v>1451</v>
      </c>
      <c r="H1318" t="s">
        <v>28</v>
      </c>
      <c r="I1318" t="s">
        <v>6194</v>
      </c>
      <c r="J1318" t="s">
        <v>6186</v>
      </c>
      <c r="K1318">
        <v>2.5</v>
      </c>
      <c r="L1318" s="3">
        <v>34155</v>
      </c>
      <c r="M1318">
        <v>68.31</v>
      </c>
    </row>
    <row r="1319" spans="1:13" x14ac:dyDescent="0.35">
      <c r="A1319" t="s">
        <v>6815</v>
      </c>
      <c r="B1319" t="s">
        <v>885</v>
      </c>
      <c r="C1319" t="s">
        <v>886</v>
      </c>
      <c r="D1319" t="s">
        <v>6148</v>
      </c>
      <c r="E1319">
        <v>4</v>
      </c>
      <c r="F1319" t="s">
        <v>887</v>
      </c>
      <c r="G1319" t="s">
        <v>888</v>
      </c>
      <c r="H1319" t="s">
        <v>19</v>
      </c>
      <c r="I1319" t="s">
        <v>6194</v>
      </c>
      <c r="J1319" t="s">
        <v>6186</v>
      </c>
      <c r="K1319">
        <v>2.5</v>
      </c>
      <c r="L1319" s="3">
        <v>34155</v>
      </c>
      <c r="M1319">
        <v>136.62</v>
      </c>
    </row>
    <row r="1320" spans="1:13" x14ac:dyDescent="0.35">
      <c r="A1320" t="s">
        <v>6815</v>
      </c>
      <c r="B1320" t="s">
        <v>885</v>
      </c>
      <c r="C1320" t="s">
        <v>886</v>
      </c>
      <c r="D1320" t="s">
        <v>6148</v>
      </c>
      <c r="E1320">
        <v>4</v>
      </c>
      <c r="F1320" t="s">
        <v>887</v>
      </c>
      <c r="G1320" t="s">
        <v>888</v>
      </c>
      <c r="H1320" t="s">
        <v>19</v>
      </c>
      <c r="I1320" t="s">
        <v>6194</v>
      </c>
      <c r="J1320" t="s">
        <v>6186</v>
      </c>
      <c r="K1320">
        <v>2.5</v>
      </c>
      <c r="L1320" s="3">
        <v>34155</v>
      </c>
      <c r="M1320">
        <v>136.62</v>
      </c>
    </row>
    <row r="1321" spans="1:13" x14ac:dyDescent="0.35">
      <c r="A1321" t="s">
        <v>6816</v>
      </c>
      <c r="B1321" t="s">
        <v>5548</v>
      </c>
      <c r="C1321" t="s">
        <v>5549</v>
      </c>
      <c r="D1321" t="s">
        <v>6149</v>
      </c>
      <c r="E1321">
        <v>4</v>
      </c>
      <c r="F1321" t="s">
        <v>5550</v>
      </c>
      <c r="G1321" t="s">
        <v>6197</v>
      </c>
      <c r="H1321" t="s">
        <v>318</v>
      </c>
      <c r="I1321" t="s">
        <v>6192</v>
      </c>
      <c r="J1321" t="s">
        <v>6187</v>
      </c>
      <c r="K1321">
        <v>2.5</v>
      </c>
      <c r="L1321" s="3">
        <v>20585</v>
      </c>
      <c r="M1321">
        <v>82.34</v>
      </c>
    </row>
    <row r="1322" spans="1:13" x14ac:dyDescent="0.35">
      <c r="A1322" t="s">
        <v>6817</v>
      </c>
      <c r="B1322" t="s">
        <v>5973</v>
      </c>
      <c r="C1322" t="s">
        <v>5974</v>
      </c>
      <c r="D1322" t="s">
        <v>6139</v>
      </c>
      <c r="E1322">
        <v>1</v>
      </c>
      <c r="F1322" t="s">
        <v>5975</v>
      </c>
      <c r="G1322" t="s">
        <v>6197</v>
      </c>
      <c r="H1322" t="s">
        <v>19</v>
      </c>
      <c r="I1322" t="s">
        <v>6194</v>
      </c>
      <c r="J1322" t="s">
        <v>6188</v>
      </c>
      <c r="K1322">
        <v>0.5</v>
      </c>
      <c r="L1322">
        <v>8.25</v>
      </c>
      <c r="M1322">
        <v>8.25</v>
      </c>
    </row>
    <row r="1323" spans="1:13" x14ac:dyDescent="0.35">
      <c r="A1323" t="s">
        <v>6818</v>
      </c>
      <c r="B1323" t="s">
        <v>4797</v>
      </c>
      <c r="C1323" t="s">
        <v>4798</v>
      </c>
      <c r="D1323" t="s">
        <v>6160</v>
      </c>
      <c r="E1323">
        <v>5</v>
      </c>
      <c r="F1323" t="s">
        <v>4799</v>
      </c>
      <c r="G1323" t="s">
        <v>4800</v>
      </c>
      <c r="H1323" t="s">
        <v>28</v>
      </c>
      <c r="I1323" t="s">
        <v>6195</v>
      </c>
      <c r="J1323" t="s">
        <v>6188</v>
      </c>
      <c r="K1323">
        <v>0.5</v>
      </c>
      <c r="L1323">
        <v>8.73</v>
      </c>
      <c r="M1323">
        <v>43.65</v>
      </c>
    </row>
    <row r="1324" spans="1:13" x14ac:dyDescent="0.35">
      <c r="A1324" t="s">
        <v>6819</v>
      </c>
      <c r="B1324" t="s">
        <v>1117</v>
      </c>
      <c r="C1324" t="s">
        <v>1118</v>
      </c>
      <c r="D1324" t="s">
        <v>6155</v>
      </c>
      <c r="E1324">
        <v>1</v>
      </c>
      <c r="F1324" t="s">
        <v>1119</v>
      </c>
      <c r="G1324" t="s">
        <v>1120</v>
      </c>
      <c r="H1324" t="s">
        <v>19</v>
      </c>
      <c r="I1324" t="s">
        <v>6193</v>
      </c>
      <c r="J1324" t="s">
        <v>6188</v>
      </c>
      <c r="K1324">
        <v>1</v>
      </c>
      <c r="L1324">
        <v>11.25</v>
      </c>
      <c r="M1324">
        <v>11.25</v>
      </c>
    </row>
    <row r="1325" spans="1:13" x14ac:dyDescent="0.35">
      <c r="A1325" t="s">
        <v>6819</v>
      </c>
      <c r="B1325" t="s">
        <v>1117</v>
      </c>
      <c r="C1325" t="s">
        <v>1118</v>
      </c>
      <c r="D1325" t="s">
        <v>6155</v>
      </c>
      <c r="E1325">
        <v>1</v>
      </c>
      <c r="F1325" t="s">
        <v>1119</v>
      </c>
      <c r="G1325" t="s">
        <v>1120</v>
      </c>
      <c r="H1325" t="s">
        <v>19</v>
      </c>
      <c r="I1325" t="s">
        <v>6193</v>
      </c>
      <c r="J1325" t="s">
        <v>6188</v>
      </c>
      <c r="K1325">
        <v>1</v>
      </c>
      <c r="L1325">
        <v>11.25</v>
      </c>
      <c r="M1325">
        <v>11.25</v>
      </c>
    </row>
    <row r="1326" spans="1:13" x14ac:dyDescent="0.35">
      <c r="A1326" t="s">
        <v>6396</v>
      </c>
      <c r="B1326" t="s">
        <v>3960</v>
      </c>
      <c r="C1326" t="s">
        <v>3961</v>
      </c>
      <c r="D1326" t="s">
        <v>6164</v>
      </c>
      <c r="E1326">
        <v>2</v>
      </c>
      <c r="F1326" t="s">
        <v>3962</v>
      </c>
      <c r="G1326" t="s">
        <v>3963</v>
      </c>
      <c r="H1326" t="s">
        <v>19</v>
      </c>
      <c r="I1326" t="s">
        <v>6195</v>
      </c>
      <c r="J1326" t="s">
        <v>6186</v>
      </c>
      <c r="K1326">
        <v>2.5</v>
      </c>
      <c r="L1326" s="3">
        <v>36455</v>
      </c>
      <c r="M1326">
        <v>72.91</v>
      </c>
    </row>
    <row r="1327" spans="1:13" x14ac:dyDescent="0.35">
      <c r="A1327" t="s">
        <v>6321</v>
      </c>
      <c r="B1327" t="s">
        <v>524</v>
      </c>
      <c r="C1327" t="s">
        <v>525</v>
      </c>
      <c r="D1327" t="s">
        <v>6144</v>
      </c>
      <c r="E1327">
        <v>3</v>
      </c>
      <c r="F1327" t="s">
        <v>526</v>
      </c>
      <c r="G1327" t="s">
        <v>527</v>
      </c>
      <c r="H1327" t="s">
        <v>19</v>
      </c>
      <c r="I1327" t="s">
        <v>6194</v>
      </c>
      <c r="J1327" t="s">
        <v>6187</v>
      </c>
      <c r="K1327">
        <v>0.5</v>
      </c>
      <c r="L1327">
        <v>7.29</v>
      </c>
      <c r="M1327">
        <v>21.87</v>
      </c>
    </row>
    <row r="1328" spans="1:13" x14ac:dyDescent="0.35">
      <c r="A1328" t="s">
        <v>6321</v>
      </c>
      <c r="B1328" t="s">
        <v>524</v>
      </c>
      <c r="C1328" t="s">
        <v>525</v>
      </c>
      <c r="D1328" t="s">
        <v>6144</v>
      </c>
      <c r="E1328">
        <v>3</v>
      </c>
      <c r="F1328" t="s">
        <v>526</v>
      </c>
      <c r="G1328" t="s">
        <v>527</v>
      </c>
      <c r="H1328" t="s">
        <v>19</v>
      </c>
      <c r="I1328" t="s">
        <v>6194</v>
      </c>
      <c r="J1328" t="s">
        <v>6187</v>
      </c>
      <c r="K1328">
        <v>0.5</v>
      </c>
      <c r="L1328">
        <v>7.29</v>
      </c>
      <c r="M1328">
        <v>21.87</v>
      </c>
    </row>
    <row r="1329" spans="1:13" x14ac:dyDescent="0.35">
      <c r="A1329" t="s">
        <v>6324</v>
      </c>
      <c r="B1329" t="s">
        <v>4471</v>
      </c>
      <c r="C1329" t="s">
        <v>4472</v>
      </c>
      <c r="D1329" t="s">
        <v>6176</v>
      </c>
      <c r="E1329">
        <v>2</v>
      </c>
      <c r="F1329" t="s">
        <v>4473</v>
      </c>
      <c r="G1329" t="s">
        <v>4474</v>
      </c>
      <c r="H1329" t="s">
        <v>19</v>
      </c>
      <c r="I1329" t="s">
        <v>6194</v>
      </c>
      <c r="J1329" t="s">
        <v>6186</v>
      </c>
      <c r="K1329">
        <v>0.5</v>
      </c>
      <c r="L1329">
        <v>8.91</v>
      </c>
      <c r="M1329">
        <v>17.82</v>
      </c>
    </row>
    <row r="1330" spans="1:13" x14ac:dyDescent="0.35">
      <c r="A1330" t="s">
        <v>6820</v>
      </c>
      <c r="B1330" t="s">
        <v>5339</v>
      </c>
      <c r="C1330" t="s">
        <v>5340</v>
      </c>
      <c r="D1330" t="s">
        <v>6160</v>
      </c>
      <c r="E1330">
        <v>4</v>
      </c>
      <c r="F1330" t="s">
        <v>5341</v>
      </c>
      <c r="G1330" t="s">
        <v>5342</v>
      </c>
      <c r="H1330" t="s">
        <v>19</v>
      </c>
      <c r="I1330" t="s">
        <v>6195</v>
      </c>
      <c r="J1330" t="s">
        <v>6188</v>
      </c>
      <c r="K1330">
        <v>0.5</v>
      </c>
      <c r="L1330">
        <v>8.73</v>
      </c>
      <c r="M1330">
        <v>34.92</v>
      </c>
    </row>
    <row r="1331" spans="1:13" x14ac:dyDescent="0.35">
      <c r="A1331" t="s">
        <v>6821</v>
      </c>
      <c r="B1331" t="s">
        <v>4488</v>
      </c>
      <c r="C1331" t="s">
        <v>4489</v>
      </c>
      <c r="D1331" t="s">
        <v>6157</v>
      </c>
      <c r="E1331">
        <v>2</v>
      </c>
      <c r="F1331" t="s">
        <v>4490</v>
      </c>
      <c r="G1331" t="s">
        <v>4491</v>
      </c>
      <c r="H1331" t="s">
        <v>19</v>
      </c>
      <c r="I1331" t="s">
        <v>6193</v>
      </c>
      <c r="J1331" t="s">
        <v>6188</v>
      </c>
      <c r="K1331">
        <v>0.5</v>
      </c>
      <c r="L1331">
        <v>6.75</v>
      </c>
      <c r="M1331">
        <v>13.5</v>
      </c>
    </row>
    <row r="1332" spans="1:13" x14ac:dyDescent="0.35">
      <c r="A1332" t="s">
        <v>6334</v>
      </c>
      <c r="B1332" t="s">
        <v>2452</v>
      </c>
      <c r="C1332" t="s">
        <v>2453</v>
      </c>
      <c r="D1332" t="s">
        <v>6148</v>
      </c>
      <c r="E1332">
        <v>6</v>
      </c>
      <c r="F1332" t="s">
        <v>2454</v>
      </c>
      <c r="G1332" t="s">
        <v>2455</v>
      </c>
      <c r="H1332" t="s">
        <v>19</v>
      </c>
      <c r="I1332" t="s">
        <v>6194</v>
      </c>
      <c r="J1332" t="s">
        <v>6186</v>
      </c>
      <c r="K1332">
        <v>2.5</v>
      </c>
      <c r="L1332" s="3">
        <v>34155</v>
      </c>
      <c r="M1332">
        <v>204.93</v>
      </c>
    </row>
    <row r="1333" spans="1:13" x14ac:dyDescent="0.35">
      <c r="A1333" t="s">
        <v>6334</v>
      </c>
      <c r="B1333" t="s">
        <v>2452</v>
      </c>
      <c r="C1333" t="s">
        <v>2453</v>
      </c>
      <c r="D1333" t="s">
        <v>6148</v>
      </c>
      <c r="E1333">
        <v>6</v>
      </c>
      <c r="F1333" t="s">
        <v>2454</v>
      </c>
      <c r="G1333" t="s">
        <v>2455</v>
      </c>
      <c r="H1333" t="s">
        <v>19</v>
      </c>
      <c r="I1333" t="s">
        <v>6194</v>
      </c>
      <c r="J1333" t="s">
        <v>6186</v>
      </c>
      <c r="K1333">
        <v>2.5</v>
      </c>
      <c r="L1333" s="3">
        <v>34155</v>
      </c>
      <c r="M1333">
        <v>204.93</v>
      </c>
    </row>
    <row r="1334" spans="1:13" x14ac:dyDescent="0.35">
      <c r="A1334" t="s">
        <v>6822</v>
      </c>
      <c r="B1334" t="s">
        <v>948</v>
      </c>
      <c r="C1334" t="s">
        <v>949</v>
      </c>
      <c r="D1334" t="s">
        <v>6164</v>
      </c>
      <c r="E1334">
        <v>3</v>
      </c>
      <c r="F1334" t="s">
        <v>950</v>
      </c>
      <c r="G1334" t="s">
        <v>951</v>
      </c>
      <c r="H1334" t="s">
        <v>19</v>
      </c>
      <c r="I1334" t="s">
        <v>6195</v>
      </c>
      <c r="J1334" t="s">
        <v>6186</v>
      </c>
      <c r="K1334">
        <v>2.5</v>
      </c>
      <c r="L1334" s="3">
        <v>36455</v>
      </c>
      <c r="M1334" s="3">
        <v>109365</v>
      </c>
    </row>
    <row r="1335" spans="1:13" x14ac:dyDescent="0.35">
      <c r="A1335" t="s">
        <v>6822</v>
      </c>
      <c r="B1335" t="s">
        <v>948</v>
      </c>
      <c r="C1335" t="s">
        <v>949</v>
      </c>
      <c r="D1335" t="s">
        <v>6164</v>
      </c>
      <c r="E1335">
        <v>3</v>
      </c>
      <c r="F1335" t="s">
        <v>950</v>
      </c>
      <c r="G1335" t="s">
        <v>951</v>
      </c>
      <c r="H1335" t="s">
        <v>19</v>
      </c>
      <c r="I1335" t="s">
        <v>6195</v>
      </c>
      <c r="J1335" t="s">
        <v>6186</v>
      </c>
      <c r="K1335">
        <v>2.5</v>
      </c>
      <c r="L1335" s="3">
        <v>36455</v>
      </c>
      <c r="M1335" s="3">
        <v>109365</v>
      </c>
    </row>
    <row r="1336" spans="1:13" x14ac:dyDescent="0.35">
      <c r="A1336" t="s">
        <v>6642</v>
      </c>
      <c r="B1336" t="s">
        <v>1425</v>
      </c>
      <c r="C1336" t="s">
        <v>1426</v>
      </c>
      <c r="D1336" t="s">
        <v>6172</v>
      </c>
      <c r="E1336">
        <v>5</v>
      </c>
      <c r="F1336" t="s">
        <v>1427</v>
      </c>
      <c r="G1336" t="s">
        <v>6197</v>
      </c>
      <c r="H1336" t="s">
        <v>19</v>
      </c>
      <c r="I1336" t="s">
        <v>6192</v>
      </c>
      <c r="J1336" t="s">
        <v>6187</v>
      </c>
      <c r="K1336">
        <v>0.5</v>
      </c>
      <c r="L1336">
        <v>5.37</v>
      </c>
      <c r="M1336">
        <v>26.85</v>
      </c>
    </row>
    <row r="1337" spans="1:13" x14ac:dyDescent="0.35">
      <c r="A1337" t="s">
        <v>6642</v>
      </c>
      <c r="B1337" t="s">
        <v>1425</v>
      </c>
      <c r="C1337" t="s">
        <v>1426</v>
      </c>
      <c r="D1337" t="s">
        <v>6172</v>
      </c>
      <c r="E1337">
        <v>5</v>
      </c>
      <c r="F1337" t="s">
        <v>1427</v>
      </c>
      <c r="G1337" t="s">
        <v>6197</v>
      </c>
      <c r="H1337" t="s">
        <v>19</v>
      </c>
      <c r="I1337" t="s">
        <v>6192</v>
      </c>
      <c r="J1337" t="s">
        <v>6187</v>
      </c>
      <c r="K1337">
        <v>0.5</v>
      </c>
      <c r="L1337">
        <v>5.37</v>
      </c>
      <c r="M1337">
        <v>26.85</v>
      </c>
    </row>
    <row r="1338" spans="1:13" x14ac:dyDescent="0.35">
      <c r="A1338" t="s">
        <v>6589</v>
      </c>
      <c r="B1338" t="s">
        <v>4229</v>
      </c>
      <c r="C1338" t="s">
        <v>4230</v>
      </c>
      <c r="D1338" t="s">
        <v>6165</v>
      </c>
      <c r="E1338">
        <v>5</v>
      </c>
      <c r="F1338" t="s">
        <v>4231</v>
      </c>
      <c r="G1338" t="s">
        <v>4232</v>
      </c>
      <c r="H1338" t="s">
        <v>19</v>
      </c>
      <c r="I1338" t="s">
        <v>6195</v>
      </c>
      <c r="J1338" t="s">
        <v>6187</v>
      </c>
      <c r="K1338">
        <v>2.5</v>
      </c>
      <c r="L1338" s="3">
        <v>29785</v>
      </c>
      <c r="M1338" s="3">
        <v>148925</v>
      </c>
    </row>
    <row r="1339" spans="1:13" x14ac:dyDescent="0.35">
      <c r="A1339" t="s">
        <v>6823</v>
      </c>
      <c r="B1339" t="s">
        <v>2671</v>
      </c>
      <c r="C1339" t="s">
        <v>2672</v>
      </c>
      <c r="D1339" t="s">
        <v>6171</v>
      </c>
      <c r="E1339">
        <v>5</v>
      </c>
      <c r="F1339" t="s">
        <v>2673</v>
      </c>
      <c r="G1339" t="s">
        <v>2674</v>
      </c>
      <c r="H1339" t="s">
        <v>19</v>
      </c>
      <c r="I1339" t="s">
        <v>6194</v>
      </c>
      <c r="J1339" t="s">
        <v>6186</v>
      </c>
      <c r="K1339">
        <v>1</v>
      </c>
      <c r="L1339">
        <v>14.85</v>
      </c>
      <c r="M1339">
        <v>74.25</v>
      </c>
    </row>
    <row r="1340" spans="1:13" x14ac:dyDescent="0.35">
      <c r="A1340" t="s">
        <v>6823</v>
      </c>
      <c r="B1340" t="s">
        <v>2671</v>
      </c>
      <c r="C1340" t="s">
        <v>2672</v>
      </c>
      <c r="D1340" t="s">
        <v>6171</v>
      </c>
      <c r="E1340">
        <v>5</v>
      </c>
      <c r="F1340" t="s">
        <v>2673</v>
      </c>
      <c r="G1340" t="s">
        <v>2674</v>
      </c>
      <c r="H1340" t="s">
        <v>19</v>
      </c>
      <c r="I1340" t="s">
        <v>6194</v>
      </c>
      <c r="J1340" t="s">
        <v>6186</v>
      </c>
      <c r="K1340">
        <v>1</v>
      </c>
      <c r="L1340">
        <v>14.85</v>
      </c>
      <c r="M1340">
        <v>74.25</v>
      </c>
    </row>
    <row r="1341" spans="1:13" x14ac:dyDescent="0.35">
      <c r="A1341" t="s">
        <v>6652</v>
      </c>
      <c r="B1341" t="s">
        <v>891</v>
      </c>
      <c r="C1341" t="s">
        <v>892</v>
      </c>
      <c r="D1341" t="s">
        <v>6145</v>
      </c>
      <c r="E1341">
        <v>2</v>
      </c>
      <c r="F1341" t="s">
        <v>893</v>
      </c>
      <c r="G1341" t="s">
        <v>894</v>
      </c>
      <c r="H1341" t="s">
        <v>318</v>
      </c>
      <c r="I1341" t="s">
        <v>6195</v>
      </c>
      <c r="J1341" t="s">
        <v>6186</v>
      </c>
      <c r="K1341">
        <v>0.2</v>
      </c>
      <c r="L1341" s="3">
        <v>4755</v>
      </c>
      <c r="M1341">
        <v>9.51</v>
      </c>
    </row>
    <row r="1342" spans="1:13" x14ac:dyDescent="0.35">
      <c r="A1342" t="s">
        <v>6652</v>
      </c>
      <c r="B1342" t="s">
        <v>891</v>
      </c>
      <c r="C1342" t="s">
        <v>892</v>
      </c>
      <c r="D1342" t="s">
        <v>6145</v>
      </c>
      <c r="E1342">
        <v>2</v>
      </c>
      <c r="F1342" t="s">
        <v>893</v>
      </c>
      <c r="G1342" t="s">
        <v>894</v>
      </c>
      <c r="H1342" t="s">
        <v>318</v>
      </c>
      <c r="I1342" t="s">
        <v>6195</v>
      </c>
      <c r="J1342" t="s">
        <v>6186</v>
      </c>
      <c r="K1342">
        <v>0.2</v>
      </c>
      <c r="L1342" s="3">
        <v>4755</v>
      </c>
      <c r="M1342">
        <v>9.51</v>
      </c>
    </row>
    <row r="1343" spans="1:13" x14ac:dyDescent="0.35">
      <c r="A1343" t="s">
        <v>6824</v>
      </c>
      <c r="B1343" t="s">
        <v>1854</v>
      </c>
      <c r="C1343" t="s">
        <v>1855</v>
      </c>
      <c r="D1343" t="s">
        <v>6183</v>
      </c>
      <c r="E1343">
        <v>3</v>
      </c>
      <c r="F1343" t="s">
        <v>1856</v>
      </c>
      <c r="G1343" t="s">
        <v>1857</v>
      </c>
      <c r="H1343" t="s">
        <v>19</v>
      </c>
      <c r="I1343" t="s">
        <v>6194</v>
      </c>
      <c r="J1343" t="s">
        <v>6187</v>
      </c>
      <c r="K1343">
        <v>1</v>
      </c>
      <c r="L1343">
        <v>12.15</v>
      </c>
      <c r="M1343">
        <v>36.450000000000003</v>
      </c>
    </row>
    <row r="1344" spans="1:13" x14ac:dyDescent="0.35">
      <c r="A1344" t="s">
        <v>6824</v>
      </c>
      <c r="B1344" t="s">
        <v>1854</v>
      </c>
      <c r="C1344" t="s">
        <v>1855</v>
      </c>
      <c r="D1344" t="s">
        <v>6183</v>
      </c>
      <c r="E1344">
        <v>3</v>
      </c>
      <c r="F1344" t="s">
        <v>1856</v>
      </c>
      <c r="G1344" t="s">
        <v>1857</v>
      </c>
      <c r="H1344" t="s">
        <v>19</v>
      </c>
      <c r="I1344" t="s">
        <v>6194</v>
      </c>
      <c r="J1344" t="s">
        <v>6187</v>
      </c>
      <c r="K1344">
        <v>1</v>
      </c>
      <c r="L1344">
        <v>12.15</v>
      </c>
      <c r="M1344">
        <v>36.450000000000003</v>
      </c>
    </row>
    <row r="1345" spans="1:13" x14ac:dyDescent="0.35">
      <c r="A1345" t="s">
        <v>6473</v>
      </c>
      <c r="B1345" t="s">
        <v>3784</v>
      </c>
      <c r="C1345" t="s">
        <v>3785</v>
      </c>
      <c r="D1345" t="s">
        <v>6178</v>
      </c>
      <c r="E1345">
        <v>1</v>
      </c>
      <c r="F1345" t="s">
        <v>3786</v>
      </c>
      <c r="G1345" t="s">
        <v>3787</v>
      </c>
      <c r="H1345" t="s">
        <v>19</v>
      </c>
      <c r="I1345" t="s">
        <v>6192</v>
      </c>
      <c r="J1345" t="s">
        <v>6186</v>
      </c>
      <c r="K1345">
        <v>0.2</v>
      </c>
      <c r="L1345" s="3">
        <v>3585</v>
      </c>
      <c r="M1345" s="3">
        <v>3585</v>
      </c>
    </row>
    <row r="1346" spans="1:13" x14ac:dyDescent="0.35">
      <c r="A1346" t="s">
        <v>6463</v>
      </c>
      <c r="B1346" t="s">
        <v>3627</v>
      </c>
      <c r="C1346" t="s">
        <v>3628</v>
      </c>
      <c r="D1346" t="s">
        <v>6141</v>
      </c>
      <c r="E1346">
        <v>6</v>
      </c>
      <c r="F1346" t="s">
        <v>3629</v>
      </c>
      <c r="G1346" t="s">
        <v>3630</v>
      </c>
      <c r="H1346" t="s">
        <v>318</v>
      </c>
      <c r="I1346" t="s">
        <v>6194</v>
      </c>
      <c r="J1346" t="s">
        <v>6188</v>
      </c>
      <c r="K1346">
        <v>1</v>
      </c>
      <c r="L1346">
        <v>13.75</v>
      </c>
      <c r="M1346">
        <v>82.5</v>
      </c>
    </row>
    <row r="1347" spans="1:13" x14ac:dyDescent="0.35">
      <c r="A1347" t="s">
        <v>6815</v>
      </c>
      <c r="B1347" t="s">
        <v>4512</v>
      </c>
      <c r="C1347" t="s">
        <v>4513</v>
      </c>
      <c r="D1347" t="s">
        <v>6139</v>
      </c>
      <c r="E1347">
        <v>2</v>
      </c>
      <c r="F1347" t="s">
        <v>4514</v>
      </c>
      <c r="G1347" t="s">
        <v>6197</v>
      </c>
      <c r="H1347" t="s">
        <v>28</v>
      </c>
      <c r="I1347" t="s">
        <v>6194</v>
      </c>
      <c r="J1347" t="s">
        <v>6188</v>
      </c>
      <c r="K1347">
        <v>0.5</v>
      </c>
      <c r="L1347">
        <v>8.25</v>
      </c>
      <c r="M1347">
        <v>16.5</v>
      </c>
    </row>
    <row r="1348" spans="1:13" x14ac:dyDescent="0.35">
      <c r="A1348" t="s">
        <v>6825</v>
      </c>
      <c r="B1348" t="s">
        <v>4955</v>
      </c>
      <c r="C1348" t="s">
        <v>4956</v>
      </c>
      <c r="D1348" t="s">
        <v>6180</v>
      </c>
      <c r="E1348">
        <v>3</v>
      </c>
      <c r="F1348" t="s">
        <v>4957</v>
      </c>
      <c r="G1348" t="s">
        <v>4958</v>
      </c>
      <c r="H1348" t="s">
        <v>19</v>
      </c>
      <c r="I1348" t="s">
        <v>6193</v>
      </c>
      <c r="J1348" t="s">
        <v>6186</v>
      </c>
      <c r="K1348">
        <v>0.5</v>
      </c>
      <c r="L1348">
        <v>7.77</v>
      </c>
      <c r="M1348">
        <v>23.31</v>
      </c>
    </row>
    <row r="1349" spans="1:13" x14ac:dyDescent="0.35">
      <c r="A1349" t="s">
        <v>6826</v>
      </c>
      <c r="B1349" t="s">
        <v>1998</v>
      </c>
      <c r="C1349" t="s">
        <v>1999</v>
      </c>
      <c r="D1349" t="s">
        <v>6153</v>
      </c>
      <c r="E1349">
        <v>6</v>
      </c>
      <c r="F1349" t="s">
        <v>2000</v>
      </c>
      <c r="G1349" t="s">
        <v>2001</v>
      </c>
      <c r="H1349" t="s">
        <v>19</v>
      </c>
      <c r="I1349" t="s">
        <v>6194</v>
      </c>
      <c r="J1349" t="s">
        <v>6187</v>
      </c>
      <c r="K1349">
        <v>0.2</v>
      </c>
      <c r="L1349" s="3">
        <v>3645</v>
      </c>
      <c r="M1349">
        <v>21.87</v>
      </c>
    </row>
    <row r="1350" spans="1:13" x14ac:dyDescent="0.35">
      <c r="A1350" t="s">
        <v>6826</v>
      </c>
      <c r="B1350" t="s">
        <v>1998</v>
      </c>
      <c r="C1350" t="s">
        <v>1999</v>
      </c>
      <c r="D1350" t="s">
        <v>6153</v>
      </c>
      <c r="E1350">
        <v>6</v>
      </c>
      <c r="F1350" t="s">
        <v>2000</v>
      </c>
      <c r="G1350" t="s">
        <v>2001</v>
      </c>
      <c r="H1350" t="s">
        <v>19</v>
      </c>
      <c r="I1350" t="s">
        <v>6194</v>
      </c>
      <c r="J1350" t="s">
        <v>6187</v>
      </c>
      <c r="K1350">
        <v>0.2</v>
      </c>
      <c r="L1350" s="3">
        <v>3645</v>
      </c>
      <c r="M1350">
        <v>21.87</v>
      </c>
    </row>
    <row r="1351" spans="1:13" x14ac:dyDescent="0.35">
      <c r="A1351" t="s">
        <v>6662</v>
      </c>
      <c r="B1351" t="s">
        <v>5090</v>
      </c>
      <c r="C1351" t="s">
        <v>5091</v>
      </c>
      <c r="D1351" t="s">
        <v>6184</v>
      </c>
      <c r="E1351">
        <v>2</v>
      </c>
      <c r="F1351" t="s">
        <v>5092</v>
      </c>
      <c r="G1351" t="s">
        <v>5093</v>
      </c>
      <c r="H1351" t="s">
        <v>19</v>
      </c>
      <c r="I1351" t="s">
        <v>6194</v>
      </c>
      <c r="J1351" t="s">
        <v>6186</v>
      </c>
      <c r="K1351">
        <v>0.2</v>
      </c>
      <c r="L1351" s="3">
        <v>4455</v>
      </c>
      <c r="M1351">
        <v>8.91</v>
      </c>
    </row>
    <row r="1352" spans="1:13" x14ac:dyDescent="0.35">
      <c r="A1352" t="s">
        <v>6827</v>
      </c>
      <c r="B1352" t="s">
        <v>2559</v>
      </c>
      <c r="C1352" t="s">
        <v>2560</v>
      </c>
      <c r="D1352" t="s">
        <v>6159</v>
      </c>
      <c r="E1352">
        <v>2</v>
      </c>
      <c r="F1352" t="s">
        <v>2561</v>
      </c>
      <c r="G1352" t="s">
        <v>6197</v>
      </c>
      <c r="H1352" t="s">
        <v>19</v>
      </c>
      <c r="I1352" t="s">
        <v>6195</v>
      </c>
      <c r="J1352" t="s">
        <v>6188</v>
      </c>
      <c r="K1352">
        <v>0.2</v>
      </c>
      <c r="L1352" s="3">
        <v>4365</v>
      </c>
      <c r="M1352">
        <v>8.73</v>
      </c>
    </row>
    <row r="1353" spans="1:13" x14ac:dyDescent="0.35">
      <c r="A1353" t="s">
        <v>6827</v>
      </c>
      <c r="B1353" t="s">
        <v>2559</v>
      </c>
      <c r="C1353" t="s">
        <v>2560</v>
      </c>
      <c r="D1353" t="s">
        <v>6159</v>
      </c>
      <c r="E1353">
        <v>2</v>
      </c>
      <c r="F1353" t="s">
        <v>2561</v>
      </c>
      <c r="G1353" t="s">
        <v>6197</v>
      </c>
      <c r="H1353" t="s">
        <v>19</v>
      </c>
      <c r="I1353" t="s">
        <v>6195</v>
      </c>
      <c r="J1353" t="s">
        <v>6188</v>
      </c>
      <c r="K1353">
        <v>0.2</v>
      </c>
      <c r="L1353" s="3">
        <v>4365</v>
      </c>
      <c r="M1353">
        <v>8.73</v>
      </c>
    </row>
    <row r="1354" spans="1:13" x14ac:dyDescent="0.35">
      <c r="A1354" t="s">
        <v>6828</v>
      </c>
      <c r="B1354" t="s">
        <v>699</v>
      </c>
      <c r="C1354" t="s">
        <v>700</v>
      </c>
      <c r="D1354" t="s">
        <v>6161</v>
      </c>
      <c r="E1354">
        <v>3</v>
      </c>
      <c r="F1354" t="s">
        <v>701</v>
      </c>
      <c r="G1354" t="s">
        <v>702</v>
      </c>
      <c r="H1354" t="s">
        <v>19</v>
      </c>
      <c r="I1354" t="s">
        <v>6195</v>
      </c>
      <c r="J1354" t="s">
        <v>6186</v>
      </c>
      <c r="K1354">
        <v>0.5</v>
      </c>
      <c r="L1354">
        <v>9.51</v>
      </c>
      <c r="M1354">
        <v>28.53</v>
      </c>
    </row>
    <row r="1355" spans="1:13" x14ac:dyDescent="0.35">
      <c r="A1355" t="s">
        <v>6828</v>
      </c>
      <c r="B1355" t="s">
        <v>699</v>
      </c>
      <c r="C1355" t="s">
        <v>700</v>
      </c>
      <c r="D1355" t="s">
        <v>6161</v>
      </c>
      <c r="E1355">
        <v>3</v>
      </c>
      <c r="F1355" t="s">
        <v>701</v>
      </c>
      <c r="G1355" t="s">
        <v>702</v>
      </c>
      <c r="H1355" t="s">
        <v>19</v>
      </c>
      <c r="I1355" t="s">
        <v>6195</v>
      </c>
      <c r="J1355" t="s">
        <v>6186</v>
      </c>
      <c r="K1355">
        <v>0.5</v>
      </c>
      <c r="L1355">
        <v>9.51</v>
      </c>
      <c r="M1355">
        <v>28.53</v>
      </c>
    </row>
    <row r="1356" spans="1:13" x14ac:dyDescent="0.35">
      <c r="A1356" t="s">
        <v>6656</v>
      </c>
      <c r="B1356" t="s">
        <v>3027</v>
      </c>
      <c r="C1356" t="s">
        <v>3028</v>
      </c>
      <c r="D1356" t="s">
        <v>6145</v>
      </c>
      <c r="E1356">
        <v>5</v>
      </c>
      <c r="F1356" t="s">
        <v>3029</v>
      </c>
      <c r="G1356" t="s">
        <v>3030</v>
      </c>
      <c r="H1356" t="s">
        <v>318</v>
      </c>
      <c r="I1356" t="s">
        <v>6195</v>
      </c>
      <c r="J1356" t="s">
        <v>6186</v>
      </c>
      <c r="K1356">
        <v>0.2</v>
      </c>
      <c r="L1356" s="3">
        <v>4755</v>
      </c>
      <c r="M1356" s="3">
        <v>23775</v>
      </c>
    </row>
    <row r="1357" spans="1:13" x14ac:dyDescent="0.35">
      <c r="A1357" t="s">
        <v>6656</v>
      </c>
      <c r="B1357" t="s">
        <v>3027</v>
      </c>
      <c r="C1357" t="s">
        <v>3028</v>
      </c>
      <c r="D1357" t="s">
        <v>6145</v>
      </c>
      <c r="E1357">
        <v>5</v>
      </c>
      <c r="F1357" t="s">
        <v>3029</v>
      </c>
      <c r="G1357" t="s">
        <v>3030</v>
      </c>
      <c r="H1357" t="s">
        <v>318</v>
      </c>
      <c r="I1357" t="s">
        <v>6195</v>
      </c>
      <c r="J1357" t="s">
        <v>6186</v>
      </c>
      <c r="K1357">
        <v>0.2</v>
      </c>
      <c r="L1357" s="3">
        <v>4755</v>
      </c>
      <c r="M1357" s="3">
        <v>23775</v>
      </c>
    </row>
    <row r="1358" spans="1:13" x14ac:dyDescent="0.35">
      <c r="A1358" t="s">
        <v>6829</v>
      </c>
      <c r="B1358" t="s">
        <v>4747</v>
      </c>
      <c r="C1358" t="s">
        <v>4748</v>
      </c>
      <c r="D1358" t="s">
        <v>6158</v>
      </c>
      <c r="E1358">
        <v>5</v>
      </c>
      <c r="F1358" t="s">
        <v>4749</v>
      </c>
      <c r="G1358" t="s">
        <v>4750</v>
      </c>
      <c r="H1358" t="s">
        <v>19</v>
      </c>
      <c r="I1358" t="s">
        <v>6193</v>
      </c>
      <c r="J1358" t="s">
        <v>6187</v>
      </c>
      <c r="K1358">
        <v>0.5</v>
      </c>
      <c r="L1358">
        <v>5.97</v>
      </c>
      <c r="M1358">
        <v>29.85</v>
      </c>
    </row>
    <row r="1359" spans="1:13" x14ac:dyDescent="0.35">
      <c r="A1359" t="s">
        <v>6830</v>
      </c>
      <c r="B1359" t="s">
        <v>1795</v>
      </c>
      <c r="C1359" t="s">
        <v>1796</v>
      </c>
      <c r="D1359" t="s">
        <v>6159</v>
      </c>
      <c r="E1359">
        <v>2</v>
      </c>
      <c r="F1359" t="s">
        <v>1797</v>
      </c>
      <c r="G1359" t="s">
        <v>6197</v>
      </c>
      <c r="H1359" t="s">
        <v>19</v>
      </c>
      <c r="I1359" t="s">
        <v>6195</v>
      </c>
      <c r="J1359" t="s">
        <v>6188</v>
      </c>
      <c r="K1359">
        <v>0.2</v>
      </c>
      <c r="L1359" s="3">
        <v>4365</v>
      </c>
      <c r="M1359">
        <v>8.73</v>
      </c>
    </row>
    <row r="1360" spans="1:13" x14ac:dyDescent="0.35">
      <c r="A1360" t="s">
        <v>6830</v>
      </c>
      <c r="B1360" t="s">
        <v>1795</v>
      </c>
      <c r="C1360" t="s">
        <v>1796</v>
      </c>
      <c r="D1360" t="s">
        <v>6159</v>
      </c>
      <c r="E1360">
        <v>2</v>
      </c>
      <c r="F1360" t="s">
        <v>1797</v>
      </c>
      <c r="G1360" t="s">
        <v>6197</v>
      </c>
      <c r="H1360" t="s">
        <v>19</v>
      </c>
      <c r="I1360" t="s">
        <v>6195</v>
      </c>
      <c r="J1360" t="s">
        <v>6188</v>
      </c>
      <c r="K1360">
        <v>0.2</v>
      </c>
      <c r="L1360" s="3">
        <v>4365</v>
      </c>
      <c r="M1360">
        <v>8.73</v>
      </c>
    </row>
    <row r="1361" spans="1:13" x14ac:dyDescent="0.35">
      <c r="A1361" t="s">
        <v>6831</v>
      </c>
      <c r="B1361" t="s">
        <v>5580</v>
      </c>
      <c r="C1361" t="s">
        <v>5581</v>
      </c>
      <c r="D1361" t="s">
        <v>6170</v>
      </c>
      <c r="E1361">
        <v>3</v>
      </c>
      <c r="F1361" t="s">
        <v>5582</v>
      </c>
      <c r="G1361" t="s">
        <v>6197</v>
      </c>
      <c r="H1361" t="s">
        <v>318</v>
      </c>
      <c r="I1361" t="s">
        <v>6195</v>
      </c>
      <c r="J1361" t="s">
        <v>6186</v>
      </c>
      <c r="K1361">
        <v>1</v>
      </c>
      <c r="L1361">
        <v>15.85</v>
      </c>
      <c r="M1361">
        <v>47.55</v>
      </c>
    </row>
    <row r="1362" spans="1:13" x14ac:dyDescent="0.35">
      <c r="A1362" t="s">
        <v>6832</v>
      </c>
      <c r="B1362" t="s">
        <v>5315</v>
      </c>
      <c r="C1362" t="s">
        <v>5316</v>
      </c>
      <c r="D1362" t="s">
        <v>6173</v>
      </c>
      <c r="E1362">
        <v>5</v>
      </c>
      <c r="F1362" t="s">
        <v>5317</v>
      </c>
      <c r="G1362" t="s">
        <v>5318</v>
      </c>
      <c r="H1362" t="s">
        <v>19</v>
      </c>
      <c r="I1362" t="s">
        <v>6192</v>
      </c>
      <c r="J1362" t="s">
        <v>6186</v>
      </c>
      <c r="K1362">
        <v>0.5</v>
      </c>
      <c r="L1362">
        <v>7.17</v>
      </c>
      <c r="M1362">
        <v>35.85</v>
      </c>
    </row>
    <row r="1363" spans="1:13" x14ac:dyDescent="0.35">
      <c r="A1363" t="s">
        <v>6833</v>
      </c>
      <c r="B1363" t="s">
        <v>3277</v>
      </c>
      <c r="C1363" t="s">
        <v>3278</v>
      </c>
      <c r="D1363" t="s">
        <v>6146</v>
      </c>
      <c r="E1363">
        <v>6</v>
      </c>
      <c r="F1363" t="s">
        <v>3279</v>
      </c>
      <c r="G1363" t="s">
        <v>3280</v>
      </c>
      <c r="H1363" t="s">
        <v>28</v>
      </c>
      <c r="I1363" t="s">
        <v>6192</v>
      </c>
      <c r="J1363" t="s">
        <v>6188</v>
      </c>
      <c r="K1363">
        <v>0.5</v>
      </c>
      <c r="L1363">
        <v>5.97</v>
      </c>
      <c r="M1363">
        <v>35.82</v>
      </c>
    </row>
    <row r="1364" spans="1:13" x14ac:dyDescent="0.35">
      <c r="A1364" t="s">
        <v>6833</v>
      </c>
      <c r="B1364" t="s">
        <v>3277</v>
      </c>
      <c r="C1364" t="s">
        <v>3278</v>
      </c>
      <c r="D1364" t="s">
        <v>6146</v>
      </c>
      <c r="E1364">
        <v>6</v>
      </c>
      <c r="F1364" t="s">
        <v>3279</v>
      </c>
      <c r="G1364" t="s">
        <v>3280</v>
      </c>
      <c r="H1364" t="s">
        <v>28</v>
      </c>
      <c r="I1364" t="s">
        <v>6192</v>
      </c>
      <c r="J1364" t="s">
        <v>6188</v>
      </c>
      <c r="K1364">
        <v>0.5</v>
      </c>
      <c r="L1364">
        <v>5.97</v>
      </c>
      <c r="M1364">
        <v>35.82</v>
      </c>
    </row>
    <row r="1365" spans="1:13" x14ac:dyDescent="0.35">
      <c r="A1365" t="s">
        <v>6375</v>
      </c>
      <c r="B1365" t="s">
        <v>2307</v>
      </c>
      <c r="C1365" t="s">
        <v>2308</v>
      </c>
      <c r="D1365" t="s">
        <v>6169</v>
      </c>
      <c r="E1365">
        <v>3</v>
      </c>
      <c r="F1365" t="s">
        <v>2309</v>
      </c>
      <c r="G1365" t="s">
        <v>2310</v>
      </c>
      <c r="H1365" t="s">
        <v>318</v>
      </c>
      <c r="I1365" t="s">
        <v>6195</v>
      </c>
      <c r="J1365" t="s">
        <v>6187</v>
      </c>
      <c r="K1365">
        <v>0.5</v>
      </c>
      <c r="L1365">
        <v>7.77</v>
      </c>
      <c r="M1365">
        <v>23.31</v>
      </c>
    </row>
    <row r="1366" spans="1:13" x14ac:dyDescent="0.35">
      <c r="A1366" t="s">
        <v>6375</v>
      </c>
      <c r="B1366" t="s">
        <v>2307</v>
      </c>
      <c r="C1366" t="s">
        <v>2308</v>
      </c>
      <c r="D1366" t="s">
        <v>6169</v>
      </c>
      <c r="E1366">
        <v>3</v>
      </c>
      <c r="F1366" t="s">
        <v>2309</v>
      </c>
      <c r="G1366" t="s">
        <v>2310</v>
      </c>
      <c r="H1366" t="s">
        <v>318</v>
      </c>
      <c r="I1366" t="s">
        <v>6195</v>
      </c>
      <c r="J1366" t="s">
        <v>6187</v>
      </c>
      <c r="K1366">
        <v>0.5</v>
      </c>
      <c r="L1366">
        <v>7.77</v>
      </c>
      <c r="M1366">
        <v>23.31</v>
      </c>
    </row>
    <row r="1367" spans="1:13" x14ac:dyDescent="0.35">
      <c r="A1367" t="s">
        <v>6834</v>
      </c>
      <c r="B1367" t="s">
        <v>2689</v>
      </c>
      <c r="C1367" t="s">
        <v>2690</v>
      </c>
      <c r="D1367" t="s">
        <v>6144</v>
      </c>
      <c r="E1367">
        <v>2</v>
      </c>
      <c r="F1367" t="s">
        <v>2691</v>
      </c>
      <c r="G1367" t="s">
        <v>2692</v>
      </c>
      <c r="H1367" t="s">
        <v>19</v>
      </c>
      <c r="I1367" t="s">
        <v>6194</v>
      </c>
      <c r="J1367" t="s">
        <v>6187</v>
      </c>
      <c r="K1367">
        <v>0.5</v>
      </c>
      <c r="L1367">
        <v>7.29</v>
      </c>
      <c r="M1367">
        <v>14.58</v>
      </c>
    </row>
    <row r="1368" spans="1:13" x14ac:dyDescent="0.35">
      <c r="A1368" t="s">
        <v>6834</v>
      </c>
      <c r="B1368" t="s">
        <v>2689</v>
      </c>
      <c r="C1368" t="s">
        <v>2690</v>
      </c>
      <c r="D1368" t="s">
        <v>6144</v>
      </c>
      <c r="E1368">
        <v>2</v>
      </c>
      <c r="F1368" t="s">
        <v>2691</v>
      </c>
      <c r="G1368" t="s">
        <v>2692</v>
      </c>
      <c r="H1368" t="s">
        <v>19</v>
      </c>
      <c r="I1368" t="s">
        <v>6194</v>
      </c>
      <c r="J1368" t="s">
        <v>6187</v>
      </c>
      <c r="K1368">
        <v>0.5</v>
      </c>
      <c r="L1368">
        <v>7.29</v>
      </c>
      <c r="M1368">
        <v>14.58</v>
      </c>
    </row>
    <row r="1369" spans="1:13" x14ac:dyDescent="0.35">
      <c r="A1369" t="s">
        <v>6835</v>
      </c>
      <c r="B1369" t="s">
        <v>5283</v>
      </c>
      <c r="C1369" t="s">
        <v>5284</v>
      </c>
      <c r="D1369" t="s">
        <v>6176</v>
      </c>
      <c r="E1369">
        <v>6</v>
      </c>
      <c r="F1369" t="s">
        <v>5285</v>
      </c>
      <c r="G1369" t="s">
        <v>6197</v>
      </c>
      <c r="H1369" t="s">
        <v>19</v>
      </c>
      <c r="I1369" t="s">
        <v>6194</v>
      </c>
      <c r="J1369" t="s">
        <v>6186</v>
      </c>
      <c r="K1369">
        <v>0.5</v>
      </c>
      <c r="L1369">
        <v>8.91</v>
      </c>
      <c r="M1369">
        <v>53.46</v>
      </c>
    </row>
    <row r="1370" spans="1:13" x14ac:dyDescent="0.35">
      <c r="A1370" t="s">
        <v>6645</v>
      </c>
      <c r="B1370" t="s">
        <v>2262</v>
      </c>
      <c r="C1370" t="s">
        <v>2263</v>
      </c>
      <c r="D1370" t="s">
        <v>6177</v>
      </c>
      <c r="E1370">
        <v>5</v>
      </c>
      <c r="F1370" t="s">
        <v>2264</v>
      </c>
      <c r="G1370" t="s">
        <v>6197</v>
      </c>
      <c r="H1370" t="s">
        <v>19</v>
      </c>
      <c r="I1370" t="s">
        <v>6192</v>
      </c>
      <c r="J1370" t="s">
        <v>6187</v>
      </c>
      <c r="K1370">
        <v>1</v>
      </c>
      <c r="L1370">
        <v>8.9499999999999993</v>
      </c>
      <c r="M1370">
        <v>44.75</v>
      </c>
    </row>
    <row r="1371" spans="1:13" x14ac:dyDescent="0.35">
      <c r="A1371" t="s">
        <v>6645</v>
      </c>
      <c r="B1371" t="s">
        <v>2262</v>
      </c>
      <c r="C1371" t="s">
        <v>2263</v>
      </c>
      <c r="D1371" t="s">
        <v>6177</v>
      </c>
      <c r="E1371">
        <v>5</v>
      </c>
      <c r="F1371" t="s">
        <v>2264</v>
      </c>
      <c r="G1371" t="s">
        <v>6197</v>
      </c>
      <c r="H1371" t="s">
        <v>19</v>
      </c>
      <c r="I1371" t="s">
        <v>6192</v>
      </c>
      <c r="J1371" t="s">
        <v>6187</v>
      </c>
      <c r="K1371">
        <v>1</v>
      </c>
      <c r="L1371">
        <v>8.9499999999999993</v>
      </c>
      <c r="M1371">
        <v>44.75</v>
      </c>
    </row>
    <row r="1372" spans="1:13" x14ac:dyDescent="0.35">
      <c r="A1372" t="s">
        <v>6836</v>
      </c>
      <c r="B1372" t="s">
        <v>3058</v>
      </c>
      <c r="C1372" t="s">
        <v>3059</v>
      </c>
      <c r="D1372" t="s">
        <v>6145</v>
      </c>
      <c r="E1372">
        <v>2</v>
      </c>
      <c r="F1372" t="s">
        <v>3060</v>
      </c>
      <c r="G1372" t="s">
        <v>3061</v>
      </c>
      <c r="H1372" t="s">
        <v>318</v>
      </c>
      <c r="I1372" t="s">
        <v>6195</v>
      </c>
      <c r="J1372" t="s">
        <v>6186</v>
      </c>
      <c r="K1372">
        <v>0.2</v>
      </c>
      <c r="L1372" s="3">
        <v>4755</v>
      </c>
      <c r="M1372">
        <v>9.51</v>
      </c>
    </row>
    <row r="1373" spans="1:13" x14ac:dyDescent="0.35">
      <c r="A1373" t="s">
        <v>6836</v>
      </c>
      <c r="B1373" t="s">
        <v>3058</v>
      </c>
      <c r="C1373" t="s">
        <v>3059</v>
      </c>
      <c r="D1373" t="s">
        <v>6145</v>
      </c>
      <c r="E1373">
        <v>2</v>
      </c>
      <c r="F1373" t="s">
        <v>3060</v>
      </c>
      <c r="G1373" t="s">
        <v>3061</v>
      </c>
      <c r="H1373" t="s">
        <v>318</v>
      </c>
      <c r="I1373" t="s">
        <v>6195</v>
      </c>
      <c r="J1373" t="s">
        <v>6186</v>
      </c>
      <c r="K1373">
        <v>0.2</v>
      </c>
      <c r="L1373" s="3">
        <v>4755</v>
      </c>
      <c r="M1373">
        <v>9.51</v>
      </c>
    </row>
    <row r="1374" spans="1:13" x14ac:dyDescent="0.35">
      <c r="A1374" t="s">
        <v>6323</v>
      </c>
      <c r="B1374" t="s">
        <v>1186</v>
      </c>
      <c r="C1374" t="s">
        <v>1187</v>
      </c>
      <c r="D1374" t="s">
        <v>6159</v>
      </c>
      <c r="E1374">
        <v>5</v>
      </c>
      <c r="F1374" t="s">
        <v>1188</v>
      </c>
      <c r="G1374" t="s">
        <v>1189</v>
      </c>
      <c r="H1374" t="s">
        <v>19</v>
      </c>
      <c r="I1374" t="s">
        <v>6195</v>
      </c>
      <c r="J1374" t="s">
        <v>6188</v>
      </c>
      <c r="K1374">
        <v>0.2</v>
      </c>
      <c r="L1374" s="3">
        <v>4365</v>
      </c>
      <c r="M1374" s="3">
        <v>21825</v>
      </c>
    </row>
    <row r="1375" spans="1:13" x14ac:dyDescent="0.35">
      <c r="A1375" t="s">
        <v>6323</v>
      </c>
      <c r="B1375" t="s">
        <v>1186</v>
      </c>
      <c r="C1375" t="s">
        <v>1187</v>
      </c>
      <c r="D1375" t="s">
        <v>6159</v>
      </c>
      <c r="E1375">
        <v>5</v>
      </c>
      <c r="F1375" t="s">
        <v>1188</v>
      </c>
      <c r="G1375" t="s">
        <v>1189</v>
      </c>
      <c r="H1375" t="s">
        <v>19</v>
      </c>
      <c r="I1375" t="s">
        <v>6195</v>
      </c>
      <c r="J1375" t="s">
        <v>6188</v>
      </c>
      <c r="K1375">
        <v>0.2</v>
      </c>
      <c r="L1375" s="3">
        <v>4365</v>
      </c>
      <c r="M1375" s="3">
        <v>21825</v>
      </c>
    </row>
    <row r="1376" spans="1:13" x14ac:dyDescent="0.35">
      <c r="A1376" t="s">
        <v>6837</v>
      </c>
      <c r="B1376" t="s">
        <v>822</v>
      </c>
      <c r="C1376" t="s">
        <v>823</v>
      </c>
      <c r="D1376" t="s">
        <v>6160</v>
      </c>
      <c r="E1376">
        <v>3</v>
      </c>
      <c r="F1376" t="s">
        <v>824</v>
      </c>
      <c r="G1376" t="s">
        <v>825</v>
      </c>
      <c r="H1376" t="s">
        <v>19</v>
      </c>
      <c r="I1376" t="s">
        <v>6195</v>
      </c>
      <c r="J1376" t="s">
        <v>6188</v>
      </c>
      <c r="K1376">
        <v>0.5</v>
      </c>
      <c r="L1376">
        <v>8.73</v>
      </c>
      <c r="M1376">
        <v>26.19</v>
      </c>
    </row>
    <row r="1377" spans="1:13" x14ac:dyDescent="0.35">
      <c r="A1377" t="s">
        <v>6837</v>
      </c>
      <c r="B1377" t="s">
        <v>822</v>
      </c>
      <c r="C1377" t="s">
        <v>823</v>
      </c>
      <c r="D1377" t="s">
        <v>6160</v>
      </c>
      <c r="E1377">
        <v>3</v>
      </c>
      <c r="F1377" t="s">
        <v>824</v>
      </c>
      <c r="G1377" t="s">
        <v>825</v>
      </c>
      <c r="H1377" t="s">
        <v>19</v>
      </c>
      <c r="I1377" t="s">
        <v>6195</v>
      </c>
      <c r="J1377" t="s">
        <v>6188</v>
      </c>
      <c r="K1377">
        <v>0.5</v>
      </c>
      <c r="L1377">
        <v>8.73</v>
      </c>
      <c r="M1377">
        <v>26.19</v>
      </c>
    </row>
    <row r="1378" spans="1:13" x14ac:dyDescent="0.35">
      <c r="A1378" t="s">
        <v>6838</v>
      </c>
      <c r="B1378" t="s">
        <v>1436</v>
      </c>
      <c r="C1378" t="s">
        <v>1437</v>
      </c>
      <c r="D1378" t="s">
        <v>6157</v>
      </c>
      <c r="E1378">
        <v>6</v>
      </c>
      <c r="F1378" t="s">
        <v>1438</v>
      </c>
      <c r="G1378" t="s">
        <v>6197</v>
      </c>
      <c r="H1378" t="s">
        <v>318</v>
      </c>
      <c r="I1378" t="s">
        <v>6193</v>
      </c>
      <c r="J1378" t="s">
        <v>6188</v>
      </c>
      <c r="K1378">
        <v>0.5</v>
      </c>
      <c r="L1378">
        <v>6.75</v>
      </c>
      <c r="M1378">
        <v>40.5</v>
      </c>
    </row>
    <row r="1379" spans="1:13" x14ac:dyDescent="0.35">
      <c r="A1379" t="s">
        <v>6838</v>
      </c>
      <c r="B1379" t="s">
        <v>1436</v>
      </c>
      <c r="C1379" t="s">
        <v>1437</v>
      </c>
      <c r="D1379" t="s">
        <v>6157</v>
      </c>
      <c r="E1379">
        <v>6</v>
      </c>
      <c r="F1379" t="s">
        <v>1438</v>
      </c>
      <c r="G1379" t="s">
        <v>6197</v>
      </c>
      <c r="H1379" t="s">
        <v>318</v>
      </c>
      <c r="I1379" t="s">
        <v>6193</v>
      </c>
      <c r="J1379" t="s">
        <v>6188</v>
      </c>
      <c r="K1379">
        <v>0.5</v>
      </c>
      <c r="L1379">
        <v>6.75</v>
      </c>
      <c r="M1379">
        <v>40.5</v>
      </c>
    </row>
    <row r="1380" spans="1:13" x14ac:dyDescent="0.35">
      <c r="A1380" t="s">
        <v>6666</v>
      </c>
      <c r="B1380" t="s">
        <v>3214</v>
      </c>
      <c r="C1380" t="s">
        <v>3215</v>
      </c>
      <c r="D1380" t="s">
        <v>6185</v>
      </c>
      <c r="E1380">
        <v>5</v>
      </c>
      <c r="F1380" t="s">
        <v>3216</v>
      </c>
      <c r="G1380" t="s">
        <v>3217</v>
      </c>
      <c r="H1380" t="s">
        <v>19</v>
      </c>
      <c r="I1380" t="s">
        <v>6194</v>
      </c>
      <c r="J1380" t="s">
        <v>6187</v>
      </c>
      <c r="K1380">
        <v>2.5</v>
      </c>
      <c r="L1380" s="3">
        <v>27945</v>
      </c>
      <c r="M1380" s="3">
        <v>139725</v>
      </c>
    </row>
    <row r="1381" spans="1:13" x14ac:dyDescent="0.35">
      <c r="A1381" t="s">
        <v>6666</v>
      </c>
      <c r="B1381" t="s">
        <v>3214</v>
      </c>
      <c r="C1381" t="s">
        <v>3215</v>
      </c>
      <c r="D1381" t="s">
        <v>6185</v>
      </c>
      <c r="E1381">
        <v>5</v>
      </c>
      <c r="F1381" t="s">
        <v>3216</v>
      </c>
      <c r="G1381" t="s">
        <v>3217</v>
      </c>
      <c r="H1381" t="s">
        <v>19</v>
      </c>
      <c r="I1381" t="s">
        <v>6194</v>
      </c>
      <c r="J1381" t="s">
        <v>6187</v>
      </c>
      <c r="K1381">
        <v>2.5</v>
      </c>
      <c r="L1381" s="3">
        <v>27945</v>
      </c>
      <c r="M1381" s="3">
        <v>139725</v>
      </c>
    </row>
    <row r="1382" spans="1:13" x14ac:dyDescent="0.35">
      <c r="A1382" t="s">
        <v>6240</v>
      </c>
      <c r="B1382" t="s">
        <v>3481</v>
      </c>
      <c r="C1382" t="s">
        <v>3482</v>
      </c>
      <c r="D1382" t="s">
        <v>6138</v>
      </c>
      <c r="E1382">
        <v>6</v>
      </c>
      <c r="F1382" t="s">
        <v>3483</v>
      </c>
      <c r="G1382" t="s">
        <v>3484</v>
      </c>
      <c r="H1382" t="s">
        <v>19</v>
      </c>
      <c r="I1382" t="s">
        <v>6192</v>
      </c>
      <c r="J1382" t="s">
        <v>6188</v>
      </c>
      <c r="K1382">
        <v>1</v>
      </c>
      <c r="L1382">
        <v>9.9499999999999993</v>
      </c>
      <c r="M1382">
        <v>59.7</v>
      </c>
    </row>
    <row r="1383" spans="1:13" x14ac:dyDescent="0.35">
      <c r="A1383" t="s">
        <v>6240</v>
      </c>
      <c r="B1383" t="s">
        <v>3481</v>
      </c>
      <c r="C1383" t="s">
        <v>3482</v>
      </c>
      <c r="D1383" t="s">
        <v>6138</v>
      </c>
      <c r="E1383">
        <v>6</v>
      </c>
      <c r="F1383" t="s">
        <v>3483</v>
      </c>
      <c r="G1383" t="s">
        <v>3484</v>
      </c>
      <c r="H1383" t="s">
        <v>19</v>
      </c>
      <c r="I1383" t="s">
        <v>6192</v>
      </c>
      <c r="J1383" t="s">
        <v>6188</v>
      </c>
      <c r="K1383">
        <v>1</v>
      </c>
      <c r="L1383">
        <v>9.9499999999999993</v>
      </c>
      <c r="M1383">
        <v>59.7</v>
      </c>
    </row>
    <row r="1384" spans="1:13" x14ac:dyDescent="0.35">
      <c r="A1384" t="s">
        <v>6839</v>
      </c>
      <c r="B1384" t="s">
        <v>4499</v>
      </c>
      <c r="C1384" t="s">
        <v>4500</v>
      </c>
      <c r="D1384" t="s">
        <v>6139</v>
      </c>
      <c r="E1384">
        <v>3</v>
      </c>
      <c r="F1384" t="s">
        <v>4501</v>
      </c>
      <c r="G1384" t="s">
        <v>4502</v>
      </c>
      <c r="H1384" t="s">
        <v>19</v>
      </c>
      <c r="I1384" t="s">
        <v>6194</v>
      </c>
      <c r="J1384" t="s">
        <v>6188</v>
      </c>
      <c r="K1384">
        <v>0.5</v>
      </c>
      <c r="L1384">
        <v>8.25</v>
      </c>
      <c r="M1384">
        <v>24.75</v>
      </c>
    </row>
    <row r="1385" spans="1:13" x14ac:dyDescent="0.35">
      <c r="A1385" t="s">
        <v>6840</v>
      </c>
      <c r="B1385" t="s">
        <v>1192</v>
      </c>
      <c r="C1385" t="s">
        <v>1193</v>
      </c>
      <c r="D1385" t="s">
        <v>6160</v>
      </c>
      <c r="E1385">
        <v>3</v>
      </c>
      <c r="F1385" t="s">
        <v>1194</v>
      </c>
      <c r="G1385" t="s">
        <v>1195</v>
      </c>
      <c r="H1385" t="s">
        <v>318</v>
      </c>
      <c r="I1385" t="s">
        <v>6195</v>
      </c>
      <c r="J1385" t="s">
        <v>6188</v>
      </c>
      <c r="K1385">
        <v>0.5</v>
      </c>
      <c r="L1385">
        <v>8.73</v>
      </c>
      <c r="M1385">
        <v>26.19</v>
      </c>
    </row>
    <row r="1386" spans="1:13" x14ac:dyDescent="0.35">
      <c r="A1386" t="s">
        <v>6840</v>
      </c>
      <c r="B1386" t="s">
        <v>1192</v>
      </c>
      <c r="C1386" t="s">
        <v>1193</v>
      </c>
      <c r="D1386" t="s">
        <v>6160</v>
      </c>
      <c r="E1386">
        <v>3</v>
      </c>
      <c r="F1386" t="s">
        <v>1194</v>
      </c>
      <c r="G1386" t="s">
        <v>1195</v>
      </c>
      <c r="H1386" t="s">
        <v>318</v>
      </c>
      <c r="I1386" t="s">
        <v>6195</v>
      </c>
      <c r="J1386" t="s">
        <v>6188</v>
      </c>
      <c r="K1386">
        <v>0.5</v>
      </c>
      <c r="L1386">
        <v>8.73</v>
      </c>
      <c r="M1386">
        <v>26.19</v>
      </c>
    </row>
    <row r="1387" spans="1:13" x14ac:dyDescent="0.35">
      <c r="A1387" t="s">
        <v>6835</v>
      </c>
      <c r="B1387" t="s">
        <v>4847</v>
      </c>
      <c r="C1387" t="s">
        <v>4848</v>
      </c>
      <c r="D1387" t="s">
        <v>6173</v>
      </c>
      <c r="E1387">
        <v>3</v>
      </c>
      <c r="F1387" t="s">
        <v>4849</v>
      </c>
      <c r="G1387" t="s">
        <v>4850</v>
      </c>
      <c r="H1387" t="s">
        <v>19</v>
      </c>
      <c r="I1387" t="s">
        <v>6192</v>
      </c>
      <c r="J1387" t="s">
        <v>6186</v>
      </c>
      <c r="K1387">
        <v>0.5</v>
      </c>
      <c r="L1387">
        <v>7.17</v>
      </c>
      <c r="M1387">
        <v>21.51</v>
      </c>
    </row>
    <row r="1388" spans="1:13" x14ac:dyDescent="0.35">
      <c r="A1388" t="s">
        <v>6249</v>
      </c>
      <c r="B1388" t="s">
        <v>4196</v>
      </c>
      <c r="C1388" t="s">
        <v>4197</v>
      </c>
      <c r="D1388" t="s">
        <v>6143</v>
      </c>
      <c r="E1388">
        <v>4</v>
      </c>
      <c r="F1388" t="s">
        <v>4198</v>
      </c>
      <c r="G1388" t="s">
        <v>4199</v>
      </c>
      <c r="H1388" t="s">
        <v>19</v>
      </c>
      <c r="I1388" t="s">
        <v>6195</v>
      </c>
      <c r="J1388" t="s">
        <v>6187</v>
      </c>
      <c r="K1388">
        <v>1</v>
      </c>
      <c r="L1388">
        <v>12.95</v>
      </c>
      <c r="M1388">
        <v>51.8</v>
      </c>
    </row>
    <row r="1389" spans="1:13" x14ac:dyDescent="0.35">
      <c r="A1389" t="s">
        <v>6508</v>
      </c>
      <c r="B1389" t="s">
        <v>1626</v>
      </c>
      <c r="C1389" t="s">
        <v>1627</v>
      </c>
      <c r="D1389" t="s">
        <v>6165</v>
      </c>
      <c r="E1389">
        <v>6</v>
      </c>
      <c r="F1389" t="s">
        <v>1628</v>
      </c>
      <c r="G1389" t="s">
        <v>1629</v>
      </c>
      <c r="H1389" t="s">
        <v>19</v>
      </c>
      <c r="I1389" t="s">
        <v>6195</v>
      </c>
      <c r="J1389" t="s">
        <v>6187</v>
      </c>
      <c r="K1389">
        <v>2.5</v>
      </c>
      <c r="L1389" s="3">
        <v>29785</v>
      </c>
      <c r="M1389">
        <v>178.71</v>
      </c>
    </row>
    <row r="1390" spans="1:13" x14ac:dyDescent="0.35">
      <c r="A1390" t="s">
        <v>6508</v>
      </c>
      <c r="B1390" t="s">
        <v>1626</v>
      </c>
      <c r="C1390" t="s">
        <v>1627</v>
      </c>
      <c r="D1390" t="s">
        <v>6165</v>
      </c>
      <c r="E1390">
        <v>6</v>
      </c>
      <c r="F1390" t="s">
        <v>1628</v>
      </c>
      <c r="G1390" t="s">
        <v>1629</v>
      </c>
      <c r="H1390" t="s">
        <v>19</v>
      </c>
      <c r="I1390" t="s">
        <v>6195</v>
      </c>
      <c r="J1390" t="s">
        <v>6187</v>
      </c>
      <c r="K1390">
        <v>2.5</v>
      </c>
      <c r="L1390" s="3">
        <v>29785</v>
      </c>
      <c r="M1390">
        <v>178.71</v>
      </c>
    </row>
    <row r="1391" spans="1:13" x14ac:dyDescent="0.35">
      <c r="A1391" t="s">
        <v>6358</v>
      </c>
      <c r="B1391" t="s">
        <v>1430</v>
      </c>
      <c r="C1391" t="s">
        <v>1431</v>
      </c>
      <c r="D1391" t="s">
        <v>6139</v>
      </c>
      <c r="E1391">
        <v>5</v>
      </c>
      <c r="F1391" t="s">
        <v>1432</v>
      </c>
      <c r="G1391" t="s">
        <v>1433</v>
      </c>
      <c r="H1391" t="s">
        <v>19</v>
      </c>
      <c r="I1391" t="s">
        <v>6194</v>
      </c>
      <c r="J1391" t="s">
        <v>6188</v>
      </c>
      <c r="K1391">
        <v>0.5</v>
      </c>
      <c r="L1391">
        <v>8.25</v>
      </c>
      <c r="M1391">
        <v>41.25</v>
      </c>
    </row>
    <row r="1392" spans="1:13" x14ac:dyDescent="0.35">
      <c r="A1392" t="s">
        <v>6358</v>
      </c>
      <c r="B1392" t="s">
        <v>1430</v>
      </c>
      <c r="C1392" t="s">
        <v>1431</v>
      </c>
      <c r="D1392" t="s">
        <v>6139</v>
      </c>
      <c r="E1392">
        <v>5</v>
      </c>
      <c r="F1392" t="s">
        <v>1432</v>
      </c>
      <c r="G1392" t="s">
        <v>1433</v>
      </c>
      <c r="H1392" t="s">
        <v>19</v>
      </c>
      <c r="I1392" t="s">
        <v>6194</v>
      </c>
      <c r="J1392" t="s">
        <v>6188</v>
      </c>
      <c r="K1392">
        <v>0.5</v>
      </c>
      <c r="L1392">
        <v>8.25</v>
      </c>
      <c r="M1392">
        <v>41.25</v>
      </c>
    </row>
    <row r="1393" spans="1:13" x14ac:dyDescent="0.35">
      <c r="A1393" t="s">
        <v>6324</v>
      </c>
      <c r="B1393" t="s">
        <v>1860</v>
      </c>
      <c r="C1393" t="s">
        <v>1861</v>
      </c>
      <c r="D1393" t="s">
        <v>6144</v>
      </c>
      <c r="E1393">
        <v>4</v>
      </c>
      <c r="F1393" t="s">
        <v>1862</v>
      </c>
      <c r="G1393" t="s">
        <v>1863</v>
      </c>
      <c r="H1393" t="s">
        <v>19</v>
      </c>
      <c r="I1393" t="s">
        <v>6194</v>
      </c>
      <c r="J1393" t="s">
        <v>6187</v>
      </c>
      <c r="K1393">
        <v>0.5</v>
      </c>
      <c r="L1393">
        <v>7.29</v>
      </c>
      <c r="M1393">
        <v>29.16</v>
      </c>
    </row>
    <row r="1394" spans="1:13" x14ac:dyDescent="0.35">
      <c r="A1394" t="s">
        <v>6324</v>
      </c>
      <c r="B1394" t="s">
        <v>1860</v>
      </c>
      <c r="C1394" t="s">
        <v>1861</v>
      </c>
      <c r="D1394" t="s">
        <v>6144</v>
      </c>
      <c r="E1394">
        <v>4</v>
      </c>
      <c r="F1394" t="s">
        <v>1862</v>
      </c>
      <c r="G1394" t="s">
        <v>1863</v>
      </c>
      <c r="H1394" t="s">
        <v>19</v>
      </c>
      <c r="I1394" t="s">
        <v>6194</v>
      </c>
      <c r="J1394" t="s">
        <v>6187</v>
      </c>
      <c r="K1394">
        <v>0.5</v>
      </c>
      <c r="L1394">
        <v>7.29</v>
      </c>
      <c r="M1394">
        <v>29.16</v>
      </c>
    </row>
    <row r="1395" spans="1:13" x14ac:dyDescent="0.35">
      <c r="A1395" t="s">
        <v>6569</v>
      </c>
      <c r="B1395" t="s">
        <v>1958</v>
      </c>
      <c r="C1395" t="s">
        <v>1959</v>
      </c>
      <c r="D1395" t="s">
        <v>6142</v>
      </c>
      <c r="E1395">
        <v>1</v>
      </c>
      <c r="F1395" t="s">
        <v>1960</v>
      </c>
      <c r="G1395" t="s">
        <v>1961</v>
      </c>
      <c r="H1395" t="s">
        <v>19</v>
      </c>
      <c r="I1395" t="s">
        <v>6192</v>
      </c>
      <c r="J1395" t="s">
        <v>6186</v>
      </c>
      <c r="K1395">
        <v>2.5</v>
      </c>
      <c r="L1395" s="3">
        <v>27485</v>
      </c>
      <c r="M1395" s="3">
        <v>27485</v>
      </c>
    </row>
    <row r="1396" spans="1:13" x14ac:dyDescent="0.35">
      <c r="A1396" t="s">
        <v>6569</v>
      </c>
      <c r="B1396" t="s">
        <v>1958</v>
      </c>
      <c r="C1396" t="s">
        <v>1959</v>
      </c>
      <c r="D1396" t="s">
        <v>6142</v>
      </c>
      <c r="E1396">
        <v>1</v>
      </c>
      <c r="F1396" t="s">
        <v>1960</v>
      </c>
      <c r="G1396" t="s">
        <v>1961</v>
      </c>
      <c r="H1396" t="s">
        <v>19</v>
      </c>
      <c r="I1396" t="s">
        <v>6192</v>
      </c>
      <c r="J1396" t="s">
        <v>6186</v>
      </c>
      <c r="K1396">
        <v>2.5</v>
      </c>
      <c r="L1396" s="3">
        <v>27485</v>
      </c>
      <c r="M1396" s="3">
        <v>27485</v>
      </c>
    </row>
    <row r="1397" spans="1:13" x14ac:dyDescent="0.35">
      <c r="A1397" t="s">
        <v>6598</v>
      </c>
      <c r="B1397" t="s">
        <v>2769</v>
      </c>
      <c r="C1397" t="s">
        <v>2770</v>
      </c>
      <c r="D1397" t="s">
        <v>6147</v>
      </c>
      <c r="E1397">
        <v>4</v>
      </c>
      <c r="F1397" t="s">
        <v>2771</v>
      </c>
      <c r="G1397" t="s">
        <v>2772</v>
      </c>
      <c r="H1397" t="s">
        <v>318</v>
      </c>
      <c r="I1397" t="s">
        <v>6193</v>
      </c>
      <c r="J1397" t="s">
        <v>6187</v>
      </c>
      <c r="K1397">
        <v>1</v>
      </c>
      <c r="L1397">
        <v>9.9499999999999993</v>
      </c>
      <c r="M1397">
        <v>39.799999999999997</v>
      </c>
    </row>
    <row r="1398" spans="1:13" x14ac:dyDescent="0.35">
      <c r="A1398" t="s">
        <v>6598</v>
      </c>
      <c r="B1398" t="s">
        <v>2769</v>
      </c>
      <c r="C1398" t="s">
        <v>2770</v>
      </c>
      <c r="D1398" t="s">
        <v>6147</v>
      </c>
      <c r="E1398">
        <v>4</v>
      </c>
      <c r="F1398" t="s">
        <v>2771</v>
      </c>
      <c r="G1398" t="s">
        <v>2772</v>
      </c>
      <c r="H1398" t="s">
        <v>318</v>
      </c>
      <c r="I1398" t="s">
        <v>6193</v>
      </c>
      <c r="J1398" t="s">
        <v>6187</v>
      </c>
      <c r="K1398">
        <v>1</v>
      </c>
      <c r="L1398">
        <v>9.9499999999999993</v>
      </c>
      <c r="M1398">
        <v>39.799999999999997</v>
      </c>
    </row>
    <row r="1399" spans="1:13" x14ac:dyDescent="0.35">
      <c r="A1399" t="s">
        <v>6547</v>
      </c>
      <c r="B1399" t="s">
        <v>5620</v>
      </c>
      <c r="C1399" t="s">
        <v>5621</v>
      </c>
      <c r="D1399" t="s">
        <v>6143</v>
      </c>
      <c r="E1399">
        <v>3</v>
      </c>
      <c r="F1399" t="s">
        <v>5622</v>
      </c>
      <c r="G1399" t="s">
        <v>5623</v>
      </c>
      <c r="H1399" t="s">
        <v>19</v>
      </c>
      <c r="I1399" t="s">
        <v>6195</v>
      </c>
      <c r="J1399" t="s">
        <v>6187</v>
      </c>
      <c r="K1399">
        <v>1</v>
      </c>
      <c r="L1399">
        <v>12.95</v>
      </c>
      <c r="M1399">
        <v>38.85</v>
      </c>
    </row>
    <row r="1400" spans="1:13" x14ac:dyDescent="0.35">
      <c r="A1400" t="s">
        <v>6841</v>
      </c>
      <c r="B1400" t="s">
        <v>2044</v>
      </c>
      <c r="C1400" t="s">
        <v>2045</v>
      </c>
      <c r="D1400" t="s">
        <v>6148</v>
      </c>
      <c r="E1400">
        <v>6</v>
      </c>
      <c r="F1400" t="s">
        <v>2046</v>
      </c>
      <c r="G1400" t="s">
        <v>2047</v>
      </c>
      <c r="H1400" t="s">
        <v>19</v>
      </c>
      <c r="I1400" t="s">
        <v>6194</v>
      </c>
      <c r="J1400" t="s">
        <v>6186</v>
      </c>
      <c r="K1400">
        <v>2.5</v>
      </c>
      <c r="L1400" s="3">
        <v>34155</v>
      </c>
      <c r="M1400">
        <v>204.93</v>
      </c>
    </row>
    <row r="1401" spans="1:13" x14ac:dyDescent="0.35">
      <c r="A1401" t="s">
        <v>6841</v>
      </c>
      <c r="B1401" t="s">
        <v>2044</v>
      </c>
      <c r="C1401" t="s">
        <v>2045</v>
      </c>
      <c r="D1401" t="s">
        <v>6148</v>
      </c>
      <c r="E1401">
        <v>6</v>
      </c>
      <c r="F1401" t="s">
        <v>2046</v>
      </c>
      <c r="G1401" t="s">
        <v>2047</v>
      </c>
      <c r="H1401" t="s">
        <v>19</v>
      </c>
      <c r="I1401" t="s">
        <v>6194</v>
      </c>
      <c r="J1401" t="s">
        <v>6186</v>
      </c>
      <c r="K1401">
        <v>2.5</v>
      </c>
      <c r="L1401" s="3">
        <v>34155</v>
      </c>
      <c r="M1401">
        <v>204.93</v>
      </c>
    </row>
    <row r="1402" spans="1:13" x14ac:dyDescent="0.35">
      <c r="A1402" t="s">
        <v>6397</v>
      </c>
      <c r="B1402" t="s">
        <v>4711</v>
      </c>
      <c r="C1402" t="s">
        <v>4712</v>
      </c>
      <c r="D1402" t="s">
        <v>6160</v>
      </c>
      <c r="E1402">
        <v>4</v>
      </c>
      <c r="F1402" t="s">
        <v>4713</v>
      </c>
      <c r="G1402" t="s">
        <v>4714</v>
      </c>
      <c r="H1402" t="s">
        <v>318</v>
      </c>
      <c r="I1402" t="s">
        <v>6195</v>
      </c>
      <c r="J1402" t="s">
        <v>6188</v>
      </c>
      <c r="K1402">
        <v>0.5</v>
      </c>
      <c r="L1402">
        <v>8.73</v>
      </c>
      <c r="M1402">
        <v>34.92</v>
      </c>
    </row>
    <row r="1403" spans="1:13" x14ac:dyDescent="0.35">
      <c r="A1403" t="s">
        <v>6842</v>
      </c>
      <c r="B1403" t="s">
        <v>3939</v>
      </c>
      <c r="C1403" t="s">
        <v>3940</v>
      </c>
      <c r="D1403" t="s">
        <v>6148</v>
      </c>
      <c r="E1403">
        <v>2</v>
      </c>
      <c r="F1403" t="s">
        <v>3941</v>
      </c>
      <c r="G1403" t="s">
        <v>3942</v>
      </c>
      <c r="H1403" t="s">
        <v>19</v>
      </c>
      <c r="I1403" t="s">
        <v>6194</v>
      </c>
      <c r="J1403" t="s">
        <v>6186</v>
      </c>
      <c r="K1403">
        <v>2.5</v>
      </c>
      <c r="L1403" s="3">
        <v>34155</v>
      </c>
      <c r="M1403">
        <v>68.31</v>
      </c>
    </row>
    <row r="1404" spans="1:13" x14ac:dyDescent="0.35">
      <c r="A1404" t="s">
        <v>6843</v>
      </c>
      <c r="B1404" t="s">
        <v>565</v>
      </c>
      <c r="C1404" t="s">
        <v>566</v>
      </c>
      <c r="D1404" t="s">
        <v>6149</v>
      </c>
      <c r="E1404">
        <v>2</v>
      </c>
      <c r="F1404" t="s">
        <v>567</v>
      </c>
      <c r="G1404" t="s">
        <v>568</v>
      </c>
      <c r="H1404" t="s">
        <v>19</v>
      </c>
      <c r="I1404" t="s">
        <v>6192</v>
      </c>
      <c r="J1404" t="s">
        <v>6187</v>
      </c>
      <c r="K1404">
        <v>2.5</v>
      </c>
      <c r="L1404" s="3">
        <v>20585</v>
      </c>
      <c r="M1404">
        <v>41.17</v>
      </c>
    </row>
    <row r="1405" spans="1:13" x14ac:dyDescent="0.35">
      <c r="A1405" t="s">
        <v>6843</v>
      </c>
      <c r="B1405" t="s">
        <v>565</v>
      </c>
      <c r="C1405" t="s">
        <v>566</v>
      </c>
      <c r="D1405" t="s">
        <v>6149</v>
      </c>
      <c r="E1405">
        <v>2</v>
      </c>
      <c r="F1405" t="s">
        <v>567</v>
      </c>
      <c r="G1405" t="s">
        <v>568</v>
      </c>
      <c r="H1405" t="s">
        <v>19</v>
      </c>
      <c r="I1405" t="s">
        <v>6192</v>
      </c>
      <c r="J1405" t="s">
        <v>6187</v>
      </c>
      <c r="K1405">
        <v>2.5</v>
      </c>
      <c r="L1405" s="3">
        <v>20585</v>
      </c>
      <c r="M1405">
        <v>41.17</v>
      </c>
    </row>
    <row r="1406" spans="1:13" x14ac:dyDescent="0.35">
      <c r="A1406" t="s">
        <v>6844</v>
      </c>
      <c r="B1406" t="s">
        <v>2385</v>
      </c>
      <c r="C1406" t="s">
        <v>2386</v>
      </c>
      <c r="D1406" t="s">
        <v>6155</v>
      </c>
      <c r="E1406">
        <v>4</v>
      </c>
      <c r="F1406" t="s">
        <v>2387</v>
      </c>
      <c r="G1406" t="s">
        <v>2388</v>
      </c>
      <c r="H1406" t="s">
        <v>28</v>
      </c>
      <c r="I1406" t="s">
        <v>6193</v>
      </c>
      <c r="J1406" t="s">
        <v>6188</v>
      </c>
      <c r="K1406">
        <v>1</v>
      </c>
      <c r="L1406">
        <v>11.25</v>
      </c>
      <c r="M1406">
        <v>45</v>
      </c>
    </row>
    <row r="1407" spans="1:13" x14ac:dyDescent="0.35">
      <c r="A1407" t="s">
        <v>6844</v>
      </c>
      <c r="B1407" t="s">
        <v>2385</v>
      </c>
      <c r="C1407" t="s">
        <v>2386</v>
      </c>
      <c r="D1407" t="s">
        <v>6155</v>
      </c>
      <c r="E1407">
        <v>4</v>
      </c>
      <c r="F1407" t="s">
        <v>2387</v>
      </c>
      <c r="G1407" t="s">
        <v>2388</v>
      </c>
      <c r="H1407" t="s">
        <v>28</v>
      </c>
      <c r="I1407" t="s">
        <v>6193</v>
      </c>
      <c r="J1407" t="s">
        <v>6188</v>
      </c>
      <c r="K1407">
        <v>1</v>
      </c>
      <c r="L1407">
        <v>11.25</v>
      </c>
      <c r="M1407">
        <v>45</v>
      </c>
    </row>
    <row r="1408" spans="1:13" x14ac:dyDescent="0.35">
      <c r="A1408" t="s">
        <v>6524</v>
      </c>
      <c r="B1408" t="s">
        <v>2585</v>
      </c>
      <c r="C1408" t="s">
        <v>2586</v>
      </c>
      <c r="D1408" t="s">
        <v>6173</v>
      </c>
      <c r="E1408">
        <v>6</v>
      </c>
      <c r="F1408" t="s">
        <v>2587</v>
      </c>
      <c r="G1408" t="s">
        <v>2588</v>
      </c>
      <c r="H1408" t="s">
        <v>19</v>
      </c>
      <c r="I1408" t="s">
        <v>6192</v>
      </c>
      <c r="J1408" t="s">
        <v>6186</v>
      </c>
      <c r="K1408">
        <v>0.5</v>
      </c>
      <c r="L1408">
        <v>7.17</v>
      </c>
      <c r="M1408">
        <v>43.02</v>
      </c>
    </row>
    <row r="1409" spans="1:13" x14ac:dyDescent="0.35">
      <c r="A1409" t="s">
        <v>6845</v>
      </c>
      <c r="B1409" t="s">
        <v>2855</v>
      </c>
      <c r="C1409" t="s">
        <v>2586</v>
      </c>
      <c r="D1409" t="s">
        <v>6169</v>
      </c>
      <c r="E1409">
        <v>4</v>
      </c>
      <c r="F1409" t="s">
        <v>2587</v>
      </c>
      <c r="G1409" t="s">
        <v>2588</v>
      </c>
      <c r="H1409" t="s">
        <v>19</v>
      </c>
      <c r="I1409" t="s">
        <v>6195</v>
      </c>
      <c r="J1409" t="s">
        <v>6187</v>
      </c>
      <c r="K1409">
        <v>0.5</v>
      </c>
      <c r="L1409">
        <v>7.77</v>
      </c>
      <c r="M1409">
        <v>31.08</v>
      </c>
    </row>
    <row r="1410" spans="1:13" x14ac:dyDescent="0.35">
      <c r="A1410" t="s">
        <v>6845</v>
      </c>
      <c r="B1410" t="s">
        <v>2855</v>
      </c>
      <c r="C1410" t="s">
        <v>2586</v>
      </c>
      <c r="D1410" t="s">
        <v>6168</v>
      </c>
      <c r="E1410">
        <v>6</v>
      </c>
      <c r="F1410" t="s">
        <v>2587</v>
      </c>
      <c r="G1410" t="s">
        <v>2588</v>
      </c>
      <c r="H1410" t="s">
        <v>19</v>
      </c>
      <c r="I1410" t="s">
        <v>6193</v>
      </c>
      <c r="J1410" t="s">
        <v>6187</v>
      </c>
      <c r="K1410">
        <v>2.5</v>
      </c>
      <c r="L1410" s="3">
        <v>22885</v>
      </c>
      <c r="M1410">
        <v>137.31</v>
      </c>
    </row>
    <row r="1411" spans="1:13" x14ac:dyDescent="0.35">
      <c r="A1411" t="s">
        <v>6567</v>
      </c>
      <c r="B1411" t="s">
        <v>2905</v>
      </c>
      <c r="C1411" t="s">
        <v>2586</v>
      </c>
      <c r="D1411" t="s">
        <v>6140</v>
      </c>
      <c r="E1411">
        <v>6</v>
      </c>
      <c r="F1411" t="s">
        <v>2587</v>
      </c>
      <c r="G1411" t="s">
        <v>2588</v>
      </c>
      <c r="H1411" t="s">
        <v>19</v>
      </c>
      <c r="I1411" t="s">
        <v>6193</v>
      </c>
      <c r="J1411" t="s">
        <v>6186</v>
      </c>
      <c r="K1411">
        <v>1</v>
      </c>
      <c r="L1411">
        <v>12.95</v>
      </c>
      <c r="M1411">
        <v>77.7</v>
      </c>
    </row>
    <row r="1412" spans="1:13" x14ac:dyDescent="0.35">
      <c r="A1412" t="s">
        <v>6524</v>
      </c>
      <c r="B1412" t="s">
        <v>2585</v>
      </c>
      <c r="C1412" t="s">
        <v>2586</v>
      </c>
      <c r="D1412" t="s">
        <v>6173</v>
      </c>
      <c r="E1412">
        <v>6</v>
      </c>
      <c r="F1412" t="s">
        <v>2587</v>
      </c>
      <c r="G1412" t="s">
        <v>2588</v>
      </c>
      <c r="H1412" t="s">
        <v>19</v>
      </c>
      <c r="I1412" t="s">
        <v>6192</v>
      </c>
      <c r="J1412" t="s">
        <v>6186</v>
      </c>
      <c r="K1412">
        <v>0.5</v>
      </c>
      <c r="L1412">
        <v>7.17</v>
      </c>
      <c r="M1412">
        <v>43.02</v>
      </c>
    </row>
    <row r="1413" spans="1:13" x14ac:dyDescent="0.35">
      <c r="A1413" t="s">
        <v>6845</v>
      </c>
      <c r="B1413" t="s">
        <v>2855</v>
      </c>
      <c r="C1413" t="s">
        <v>2586</v>
      </c>
      <c r="D1413" t="s">
        <v>6169</v>
      </c>
      <c r="E1413">
        <v>4</v>
      </c>
      <c r="F1413" t="s">
        <v>2587</v>
      </c>
      <c r="G1413" t="s">
        <v>2588</v>
      </c>
      <c r="H1413" t="s">
        <v>19</v>
      </c>
      <c r="I1413" t="s">
        <v>6195</v>
      </c>
      <c r="J1413" t="s">
        <v>6187</v>
      </c>
      <c r="K1413">
        <v>0.5</v>
      </c>
      <c r="L1413">
        <v>7.77</v>
      </c>
      <c r="M1413">
        <v>31.08</v>
      </c>
    </row>
    <row r="1414" spans="1:13" x14ac:dyDescent="0.35">
      <c r="A1414" t="s">
        <v>6845</v>
      </c>
      <c r="B1414" t="s">
        <v>2855</v>
      </c>
      <c r="C1414" t="s">
        <v>2586</v>
      </c>
      <c r="D1414" t="s">
        <v>6168</v>
      </c>
      <c r="E1414">
        <v>6</v>
      </c>
      <c r="F1414" t="s">
        <v>2587</v>
      </c>
      <c r="G1414" t="s">
        <v>2588</v>
      </c>
      <c r="H1414" t="s">
        <v>19</v>
      </c>
      <c r="I1414" t="s">
        <v>6193</v>
      </c>
      <c r="J1414" t="s">
        <v>6187</v>
      </c>
      <c r="K1414">
        <v>2.5</v>
      </c>
      <c r="L1414" s="3">
        <v>22885</v>
      </c>
      <c r="M1414">
        <v>137.31</v>
      </c>
    </row>
    <row r="1415" spans="1:13" x14ac:dyDescent="0.35">
      <c r="A1415" t="s">
        <v>6567</v>
      </c>
      <c r="B1415" t="s">
        <v>2905</v>
      </c>
      <c r="C1415" t="s">
        <v>2586</v>
      </c>
      <c r="D1415" t="s">
        <v>6140</v>
      </c>
      <c r="E1415">
        <v>6</v>
      </c>
      <c r="F1415" t="s">
        <v>2587</v>
      </c>
      <c r="G1415" t="s">
        <v>2588</v>
      </c>
      <c r="H1415" t="s">
        <v>19</v>
      </c>
      <c r="I1415" t="s">
        <v>6193</v>
      </c>
      <c r="J1415" t="s">
        <v>6186</v>
      </c>
      <c r="K1415">
        <v>1</v>
      </c>
      <c r="L1415">
        <v>12.95</v>
      </c>
      <c r="M1415">
        <v>77.7</v>
      </c>
    </row>
    <row r="1416" spans="1:13" x14ac:dyDescent="0.35">
      <c r="A1416" t="s">
        <v>6499</v>
      </c>
      <c r="B1416" t="s">
        <v>4303</v>
      </c>
      <c r="C1416" t="s">
        <v>4304</v>
      </c>
      <c r="D1416" t="s">
        <v>6165</v>
      </c>
      <c r="E1416">
        <v>4</v>
      </c>
      <c r="F1416" t="s">
        <v>4305</v>
      </c>
      <c r="G1416" t="s">
        <v>6197</v>
      </c>
      <c r="H1416" t="s">
        <v>19</v>
      </c>
      <c r="I1416" t="s">
        <v>6195</v>
      </c>
      <c r="J1416" t="s">
        <v>6187</v>
      </c>
      <c r="K1416">
        <v>2.5</v>
      </c>
      <c r="L1416" s="3">
        <v>29785</v>
      </c>
      <c r="M1416">
        <v>119.14</v>
      </c>
    </row>
    <row r="1417" spans="1:13" x14ac:dyDescent="0.35">
      <c r="A1417" t="s">
        <v>6846</v>
      </c>
      <c r="B1417" t="s">
        <v>1100</v>
      </c>
      <c r="C1417" t="s">
        <v>1101</v>
      </c>
      <c r="D1417" t="s">
        <v>6169</v>
      </c>
      <c r="E1417">
        <v>1</v>
      </c>
      <c r="F1417" t="s">
        <v>1102</v>
      </c>
      <c r="G1417" t="s">
        <v>1103</v>
      </c>
      <c r="H1417" t="s">
        <v>19</v>
      </c>
      <c r="I1417" t="s">
        <v>6195</v>
      </c>
      <c r="J1417" t="s">
        <v>6187</v>
      </c>
      <c r="K1417">
        <v>0.5</v>
      </c>
      <c r="L1417">
        <v>7.77</v>
      </c>
      <c r="M1417">
        <v>7.77</v>
      </c>
    </row>
    <row r="1418" spans="1:13" x14ac:dyDescent="0.35">
      <c r="A1418" t="s">
        <v>6846</v>
      </c>
      <c r="B1418" t="s">
        <v>1100</v>
      </c>
      <c r="C1418" t="s">
        <v>1101</v>
      </c>
      <c r="D1418" t="s">
        <v>6169</v>
      </c>
      <c r="E1418">
        <v>1</v>
      </c>
      <c r="F1418" t="s">
        <v>1102</v>
      </c>
      <c r="G1418" t="s">
        <v>1103</v>
      </c>
      <c r="H1418" t="s">
        <v>19</v>
      </c>
      <c r="I1418" t="s">
        <v>6195</v>
      </c>
      <c r="J1418" t="s">
        <v>6187</v>
      </c>
      <c r="K1418">
        <v>0.5</v>
      </c>
      <c r="L1418">
        <v>7.77</v>
      </c>
      <c r="M1418">
        <v>7.77</v>
      </c>
    </row>
    <row r="1419" spans="1:13" x14ac:dyDescent="0.35">
      <c r="A1419" t="s">
        <v>6847</v>
      </c>
      <c r="B1419" t="s">
        <v>4688</v>
      </c>
      <c r="C1419" t="s">
        <v>4689</v>
      </c>
      <c r="D1419" t="s">
        <v>6158</v>
      </c>
      <c r="E1419">
        <v>3</v>
      </c>
      <c r="F1419" t="s">
        <v>4690</v>
      </c>
      <c r="G1419" t="s">
        <v>4691</v>
      </c>
      <c r="H1419" t="s">
        <v>19</v>
      </c>
      <c r="I1419" t="s">
        <v>6193</v>
      </c>
      <c r="J1419" t="s">
        <v>6187</v>
      </c>
      <c r="K1419">
        <v>0.5</v>
      </c>
      <c r="L1419">
        <v>5.97</v>
      </c>
      <c r="M1419">
        <v>17.91</v>
      </c>
    </row>
    <row r="1420" spans="1:13" x14ac:dyDescent="0.35">
      <c r="A1420" t="s">
        <v>6848</v>
      </c>
      <c r="B1420" t="s">
        <v>5141</v>
      </c>
      <c r="C1420" t="s">
        <v>5142</v>
      </c>
      <c r="D1420" t="s">
        <v>6170</v>
      </c>
      <c r="E1420">
        <v>3</v>
      </c>
      <c r="F1420" t="s">
        <v>5143</v>
      </c>
      <c r="G1420" t="s">
        <v>5144</v>
      </c>
      <c r="H1420" t="s">
        <v>19</v>
      </c>
      <c r="I1420" t="s">
        <v>6195</v>
      </c>
      <c r="J1420" t="s">
        <v>6186</v>
      </c>
      <c r="K1420">
        <v>1</v>
      </c>
      <c r="L1420">
        <v>15.85</v>
      </c>
      <c r="M1420">
        <v>47.55</v>
      </c>
    </row>
    <row r="1421" spans="1:13" x14ac:dyDescent="0.35">
      <c r="A1421" t="s">
        <v>6405</v>
      </c>
      <c r="B1421" t="s">
        <v>2285</v>
      </c>
      <c r="C1421" t="s">
        <v>2286</v>
      </c>
      <c r="D1421" t="s">
        <v>6175</v>
      </c>
      <c r="E1421">
        <v>2</v>
      </c>
      <c r="F1421" t="s">
        <v>2287</v>
      </c>
      <c r="G1421" t="s">
        <v>2288</v>
      </c>
      <c r="H1421" t="s">
        <v>19</v>
      </c>
      <c r="I1421" t="s">
        <v>6193</v>
      </c>
      <c r="J1421" t="s">
        <v>6188</v>
      </c>
      <c r="K1421">
        <v>2.5</v>
      </c>
      <c r="L1421" s="3">
        <v>25875</v>
      </c>
      <c r="M1421">
        <v>51.75</v>
      </c>
    </row>
    <row r="1422" spans="1:13" x14ac:dyDescent="0.35">
      <c r="A1422" t="s">
        <v>6405</v>
      </c>
      <c r="B1422" t="s">
        <v>2285</v>
      </c>
      <c r="C1422" t="s">
        <v>2286</v>
      </c>
      <c r="D1422" t="s">
        <v>6175</v>
      </c>
      <c r="E1422">
        <v>2</v>
      </c>
      <c r="F1422" t="s">
        <v>2287</v>
      </c>
      <c r="G1422" t="s">
        <v>2288</v>
      </c>
      <c r="H1422" t="s">
        <v>19</v>
      </c>
      <c r="I1422" t="s">
        <v>6193</v>
      </c>
      <c r="J1422" t="s">
        <v>6188</v>
      </c>
      <c r="K1422">
        <v>2.5</v>
      </c>
      <c r="L1422" s="3">
        <v>25875</v>
      </c>
      <c r="M1422">
        <v>51.75</v>
      </c>
    </row>
    <row r="1423" spans="1:13" x14ac:dyDescent="0.35">
      <c r="A1423" t="s">
        <v>6849</v>
      </c>
      <c r="B1423" t="s">
        <v>805</v>
      </c>
      <c r="C1423" t="s">
        <v>806</v>
      </c>
      <c r="D1423" t="s">
        <v>6153</v>
      </c>
      <c r="E1423">
        <v>3</v>
      </c>
      <c r="F1423" t="s">
        <v>807</v>
      </c>
      <c r="G1423" t="s">
        <v>808</v>
      </c>
      <c r="H1423" t="s">
        <v>19</v>
      </c>
      <c r="I1423" t="s">
        <v>6194</v>
      </c>
      <c r="J1423" t="s">
        <v>6187</v>
      </c>
      <c r="K1423">
        <v>0.2</v>
      </c>
      <c r="L1423" s="3">
        <v>3645</v>
      </c>
      <c r="M1423" s="3">
        <v>10935</v>
      </c>
    </row>
    <row r="1424" spans="1:13" x14ac:dyDescent="0.35">
      <c r="A1424" t="s">
        <v>6849</v>
      </c>
      <c r="B1424" t="s">
        <v>805</v>
      </c>
      <c r="C1424" t="s">
        <v>806</v>
      </c>
      <c r="D1424" t="s">
        <v>6153</v>
      </c>
      <c r="E1424">
        <v>3</v>
      </c>
      <c r="F1424" t="s">
        <v>807</v>
      </c>
      <c r="G1424" t="s">
        <v>808</v>
      </c>
      <c r="H1424" t="s">
        <v>19</v>
      </c>
      <c r="I1424" t="s">
        <v>6194</v>
      </c>
      <c r="J1424" t="s">
        <v>6187</v>
      </c>
      <c r="K1424">
        <v>0.2</v>
      </c>
      <c r="L1424" s="3">
        <v>3645</v>
      </c>
      <c r="M1424" s="3">
        <v>10935</v>
      </c>
    </row>
    <row r="1425" spans="1:13" x14ac:dyDescent="0.35">
      <c r="A1425" t="s">
        <v>6850</v>
      </c>
      <c r="B1425" t="s">
        <v>2986</v>
      </c>
      <c r="C1425" t="s">
        <v>2987</v>
      </c>
      <c r="D1425" t="s">
        <v>6184</v>
      </c>
      <c r="E1425">
        <v>5</v>
      </c>
      <c r="F1425" t="s">
        <v>2988</v>
      </c>
      <c r="G1425" t="s">
        <v>2989</v>
      </c>
      <c r="H1425" t="s">
        <v>318</v>
      </c>
      <c r="I1425" t="s">
        <v>6194</v>
      </c>
      <c r="J1425" t="s">
        <v>6186</v>
      </c>
      <c r="K1425">
        <v>0.2</v>
      </c>
      <c r="L1425" s="3">
        <v>4455</v>
      </c>
      <c r="M1425" s="3">
        <v>22275</v>
      </c>
    </row>
    <row r="1426" spans="1:13" x14ac:dyDescent="0.35">
      <c r="A1426" t="s">
        <v>6850</v>
      </c>
      <c r="B1426" t="s">
        <v>2986</v>
      </c>
      <c r="C1426" t="s">
        <v>2987</v>
      </c>
      <c r="D1426" t="s">
        <v>6184</v>
      </c>
      <c r="E1426">
        <v>5</v>
      </c>
      <c r="F1426" t="s">
        <v>2988</v>
      </c>
      <c r="G1426" t="s">
        <v>2989</v>
      </c>
      <c r="H1426" t="s">
        <v>318</v>
      </c>
      <c r="I1426" t="s">
        <v>6194</v>
      </c>
      <c r="J1426" t="s">
        <v>6186</v>
      </c>
      <c r="K1426">
        <v>0.2</v>
      </c>
      <c r="L1426" s="3">
        <v>4455</v>
      </c>
      <c r="M1426" s="3">
        <v>22275</v>
      </c>
    </row>
    <row r="1427" spans="1:13" x14ac:dyDescent="0.35">
      <c r="A1427" t="s">
        <v>6420</v>
      </c>
      <c r="B1427" t="s">
        <v>4348</v>
      </c>
      <c r="C1427" t="s">
        <v>4349</v>
      </c>
      <c r="D1427" t="s">
        <v>6169</v>
      </c>
      <c r="E1427">
        <v>6</v>
      </c>
      <c r="F1427" t="s">
        <v>4350</v>
      </c>
      <c r="G1427" t="s">
        <v>4351</v>
      </c>
      <c r="H1427" t="s">
        <v>19</v>
      </c>
      <c r="I1427" t="s">
        <v>6195</v>
      </c>
      <c r="J1427" t="s">
        <v>6187</v>
      </c>
      <c r="K1427">
        <v>0.5</v>
      </c>
      <c r="L1427">
        <v>7.77</v>
      </c>
      <c r="M1427">
        <v>46.62</v>
      </c>
    </row>
    <row r="1428" spans="1:13" x14ac:dyDescent="0.35">
      <c r="A1428" t="s">
        <v>6851</v>
      </c>
      <c r="B1428" t="s">
        <v>649</v>
      </c>
      <c r="C1428" t="s">
        <v>650</v>
      </c>
      <c r="D1428" t="s">
        <v>6158</v>
      </c>
      <c r="E1428">
        <v>3</v>
      </c>
      <c r="F1428" t="s">
        <v>651</v>
      </c>
      <c r="G1428" t="s">
        <v>652</v>
      </c>
      <c r="H1428" t="s">
        <v>318</v>
      </c>
      <c r="I1428" t="s">
        <v>6193</v>
      </c>
      <c r="J1428" t="s">
        <v>6187</v>
      </c>
      <c r="K1428">
        <v>0.5</v>
      </c>
      <c r="L1428">
        <v>5.97</v>
      </c>
      <c r="M1428">
        <v>17.91</v>
      </c>
    </row>
    <row r="1429" spans="1:13" x14ac:dyDescent="0.35">
      <c r="A1429" t="s">
        <v>6851</v>
      </c>
      <c r="B1429" t="s">
        <v>649</v>
      </c>
      <c r="C1429" t="s">
        <v>650</v>
      </c>
      <c r="D1429" t="s">
        <v>6158</v>
      </c>
      <c r="E1429">
        <v>3</v>
      </c>
      <c r="F1429" t="s">
        <v>651</v>
      </c>
      <c r="G1429" t="s">
        <v>652</v>
      </c>
      <c r="H1429" t="s">
        <v>318</v>
      </c>
      <c r="I1429" t="s">
        <v>6193</v>
      </c>
      <c r="J1429" t="s">
        <v>6187</v>
      </c>
      <c r="K1429">
        <v>0.5</v>
      </c>
      <c r="L1429">
        <v>5.97</v>
      </c>
      <c r="M1429">
        <v>17.91</v>
      </c>
    </row>
    <row r="1430" spans="1:13" x14ac:dyDescent="0.35">
      <c r="A1430" t="s">
        <v>6606</v>
      </c>
      <c r="B1430" t="s">
        <v>1498</v>
      </c>
      <c r="C1430" t="s">
        <v>1499</v>
      </c>
      <c r="D1430" t="s">
        <v>6154</v>
      </c>
      <c r="E1430">
        <v>1</v>
      </c>
      <c r="F1430" t="s">
        <v>1500</v>
      </c>
      <c r="G1430" t="s">
        <v>6197</v>
      </c>
      <c r="H1430" t="s">
        <v>318</v>
      </c>
      <c r="I1430" t="s">
        <v>6193</v>
      </c>
      <c r="J1430" t="s">
        <v>6187</v>
      </c>
      <c r="K1430">
        <v>0.2</v>
      </c>
      <c r="L1430" s="3">
        <v>2985</v>
      </c>
      <c r="M1430" s="3">
        <v>2985</v>
      </c>
    </row>
    <row r="1431" spans="1:13" x14ac:dyDescent="0.35">
      <c r="A1431" t="s">
        <v>6606</v>
      </c>
      <c r="B1431" t="s">
        <v>1498</v>
      </c>
      <c r="C1431" t="s">
        <v>1499</v>
      </c>
      <c r="D1431" t="s">
        <v>6154</v>
      </c>
      <c r="E1431">
        <v>1</v>
      </c>
      <c r="F1431" t="s">
        <v>1500</v>
      </c>
      <c r="G1431" t="s">
        <v>6197</v>
      </c>
      <c r="H1431" t="s">
        <v>318</v>
      </c>
      <c r="I1431" t="s">
        <v>6193</v>
      </c>
      <c r="J1431" t="s">
        <v>6187</v>
      </c>
      <c r="K1431">
        <v>0.2</v>
      </c>
      <c r="L1431" s="3">
        <v>2985</v>
      </c>
      <c r="M1431" s="3">
        <v>2985</v>
      </c>
    </row>
    <row r="1432" spans="1:13" x14ac:dyDescent="0.35">
      <c r="A1432" t="s">
        <v>6852</v>
      </c>
      <c r="B1432" t="s">
        <v>3402</v>
      </c>
      <c r="C1432" t="s">
        <v>3403</v>
      </c>
      <c r="D1432" t="s">
        <v>6173</v>
      </c>
      <c r="E1432">
        <v>3</v>
      </c>
      <c r="F1432" t="s">
        <v>3404</v>
      </c>
      <c r="G1432" t="s">
        <v>3405</v>
      </c>
      <c r="H1432" t="s">
        <v>19</v>
      </c>
      <c r="I1432" t="s">
        <v>6192</v>
      </c>
      <c r="J1432" t="s">
        <v>6186</v>
      </c>
      <c r="K1432">
        <v>0.5</v>
      </c>
      <c r="L1432">
        <v>7.17</v>
      </c>
      <c r="M1432">
        <v>21.51</v>
      </c>
    </row>
    <row r="1433" spans="1:13" x14ac:dyDescent="0.35">
      <c r="A1433" t="s">
        <v>6852</v>
      </c>
      <c r="B1433" t="s">
        <v>3402</v>
      </c>
      <c r="C1433" t="s">
        <v>3403</v>
      </c>
      <c r="D1433" t="s">
        <v>6173</v>
      </c>
      <c r="E1433">
        <v>3</v>
      </c>
      <c r="F1433" t="s">
        <v>3404</v>
      </c>
      <c r="G1433" t="s">
        <v>3405</v>
      </c>
      <c r="H1433" t="s">
        <v>19</v>
      </c>
      <c r="I1433" t="s">
        <v>6192</v>
      </c>
      <c r="J1433" t="s">
        <v>6186</v>
      </c>
      <c r="K1433">
        <v>0.5</v>
      </c>
      <c r="L1433">
        <v>7.17</v>
      </c>
      <c r="M1433">
        <v>21.51</v>
      </c>
    </row>
    <row r="1434" spans="1:13" x14ac:dyDescent="0.35">
      <c r="A1434" t="s">
        <v>6385</v>
      </c>
      <c r="B1434" t="s">
        <v>1210</v>
      </c>
      <c r="C1434" t="s">
        <v>1211</v>
      </c>
      <c r="D1434" t="s">
        <v>6157</v>
      </c>
      <c r="E1434">
        <v>1</v>
      </c>
      <c r="F1434" t="s">
        <v>1212</v>
      </c>
      <c r="G1434" t="s">
        <v>1213</v>
      </c>
      <c r="H1434" t="s">
        <v>19</v>
      </c>
      <c r="I1434" t="s">
        <v>6193</v>
      </c>
      <c r="J1434" t="s">
        <v>6188</v>
      </c>
      <c r="K1434">
        <v>0.5</v>
      </c>
      <c r="L1434">
        <v>6.75</v>
      </c>
      <c r="M1434">
        <v>6.75</v>
      </c>
    </row>
    <row r="1435" spans="1:13" x14ac:dyDescent="0.35">
      <c r="A1435" t="s">
        <v>6385</v>
      </c>
      <c r="B1435" t="s">
        <v>1210</v>
      </c>
      <c r="C1435" t="s">
        <v>1211</v>
      </c>
      <c r="D1435" t="s">
        <v>6157</v>
      </c>
      <c r="E1435">
        <v>1</v>
      </c>
      <c r="F1435" t="s">
        <v>1212</v>
      </c>
      <c r="G1435" t="s">
        <v>1213</v>
      </c>
      <c r="H1435" t="s">
        <v>19</v>
      </c>
      <c r="I1435" t="s">
        <v>6193</v>
      </c>
      <c r="J1435" t="s">
        <v>6188</v>
      </c>
      <c r="K1435">
        <v>0.5</v>
      </c>
      <c r="L1435">
        <v>6.75</v>
      </c>
      <c r="M1435">
        <v>6.75</v>
      </c>
    </row>
    <row r="1436" spans="1:13" x14ac:dyDescent="0.35">
      <c r="A1436" t="s">
        <v>6853</v>
      </c>
      <c r="B1436" t="s">
        <v>3516</v>
      </c>
      <c r="C1436" t="s">
        <v>3517</v>
      </c>
      <c r="D1436" t="s">
        <v>6145</v>
      </c>
      <c r="E1436">
        <v>2</v>
      </c>
      <c r="F1436" t="s">
        <v>3518</v>
      </c>
      <c r="G1436" t="s">
        <v>6197</v>
      </c>
      <c r="H1436" t="s">
        <v>318</v>
      </c>
      <c r="I1436" t="s">
        <v>6195</v>
      </c>
      <c r="J1436" t="s">
        <v>6186</v>
      </c>
      <c r="K1436">
        <v>0.2</v>
      </c>
      <c r="L1436" s="3">
        <v>4755</v>
      </c>
      <c r="M1436">
        <v>9.51</v>
      </c>
    </row>
    <row r="1437" spans="1:13" x14ac:dyDescent="0.35">
      <c r="A1437" t="s">
        <v>6853</v>
      </c>
      <c r="B1437" t="s">
        <v>3516</v>
      </c>
      <c r="C1437" t="s">
        <v>3517</v>
      </c>
      <c r="D1437" t="s">
        <v>6145</v>
      </c>
      <c r="E1437">
        <v>2</v>
      </c>
      <c r="F1437" t="s">
        <v>3518</v>
      </c>
      <c r="G1437" t="s">
        <v>6197</v>
      </c>
      <c r="H1437" t="s">
        <v>318</v>
      </c>
      <c r="I1437" t="s">
        <v>6195</v>
      </c>
      <c r="J1437" t="s">
        <v>6186</v>
      </c>
      <c r="K1437">
        <v>0.2</v>
      </c>
      <c r="L1437" s="3">
        <v>4755</v>
      </c>
      <c r="M1437">
        <v>9.51</v>
      </c>
    </row>
    <row r="1438" spans="1:13" x14ac:dyDescent="0.35">
      <c r="A1438" t="s">
        <v>6854</v>
      </c>
      <c r="B1438" t="s">
        <v>1812</v>
      </c>
      <c r="C1438" t="s">
        <v>1813</v>
      </c>
      <c r="D1438" t="s">
        <v>6164</v>
      </c>
      <c r="E1438">
        <v>1</v>
      </c>
      <c r="F1438" t="s">
        <v>1814</v>
      </c>
      <c r="G1438" t="s">
        <v>1815</v>
      </c>
      <c r="H1438" t="s">
        <v>19</v>
      </c>
      <c r="I1438" t="s">
        <v>6195</v>
      </c>
      <c r="J1438" t="s">
        <v>6186</v>
      </c>
      <c r="K1438">
        <v>2.5</v>
      </c>
      <c r="L1438" s="3">
        <v>36455</v>
      </c>
      <c r="M1438" s="3">
        <v>36455</v>
      </c>
    </row>
    <row r="1439" spans="1:13" x14ac:dyDescent="0.35">
      <c r="A1439" t="s">
        <v>6854</v>
      </c>
      <c r="B1439" t="s">
        <v>1812</v>
      </c>
      <c r="C1439" t="s">
        <v>1813</v>
      </c>
      <c r="D1439" t="s">
        <v>6164</v>
      </c>
      <c r="E1439">
        <v>1</v>
      </c>
      <c r="F1439" t="s">
        <v>1814</v>
      </c>
      <c r="G1439" t="s">
        <v>1815</v>
      </c>
      <c r="H1439" t="s">
        <v>19</v>
      </c>
      <c r="I1439" t="s">
        <v>6195</v>
      </c>
      <c r="J1439" t="s">
        <v>6186</v>
      </c>
      <c r="K1439">
        <v>2.5</v>
      </c>
      <c r="L1439" s="3">
        <v>36455</v>
      </c>
      <c r="M1439" s="3">
        <v>36455</v>
      </c>
    </row>
    <row r="1440" spans="1:13" x14ac:dyDescent="0.35">
      <c r="A1440" t="s">
        <v>6855</v>
      </c>
      <c r="B1440" t="s">
        <v>2509</v>
      </c>
      <c r="C1440" t="s">
        <v>2510</v>
      </c>
      <c r="D1440" t="s">
        <v>6182</v>
      </c>
      <c r="E1440">
        <v>1</v>
      </c>
      <c r="F1440" t="s">
        <v>2511</v>
      </c>
      <c r="G1440" t="s">
        <v>2512</v>
      </c>
      <c r="H1440" t="s">
        <v>19</v>
      </c>
      <c r="I1440" t="s">
        <v>6193</v>
      </c>
      <c r="J1440" t="s">
        <v>6186</v>
      </c>
      <c r="K1440">
        <v>2.5</v>
      </c>
      <c r="L1440" s="3">
        <v>29785</v>
      </c>
      <c r="M1440" s="3">
        <v>29785</v>
      </c>
    </row>
    <row r="1441" spans="1:13" x14ac:dyDescent="0.35">
      <c r="A1441" t="s">
        <v>6855</v>
      </c>
      <c r="B1441" t="s">
        <v>2509</v>
      </c>
      <c r="C1441" t="s">
        <v>2510</v>
      </c>
      <c r="D1441" t="s">
        <v>6182</v>
      </c>
      <c r="E1441">
        <v>1</v>
      </c>
      <c r="F1441" t="s">
        <v>2511</v>
      </c>
      <c r="G1441" t="s">
        <v>2512</v>
      </c>
      <c r="H1441" t="s">
        <v>19</v>
      </c>
      <c r="I1441" t="s">
        <v>6193</v>
      </c>
      <c r="J1441" t="s">
        <v>6186</v>
      </c>
      <c r="K1441">
        <v>2.5</v>
      </c>
      <c r="L1441" s="3">
        <v>29785</v>
      </c>
      <c r="M1441" s="3">
        <v>29785</v>
      </c>
    </row>
    <row r="1442" spans="1:13" x14ac:dyDescent="0.35">
      <c r="A1442" t="s">
        <v>6279</v>
      </c>
      <c r="B1442" t="s">
        <v>990</v>
      </c>
      <c r="C1442" t="s">
        <v>991</v>
      </c>
      <c r="D1442" t="s">
        <v>6140</v>
      </c>
      <c r="E1442">
        <v>6</v>
      </c>
      <c r="F1442" t="s">
        <v>992</v>
      </c>
      <c r="G1442" t="s">
        <v>993</v>
      </c>
      <c r="H1442" t="s">
        <v>19</v>
      </c>
      <c r="I1442" t="s">
        <v>6193</v>
      </c>
      <c r="J1442" t="s">
        <v>6186</v>
      </c>
      <c r="K1442">
        <v>1</v>
      </c>
      <c r="L1442">
        <v>12.95</v>
      </c>
      <c r="M1442">
        <v>77.7</v>
      </c>
    </row>
    <row r="1443" spans="1:13" x14ac:dyDescent="0.35">
      <c r="A1443" t="s">
        <v>6279</v>
      </c>
      <c r="B1443" t="s">
        <v>990</v>
      </c>
      <c r="C1443" t="s">
        <v>991</v>
      </c>
      <c r="D1443" t="s">
        <v>6140</v>
      </c>
      <c r="E1443">
        <v>6</v>
      </c>
      <c r="F1443" t="s">
        <v>992</v>
      </c>
      <c r="G1443" t="s">
        <v>993</v>
      </c>
      <c r="H1443" t="s">
        <v>19</v>
      </c>
      <c r="I1443" t="s">
        <v>6193</v>
      </c>
      <c r="J1443" t="s">
        <v>6186</v>
      </c>
      <c r="K1443">
        <v>1</v>
      </c>
      <c r="L1443">
        <v>12.95</v>
      </c>
      <c r="M1443">
        <v>77.7</v>
      </c>
    </row>
    <row r="1444" spans="1:13" x14ac:dyDescent="0.35">
      <c r="A1444" t="s">
        <v>6856</v>
      </c>
      <c r="B1444" t="s">
        <v>1520</v>
      </c>
      <c r="C1444" t="s">
        <v>1521</v>
      </c>
      <c r="D1444" t="s">
        <v>6156</v>
      </c>
      <c r="E1444">
        <v>2</v>
      </c>
      <c r="F1444" t="s">
        <v>1522</v>
      </c>
      <c r="G1444" t="s">
        <v>1523</v>
      </c>
      <c r="H1444" t="s">
        <v>19</v>
      </c>
      <c r="I1444" t="s">
        <v>6194</v>
      </c>
      <c r="J1444" t="s">
        <v>6188</v>
      </c>
      <c r="K1444">
        <v>0.2</v>
      </c>
      <c r="L1444" s="3">
        <v>4125</v>
      </c>
      <c r="M1444">
        <v>8.25</v>
      </c>
    </row>
    <row r="1445" spans="1:13" x14ac:dyDescent="0.35">
      <c r="A1445" t="s">
        <v>6856</v>
      </c>
      <c r="B1445" t="s">
        <v>1520</v>
      </c>
      <c r="C1445" t="s">
        <v>1521</v>
      </c>
      <c r="D1445" t="s">
        <v>6156</v>
      </c>
      <c r="E1445">
        <v>2</v>
      </c>
      <c r="F1445" t="s">
        <v>1522</v>
      </c>
      <c r="G1445" t="s">
        <v>1523</v>
      </c>
      <c r="H1445" t="s">
        <v>19</v>
      </c>
      <c r="I1445" t="s">
        <v>6194</v>
      </c>
      <c r="J1445" t="s">
        <v>6188</v>
      </c>
      <c r="K1445">
        <v>0.2</v>
      </c>
      <c r="L1445" s="3">
        <v>4125</v>
      </c>
      <c r="M1445">
        <v>8.25</v>
      </c>
    </row>
    <row r="1446" spans="1:13" x14ac:dyDescent="0.35">
      <c r="A1446" t="s">
        <v>6857</v>
      </c>
      <c r="B1446" t="s">
        <v>2187</v>
      </c>
      <c r="C1446" t="s">
        <v>2188</v>
      </c>
      <c r="D1446" t="s">
        <v>6150</v>
      </c>
      <c r="E1446">
        <v>4</v>
      </c>
      <c r="F1446" t="s">
        <v>2189</v>
      </c>
      <c r="G1446" t="s">
        <v>2190</v>
      </c>
      <c r="H1446" t="s">
        <v>19</v>
      </c>
      <c r="I1446" t="s">
        <v>6195</v>
      </c>
      <c r="J1446" t="s">
        <v>6187</v>
      </c>
      <c r="K1446">
        <v>0.2</v>
      </c>
      <c r="L1446" s="3">
        <v>3885</v>
      </c>
      <c r="M1446">
        <v>15.54</v>
      </c>
    </row>
    <row r="1447" spans="1:13" x14ac:dyDescent="0.35">
      <c r="A1447" t="s">
        <v>6857</v>
      </c>
      <c r="B1447" t="s">
        <v>2187</v>
      </c>
      <c r="C1447" t="s">
        <v>2188</v>
      </c>
      <c r="D1447" t="s">
        <v>6150</v>
      </c>
      <c r="E1447">
        <v>4</v>
      </c>
      <c r="F1447" t="s">
        <v>2189</v>
      </c>
      <c r="G1447" t="s">
        <v>2190</v>
      </c>
      <c r="H1447" t="s">
        <v>19</v>
      </c>
      <c r="I1447" t="s">
        <v>6195</v>
      </c>
      <c r="J1447" t="s">
        <v>6187</v>
      </c>
      <c r="K1447">
        <v>0.2</v>
      </c>
      <c r="L1447" s="3">
        <v>3885</v>
      </c>
      <c r="M1447">
        <v>15.54</v>
      </c>
    </row>
    <row r="1448" spans="1:13" x14ac:dyDescent="0.35">
      <c r="A1448" t="s">
        <v>6454</v>
      </c>
      <c r="B1448" t="s">
        <v>2324</v>
      </c>
      <c r="C1448" t="s">
        <v>2325</v>
      </c>
      <c r="D1448" t="s">
        <v>6182</v>
      </c>
      <c r="E1448">
        <v>1</v>
      </c>
      <c r="F1448" t="s">
        <v>2326</v>
      </c>
      <c r="G1448" t="s">
        <v>2327</v>
      </c>
      <c r="H1448" t="s">
        <v>19</v>
      </c>
      <c r="I1448" t="s">
        <v>6193</v>
      </c>
      <c r="J1448" t="s">
        <v>6186</v>
      </c>
      <c r="K1448">
        <v>2.5</v>
      </c>
      <c r="L1448" s="3">
        <v>29785</v>
      </c>
      <c r="M1448" s="3">
        <v>29785</v>
      </c>
    </row>
    <row r="1449" spans="1:13" x14ac:dyDescent="0.35">
      <c r="A1449" t="s">
        <v>6454</v>
      </c>
      <c r="B1449" t="s">
        <v>2324</v>
      </c>
      <c r="C1449" t="s">
        <v>2325</v>
      </c>
      <c r="D1449" t="s">
        <v>6182</v>
      </c>
      <c r="E1449">
        <v>1</v>
      </c>
      <c r="F1449" t="s">
        <v>2326</v>
      </c>
      <c r="G1449" t="s">
        <v>2327</v>
      </c>
      <c r="H1449" t="s">
        <v>19</v>
      </c>
      <c r="I1449" t="s">
        <v>6193</v>
      </c>
      <c r="J1449" t="s">
        <v>6186</v>
      </c>
      <c r="K1449">
        <v>2.5</v>
      </c>
      <c r="L1449" s="3">
        <v>29785</v>
      </c>
      <c r="M1449" s="3">
        <v>29785</v>
      </c>
    </row>
    <row r="1450" spans="1:13" x14ac:dyDescent="0.35">
      <c r="A1450" t="s">
        <v>6799</v>
      </c>
      <c r="B1450" t="s">
        <v>5246</v>
      </c>
      <c r="C1450" t="s">
        <v>5247</v>
      </c>
      <c r="D1450" t="s">
        <v>6159</v>
      </c>
      <c r="E1450">
        <v>1</v>
      </c>
      <c r="F1450" t="s">
        <v>5248</v>
      </c>
      <c r="G1450" t="s">
        <v>5249</v>
      </c>
      <c r="H1450" t="s">
        <v>19</v>
      </c>
      <c r="I1450" t="s">
        <v>6195</v>
      </c>
      <c r="J1450" t="s">
        <v>6188</v>
      </c>
      <c r="K1450">
        <v>0.2</v>
      </c>
      <c r="L1450" s="3">
        <v>4365</v>
      </c>
      <c r="M1450" s="3">
        <v>4365</v>
      </c>
    </row>
    <row r="1451" spans="1:13" x14ac:dyDescent="0.35">
      <c r="A1451" t="s">
        <v>6727</v>
      </c>
      <c r="B1451" t="s">
        <v>4104</v>
      </c>
      <c r="C1451" t="s">
        <v>4152</v>
      </c>
      <c r="D1451" t="s">
        <v>6142</v>
      </c>
      <c r="E1451">
        <v>5</v>
      </c>
      <c r="F1451" t="s">
        <v>4153</v>
      </c>
      <c r="G1451" t="s">
        <v>4154</v>
      </c>
      <c r="H1451" t="s">
        <v>19</v>
      </c>
      <c r="I1451" t="s">
        <v>6192</v>
      </c>
      <c r="J1451" t="s">
        <v>6186</v>
      </c>
      <c r="K1451">
        <v>2.5</v>
      </c>
      <c r="L1451" s="3">
        <v>27485</v>
      </c>
      <c r="M1451" s="3">
        <v>137425</v>
      </c>
    </row>
    <row r="1452" spans="1:13" x14ac:dyDescent="0.35">
      <c r="A1452" t="s">
        <v>6858</v>
      </c>
      <c r="B1452" t="s">
        <v>4151</v>
      </c>
      <c r="C1452" t="s">
        <v>4152</v>
      </c>
      <c r="D1452" t="s">
        <v>6163</v>
      </c>
      <c r="E1452">
        <v>6</v>
      </c>
      <c r="F1452" t="s">
        <v>4153</v>
      </c>
      <c r="G1452" t="s">
        <v>4154</v>
      </c>
      <c r="H1452" t="s">
        <v>19</v>
      </c>
      <c r="I1452" t="s">
        <v>6192</v>
      </c>
      <c r="J1452" t="s">
        <v>6187</v>
      </c>
      <c r="K1452">
        <v>0.2</v>
      </c>
      <c r="L1452" s="3">
        <v>2685</v>
      </c>
      <c r="M1452">
        <v>16.11</v>
      </c>
    </row>
    <row r="1453" spans="1:13" x14ac:dyDescent="0.35">
      <c r="A1453" t="s">
        <v>6754</v>
      </c>
      <c r="B1453" t="s">
        <v>3756</v>
      </c>
      <c r="C1453" t="s">
        <v>3757</v>
      </c>
      <c r="D1453" t="s">
        <v>6184</v>
      </c>
      <c r="E1453">
        <v>3</v>
      </c>
      <c r="F1453" t="s">
        <v>3758</v>
      </c>
      <c r="G1453" t="s">
        <v>3759</v>
      </c>
      <c r="H1453" t="s">
        <v>318</v>
      </c>
      <c r="I1453" t="s">
        <v>6194</v>
      </c>
      <c r="J1453" t="s">
        <v>6186</v>
      </c>
      <c r="K1453">
        <v>0.2</v>
      </c>
      <c r="L1453" s="3">
        <v>4455</v>
      </c>
      <c r="M1453" s="3">
        <v>13365</v>
      </c>
    </row>
    <row r="1454" spans="1:13" x14ac:dyDescent="0.35">
      <c r="A1454" t="s">
        <v>6754</v>
      </c>
      <c r="B1454" t="s">
        <v>3756</v>
      </c>
      <c r="C1454" t="s">
        <v>3757</v>
      </c>
      <c r="D1454" t="s">
        <v>6157</v>
      </c>
      <c r="E1454">
        <v>5</v>
      </c>
      <c r="F1454" t="s">
        <v>3758</v>
      </c>
      <c r="G1454" t="s">
        <v>3759</v>
      </c>
      <c r="H1454" t="s">
        <v>318</v>
      </c>
      <c r="I1454" t="s">
        <v>6193</v>
      </c>
      <c r="J1454" t="s">
        <v>6188</v>
      </c>
      <c r="K1454">
        <v>0.5</v>
      </c>
      <c r="L1454">
        <v>6.75</v>
      </c>
      <c r="M1454">
        <v>33.75</v>
      </c>
    </row>
    <row r="1455" spans="1:13" x14ac:dyDescent="0.35">
      <c r="A1455" t="s">
        <v>6450</v>
      </c>
      <c r="B1455" t="s">
        <v>4892</v>
      </c>
      <c r="C1455" t="s">
        <v>4893</v>
      </c>
      <c r="D1455" t="s">
        <v>6143</v>
      </c>
      <c r="E1455">
        <v>6</v>
      </c>
      <c r="F1455" t="s">
        <v>4894</v>
      </c>
      <c r="G1455" t="s">
        <v>4895</v>
      </c>
      <c r="H1455" t="s">
        <v>19</v>
      </c>
      <c r="I1455" t="s">
        <v>6195</v>
      </c>
      <c r="J1455" t="s">
        <v>6187</v>
      </c>
      <c r="K1455">
        <v>1</v>
      </c>
      <c r="L1455">
        <v>12.95</v>
      </c>
      <c r="M1455">
        <v>77.7</v>
      </c>
    </row>
    <row r="1456" spans="1:13" x14ac:dyDescent="0.35">
      <c r="A1456" t="s">
        <v>6404</v>
      </c>
      <c r="B1456" t="s">
        <v>681</v>
      </c>
      <c r="C1456" t="s">
        <v>682</v>
      </c>
      <c r="D1456" t="s">
        <v>6161</v>
      </c>
      <c r="E1456">
        <v>6</v>
      </c>
      <c r="F1456" t="s">
        <v>683</v>
      </c>
      <c r="G1456" t="s">
        <v>684</v>
      </c>
      <c r="H1456" t="s">
        <v>28</v>
      </c>
      <c r="I1456" t="s">
        <v>6195</v>
      </c>
      <c r="J1456" t="s">
        <v>6186</v>
      </c>
      <c r="K1456">
        <v>0.5</v>
      </c>
      <c r="L1456">
        <v>9.51</v>
      </c>
      <c r="M1456">
        <v>57.06</v>
      </c>
    </row>
    <row r="1457" spans="1:13" x14ac:dyDescent="0.35">
      <c r="A1457" t="s">
        <v>6404</v>
      </c>
      <c r="B1457" t="s">
        <v>681</v>
      </c>
      <c r="C1457" t="s">
        <v>682</v>
      </c>
      <c r="D1457" t="s">
        <v>6161</v>
      </c>
      <c r="E1457">
        <v>6</v>
      </c>
      <c r="F1457" t="s">
        <v>683</v>
      </c>
      <c r="G1457" t="s">
        <v>684</v>
      </c>
      <c r="H1457" t="s">
        <v>28</v>
      </c>
      <c r="I1457" t="s">
        <v>6195</v>
      </c>
      <c r="J1457" t="s">
        <v>6186</v>
      </c>
      <c r="K1457">
        <v>0.5</v>
      </c>
      <c r="L1457">
        <v>9.51</v>
      </c>
      <c r="M1457">
        <v>57.06</v>
      </c>
    </row>
    <row r="1458" spans="1:13" x14ac:dyDescent="0.35">
      <c r="A1458" t="s">
        <v>6566</v>
      </c>
      <c r="B1458" t="s">
        <v>3271</v>
      </c>
      <c r="C1458" t="s">
        <v>3272</v>
      </c>
      <c r="D1458" t="s">
        <v>6156</v>
      </c>
      <c r="E1458">
        <v>1</v>
      </c>
      <c r="F1458" t="s">
        <v>3273</v>
      </c>
      <c r="G1458" t="s">
        <v>3274</v>
      </c>
      <c r="H1458" t="s">
        <v>19</v>
      </c>
      <c r="I1458" t="s">
        <v>6194</v>
      </c>
      <c r="J1458" t="s">
        <v>6188</v>
      </c>
      <c r="K1458">
        <v>0.2</v>
      </c>
      <c r="L1458" s="3">
        <v>4125</v>
      </c>
      <c r="M1458" s="3">
        <v>4125</v>
      </c>
    </row>
    <row r="1459" spans="1:13" x14ac:dyDescent="0.35">
      <c r="A1459" t="s">
        <v>6566</v>
      </c>
      <c r="B1459" t="s">
        <v>3271</v>
      </c>
      <c r="C1459" t="s">
        <v>3272</v>
      </c>
      <c r="D1459" t="s">
        <v>6156</v>
      </c>
      <c r="E1459">
        <v>1</v>
      </c>
      <c r="F1459" t="s">
        <v>3273</v>
      </c>
      <c r="G1459" t="s">
        <v>3274</v>
      </c>
      <c r="H1459" t="s">
        <v>19</v>
      </c>
      <c r="I1459" t="s">
        <v>6194</v>
      </c>
      <c r="J1459" t="s">
        <v>6188</v>
      </c>
      <c r="K1459">
        <v>0.2</v>
      </c>
      <c r="L1459" s="3">
        <v>4125</v>
      </c>
      <c r="M1459" s="3">
        <v>4125</v>
      </c>
    </row>
    <row r="1460" spans="1:13" x14ac:dyDescent="0.35">
      <c r="A1460" t="s">
        <v>6526</v>
      </c>
      <c r="B1460" t="s">
        <v>4217</v>
      </c>
      <c r="C1460" t="s">
        <v>4218</v>
      </c>
      <c r="D1460" t="s">
        <v>6176</v>
      </c>
      <c r="E1460">
        <v>6</v>
      </c>
      <c r="F1460" t="s">
        <v>4219</v>
      </c>
      <c r="G1460" t="s">
        <v>4220</v>
      </c>
      <c r="H1460" t="s">
        <v>19</v>
      </c>
      <c r="I1460" t="s">
        <v>6194</v>
      </c>
      <c r="J1460" t="s">
        <v>6186</v>
      </c>
      <c r="K1460">
        <v>0.5</v>
      </c>
      <c r="L1460">
        <v>8.91</v>
      </c>
      <c r="M1460">
        <v>53.46</v>
      </c>
    </row>
    <row r="1461" spans="1:13" x14ac:dyDescent="0.35">
      <c r="A1461" t="s">
        <v>6859</v>
      </c>
      <c r="B1461" t="s">
        <v>3812</v>
      </c>
      <c r="C1461" t="s">
        <v>3813</v>
      </c>
      <c r="D1461" t="s">
        <v>6146</v>
      </c>
      <c r="E1461">
        <v>2</v>
      </c>
      <c r="F1461" t="s">
        <v>3814</v>
      </c>
      <c r="G1461" t="s">
        <v>3815</v>
      </c>
      <c r="H1461" t="s">
        <v>19</v>
      </c>
      <c r="I1461" t="s">
        <v>6192</v>
      </c>
      <c r="J1461" t="s">
        <v>6188</v>
      </c>
      <c r="K1461">
        <v>0.5</v>
      </c>
      <c r="L1461">
        <v>5.97</v>
      </c>
      <c r="M1461">
        <v>11.94</v>
      </c>
    </row>
    <row r="1462" spans="1:13" x14ac:dyDescent="0.35">
      <c r="A1462" t="s">
        <v>6685</v>
      </c>
      <c r="B1462" t="s">
        <v>1276</v>
      </c>
      <c r="C1462" t="s">
        <v>1277</v>
      </c>
      <c r="D1462" t="s">
        <v>6165</v>
      </c>
      <c r="E1462">
        <v>1</v>
      </c>
      <c r="F1462" t="s">
        <v>1278</v>
      </c>
      <c r="G1462" t="s">
        <v>1279</v>
      </c>
      <c r="H1462" t="s">
        <v>318</v>
      </c>
      <c r="I1462" t="s">
        <v>6195</v>
      </c>
      <c r="J1462" t="s">
        <v>6187</v>
      </c>
      <c r="K1462">
        <v>2.5</v>
      </c>
      <c r="L1462" s="3">
        <v>29785</v>
      </c>
      <c r="M1462" s="3">
        <v>29785</v>
      </c>
    </row>
    <row r="1463" spans="1:13" x14ac:dyDescent="0.35">
      <c r="A1463" t="s">
        <v>6685</v>
      </c>
      <c r="B1463" t="s">
        <v>1276</v>
      </c>
      <c r="C1463" t="s">
        <v>1277</v>
      </c>
      <c r="D1463" t="s">
        <v>6165</v>
      </c>
      <c r="E1463">
        <v>1</v>
      </c>
      <c r="F1463" t="s">
        <v>1278</v>
      </c>
      <c r="G1463" t="s">
        <v>1279</v>
      </c>
      <c r="H1463" t="s">
        <v>318</v>
      </c>
      <c r="I1463" t="s">
        <v>6195</v>
      </c>
      <c r="J1463" t="s">
        <v>6187</v>
      </c>
      <c r="K1463">
        <v>2.5</v>
      </c>
      <c r="L1463" s="3">
        <v>29785</v>
      </c>
      <c r="M1463" s="3">
        <v>29785</v>
      </c>
    </row>
    <row r="1464" spans="1:13" x14ac:dyDescent="0.35">
      <c r="A1464" t="s">
        <v>6305</v>
      </c>
      <c r="B1464" t="s">
        <v>1632</v>
      </c>
      <c r="C1464" t="s">
        <v>1633</v>
      </c>
      <c r="D1464" t="s">
        <v>6145</v>
      </c>
      <c r="E1464">
        <v>1</v>
      </c>
      <c r="F1464" t="s">
        <v>1634</v>
      </c>
      <c r="G1464" t="s">
        <v>1635</v>
      </c>
      <c r="H1464" t="s">
        <v>19</v>
      </c>
      <c r="I1464" t="s">
        <v>6195</v>
      </c>
      <c r="J1464" t="s">
        <v>6186</v>
      </c>
      <c r="K1464">
        <v>0.2</v>
      </c>
      <c r="L1464" s="3">
        <v>4755</v>
      </c>
      <c r="M1464" s="3">
        <v>4755</v>
      </c>
    </row>
    <row r="1465" spans="1:13" x14ac:dyDescent="0.35">
      <c r="A1465" t="s">
        <v>6305</v>
      </c>
      <c r="B1465" t="s">
        <v>1632</v>
      </c>
      <c r="C1465" t="s">
        <v>1633</v>
      </c>
      <c r="D1465" t="s">
        <v>6145</v>
      </c>
      <c r="E1465">
        <v>1</v>
      </c>
      <c r="F1465" t="s">
        <v>1634</v>
      </c>
      <c r="G1465" t="s">
        <v>1635</v>
      </c>
      <c r="H1465" t="s">
        <v>19</v>
      </c>
      <c r="I1465" t="s">
        <v>6195</v>
      </c>
      <c r="J1465" t="s">
        <v>6186</v>
      </c>
      <c r="K1465">
        <v>0.2</v>
      </c>
      <c r="L1465" s="3">
        <v>4755</v>
      </c>
      <c r="M1465" s="3">
        <v>4755</v>
      </c>
    </row>
    <row r="1466" spans="1:13" x14ac:dyDescent="0.35">
      <c r="A1466" t="s">
        <v>6860</v>
      </c>
      <c r="B1466" t="s">
        <v>2615</v>
      </c>
      <c r="C1466" t="s">
        <v>2616</v>
      </c>
      <c r="D1466" t="s">
        <v>6163</v>
      </c>
      <c r="E1466">
        <v>3</v>
      </c>
      <c r="F1466" t="s">
        <v>2617</v>
      </c>
      <c r="G1466" t="s">
        <v>2618</v>
      </c>
      <c r="H1466" t="s">
        <v>318</v>
      </c>
      <c r="I1466" t="s">
        <v>6192</v>
      </c>
      <c r="J1466" t="s">
        <v>6187</v>
      </c>
      <c r="K1466">
        <v>0.2</v>
      </c>
      <c r="L1466" s="3">
        <v>2685</v>
      </c>
      <c r="M1466" s="3">
        <v>8055</v>
      </c>
    </row>
    <row r="1467" spans="1:13" x14ac:dyDescent="0.35">
      <c r="A1467" t="s">
        <v>6860</v>
      </c>
      <c r="B1467" t="s">
        <v>2615</v>
      </c>
      <c r="C1467" t="s">
        <v>2616</v>
      </c>
      <c r="D1467" t="s">
        <v>6163</v>
      </c>
      <c r="E1467">
        <v>3</v>
      </c>
      <c r="F1467" t="s">
        <v>2617</v>
      </c>
      <c r="G1467" t="s">
        <v>2618</v>
      </c>
      <c r="H1467" t="s">
        <v>318</v>
      </c>
      <c r="I1467" t="s">
        <v>6192</v>
      </c>
      <c r="J1467" t="s">
        <v>6187</v>
      </c>
      <c r="K1467">
        <v>0.2</v>
      </c>
      <c r="L1467" s="3">
        <v>2685</v>
      </c>
      <c r="M1467" s="3">
        <v>8055</v>
      </c>
    </row>
    <row r="1468" spans="1:13" x14ac:dyDescent="0.35">
      <c r="A1468" t="s">
        <v>6861</v>
      </c>
      <c r="B1468" t="s">
        <v>3441</v>
      </c>
      <c r="C1468" t="s">
        <v>3442</v>
      </c>
      <c r="D1468" t="s">
        <v>6146</v>
      </c>
      <c r="E1468">
        <v>5</v>
      </c>
      <c r="F1468" t="s">
        <v>3443</v>
      </c>
      <c r="G1468" t="s">
        <v>3444</v>
      </c>
      <c r="H1468" t="s">
        <v>19</v>
      </c>
      <c r="I1468" t="s">
        <v>6192</v>
      </c>
      <c r="J1468" t="s">
        <v>6188</v>
      </c>
      <c r="K1468">
        <v>0.5</v>
      </c>
      <c r="L1468">
        <v>5.97</v>
      </c>
      <c r="M1468">
        <v>29.85</v>
      </c>
    </row>
    <row r="1469" spans="1:13" x14ac:dyDescent="0.35">
      <c r="A1469" t="s">
        <v>6861</v>
      </c>
      <c r="B1469" t="s">
        <v>3441</v>
      </c>
      <c r="C1469" t="s">
        <v>3442</v>
      </c>
      <c r="D1469" t="s">
        <v>6146</v>
      </c>
      <c r="E1469">
        <v>5</v>
      </c>
      <c r="F1469" t="s">
        <v>3443</v>
      </c>
      <c r="G1469" t="s">
        <v>3444</v>
      </c>
      <c r="H1469" t="s">
        <v>19</v>
      </c>
      <c r="I1469" t="s">
        <v>6192</v>
      </c>
      <c r="J1469" t="s">
        <v>6188</v>
      </c>
      <c r="K1469">
        <v>0.5</v>
      </c>
      <c r="L1469">
        <v>5.97</v>
      </c>
      <c r="M1469">
        <v>29.85</v>
      </c>
    </row>
    <row r="1470" spans="1:13" x14ac:dyDescent="0.35">
      <c r="A1470" t="s">
        <v>6780</v>
      </c>
      <c r="B1470" t="s">
        <v>3617</v>
      </c>
      <c r="C1470" t="s">
        <v>3618</v>
      </c>
      <c r="D1470" t="s">
        <v>6141</v>
      </c>
      <c r="E1470">
        <v>5</v>
      </c>
      <c r="F1470" t="s">
        <v>3619</v>
      </c>
      <c r="G1470" t="s">
        <v>3620</v>
      </c>
      <c r="H1470" t="s">
        <v>19</v>
      </c>
      <c r="I1470" t="s">
        <v>6194</v>
      </c>
      <c r="J1470" t="s">
        <v>6188</v>
      </c>
      <c r="K1470">
        <v>1</v>
      </c>
      <c r="L1470">
        <v>13.75</v>
      </c>
      <c r="M1470">
        <v>68.75</v>
      </c>
    </row>
    <row r="1471" spans="1:13" x14ac:dyDescent="0.35">
      <c r="A1471" t="s">
        <v>6198</v>
      </c>
      <c r="B1471" t="s">
        <v>4898</v>
      </c>
      <c r="C1471" t="s">
        <v>4899</v>
      </c>
      <c r="D1471" t="s">
        <v>6141</v>
      </c>
      <c r="E1471">
        <v>3</v>
      </c>
      <c r="F1471" t="s">
        <v>4900</v>
      </c>
      <c r="G1471" t="s">
        <v>6197</v>
      </c>
      <c r="H1471" t="s">
        <v>19</v>
      </c>
      <c r="I1471" t="s">
        <v>6194</v>
      </c>
      <c r="J1471" t="s">
        <v>6188</v>
      </c>
      <c r="K1471">
        <v>1</v>
      </c>
      <c r="L1471">
        <v>13.75</v>
      </c>
      <c r="M1471">
        <v>41.25</v>
      </c>
    </row>
    <row r="1472" spans="1:13" x14ac:dyDescent="0.35">
      <c r="A1472" t="s">
        <v>6208</v>
      </c>
      <c r="B1472" t="s">
        <v>5816</v>
      </c>
      <c r="C1472" t="s">
        <v>5817</v>
      </c>
      <c r="D1472" t="s">
        <v>6179</v>
      </c>
      <c r="E1472">
        <v>3</v>
      </c>
      <c r="F1472" t="s">
        <v>5818</v>
      </c>
      <c r="G1472" t="s">
        <v>5819</v>
      </c>
      <c r="H1472" t="s">
        <v>19</v>
      </c>
      <c r="I1472" t="s">
        <v>6192</v>
      </c>
      <c r="J1472" t="s">
        <v>6186</v>
      </c>
      <c r="K1472">
        <v>1</v>
      </c>
      <c r="L1472">
        <v>11.95</v>
      </c>
      <c r="M1472">
        <v>35.85</v>
      </c>
    </row>
    <row r="1473" spans="1:13" x14ac:dyDescent="0.35">
      <c r="A1473" t="s">
        <v>6410</v>
      </c>
      <c r="B1473" t="s">
        <v>1027</v>
      </c>
      <c r="C1473" t="s">
        <v>1028</v>
      </c>
      <c r="D1473" t="s">
        <v>6154</v>
      </c>
      <c r="E1473">
        <v>2</v>
      </c>
      <c r="F1473" t="s">
        <v>1029</v>
      </c>
      <c r="G1473" t="s">
        <v>1030</v>
      </c>
      <c r="H1473" t="s">
        <v>19</v>
      </c>
      <c r="I1473" t="s">
        <v>6193</v>
      </c>
      <c r="J1473" t="s">
        <v>6187</v>
      </c>
      <c r="K1473">
        <v>0.2</v>
      </c>
      <c r="L1473" s="3">
        <v>2985</v>
      </c>
      <c r="M1473">
        <v>5.97</v>
      </c>
    </row>
    <row r="1474" spans="1:13" x14ac:dyDescent="0.35">
      <c r="A1474" t="s">
        <v>6410</v>
      </c>
      <c r="B1474" t="s">
        <v>1027</v>
      </c>
      <c r="C1474" t="s">
        <v>1028</v>
      </c>
      <c r="D1474" t="s">
        <v>6154</v>
      </c>
      <c r="E1474">
        <v>2</v>
      </c>
      <c r="F1474" t="s">
        <v>1029</v>
      </c>
      <c r="G1474" t="s">
        <v>1030</v>
      </c>
      <c r="H1474" t="s">
        <v>19</v>
      </c>
      <c r="I1474" t="s">
        <v>6193</v>
      </c>
      <c r="J1474" t="s">
        <v>6187</v>
      </c>
      <c r="K1474">
        <v>0.2</v>
      </c>
      <c r="L1474" s="3">
        <v>2985</v>
      </c>
      <c r="M1474">
        <v>5.97</v>
      </c>
    </row>
    <row r="1475" spans="1:13" x14ac:dyDescent="0.35">
      <c r="A1475" t="s">
        <v>6862</v>
      </c>
      <c r="B1475" t="s">
        <v>6133</v>
      </c>
      <c r="C1475" t="s">
        <v>6134</v>
      </c>
      <c r="D1475" t="s">
        <v>6156</v>
      </c>
      <c r="E1475">
        <v>3</v>
      </c>
      <c r="F1475" t="s">
        <v>6135</v>
      </c>
      <c r="G1475" t="s">
        <v>6197</v>
      </c>
      <c r="H1475" t="s">
        <v>28</v>
      </c>
      <c r="I1475" t="s">
        <v>6194</v>
      </c>
      <c r="J1475" t="s">
        <v>6188</v>
      </c>
      <c r="K1475">
        <v>0.2</v>
      </c>
      <c r="L1475" s="3">
        <v>4125</v>
      </c>
      <c r="M1475" s="3">
        <v>12375</v>
      </c>
    </row>
    <row r="1476" spans="1:13" x14ac:dyDescent="0.35">
      <c r="A1476" t="s">
        <v>6863</v>
      </c>
      <c r="B1476" t="s">
        <v>4735</v>
      </c>
      <c r="C1476" t="s">
        <v>4736</v>
      </c>
      <c r="D1476" t="s">
        <v>6161</v>
      </c>
      <c r="E1476">
        <v>2</v>
      </c>
      <c r="F1476" t="s">
        <v>4737</v>
      </c>
      <c r="G1476" t="s">
        <v>4738</v>
      </c>
      <c r="H1476" t="s">
        <v>19</v>
      </c>
      <c r="I1476" t="s">
        <v>6195</v>
      </c>
      <c r="J1476" t="s">
        <v>6186</v>
      </c>
      <c r="K1476">
        <v>0.5</v>
      </c>
      <c r="L1476">
        <v>9.51</v>
      </c>
      <c r="M1476">
        <v>19.02</v>
      </c>
    </row>
    <row r="1477" spans="1:13" x14ac:dyDescent="0.35">
      <c r="A1477" t="s">
        <v>6773</v>
      </c>
      <c r="B1477" t="s">
        <v>2133</v>
      </c>
      <c r="C1477" t="s">
        <v>2134</v>
      </c>
      <c r="D1477" t="s">
        <v>6139</v>
      </c>
      <c r="E1477">
        <v>2</v>
      </c>
      <c r="F1477" t="s">
        <v>2135</v>
      </c>
      <c r="G1477" t="s">
        <v>6197</v>
      </c>
      <c r="H1477" t="s">
        <v>318</v>
      </c>
      <c r="I1477" t="s">
        <v>6194</v>
      </c>
      <c r="J1477" t="s">
        <v>6188</v>
      </c>
      <c r="K1477">
        <v>0.5</v>
      </c>
      <c r="L1477">
        <v>8.25</v>
      </c>
      <c r="M1477">
        <v>16.5</v>
      </c>
    </row>
    <row r="1478" spans="1:13" x14ac:dyDescent="0.35">
      <c r="A1478" t="s">
        <v>6773</v>
      </c>
      <c r="B1478" t="s">
        <v>2133</v>
      </c>
      <c r="C1478" t="s">
        <v>2134</v>
      </c>
      <c r="D1478" t="s">
        <v>6139</v>
      </c>
      <c r="E1478">
        <v>2</v>
      </c>
      <c r="F1478" t="s">
        <v>2135</v>
      </c>
      <c r="G1478" t="s">
        <v>6197</v>
      </c>
      <c r="H1478" t="s">
        <v>318</v>
      </c>
      <c r="I1478" t="s">
        <v>6194</v>
      </c>
      <c r="J1478" t="s">
        <v>6188</v>
      </c>
      <c r="K1478">
        <v>0.5</v>
      </c>
      <c r="L1478">
        <v>8.25</v>
      </c>
      <c r="M1478">
        <v>16.5</v>
      </c>
    </row>
    <row r="1479" spans="1:13" x14ac:dyDescent="0.35">
      <c r="A1479" t="s">
        <v>6629</v>
      </c>
      <c r="B1479" t="s">
        <v>1986</v>
      </c>
      <c r="C1479" t="s">
        <v>1987</v>
      </c>
      <c r="D1479" t="s">
        <v>6158</v>
      </c>
      <c r="E1479">
        <v>1</v>
      </c>
      <c r="F1479" t="s">
        <v>1988</v>
      </c>
      <c r="G1479" t="s">
        <v>1989</v>
      </c>
      <c r="H1479" t="s">
        <v>19</v>
      </c>
      <c r="I1479" t="s">
        <v>6193</v>
      </c>
      <c r="J1479" t="s">
        <v>6187</v>
      </c>
      <c r="K1479">
        <v>0.5</v>
      </c>
      <c r="L1479">
        <v>5.97</v>
      </c>
      <c r="M1479">
        <v>5.97</v>
      </c>
    </row>
    <row r="1480" spans="1:13" x14ac:dyDescent="0.35">
      <c r="A1480" t="s">
        <v>6629</v>
      </c>
      <c r="B1480" t="s">
        <v>1986</v>
      </c>
      <c r="C1480" t="s">
        <v>1987</v>
      </c>
      <c r="D1480" t="s">
        <v>6158</v>
      </c>
      <c r="E1480">
        <v>1</v>
      </c>
      <c r="F1480" t="s">
        <v>1988</v>
      </c>
      <c r="G1480" t="s">
        <v>1989</v>
      </c>
      <c r="H1480" t="s">
        <v>19</v>
      </c>
      <c r="I1480" t="s">
        <v>6193</v>
      </c>
      <c r="J1480" t="s">
        <v>6187</v>
      </c>
      <c r="K1480">
        <v>0.5</v>
      </c>
      <c r="L1480">
        <v>5.97</v>
      </c>
      <c r="M1480">
        <v>5.97</v>
      </c>
    </row>
    <row r="1481" spans="1:13" x14ac:dyDescent="0.35">
      <c r="A1481" t="s">
        <v>6864</v>
      </c>
      <c r="B1481" t="s">
        <v>2660</v>
      </c>
      <c r="C1481" t="s">
        <v>2661</v>
      </c>
      <c r="D1481" t="s">
        <v>6160</v>
      </c>
      <c r="E1481">
        <v>5</v>
      </c>
      <c r="F1481" t="s">
        <v>2662</v>
      </c>
      <c r="G1481" t="s">
        <v>2663</v>
      </c>
      <c r="H1481" t="s">
        <v>19</v>
      </c>
      <c r="I1481" t="s">
        <v>6195</v>
      </c>
      <c r="J1481" t="s">
        <v>6188</v>
      </c>
      <c r="K1481">
        <v>0.5</v>
      </c>
      <c r="L1481">
        <v>8.73</v>
      </c>
      <c r="M1481">
        <v>43.65</v>
      </c>
    </row>
    <row r="1482" spans="1:13" x14ac:dyDescent="0.35">
      <c r="A1482" t="s">
        <v>6864</v>
      </c>
      <c r="B1482" t="s">
        <v>2660</v>
      </c>
      <c r="C1482" t="s">
        <v>2661</v>
      </c>
      <c r="D1482" t="s">
        <v>6160</v>
      </c>
      <c r="E1482">
        <v>5</v>
      </c>
      <c r="F1482" t="s">
        <v>2662</v>
      </c>
      <c r="G1482" t="s">
        <v>2663</v>
      </c>
      <c r="H1482" t="s">
        <v>19</v>
      </c>
      <c r="I1482" t="s">
        <v>6195</v>
      </c>
      <c r="J1482" t="s">
        <v>6188</v>
      </c>
      <c r="K1482">
        <v>0.5</v>
      </c>
      <c r="L1482">
        <v>8.73</v>
      </c>
      <c r="M1482">
        <v>43.65</v>
      </c>
    </row>
    <row r="1483" spans="1:13" x14ac:dyDescent="0.35">
      <c r="A1483" t="s">
        <v>6532</v>
      </c>
      <c r="B1483" t="s">
        <v>643</v>
      </c>
      <c r="C1483" t="s">
        <v>644</v>
      </c>
      <c r="D1483" t="s">
        <v>6152</v>
      </c>
      <c r="E1483">
        <v>5</v>
      </c>
      <c r="F1483" t="s">
        <v>645</v>
      </c>
      <c r="G1483" t="s">
        <v>646</v>
      </c>
      <c r="H1483" t="s">
        <v>318</v>
      </c>
      <c r="I1483" t="s">
        <v>6193</v>
      </c>
      <c r="J1483" t="s">
        <v>6188</v>
      </c>
      <c r="K1483">
        <v>0.2</v>
      </c>
      <c r="L1483" s="3">
        <v>3375</v>
      </c>
      <c r="M1483" s="3">
        <v>16875</v>
      </c>
    </row>
    <row r="1484" spans="1:13" x14ac:dyDescent="0.35">
      <c r="A1484" t="s">
        <v>6532</v>
      </c>
      <c r="B1484" t="s">
        <v>643</v>
      </c>
      <c r="C1484" t="s">
        <v>644</v>
      </c>
      <c r="D1484" t="s">
        <v>6152</v>
      </c>
      <c r="E1484">
        <v>5</v>
      </c>
      <c r="F1484" t="s">
        <v>645</v>
      </c>
      <c r="G1484" t="s">
        <v>646</v>
      </c>
      <c r="H1484" t="s">
        <v>318</v>
      </c>
      <c r="I1484" t="s">
        <v>6193</v>
      </c>
      <c r="J1484" t="s">
        <v>6188</v>
      </c>
      <c r="K1484">
        <v>0.2</v>
      </c>
      <c r="L1484" s="3">
        <v>3375</v>
      </c>
      <c r="M1484" s="3">
        <v>16875</v>
      </c>
    </row>
    <row r="1485" spans="1:13" x14ac:dyDescent="0.35">
      <c r="A1485" t="s">
        <v>6865</v>
      </c>
      <c r="B1485" t="s">
        <v>2369</v>
      </c>
      <c r="C1485" t="s">
        <v>2370</v>
      </c>
      <c r="D1485" t="s">
        <v>6146</v>
      </c>
      <c r="E1485">
        <v>4</v>
      </c>
      <c r="F1485" t="s">
        <v>2371</v>
      </c>
      <c r="G1485" t="s">
        <v>2372</v>
      </c>
      <c r="H1485" t="s">
        <v>19</v>
      </c>
      <c r="I1485" t="s">
        <v>6192</v>
      </c>
      <c r="J1485" t="s">
        <v>6188</v>
      </c>
      <c r="K1485">
        <v>0.5</v>
      </c>
      <c r="L1485">
        <v>5.97</v>
      </c>
      <c r="M1485">
        <v>23.88</v>
      </c>
    </row>
    <row r="1486" spans="1:13" x14ac:dyDescent="0.35">
      <c r="A1486" t="s">
        <v>6865</v>
      </c>
      <c r="B1486" t="s">
        <v>2369</v>
      </c>
      <c r="C1486" t="s">
        <v>2370</v>
      </c>
      <c r="D1486" t="s">
        <v>6146</v>
      </c>
      <c r="E1486">
        <v>4</v>
      </c>
      <c r="F1486" t="s">
        <v>2371</v>
      </c>
      <c r="G1486" t="s">
        <v>2372</v>
      </c>
      <c r="H1486" t="s">
        <v>19</v>
      </c>
      <c r="I1486" t="s">
        <v>6192</v>
      </c>
      <c r="J1486" t="s">
        <v>6188</v>
      </c>
      <c r="K1486">
        <v>0.5</v>
      </c>
      <c r="L1486">
        <v>5.97</v>
      </c>
      <c r="M1486">
        <v>23.88</v>
      </c>
    </row>
    <row r="1487" spans="1:13" x14ac:dyDescent="0.35">
      <c r="A1487" t="s">
        <v>6866</v>
      </c>
      <c r="B1487" t="s">
        <v>4456</v>
      </c>
      <c r="C1487" t="s">
        <v>4457</v>
      </c>
      <c r="D1487" t="s">
        <v>6180</v>
      </c>
      <c r="E1487">
        <v>1</v>
      </c>
      <c r="F1487" t="s">
        <v>4458</v>
      </c>
      <c r="G1487" t="s">
        <v>4459</v>
      </c>
      <c r="H1487" t="s">
        <v>19</v>
      </c>
      <c r="I1487" t="s">
        <v>6193</v>
      </c>
      <c r="J1487" t="s">
        <v>6186</v>
      </c>
      <c r="K1487">
        <v>0.5</v>
      </c>
      <c r="L1487">
        <v>7.77</v>
      </c>
      <c r="M1487">
        <v>7.77</v>
      </c>
    </row>
    <row r="1488" spans="1:13" x14ac:dyDescent="0.35">
      <c r="A1488" t="s">
        <v>6751</v>
      </c>
      <c r="B1488" t="s">
        <v>3004</v>
      </c>
      <c r="C1488" t="s">
        <v>3005</v>
      </c>
      <c r="D1488" t="s">
        <v>6160</v>
      </c>
      <c r="E1488">
        <v>1</v>
      </c>
      <c r="F1488" t="s">
        <v>3006</v>
      </c>
      <c r="G1488" t="s">
        <v>3007</v>
      </c>
      <c r="H1488" t="s">
        <v>28</v>
      </c>
      <c r="I1488" t="s">
        <v>6195</v>
      </c>
      <c r="J1488" t="s">
        <v>6188</v>
      </c>
      <c r="K1488">
        <v>0.5</v>
      </c>
      <c r="L1488">
        <v>8.73</v>
      </c>
      <c r="M1488">
        <v>8.73</v>
      </c>
    </row>
    <row r="1489" spans="1:13" x14ac:dyDescent="0.35">
      <c r="A1489" t="s">
        <v>6751</v>
      </c>
      <c r="B1489" t="s">
        <v>3004</v>
      </c>
      <c r="C1489" t="s">
        <v>3005</v>
      </c>
      <c r="D1489" t="s">
        <v>6160</v>
      </c>
      <c r="E1489">
        <v>1</v>
      </c>
      <c r="F1489" t="s">
        <v>3006</v>
      </c>
      <c r="G1489" t="s">
        <v>3007</v>
      </c>
      <c r="H1489" t="s">
        <v>28</v>
      </c>
      <c r="I1489" t="s">
        <v>6195</v>
      </c>
      <c r="J1489" t="s">
        <v>6188</v>
      </c>
      <c r="K1489">
        <v>0.5</v>
      </c>
      <c r="L1489">
        <v>8.73</v>
      </c>
      <c r="M1489">
        <v>8.73</v>
      </c>
    </row>
    <row r="1490" spans="1:13" x14ac:dyDescent="0.35">
      <c r="A1490" t="s">
        <v>6867</v>
      </c>
      <c r="B1490" t="s">
        <v>3343</v>
      </c>
      <c r="C1490" t="s">
        <v>3344</v>
      </c>
      <c r="D1490" t="s">
        <v>6159</v>
      </c>
      <c r="E1490">
        <v>6</v>
      </c>
      <c r="F1490" t="s">
        <v>3345</v>
      </c>
      <c r="G1490" t="s">
        <v>3346</v>
      </c>
      <c r="H1490" t="s">
        <v>19</v>
      </c>
      <c r="I1490" t="s">
        <v>6195</v>
      </c>
      <c r="J1490" t="s">
        <v>6188</v>
      </c>
      <c r="K1490">
        <v>0.2</v>
      </c>
      <c r="L1490" s="3">
        <v>4365</v>
      </c>
      <c r="M1490">
        <v>26.19</v>
      </c>
    </row>
    <row r="1491" spans="1:13" x14ac:dyDescent="0.35">
      <c r="A1491" t="s">
        <v>6867</v>
      </c>
      <c r="B1491" t="s">
        <v>3343</v>
      </c>
      <c r="C1491" t="s">
        <v>3344</v>
      </c>
      <c r="D1491" t="s">
        <v>6159</v>
      </c>
      <c r="E1491">
        <v>6</v>
      </c>
      <c r="F1491" t="s">
        <v>3345</v>
      </c>
      <c r="G1491" t="s">
        <v>3346</v>
      </c>
      <c r="H1491" t="s">
        <v>19</v>
      </c>
      <c r="I1491" t="s">
        <v>6195</v>
      </c>
      <c r="J1491" t="s">
        <v>6188</v>
      </c>
      <c r="K1491">
        <v>0.2</v>
      </c>
      <c r="L1491" s="3">
        <v>4365</v>
      </c>
      <c r="M1491">
        <v>26.19</v>
      </c>
    </row>
    <row r="1492" spans="1:13" x14ac:dyDescent="0.35">
      <c r="A1492" t="s">
        <v>6690</v>
      </c>
      <c r="B1492" t="s">
        <v>4023</v>
      </c>
      <c r="C1492" t="s">
        <v>4024</v>
      </c>
      <c r="D1492" t="s">
        <v>6175</v>
      </c>
      <c r="E1492">
        <v>3</v>
      </c>
      <c r="F1492" t="s">
        <v>4025</v>
      </c>
      <c r="G1492" t="s">
        <v>4026</v>
      </c>
      <c r="H1492" t="s">
        <v>19</v>
      </c>
      <c r="I1492" t="s">
        <v>6193</v>
      </c>
      <c r="J1492" t="s">
        <v>6188</v>
      </c>
      <c r="K1492">
        <v>2.5</v>
      </c>
      <c r="L1492" s="3">
        <v>25875</v>
      </c>
      <c r="M1492" s="3">
        <v>77625</v>
      </c>
    </row>
    <row r="1493" spans="1:13" x14ac:dyDescent="0.35">
      <c r="A1493" t="s">
        <v>6833</v>
      </c>
      <c r="B1493" t="s">
        <v>1742</v>
      </c>
      <c r="C1493" t="s">
        <v>1743</v>
      </c>
      <c r="D1493" t="s">
        <v>6169</v>
      </c>
      <c r="E1493">
        <v>3</v>
      </c>
      <c r="F1493" t="s">
        <v>1744</v>
      </c>
      <c r="G1493" t="s">
        <v>1745</v>
      </c>
      <c r="H1493" t="s">
        <v>19</v>
      </c>
      <c r="I1493" t="s">
        <v>6195</v>
      </c>
      <c r="J1493" t="s">
        <v>6187</v>
      </c>
      <c r="K1493">
        <v>0.5</v>
      </c>
      <c r="L1493">
        <v>7.77</v>
      </c>
      <c r="M1493">
        <v>23.31</v>
      </c>
    </row>
    <row r="1494" spans="1:13" x14ac:dyDescent="0.35">
      <c r="A1494" t="s">
        <v>6833</v>
      </c>
      <c r="B1494" t="s">
        <v>1742</v>
      </c>
      <c r="C1494" t="s">
        <v>1743</v>
      </c>
      <c r="D1494" t="s">
        <v>6169</v>
      </c>
      <c r="E1494">
        <v>3</v>
      </c>
      <c r="F1494" t="s">
        <v>1744</v>
      </c>
      <c r="G1494" t="s">
        <v>1745</v>
      </c>
      <c r="H1494" t="s">
        <v>19</v>
      </c>
      <c r="I1494" t="s">
        <v>6195</v>
      </c>
      <c r="J1494" t="s">
        <v>6187</v>
      </c>
      <c r="K1494">
        <v>0.5</v>
      </c>
      <c r="L1494">
        <v>7.77</v>
      </c>
      <c r="M1494">
        <v>23.31</v>
      </c>
    </row>
    <row r="1495" spans="1:13" x14ac:dyDescent="0.35">
      <c r="A1495" t="s">
        <v>6868</v>
      </c>
      <c r="B1495" t="s">
        <v>3905</v>
      </c>
      <c r="C1495" t="s">
        <v>3906</v>
      </c>
      <c r="D1495" t="s">
        <v>6182</v>
      </c>
      <c r="E1495">
        <v>5</v>
      </c>
      <c r="F1495" t="s">
        <v>3907</v>
      </c>
      <c r="G1495" t="s">
        <v>3908</v>
      </c>
      <c r="H1495" t="s">
        <v>19</v>
      </c>
      <c r="I1495" t="s">
        <v>6193</v>
      </c>
      <c r="J1495" t="s">
        <v>6186</v>
      </c>
      <c r="K1495">
        <v>2.5</v>
      </c>
      <c r="L1495" s="3">
        <v>29785</v>
      </c>
      <c r="M1495" s="3">
        <v>148925</v>
      </c>
    </row>
    <row r="1496" spans="1:13" x14ac:dyDescent="0.35">
      <c r="A1496" t="s">
        <v>6869</v>
      </c>
      <c r="B1496" t="s">
        <v>2032</v>
      </c>
      <c r="C1496" t="s">
        <v>2033</v>
      </c>
      <c r="D1496" t="s">
        <v>6167</v>
      </c>
      <c r="E1496">
        <v>2</v>
      </c>
      <c r="F1496" t="s">
        <v>2034</v>
      </c>
      <c r="G1496" t="s">
        <v>2035</v>
      </c>
      <c r="H1496" t="s">
        <v>19</v>
      </c>
      <c r="I1496" t="s">
        <v>6193</v>
      </c>
      <c r="J1496" t="s">
        <v>6186</v>
      </c>
      <c r="K1496">
        <v>0.2</v>
      </c>
      <c r="L1496" s="3">
        <v>3885</v>
      </c>
      <c r="M1496">
        <v>7.77</v>
      </c>
    </row>
    <row r="1497" spans="1:13" x14ac:dyDescent="0.35">
      <c r="A1497" t="s">
        <v>6869</v>
      </c>
      <c r="B1497" t="s">
        <v>2032</v>
      </c>
      <c r="C1497" t="s">
        <v>2033</v>
      </c>
      <c r="D1497" t="s">
        <v>6167</v>
      </c>
      <c r="E1497">
        <v>2</v>
      </c>
      <c r="F1497" t="s">
        <v>2034</v>
      </c>
      <c r="G1497" t="s">
        <v>2035</v>
      </c>
      <c r="H1497" t="s">
        <v>19</v>
      </c>
      <c r="I1497" t="s">
        <v>6193</v>
      </c>
      <c r="J1497" t="s">
        <v>6186</v>
      </c>
      <c r="K1497">
        <v>0.2</v>
      </c>
      <c r="L1497" s="3">
        <v>3885</v>
      </c>
      <c r="M1497">
        <v>7.77</v>
      </c>
    </row>
    <row r="1498" spans="1:13" x14ac:dyDescent="0.35">
      <c r="A1498" t="s">
        <v>6849</v>
      </c>
      <c r="B1498" t="s">
        <v>2818</v>
      </c>
      <c r="C1498" t="s">
        <v>2819</v>
      </c>
      <c r="D1498" t="s">
        <v>6164</v>
      </c>
      <c r="E1498">
        <v>1</v>
      </c>
      <c r="F1498" t="s">
        <v>2820</v>
      </c>
      <c r="G1498" t="s">
        <v>2821</v>
      </c>
      <c r="H1498" t="s">
        <v>19</v>
      </c>
      <c r="I1498" t="s">
        <v>6195</v>
      </c>
      <c r="J1498" t="s">
        <v>6186</v>
      </c>
      <c r="K1498">
        <v>2.5</v>
      </c>
      <c r="L1498" s="3">
        <v>36455</v>
      </c>
      <c r="M1498" s="3">
        <v>36455</v>
      </c>
    </row>
    <row r="1499" spans="1:13" x14ac:dyDescent="0.35">
      <c r="A1499" t="s">
        <v>6849</v>
      </c>
      <c r="B1499" t="s">
        <v>2818</v>
      </c>
      <c r="C1499" t="s">
        <v>2819</v>
      </c>
      <c r="D1499" t="s">
        <v>6164</v>
      </c>
      <c r="E1499">
        <v>1</v>
      </c>
      <c r="F1499" t="s">
        <v>2820</v>
      </c>
      <c r="G1499" t="s">
        <v>2821</v>
      </c>
      <c r="H1499" t="s">
        <v>19</v>
      </c>
      <c r="I1499" t="s">
        <v>6195</v>
      </c>
      <c r="J1499" t="s">
        <v>6186</v>
      </c>
      <c r="K1499">
        <v>2.5</v>
      </c>
      <c r="L1499" s="3">
        <v>36455</v>
      </c>
      <c r="M1499" s="3">
        <v>36455</v>
      </c>
    </row>
    <row r="1500" spans="1:13" x14ac:dyDescent="0.35">
      <c r="A1500" t="s">
        <v>6477</v>
      </c>
      <c r="B1500" t="s">
        <v>2603</v>
      </c>
      <c r="C1500" t="s">
        <v>2604</v>
      </c>
      <c r="D1500" t="s">
        <v>6152</v>
      </c>
      <c r="E1500">
        <v>2</v>
      </c>
      <c r="F1500" t="s">
        <v>2605</v>
      </c>
      <c r="G1500" t="s">
        <v>2606</v>
      </c>
      <c r="H1500" t="s">
        <v>19</v>
      </c>
      <c r="I1500" t="s">
        <v>6193</v>
      </c>
      <c r="J1500" t="s">
        <v>6188</v>
      </c>
      <c r="K1500">
        <v>0.2</v>
      </c>
      <c r="L1500" s="3">
        <v>3375</v>
      </c>
      <c r="M1500">
        <v>6.75</v>
      </c>
    </row>
    <row r="1501" spans="1:13" x14ac:dyDescent="0.35">
      <c r="A1501" t="s">
        <v>6477</v>
      </c>
      <c r="B1501" t="s">
        <v>2603</v>
      </c>
      <c r="C1501" t="s">
        <v>2604</v>
      </c>
      <c r="D1501" t="s">
        <v>6152</v>
      </c>
      <c r="E1501">
        <v>2</v>
      </c>
      <c r="F1501" t="s">
        <v>2605</v>
      </c>
      <c r="G1501" t="s">
        <v>2606</v>
      </c>
      <c r="H1501" t="s">
        <v>19</v>
      </c>
      <c r="I1501" t="s">
        <v>6193</v>
      </c>
      <c r="J1501" t="s">
        <v>6188</v>
      </c>
      <c r="K1501">
        <v>0.2</v>
      </c>
      <c r="L1501" s="3">
        <v>3375</v>
      </c>
      <c r="M1501">
        <v>6.75</v>
      </c>
    </row>
    <row r="1502" spans="1:13" x14ac:dyDescent="0.35">
      <c r="A1502" t="s">
        <v>6870</v>
      </c>
      <c r="B1502" t="s">
        <v>3463</v>
      </c>
      <c r="C1502" t="s">
        <v>3464</v>
      </c>
      <c r="D1502" t="s">
        <v>6166</v>
      </c>
      <c r="E1502">
        <v>4</v>
      </c>
      <c r="F1502" t="s">
        <v>3465</v>
      </c>
      <c r="G1502" t="s">
        <v>3466</v>
      </c>
      <c r="H1502" t="s">
        <v>19</v>
      </c>
      <c r="I1502" t="s">
        <v>6194</v>
      </c>
      <c r="J1502" t="s">
        <v>6188</v>
      </c>
      <c r="K1502">
        <v>2.5</v>
      </c>
      <c r="L1502" s="3">
        <v>31625</v>
      </c>
      <c r="M1502">
        <v>126.5</v>
      </c>
    </row>
    <row r="1503" spans="1:13" x14ac:dyDescent="0.35">
      <c r="A1503" t="s">
        <v>6870</v>
      </c>
      <c r="B1503" t="s">
        <v>3463</v>
      </c>
      <c r="C1503" t="s">
        <v>3464</v>
      </c>
      <c r="D1503" t="s">
        <v>6166</v>
      </c>
      <c r="E1503">
        <v>4</v>
      </c>
      <c r="F1503" t="s">
        <v>3465</v>
      </c>
      <c r="G1503" t="s">
        <v>3466</v>
      </c>
      <c r="H1503" t="s">
        <v>19</v>
      </c>
      <c r="I1503" t="s">
        <v>6194</v>
      </c>
      <c r="J1503" t="s">
        <v>6188</v>
      </c>
      <c r="K1503">
        <v>2.5</v>
      </c>
      <c r="L1503" s="3">
        <v>31625</v>
      </c>
      <c r="M1503">
        <v>126.5</v>
      </c>
    </row>
    <row r="1504" spans="1:13" x14ac:dyDescent="0.35">
      <c r="A1504" t="s">
        <v>6871</v>
      </c>
      <c r="B1504" t="s">
        <v>2408</v>
      </c>
      <c r="C1504" t="s">
        <v>2409</v>
      </c>
      <c r="D1504" t="s">
        <v>6144</v>
      </c>
      <c r="E1504">
        <v>1</v>
      </c>
      <c r="F1504" t="s">
        <v>2410</v>
      </c>
      <c r="G1504" t="s">
        <v>2411</v>
      </c>
      <c r="H1504" t="s">
        <v>19</v>
      </c>
      <c r="I1504" t="s">
        <v>6194</v>
      </c>
      <c r="J1504" t="s">
        <v>6187</v>
      </c>
      <c r="K1504">
        <v>0.5</v>
      </c>
      <c r="L1504">
        <v>7.29</v>
      </c>
      <c r="M1504">
        <v>7.29</v>
      </c>
    </row>
    <row r="1505" spans="1:13" x14ac:dyDescent="0.35">
      <c r="A1505" t="s">
        <v>6871</v>
      </c>
      <c r="B1505" t="s">
        <v>2408</v>
      </c>
      <c r="C1505" t="s">
        <v>2409</v>
      </c>
      <c r="D1505" t="s">
        <v>6144</v>
      </c>
      <c r="E1505">
        <v>1</v>
      </c>
      <c r="F1505" t="s">
        <v>2410</v>
      </c>
      <c r="G1505" t="s">
        <v>2411</v>
      </c>
      <c r="H1505" t="s">
        <v>19</v>
      </c>
      <c r="I1505" t="s">
        <v>6194</v>
      </c>
      <c r="J1505" t="s">
        <v>6187</v>
      </c>
      <c r="K1505">
        <v>0.5</v>
      </c>
      <c r="L1505">
        <v>7.29</v>
      </c>
      <c r="M1505">
        <v>7.29</v>
      </c>
    </row>
    <row r="1506" spans="1:13" x14ac:dyDescent="0.35">
      <c r="A1506" t="s">
        <v>6338</v>
      </c>
      <c r="B1506" t="s">
        <v>3582</v>
      </c>
      <c r="C1506" t="s">
        <v>3594</v>
      </c>
      <c r="D1506" t="s">
        <v>6178</v>
      </c>
      <c r="E1506">
        <v>3</v>
      </c>
      <c r="F1506" t="s">
        <v>3595</v>
      </c>
      <c r="G1506" t="s">
        <v>3596</v>
      </c>
      <c r="H1506" t="s">
        <v>19</v>
      </c>
      <c r="I1506" t="s">
        <v>6192</v>
      </c>
      <c r="J1506" t="s">
        <v>6186</v>
      </c>
      <c r="K1506">
        <v>0.2</v>
      </c>
      <c r="L1506" s="3">
        <v>3585</v>
      </c>
      <c r="M1506" s="3">
        <v>10755</v>
      </c>
    </row>
    <row r="1507" spans="1:13" x14ac:dyDescent="0.35">
      <c r="A1507" t="s">
        <v>6307</v>
      </c>
      <c r="B1507" t="s">
        <v>3593</v>
      </c>
      <c r="C1507" t="s">
        <v>3594</v>
      </c>
      <c r="D1507" t="s">
        <v>6184</v>
      </c>
      <c r="E1507">
        <v>4</v>
      </c>
      <c r="F1507" t="s">
        <v>3595</v>
      </c>
      <c r="G1507" t="s">
        <v>3596</v>
      </c>
      <c r="H1507" t="s">
        <v>19</v>
      </c>
      <c r="I1507" t="s">
        <v>6194</v>
      </c>
      <c r="J1507" t="s">
        <v>6186</v>
      </c>
      <c r="K1507">
        <v>0.2</v>
      </c>
      <c r="L1507" s="3">
        <v>4455</v>
      </c>
      <c r="M1507">
        <v>17.82</v>
      </c>
    </row>
    <row r="1508" spans="1:13" x14ac:dyDescent="0.35">
      <c r="A1508" t="s">
        <v>6338</v>
      </c>
      <c r="B1508" t="s">
        <v>3582</v>
      </c>
      <c r="C1508" t="s">
        <v>3594</v>
      </c>
      <c r="D1508" t="s">
        <v>6178</v>
      </c>
      <c r="E1508">
        <v>3</v>
      </c>
      <c r="F1508" t="s">
        <v>3595</v>
      </c>
      <c r="G1508" t="s">
        <v>3596</v>
      </c>
      <c r="H1508" t="s">
        <v>19</v>
      </c>
      <c r="I1508" t="s">
        <v>6192</v>
      </c>
      <c r="J1508" t="s">
        <v>6186</v>
      </c>
      <c r="K1508">
        <v>0.2</v>
      </c>
      <c r="L1508" s="3">
        <v>3585</v>
      </c>
      <c r="M1508" s="3">
        <v>10755</v>
      </c>
    </row>
    <row r="1509" spans="1:13" x14ac:dyDescent="0.35">
      <c r="A1509" t="s">
        <v>6307</v>
      </c>
      <c r="B1509" t="s">
        <v>3593</v>
      </c>
      <c r="C1509" t="s">
        <v>3594</v>
      </c>
      <c r="D1509" t="s">
        <v>6184</v>
      </c>
      <c r="E1509">
        <v>4</v>
      </c>
      <c r="F1509" t="s">
        <v>3595</v>
      </c>
      <c r="G1509" t="s">
        <v>3596</v>
      </c>
      <c r="H1509" t="s">
        <v>19</v>
      </c>
      <c r="I1509" t="s">
        <v>6194</v>
      </c>
      <c r="J1509" t="s">
        <v>6186</v>
      </c>
      <c r="K1509">
        <v>0.2</v>
      </c>
      <c r="L1509" s="3">
        <v>4455</v>
      </c>
      <c r="M1509">
        <v>17.82</v>
      </c>
    </row>
    <row r="1510" spans="1:13" x14ac:dyDescent="0.35">
      <c r="A1510" t="s">
        <v>6872</v>
      </c>
      <c r="B1510" t="s">
        <v>5961</v>
      </c>
      <c r="C1510" t="s">
        <v>5962</v>
      </c>
      <c r="D1510" t="s">
        <v>6174</v>
      </c>
      <c r="E1510">
        <v>2</v>
      </c>
      <c r="F1510" t="s">
        <v>5963</v>
      </c>
      <c r="G1510" t="s">
        <v>5964</v>
      </c>
      <c r="H1510" t="s">
        <v>19</v>
      </c>
      <c r="I1510" t="s">
        <v>6192</v>
      </c>
      <c r="J1510" t="s">
        <v>6188</v>
      </c>
      <c r="K1510">
        <v>0.2</v>
      </c>
      <c r="L1510" s="3">
        <v>2985</v>
      </c>
      <c r="M1510">
        <v>5.97</v>
      </c>
    </row>
    <row r="1511" spans="1:13" x14ac:dyDescent="0.35">
      <c r="A1511" t="s">
        <v>6304</v>
      </c>
      <c r="B1511" t="s">
        <v>817</v>
      </c>
      <c r="C1511" t="s">
        <v>818</v>
      </c>
      <c r="D1511" t="s">
        <v>6165</v>
      </c>
      <c r="E1511">
        <v>3</v>
      </c>
      <c r="F1511" t="s">
        <v>819</v>
      </c>
      <c r="G1511" t="s">
        <v>6197</v>
      </c>
      <c r="H1511" t="s">
        <v>19</v>
      </c>
      <c r="I1511" t="s">
        <v>6195</v>
      </c>
      <c r="J1511" t="s">
        <v>6187</v>
      </c>
      <c r="K1511">
        <v>2.5</v>
      </c>
      <c r="L1511" s="3">
        <v>29785</v>
      </c>
      <c r="M1511" s="3">
        <v>89355</v>
      </c>
    </row>
    <row r="1512" spans="1:13" x14ac:dyDescent="0.35">
      <c r="A1512" t="s">
        <v>6304</v>
      </c>
      <c r="B1512" t="s">
        <v>817</v>
      </c>
      <c r="C1512" t="s">
        <v>818</v>
      </c>
      <c r="D1512" t="s">
        <v>6165</v>
      </c>
      <c r="E1512">
        <v>3</v>
      </c>
      <c r="F1512" t="s">
        <v>819</v>
      </c>
      <c r="G1512" t="s">
        <v>6197</v>
      </c>
      <c r="H1512" t="s">
        <v>19</v>
      </c>
      <c r="I1512" t="s">
        <v>6195</v>
      </c>
      <c r="J1512" t="s">
        <v>6187</v>
      </c>
      <c r="K1512">
        <v>2.5</v>
      </c>
      <c r="L1512" s="3">
        <v>29785</v>
      </c>
      <c r="M1512" s="3">
        <v>89355</v>
      </c>
    </row>
    <row r="1513" spans="1:13" x14ac:dyDescent="0.35">
      <c r="A1513" t="s">
        <v>6873</v>
      </c>
      <c r="B1513" t="s">
        <v>2951</v>
      </c>
      <c r="C1513" t="s">
        <v>2952</v>
      </c>
      <c r="D1513" t="s">
        <v>6165</v>
      </c>
      <c r="E1513">
        <v>1</v>
      </c>
      <c r="F1513" t="s">
        <v>2953</v>
      </c>
      <c r="G1513" t="s">
        <v>6197</v>
      </c>
      <c r="H1513" t="s">
        <v>19</v>
      </c>
      <c r="I1513" t="s">
        <v>6195</v>
      </c>
      <c r="J1513" t="s">
        <v>6187</v>
      </c>
      <c r="K1513">
        <v>2.5</v>
      </c>
      <c r="L1513" s="3">
        <v>29785</v>
      </c>
      <c r="M1513" s="3">
        <v>29785</v>
      </c>
    </row>
    <row r="1514" spans="1:13" x14ac:dyDescent="0.35">
      <c r="A1514" t="s">
        <v>6873</v>
      </c>
      <c r="B1514" t="s">
        <v>2951</v>
      </c>
      <c r="C1514" t="s">
        <v>2952</v>
      </c>
      <c r="D1514" t="s">
        <v>6165</v>
      </c>
      <c r="E1514">
        <v>1</v>
      </c>
      <c r="F1514" t="s">
        <v>2953</v>
      </c>
      <c r="G1514" t="s">
        <v>6197</v>
      </c>
      <c r="H1514" t="s">
        <v>19</v>
      </c>
      <c r="I1514" t="s">
        <v>6195</v>
      </c>
      <c r="J1514" t="s">
        <v>6187</v>
      </c>
      <c r="K1514">
        <v>2.5</v>
      </c>
      <c r="L1514" s="3">
        <v>29785</v>
      </c>
      <c r="M1514" s="3">
        <v>29785</v>
      </c>
    </row>
    <row r="1515" spans="1:13" x14ac:dyDescent="0.35">
      <c r="A1515" t="s">
        <v>6363</v>
      </c>
      <c r="B1515" t="s">
        <v>4539</v>
      </c>
      <c r="C1515" t="s">
        <v>4540</v>
      </c>
      <c r="D1515" t="s">
        <v>6168</v>
      </c>
      <c r="E1515">
        <v>3</v>
      </c>
      <c r="F1515" t="s">
        <v>4541</v>
      </c>
      <c r="G1515" t="s">
        <v>4542</v>
      </c>
      <c r="H1515" t="s">
        <v>19</v>
      </c>
      <c r="I1515" t="s">
        <v>6193</v>
      </c>
      <c r="J1515" t="s">
        <v>6187</v>
      </c>
      <c r="K1515">
        <v>2.5</v>
      </c>
      <c r="L1515" s="3">
        <v>22885</v>
      </c>
      <c r="M1515" s="3">
        <v>68655</v>
      </c>
    </row>
    <row r="1516" spans="1:13" x14ac:dyDescent="0.35">
      <c r="A1516" t="s">
        <v>6757</v>
      </c>
      <c r="B1516" t="s">
        <v>2498</v>
      </c>
      <c r="C1516" t="s">
        <v>2499</v>
      </c>
      <c r="D1516" t="s">
        <v>6143</v>
      </c>
      <c r="E1516">
        <v>4</v>
      </c>
      <c r="F1516" t="s">
        <v>2500</v>
      </c>
      <c r="G1516" t="s">
        <v>2501</v>
      </c>
      <c r="H1516" t="s">
        <v>19</v>
      </c>
      <c r="I1516" t="s">
        <v>6195</v>
      </c>
      <c r="J1516" t="s">
        <v>6187</v>
      </c>
      <c r="K1516">
        <v>1</v>
      </c>
      <c r="L1516">
        <v>12.95</v>
      </c>
      <c r="M1516">
        <v>51.8</v>
      </c>
    </row>
    <row r="1517" spans="1:13" x14ac:dyDescent="0.35">
      <c r="A1517" t="s">
        <v>6757</v>
      </c>
      <c r="B1517" t="s">
        <v>2498</v>
      </c>
      <c r="C1517" t="s">
        <v>2499</v>
      </c>
      <c r="D1517" t="s">
        <v>6143</v>
      </c>
      <c r="E1517">
        <v>4</v>
      </c>
      <c r="F1517" t="s">
        <v>2500</v>
      </c>
      <c r="G1517" t="s">
        <v>2501</v>
      </c>
      <c r="H1517" t="s">
        <v>19</v>
      </c>
      <c r="I1517" t="s">
        <v>6195</v>
      </c>
      <c r="J1517" t="s">
        <v>6187</v>
      </c>
      <c r="K1517">
        <v>1</v>
      </c>
      <c r="L1517">
        <v>12.95</v>
      </c>
      <c r="M1517">
        <v>51.8</v>
      </c>
    </row>
    <row r="1518" spans="1:13" x14ac:dyDescent="0.35">
      <c r="A1518" t="s">
        <v>6874</v>
      </c>
      <c r="B1518" t="s">
        <v>5797</v>
      </c>
      <c r="C1518" t="s">
        <v>5798</v>
      </c>
      <c r="D1518" t="s">
        <v>6145</v>
      </c>
      <c r="E1518">
        <v>6</v>
      </c>
      <c r="F1518" t="s">
        <v>5799</v>
      </c>
      <c r="G1518" t="s">
        <v>5800</v>
      </c>
      <c r="H1518" t="s">
        <v>19</v>
      </c>
      <c r="I1518" t="s">
        <v>6195</v>
      </c>
      <c r="J1518" t="s">
        <v>6186</v>
      </c>
      <c r="K1518">
        <v>0.2</v>
      </c>
      <c r="L1518" s="3">
        <v>4755</v>
      </c>
      <c r="M1518">
        <v>28.53</v>
      </c>
    </row>
    <row r="1519" spans="1:13" x14ac:dyDescent="0.35">
      <c r="A1519" t="s">
        <v>6644</v>
      </c>
      <c r="B1519" t="s">
        <v>4371</v>
      </c>
      <c r="C1519" t="s">
        <v>4372</v>
      </c>
      <c r="D1519" t="s">
        <v>6139</v>
      </c>
      <c r="E1519">
        <v>2</v>
      </c>
      <c r="F1519" t="s">
        <v>4373</v>
      </c>
      <c r="G1519" t="s">
        <v>4374</v>
      </c>
      <c r="H1519" t="s">
        <v>19</v>
      </c>
      <c r="I1519" t="s">
        <v>6194</v>
      </c>
      <c r="J1519" t="s">
        <v>6188</v>
      </c>
      <c r="K1519">
        <v>0.5</v>
      </c>
      <c r="L1519">
        <v>8.25</v>
      </c>
      <c r="M1519">
        <v>16.5</v>
      </c>
    </row>
    <row r="1520" spans="1:13" x14ac:dyDescent="0.35">
      <c r="A1520" t="s">
        <v>6336</v>
      </c>
      <c r="B1520" t="s">
        <v>5637</v>
      </c>
      <c r="C1520" t="s">
        <v>5638</v>
      </c>
      <c r="D1520" t="s">
        <v>6168</v>
      </c>
      <c r="E1520">
        <v>4</v>
      </c>
      <c r="F1520" t="s">
        <v>5639</v>
      </c>
      <c r="G1520" t="s">
        <v>5640</v>
      </c>
      <c r="H1520" t="s">
        <v>19</v>
      </c>
      <c r="I1520" t="s">
        <v>6193</v>
      </c>
      <c r="J1520" t="s">
        <v>6187</v>
      </c>
      <c r="K1520">
        <v>2.5</v>
      </c>
      <c r="L1520" s="3">
        <v>22885</v>
      </c>
      <c r="M1520">
        <v>91.54</v>
      </c>
    </row>
    <row r="1521" spans="1:13" x14ac:dyDescent="0.35">
      <c r="A1521" t="s">
        <v>6338</v>
      </c>
      <c r="B1521" t="s">
        <v>1299</v>
      </c>
      <c r="C1521" t="s">
        <v>1300</v>
      </c>
      <c r="D1521" t="s">
        <v>6148</v>
      </c>
      <c r="E1521">
        <v>2</v>
      </c>
      <c r="F1521" t="s">
        <v>1301</v>
      </c>
      <c r="G1521" t="s">
        <v>1302</v>
      </c>
      <c r="H1521" t="s">
        <v>19</v>
      </c>
      <c r="I1521" t="s">
        <v>6194</v>
      </c>
      <c r="J1521" t="s">
        <v>6186</v>
      </c>
      <c r="K1521">
        <v>2.5</v>
      </c>
      <c r="L1521" s="3">
        <v>34155</v>
      </c>
      <c r="M1521">
        <v>68.31</v>
      </c>
    </row>
    <row r="1522" spans="1:13" x14ac:dyDescent="0.35">
      <c r="A1522" t="s">
        <v>6338</v>
      </c>
      <c r="B1522" t="s">
        <v>1299</v>
      </c>
      <c r="C1522" t="s">
        <v>1300</v>
      </c>
      <c r="D1522" t="s">
        <v>6148</v>
      </c>
      <c r="E1522">
        <v>2</v>
      </c>
      <c r="F1522" t="s">
        <v>1301</v>
      </c>
      <c r="G1522" t="s">
        <v>1302</v>
      </c>
      <c r="H1522" t="s">
        <v>19</v>
      </c>
      <c r="I1522" t="s">
        <v>6194</v>
      </c>
      <c r="J1522" t="s">
        <v>6186</v>
      </c>
      <c r="K1522">
        <v>2.5</v>
      </c>
      <c r="L1522" s="3">
        <v>34155</v>
      </c>
      <c r="M1522">
        <v>68.31</v>
      </c>
    </row>
    <row r="1523" spans="1:13" x14ac:dyDescent="0.35">
      <c r="A1523" t="s">
        <v>6330</v>
      </c>
      <c r="B1523" t="s">
        <v>3984</v>
      </c>
      <c r="C1523" t="s">
        <v>3985</v>
      </c>
      <c r="D1523" t="s">
        <v>6169</v>
      </c>
      <c r="E1523">
        <v>2</v>
      </c>
      <c r="F1523" t="s">
        <v>3986</v>
      </c>
      <c r="G1523" t="s">
        <v>3987</v>
      </c>
      <c r="H1523" t="s">
        <v>19</v>
      </c>
      <c r="I1523" t="s">
        <v>6195</v>
      </c>
      <c r="J1523" t="s">
        <v>6187</v>
      </c>
      <c r="K1523">
        <v>0.5</v>
      </c>
      <c r="L1523">
        <v>7.77</v>
      </c>
      <c r="M1523">
        <v>15.54</v>
      </c>
    </row>
    <row r="1524" spans="1:13" x14ac:dyDescent="0.35">
      <c r="A1524" t="s">
        <v>6553</v>
      </c>
      <c r="B1524" t="s">
        <v>2917</v>
      </c>
      <c r="C1524" t="s">
        <v>2918</v>
      </c>
      <c r="D1524" t="s">
        <v>6185</v>
      </c>
      <c r="E1524">
        <v>3</v>
      </c>
      <c r="F1524" t="s">
        <v>2919</v>
      </c>
      <c r="G1524" t="s">
        <v>2920</v>
      </c>
      <c r="H1524" t="s">
        <v>318</v>
      </c>
      <c r="I1524" t="s">
        <v>6194</v>
      </c>
      <c r="J1524" t="s">
        <v>6187</v>
      </c>
      <c r="K1524">
        <v>2.5</v>
      </c>
      <c r="L1524" s="3">
        <v>27945</v>
      </c>
      <c r="M1524" s="3">
        <v>83835</v>
      </c>
    </row>
    <row r="1525" spans="1:13" x14ac:dyDescent="0.35">
      <c r="A1525" t="s">
        <v>6553</v>
      </c>
      <c r="B1525" t="s">
        <v>2917</v>
      </c>
      <c r="C1525" t="s">
        <v>2918</v>
      </c>
      <c r="D1525" t="s">
        <v>6185</v>
      </c>
      <c r="E1525">
        <v>3</v>
      </c>
      <c r="F1525" t="s">
        <v>2919</v>
      </c>
      <c r="G1525" t="s">
        <v>2920</v>
      </c>
      <c r="H1525" t="s">
        <v>318</v>
      </c>
      <c r="I1525" t="s">
        <v>6194</v>
      </c>
      <c r="J1525" t="s">
        <v>6187</v>
      </c>
      <c r="K1525">
        <v>2.5</v>
      </c>
      <c r="L1525" s="3">
        <v>27945</v>
      </c>
      <c r="M1525" s="3">
        <v>83835</v>
      </c>
    </row>
    <row r="1526" spans="1:13" x14ac:dyDescent="0.35">
      <c r="A1526" t="s">
        <v>6491</v>
      </c>
      <c r="B1526" t="s">
        <v>4201</v>
      </c>
      <c r="C1526" t="s">
        <v>4202</v>
      </c>
      <c r="D1526" t="s">
        <v>6157</v>
      </c>
      <c r="E1526">
        <v>2</v>
      </c>
      <c r="F1526" t="s">
        <v>4203</v>
      </c>
      <c r="G1526" t="s">
        <v>4204</v>
      </c>
      <c r="H1526" t="s">
        <v>19</v>
      </c>
      <c r="I1526" t="s">
        <v>6193</v>
      </c>
      <c r="J1526" t="s">
        <v>6188</v>
      </c>
      <c r="K1526">
        <v>0.5</v>
      </c>
      <c r="L1526">
        <v>6.75</v>
      </c>
      <c r="M1526">
        <v>13.5</v>
      </c>
    </row>
    <row r="1527" spans="1:13" x14ac:dyDescent="0.35">
      <c r="A1527" t="s">
        <v>6747</v>
      </c>
      <c r="B1527" t="s">
        <v>4985</v>
      </c>
      <c r="C1527" t="s">
        <v>4986</v>
      </c>
      <c r="D1527" t="s">
        <v>6173</v>
      </c>
      <c r="E1527">
        <v>4</v>
      </c>
      <c r="F1527" t="s">
        <v>4987</v>
      </c>
      <c r="G1527" t="s">
        <v>4988</v>
      </c>
      <c r="H1527" t="s">
        <v>19</v>
      </c>
      <c r="I1527" t="s">
        <v>6192</v>
      </c>
      <c r="J1527" t="s">
        <v>6186</v>
      </c>
      <c r="K1527">
        <v>0.5</v>
      </c>
      <c r="L1527">
        <v>7.17</v>
      </c>
      <c r="M1527">
        <v>28.68</v>
      </c>
    </row>
    <row r="1528" spans="1:13" x14ac:dyDescent="0.35">
      <c r="A1528" t="s">
        <v>6875</v>
      </c>
      <c r="B1528" t="s">
        <v>2396</v>
      </c>
      <c r="C1528" t="s">
        <v>2397</v>
      </c>
      <c r="D1528" t="s">
        <v>6171</v>
      </c>
      <c r="E1528">
        <v>4</v>
      </c>
      <c r="F1528" t="s">
        <v>2398</v>
      </c>
      <c r="G1528" t="s">
        <v>2399</v>
      </c>
      <c r="H1528" t="s">
        <v>19</v>
      </c>
      <c r="I1528" t="s">
        <v>6194</v>
      </c>
      <c r="J1528" t="s">
        <v>6186</v>
      </c>
      <c r="K1528">
        <v>1</v>
      </c>
      <c r="L1528">
        <v>14.85</v>
      </c>
      <c r="M1528">
        <v>59.4</v>
      </c>
    </row>
    <row r="1529" spans="1:13" x14ac:dyDescent="0.35">
      <c r="A1529" t="s">
        <v>6875</v>
      </c>
      <c r="B1529" t="s">
        <v>2396</v>
      </c>
      <c r="C1529" t="s">
        <v>2397</v>
      </c>
      <c r="D1529" t="s">
        <v>6171</v>
      </c>
      <c r="E1529">
        <v>4</v>
      </c>
      <c r="F1529" t="s">
        <v>2398</v>
      </c>
      <c r="G1529" t="s">
        <v>2399</v>
      </c>
      <c r="H1529" t="s">
        <v>19</v>
      </c>
      <c r="I1529" t="s">
        <v>6194</v>
      </c>
      <c r="J1529" t="s">
        <v>6186</v>
      </c>
      <c r="K1529">
        <v>1</v>
      </c>
      <c r="L1529">
        <v>14.85</v>
      </c>
      <c r="M1529">
        <v>59.4</v>
      </c>
    </row>
    <row r="1530" spans="1:13" x14ac:dyDescent="0.35">
      <c r="A1530" t="s">
        <v>6876</v>
      </c>
      <c r="B1530" t="s">
        <v>2721</v>
      </c>
      <c r="C1530" t="s">
        <v>2722</v>
      </c>
      <c r="D1530" t="s">
        <v>6180</v>
      </c>
      <c r="E1530">
        <v>5</v>
      </c>
      <c r="F1530" t="s">
        <v>2723</v>
      </c>
      <c r="G1530" t="s">
        <v>2724</v>
      </c>
      <c r="H1530" t="s">
        <v>19</v>
      </c>
      <c r="I1530" t="s">
        <v>6193</v>
      </c>
      <c r="J1530" t="s">
        <v>6186</v>
      </c>
      <c r="K1530">
        <v>0.5</v>
      </c>
      <c r="L1530">
        <v>7.77</v>
      </c>
      <c r="M1530">
        <v>38.85</v>
      </c>
    </row>
    <row r="1531" spans="1:13" x14ac:dyDescent="0.35">
      <c r="A1531" t="s">
        <v>6876</v>
      </c>
      <c r="B1531" t="s">
        <v>2721</v>
      </c>
      <c r="C1531" t="s">
        <v>2722</v>
      </c>
      <c r="D1531" t="s">
        <v>6180</v>
      </c>
      <c r="E1531">
        <v>5</v>
      </c>
      <c r="F1531" t="s">
        <v>2723</v>
      </c>
      <c r="G1531" t="s">
        <v>2724</v>
      </c>
      <c r="H1531" t="s">
        <v>19</v>
      </c>
      <c r="I1531" t="s">
        <v>6193</v>
      </c>
      <c r="J1531" t="s">
        <v>6186</v>
      </c>
      <c r="K1531">
        <v>0.5</v>
      </c>
      <c r="L1531">
        <v>7.77</v>
      </c>
      <c r="M1531">
        <v>38.85</v>
      </c>
    </row>
    <row r="1532" spans="1:13" x14ac:dyDescent="0.35">
      <c r="A1532" t="s">
        <v>6481</v>
      </c>
      <c r="B1532" t="s">
        <v>4109</v>
      </c>
      <c r="C1532" t="s">
        <v>4110</v>
      </c>
      <c r="D1532" t="s">
        <v>6179</v>
      </c>
      <c r="E1532">
        <v>3</v>
      </c>
      <c r="F1532" t="s">
        <v>4111</v>
      </c>
      <c r="G1532" t="s">
        <v>4112</v>
      </c>
      <c r="H1532" t="s">
        <v>19</v>
      </c>
      <c r="I1532" t="s">
        <v>6192</v>
      </c>
      <c r="J1532" t="s">
        <v>6186</v>
      </c>
      <c r="K1532">
        <v>1</v>
      </c>
      <c r="L1532">
        <v>11.95</v>
      </c>
      <c r="M1532">
        <v>35.85</v>
      </c>
    </row>
    <row r="1533" spans="1:13" x14ac:dyDescent="0.35">
      <c r="A1533" t="s">
        <v>6877</v>
      </c>
      <c r="B1533" t="s">
        <v>2876</v>
      </c>
      <c r="C1533" t="s">
        <v>2877</v>
      </c>
      <c r="D1533" t="s">
        <v>6176</v>
      </c>
      <c r="E1533">
        <v>3</v>
      </c>
      <c r="F1533" t="s">
        <v>2878</v>
      </c>
      <c r="G1533" t="s">
        <v>2879</v>
      </c>
      <c r="H1533" t="s">
        <v>19</v>
      </c>
      <c r="I1533" t="s">
        <v>6194</v>
      </c>
      <c r="J1533" t="s">
        <v>6186</v>
      </c>
      <c r="K1533">
        <v>0.5</v>
      </c>
      <c r="L1533">
        <v>8.91</v>
      </c>
      <c r="M1533">
        <v>26.73</v>
      </c>
    </row>
    <row r="1534" spans="1:13" x14ac:dyDescent="0.35">
      <c r="A1534" t="s">
        <v>6877</v>
      </c>
      <c r="B1534" t="s">
        <v>2876</v>
      </c>
      <c r="C1534" t="s">
        <v>2877</v>
      </c>
      <c r="D1534" t="s">
        <v>6176</v>
      </c>
      <c r="E1534">
        <v>3</v>
      </c>
      <c r="F1534" t="s">
        <v>2878</v>
      </c>
      <c r="G1534" t="s">
        <v>2879</v>
      </c>
      <c r="H1534" t="s">
        <v>19</v>
      </c>
      <c r="I1534" t="s">
        <v>6194</v>
      </c>
      <c r="J1534" t="s">
        <v>6186</v>
      </c>
      <c r="K1534">
        <v>0.5</v>
      </c>
      <c r="L1534">
        <v>8.91</v>
      </c>
      <c r="M1534">
        <v>26.73</v>
      </c>
    </row>
    <row r="1535" spans="1:13" x14ac:dyDescent="0.35">
      <c r="A1535" t="s">
        <v>6818</v>
      </c>
      <c r="B1535" t="s">
        <v>2515</v>
      </c>
      <c r="C1535" t="s">
        <v>2516</v>
      </c>
      <c r="D1535" t="s">
        <v>6178</v>
      </c>
      <c r="E1535">
        <v>6</v>
      </c>
      <c r="F1535" t="s">
        <v>2517</v>
      </c>
      <c r="G1535" t="s">
        <v>2518</v>
      </c>
      <c r="H1535" t="s">
        <v>28</v>
      </c>
      <c r="I1535" t="s">
        <v>6192</v>
      </c>
      <c r="J1535" t="s">
        <v>6186</v>
      </c>
      <c r="K1535">
        <v>0.2</v>
      </c>
      <c r="L1535" s="3">
        <v>3585</v>
      </c>
      <c r="M1535">
        <v>21.51</v>
      </c>
    </row>
    <row r="1536" spans="1:13" x14ac:dyDescent="0.35">
      <c r="A1536" t="s">
        <v>6818</v>
      </c>
      <c r="B1536" t="s">
        <v>2515</v>
      </c>
      <c r="C1536" t="s">
        <v>2516</v>
      </c>
      <c r="D1536" t="s">
        <v>6178</v>
      </c>
      <c r="E1536">
        <v>6</v>
      </c>
      <c r="F1536" t="s">
        <v>2517</v>
      </c>
      <c r="G1536" t="s">
        <v>2518</v>
      </c>
      <c r="H1536" t="s">
        <v>28</v>
      </c>
      <c r="I1536" t="s">
        <v>6192</v>
      </c>
      <c r="J1536" t="s">
        <v>6186</v>
      </c>
      <c r="K1536">
        <v>0.2</v>
      </c>
      <c r="L1536" s="3">
        <v>3585</v>
      </c>
      <c r="M1536">
        <v>21.51</v>
      </c>
    </row>
    <row r="1537" spans="1:13" x14ac:dyDescent="0.35">
      <c r="A1537" t="s">
        <v>6551</v>
      </c>
      <c r="B1537" t="s">
        <v>5932</v>
      </c>
      <c r="C1537" t="s">
        <v>5933</v>
      </c>
      <c r="D1537" t="s">
        <v>6146</v>
      </c>
      <c r="E1537">
        <v>4</v>
      </c>
      <c r="F1537" t="s">
        <v>5934</v>
      </c>
      <c r="G1537" t="s">
        <v>5935</v>
      </c>
      <c r="H1537" t="s">
        <v>19</v>
      </c>
      <c r="I1537" t="s">
        <v>6192</v>
      </c>
      <c r="J1537" t="s">
        <v>6188</v>
      </c>
      <c r="K1537">
        <v>0.5</v>
      </c>
      <c r="L1537">
        <v>5.97</v>
      </c>
      <c r="M1537">
        <v>23.88</v>
      </c>
    </row>
    <row r="1538" spans="1:13" x14ac:dyDescent="0.35">
      <c r="A1538" t="s">
        <v>6878</v>
      </c>
      <c r="B1538" t="s">
        <v>965</v>
      </c>
      <c r="C1538" t="s">
        <v>966</v>
      </c>
      <c r="D1538" t="s">
        <v>6161</v>
      </c>
      <c r="E1538">
        <v>1</v>
      </c>
      <c r="F1538" t="s">
        <v>967</v>
      </c>
      <c r="G1538" t="s">
        <v>968</v>
      </c>
      <c r="H1538" t="s">
        <v>19</v>
      </c>
      <c r="I1538" t="s">
        <v>6195</v>
      </c>
      <c r="J1538" t="s">
        <v>6186</v>
      </c>
      <c r="K1538">
        <v>0.5</v>
      </c>
      <c r="L1538">
        <v>9.51</v>
      </c>
      <c r="M1538">
        <v>9.51</v>
      </c>
    </row>
    <row r="1539" spans="1:13" x14ac:dyDescent="0.35">
      <c r="A1539" t="s">
        <v>6878</v>
      </c>
      <c r="B1539" t="s">
        <v>965</v>
      </c>
      <c r="C1539" t="s">
        <v>966</v>
      </c>
      <c r="D1539" t="s">
        <v>6161</v>
      </c>
      <c r="E1539">
        <v>1</v>
      </c>
      <c r="F1539" t="s">
        <v>967</v>
      </c>
      <c r="G1539" t="s">
        <v>968</v>
      </c>
      <c r="H1539" t="s">
        <v>19</v>
      </c>
      <c r="I1539" t="s">
        <v>6195</v>
      </c>
      <c r="J1539" t="s">
        <v>6186</v>
      </c>
      <c r="K1539">
        <v>0.5</v>
      </c>
      <c r="L1539">
        <v>9.51</v>
      </c>
      <c r="M1539">
        <v>9.51</v>
      </c>
    </row>
    <row r="1540" spans="1:13" x14ac:dyDescent="0.35">
      <c r="A1540" t="s">
        <v>6879</v>
      </c>
      <c r="B1540" t="s">
        <v>2025</v>
      </c>
      <c r="C1540" t="s">
        <v>2026</v>
      </c>
      <c r="D1540" t="s">
        <v>6179</v>
      </c>
      <c r="E1540">
        <v>6</v>
      </c>
      <c r="F1540" t="s">
        <v>2027</v>
      </c>
      <c r="G1540" t="s">
        <v>2028</v>
      </c>
      <c r="H1540" t="s">
        <v>318</v>
      </c>
      <c r="I1540" t="s">
        <v>6192</v>
      </c>
      <c r="J1540" t="s">
        <v>6186</v>
      </c>
      <c r="K1540">
        <v>1</v>
      </c>
      <c r="L1540">
        <v>11.95</v>
      </c>
      <c r="M1540">
        <v>71.7</v>
      </c>
    </row>
    <row r="1541" spans="1:13" x14ac:dyDescent="0.35">
      <c r="A1541" t="s">
        <v>6879</v>
      </c>
      <c r="B1541" t="s">
        <v>2025</v>
      </c>
      <c r="C1541" t="s">
        <v>2026</v>
      </c>
      <c r="D1541" t="s">
        <v>6179</v>
      </c>
      <c r="E1541">
        <v>6</v>
      </c>
      <c r="F1541" t="s">
        <v>2027</v>
      </c>
      <c r="G1541" t="s">
        <v>2028</v>
      </c>
      <c r="H1541" t="s">
        <v>318</v>
      </c>
      <c r="I1541" t="s">
        <v>6192</v>
      </c>
      <c r="J1541" t="s">
        <v>6186</v>
      </c>
      <c r="K1541">
        <v>1</v>
      </c>
      <c r="L1541">
        <v>11.95</v>
      </c>
      <c r="M1541">
        <v>71.7</v>
      </c>
    </row>
    <row r="1542" spans="1:13" x14ac:dyDescent="0.35">
      <c r="A1542" t="s">
        <v>6880</v>
      </c>
      <c r="B1542" t="s">
        <v>1895</v>
      </c>
      <c r="C1542" t="s">
        <v>1935</v>
      </c>
      <c r="D1542" t="s">
        <v>6170</v>
      </c>
      <c r="E1542">
        <v>1</v>
      </c>
      <c r="F1542" t="s">
        <v>1936</v>
      </c>
      <c r="G1542" t="s">
        <v>1937</v>
      </c>
      <c r="H1542" t="s">
        <v>19</v>
      </c>
      <c r="I1542" t="s">
        <v>6195</v>
      </c>
      <c r="J1542" t="s">
        <v>6186</v>
      </c>
      <c r="K1542">
        <v>1</v>
      </c>
      <c r="L1542">
        <v>15.85</v>
      </c>
      <c r="M1542">
        <v>15.85</v>
      </c>
    </row>
    <row r="1543" spans="1:13" x14ac:dyDescent="0.35">
      <c r="A1543" t="s">
        <v>6881</v>
      </c>
      <c r="B1543" t="s">
        <v>1934</v>
      </c>
      <c r="C1543" t="s">
        <v>1935</v>
      </c>
      <c r="D1543" t="s">
        <v>6160</v>
      </c>
      <c r="E1543">
        <v>2</v>
      </c>
      <c r="F1543" t="s">
        <v>1936</v>
      </c>
      <c r="G1543" t="s">
        <v>1937</v>
      </c>
      <c r="H1543" t="s">
        <v>19</v>
      </c>
      <c r="I1543" t="s">
        <v>6195</v>
      </c>
      <c r="J1543" t="s">
        <v>6188</v>
      </c>
      <c r="K1543">
        <v>0.5</v>
      </c>
      <c r="L1543">
        <v>8.73</v>
      </c>
      <c r="M1543">
        <v>17.46</v>
      </c>
    </row>
    <row r="1544" spans="1:13" x14ac:dyDescent="0.35">
      <c r="A1544" t="s">
        <v>6880</v>
      </c>
      <c r="B1544" t="s">
        <v>1895</v>
      </c>
      <c r="C1544" t="s">
        <v>1935</v>
      </c>
      <c r="D1544" t="s">
        <v>6170</v>
      </c>
      <c r="E1544">
        <v>1</v>
      </c>
      <c r="F1544" t="s">
        <v>1936</v>
      </c>
      <c r="G1544" t="s">
        <v>1937</v>
      </c>
      <c r="H1544" t="s">
        <v>19</v>
      </c>
      <c r="I1544" t="s">
        <v>6195</v>
      </c>
      <c r="J1544" t="s">
        <v>6186</v>
      </c>
      <c r="K1544">
        <v>1</v>
      </c>
      <c r="L1544">
        <v>15.85</v>
      </c>
      <c r="M1544">
        <v>15.85</v>
      </c>
    </row>
    <row r="1545" spans="1:13" x14ac:dyDescent="0.35">
      <c r="A1545" t="s">
        <v>6881</v>
      </c>
      <c r="B1545" t="s">
        <v>1934</v>
      </c>
      <c r="C1545" t="s">
        <v>1935</v>
      </c>
      <c r="D1545" t="s">
        <v>6160</v>
      </c>
      <c r="E1545">
        <v>2</v>
      </c>
      <c r="F1545" t="s">
        <v>1936</v>
      </c>
      <c r="G1545" t="s">
        <v>1937</v>
      </c>
      <c r="H1545" t="s">
        <v>19</v>
      </c>
      <c r="I1545" t="s">
        <v>6195</v>
      </c>
      <c r="J1545" t="s">
        <v>6188</v>
      </c>
      <c r="K1545">
        <v>0.5</v>
      </c>
      <c r="L1545">
        <v>8.73</v>
      </c>
      <c r="M1545">
        <v>17.46</v>
      </c>
    </row>
    <row r="1546" spans="1:13" x14ac:dyDescent="0.35">
      <c r="A1546" t="s">
        <v>6437</v>
      </c>
      <c r="B1546" t="s">
        <v>5450</v>
      </c>
      <c r="C1546" t="s">
        <v>5451</v>
      </c>
      <c r="D1546" t="s">
        <v>6161</v>
      </c>
      <c r="E1546">
        <v>3</v>
      </c>
      <c r="F1546" t="s">
        <v>5452</v>
      </c>
      <c r="G1546" t="s">
        <v>5453</v>
      </c>
      <c r="H1546" t="s">
        <v>19</v>
      </c>
      <c r="I1546" t="s">
        <v>6195</v>
      </c>
      <c r="J1546" t="s">
        <v>6186</v>
      </c>
      <c r="K1546">
        <v>0.5</v>
      </c>
      <c r="L1546">
        <v>9.51</v>
      </c>
      <c r="M1546">
        <v>28.53</v>
      </c>
    </row>
    <row r="1547" spans="1:13" x14ac:dyDescent="0.35">
      <c r="A1547" t="s">
        <v>6882</v>
      </c>
      <c r="B1547" t="s">
        <v>3553</v>
      </c>
      <c r="C1547" t="s">
        <v>3554</v>
      </c>
      <c r="D1547" t="s">
        <v>6175</v>
      </c>
      <c r="E1547">
        <v>4</v>
      </c>
      <c r="F1547" t="s">
        <v>3555</v>
      </c>
      <c r="G1547" t="s">
        <v>3556</v>
      </c>
      <c r="H1547" t="s">
        <v>19</v>
      </c>
      <c r="I1547" t="s">
        <v>6193</v>
      </c>
      <c r="J1547" t="s">
        <v>6188</v>
      </c>
      <c r="K1547">
        <v>2.5</v>
      </c>
      <c r="L1547" s="3">
        <v>25875</v>
      </c>
      <c r="M1547">
        <v>103.5</v>
      </c>
    </row>
    <row r="1548" spans="1:13" x14ac:dyDescent="0.35">
      <c r="A1548" t="s">
        <v>6882</v>
      </c>
      <c r="B1548" t="s">
        <v>3553</v>
      </c>
      <c r="C1548" t="s">
        <v>3554</v>
      </c>
      <c r="D1548" t="s">
        <v>6175</v>
      </c>
      <c r="E1548">
        <v>4</v>
      </c>
      <c r="F1548" t="s">
        <v>3555</v>
      </c>
      <c r="G1548" t="s">
        <v>3556</v>
      </c>
      <c r="H1548" t="s">
        <v>19</v>
      </c>
      <c r="I1548" t="s">
        <v>6193</v>
      </c>
      <c r="J1548" t="s">
        <v>6188</v>
      </c>
      <c r="K1548">
        <v>2.5</v>
      </c>
      <c r="L1548" s="3">
        <v>25875</v>
      </c>
      <c r="M1548">
        <v>103.5</v>
      </c>
    </row>
    <row r="1549" spans="1:13" x14ac:dyDescent="0.35">
      <c r="A1549" t="s">
        <v>6883</v>
      </c>
      <c r="B1549" t="s">
        <v>5955</v>
      </c>
      <c r="C1549" t="s">
        <v>5956</v>
      </c>
      <c r="D1549" t="s">
        <v>6163</v>
      </c>
      <c r="E1549">
        <v>1</v>
      </c>
      <c r="F1549" t="s">
        <v>5957</v>
      </c>
      <c r="G1549" t="s">
        <v>5958</v>
      </c>
      <c r="H1549" t="s">
        <v>318</v>
      </c>
      <c r="I1549" t="s">
        <v>6192</v>
      </c>
      <c r="J1549" t="s">
        <v>6187</v>
      </c>
      <c r="K1549">
        <v>0.2</v>
      </c>
      <c r="L1549" s="3">
        <v>2685</v>
      </c>
      <c r="M1549" s="3">
        <v>2685</v>
      </c>
    </row>
    <row r="1550" spans="1:13" x14ac:dyDescent="0.35">
      <c r="A1550" t="s">
        <v>6884</v>
      </c>
      <c r="B1550" t="s">
        <v>3802</v>
      </c>
      <c r="C1550" t="s">
        <v>3803</v>
      </c>
      <c r="D1550" t="s">
        <v>6142</v>
      </c>
      <c r="E1550">
        <v>3</v>
      </c>
      <c r="F1550" t="s">
        <v>3804</v>
      </c>
      <c r="G1550" t="s">
        <v>6197</v>
      </c>
      <c r="H1550" t="s">
        <v>19</v>
      </c>
      <c r="I1550" t="s">
        <v>6192</v>
      </c>
      <c r="J1550" t="s">
        <v>6186</v>
      </c>
      <c r="K1550">
        <v>2.5</v>
      </c>
      <c r="L1550" s="3">
        <v>27485</v>
      </c>
      <c r="M1550" s="3">
        <v>82455</v>
      </c>
    </row>
    <row r="1551" spans="1:13" x14ac:dyDescent="0.35">
      <c r="A1551" t="s">
        <v>6885</v>
      </c>
      <c r="B1551" t="s">
        <v>693</v>
      </c>
      <c r="C1551" t="s">
        <v>694</v>
      </c>
      <c r="D1551" t="s">
        <v>6159</v>
      </c>
      <c r="E1551">
        <v>2</v>
      </c>
      <c r="F1551" t="s">
        <v>695</v>
      </c>
      <c r="G1551" t="s">
        <v>696</v>
      </c>
      <c r="H1551" t="s">
        <v>19</v>
      </c>
      <c r="I1551" t="s">
        <v>6195</v>
      </c>
      <c r="J1551" t="s">
        <v>6188</v>
      </c>
      <c r="K1551">
        <v>0.2</v>
      </c>
      <c r="L1551" s="3">
        <v>4365</v>
      </c>
      <c r="M1551">
        <v>8.73</v>
      </c>
    </row>
    <row r="1552" spans="1:13" x14ac:dyDescent="0.35">
      <c r="A1552" t="s">
        <v>6885</v>
      </c>
      <c r="B1552" t="s">
        <v>693</v>
      </c>
      <c r="C1552" t="s">
        <v>694</v>
      </c>
      <c r="D1552" t="s">
        <v>6159</v>
      </c>
      <c r="E1552">
        <v>2</v>
      </c>
      <c r="F1552" t="s">
        <v>695</v>
      </c>
      <c r="G1552" t="s">
        <v>696</v>
      </c>
      <c r="H1552" t="s">
        <v>19</v>
      </c>
      <c r="I1552" t="s">
        <v>6195</v>
      </c>
      <c r="J1552" t="s">
        <v>6188</v>
      </c>
      <c r="K1552">
        <v>0.2</v>
      </c>
      <c r="L1552" s="3">
        <v>4365</v>
      </c>
      <c r="M1552">
        <v>8.73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Total Sales</vt:lpstr>
      <vt:lpstr>CountrybyChart</vt:lpstr>
      <vt:lpstr>Top5Customer</vt:lpstr>
      <vt:lpstr>orders</vt:lpstr>
      <vt:lpstr>customers</vt:lpstr>
      <vt:lpstr>products</vt:lpstr>
      <vt:lpstr>Connect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Nguyễn Công  Trường</cp:lastModifiedBy>
  <cp:revision/>
  <dcterms:created xsi:type="dcterms:W3CDTF">2022-11-26T09:51:45Z</dcterms:created>
  <dcterms:modified xsi:type="dcterms:W3CDTF">2023-10-18T16:26:34Z</dcterms:modified>
  <cp:category/>
  <cp:contentStatus/>
</cp:coreProperties>
</file>