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/Development/AWS/VINE-NICS/git.tools.vine.vic.gov.au/empublic/feed-src/docs/"/>
    </mc:Choice>
  </mc:AlternateContent>
  <bookViews>
    <workbookView xWindow="0" yWindow="460" windowWidth="28720" windowHeight="17540" tabRatio="500" activeTab="4"/>
  </bookViews>
  <sheets>
    <sheet name="Feeds" sheetId="1" r:id="rId1"/>
    <sheet name="SES" sheetId="7" r:id="rId2"/>
    <sheet name="SES Warning Locations" sheetId="8" r:id="rId3"/>
    <sheet name="Values" sheetId="2" r:id="rId4"/>
    <sheet name="All Combos" sheetId="4" r:id="rId5"/>
    <sheet name="BoostRules" sheetId="6" r:id="rId6"/>
    <sheet name="Filter Categories" sheetId="5" r:id="rId7"/>
    <sheet name="Sheet3" sheetId="3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1" i="4" l="1"/>
  <c r="H41" i="4"/>
  <c r="F41" i="4"/>
  <c r="C113" i="8"/>
  <c r="B113" i="8"/>
  <c r="C112" i="8"/>
  <c r="B112" i="8"/>
  <c r="C111" i="8"/>
  <c r="B111" i="8"/>
  <c r="C110" i="8"/>
  <c r="B110" i="8"/>
  <c r="C109" i="8"/>
  <c r="B109" i="8"/>
  <c r="C108" i="8"/>
  <c r="B108" i="8"/>
  <c r="C107" i="8"/>
  <c r="B107" i="8"/>
  <c r="C106" i="8"/>
  <c r="B106" i="8"/>
  <c r="C105" i="8"/>
  <c r="B105" i="8"/>
  <c r="C104" i="8"/>
  <c r="B104" i="8"/>
  <c r="C103" i="8"/>
  <c r="B103" i="8"/>
  <c r="C102" i="8"/>
  <c r="B102" i="8"/>
  <c r="C101" i="8"/>
  <c r="B101" i="8"/>
  <c r="C100" i="8"/>
  <c r="B100" i="8"/>
  <c r="C99" i="8"/>
  <c r="B99" i="8"/>
  <c r="C98" i="8"/>
  <c r="B98" i="8"/>
  <c r="C97" i="8"/>
  <c r="B97" i="8"/>
  <c r="C96" i="8"/>
  <c r="B96" i="8"/>
  <c r="C95" i="8"/>
  <c r="B95" i="8"/>
  <c r="C94" i="8"/>
  <c r="B94" i="8"/>
  <c r="C93" i="8"/>
  <c r="B93" i="8"/>
  <c r="C92" i="8"/>
  <c r="B92" i="8"/>
  <c r="C91" i="8"/>
  <c r="B91" i="8"/>
  <c r="C90" i="8"/>
  <c r="B90" i="8"/>
  <c r="C89" i="8"/>
  <c r="B89" i="8"/>
  <c r="C88" i="8"/>
  <c r="B88" i="8"/>
  <c r="C87" i="8"/>
  <c r="B87" i="8"/>
  <c r="C86" i="8"/>
  <c r="B86" i="8"/>
  <c r="C85" i="8"/>
  <c r="B85" i="8"/>
  <c r="C84" i="8"/>
  <c r="B84" i="8"/>
  <c r="C83" i="8"/>
  <c r="B83" i="8"/>
  <c r="C82" i="8"/>
  <c r="B82" i="8"/>
  <c r="C81" i="8"/>
  <c r="B81" i="8"/>
  <c r="C80" i="8"/>
  <c r="B80" i="8"/>
  <c r="C79" i="8"/>
  <c r="B79" i="8"/>
  <c r="C78" i="8"/>
  <c r="B78" i="8"/>
  <c r="C77" i="8"/>
  <c r="B77" i="8"/>
  <c r="C76" i="8"/>
  <c r="B76" i="8"/>
  <c r="C75" i="8"/>
  <c r="B75" i="8"/>
  <c r="C74" i="8"/>
  <c r="B74" i="8"/>
  <c r="C73" i="8"/>
  <c r="B73" i="8"/>
  <c r="C72" i="8"/>
  <c r="B72" i="8"/>
  <c r="C71" i="8"/>
  <c r="B71" i="8"/>
  <c r="C70" i="8"/>
  <c r="B70" i="8"/>
  <c r="C69" i="8"/>
  <c r="B69" i="8"/>
  <c r="C68" i="8"/>
  <c r="B68" i="8"/>
  <c r="C67" i="8"/>
  <c r="B67" i="8"/>
  <c r="C66" i="8"/>
  <c r="B66" i="8"/>
  <c r="C65" i="8"/>
  <c r="B65" i="8"/>
  <c r="C64" i="8"/>
  <c r="B64" i="8"/>
  <c r="C63" i="8"/>
  <c r="B63" i="8"/>
  <c r="C62" i="8"/>
  <c r="B62" i="8"/>
  <c r="C61" i="8"/>
  <c r="B61" i="8"/>
  <c r="C60" i="8"/>
  <c r="B60" i="8"/>
  <c r="C59" i="8"/>
  <c r="B59" i="8"/>
  <c r="C58" i="8"/>
  <c r="B58" i="8"/>
  <c r="C57" i="8"/>
  <c r="B57" i="8"/>
  <c r="C56" i="8"/>
  <c r="B56" i="8"/>
  <c r="C55" i="8"/>
  <c r="B55" i="8"/>
  <c r="C54" i="8"/>
  <c r="B54" i="8"/>
  <c r="C53" i="8"/>
  <c r="B53" i="8"/>
  <c r="C52" i="8"/>
  <c r="B52" i="8"/>
  <c r="C51" i="8"/>
  <c r="B51" i="8"/>
  <c r="C50" i="8"/>
  <c r="B50" i="8"/>
  <c r="C49" i="8"/>
  <c r="B49" i="8"/>
  <c r="C48" i="8"/>
  <c r="B48" i="8"/>
  <c r="C47" i="8"/>
  <c r="B47" i="8"/>
  <c r="C46" i="8"/>
  <c r="B46" i="8"/>
  <c r="C45" i="8"/>
  <c r="B45" i="8"/>
  <c r="C44" i="8"/>
  <c r="B44" i="8"/>
  <c r="C43" i="8"/>
  <c r="B43" i="8"/>
  <c r="C42" i="8"/>
  <c r="B42" i="8"/>
  <c r="C41" i="8"/>
  <c r="B41" i="8"/>
  <c r="C40" i="8"/>
  <c r="B40" i="8"/>
  <c r="C39" i="8"/>
  <c r="B39" i="8"/>
  <c r="C38" i="8"/>
  <c r="B38" i="8"/>
  <c r="C37" i="8"/>
  <c r="B37" i="8"/>
  <c r="C36" i="8"/>
  <c r="B36" i="8"/>
  <c r="C35" i="8"/>
  <c r="B35" i="8"/>
  <c r="C34" i="8"/>
  <c r="B34" i="8"/>
  <c r="C33" i="8"/>
  <c r="B33" i="8"/>
  <c r="C32" i="8"/>
  <c r="B32" i="8"/>
  <c r="C31" i="8"/>
  <c r="B31" i="8"/>
  <c r="C30" i="8"/>
  <c r="B30" i="8"/>
  <c r="C29" i="8"/>
  <c r="B29" i="8"/>
  <c r="C28" i="8"/>
  <c r="B28" i="8"/>
  <c r="C27" i="8"/>
  <c r="B27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C5" i="8"/>
  <c r="B5" i="8"/>
  <c r="C4" i="8"/>
  <c r="B4" i="8"/>
  <c r="C3" i="8"/>
  <c r="B3" i="8"/>
  <c r="B2" i="8"/>
  <c r="C2" i="8"/>
  <c r="I235" i="4"/>
  <c r="J235" i="4"/>
  <c r="H235" i="4"/>
  <c r="O235" i="4"/>
  <c r="F235" i="4"/>
  <c r="N235" i="4"/>
  <c r="L235" i="4"/>
  <c r="K235" i="4"/>
  <c r="F234" i="4"/>
  <c r="N234" i="4"/>
  <c r="L234" i="4"/>
  <c r="K234" i="4"/>
  <c r="J234" i="4"/>
  <c r="I234" i="4"/>
  <c r="H234" i="4"/>
  <c r="O234" i="4"/>
  <c r="I65" i="6"/>
  <c r="I64" i="6"/>
  <c r="I63" i="6"/>
  <c r="I62" i="6"/>
  <c r="I61" i="6"/>
  <c r="I60" i="6"/>
  <c r="I59" i="6"/>
  <c r="I58" i="6"/>
  <c r="I57" i="6"/>
  <c r="F57" i="6"/>
  <c r="F58" i="6"/>
  <c r="F59" i="6"/>
  <c r="F60" i="6"/>
  <c r="F61" i="6"/>
  <c r="F62" i="6"/>
  <c r="F63" i="6"/>
  <c r="F64" i="6"/>
  <c r="F65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F46" i="6"/>
  <c r="F31" i="6"/>
  <c r="F16" i="6"/>
  <c r="F11" i="6"/>
  <c r="F34" i="6"/>
  <c r="F17" i="6"/>
  <c r="F18" i="6"/>
  <c r="F13" i="6"/>
  <c r="F28" i="6"/>
  <c r="F41" i="6"/>
  <c r="F2" i="6"/>
  <c r="F3" i="6"/>
  <c r="F4" i="6"/>
  <c r="F22" i="6"/>
  <c r="F15" i="6"/>
  <c r="F12" i="6"/>
  <c r="F9" i="6"/>
  <c r="F14" i="6"/>
  <c r="F27" i="6"/>
  <c r="F25" i="6"/>
  <c r="F26" i="6"/>
  <c r="F20" i="6"/>
  <c r="F24" i="6"/>
  <c r="F23" i="6"/>
  <c r="F19" i="6"/>
  <c r="F10" i="6"/>
  <c r="F32" i="6"/>
  <c r="F30" i="6"/>
  <c r="F29" i="6"/>
  <c r="F5" i="6"/>
  <c r="F6" i="6"/>
  <c r="F7" i="6"/>
  <c r="F8" i="6"/>
  <c r="F21" i="6"/>
  <c r="F33" i="6"/>
  <c r="F35" i="6"/>
  <c r="F36" i="6"/>
  <c r="F37" i="6"/>
  <c r="F38" i="6"/>
  <c r="F39" i="6"/>
  <c r="F40" i="6"/>
  <c r="F42" i="6"/>
  <c r="F43" i="6"/>
  <c r="F44" i="6"/>
  <c r="F45" i="6"/>
  <c r="F47" i="6"/>
  <c r="F48" i="6"/>
  <c r="F49" i="6"/>
  <c r="F50" i="6"/>
  <c r="F51" i="6"/>
  <c r="F52" i="6"/>
  <c r="F53" i="6"/>
  <c r="F54" i="6"/>
  <c r="F55" i="6"/>
  <c r="F56" i="6"/>
  <c r="I233" i="4"/>
  <c r="J233" i="4"/>
  <c r="H233" i="4"/>
  <c r="I232" i="4"/>
  <c r="J232" i="4"/>
  <c r="H232" i="4"/>
  <c r="I231" i="4"/>
  <c r="J231" i="4"/>
  <c r="H231" i="4"/>
  <c r="I230" i="4"/>
  <c r="J230" i="4"/>
  <c r="H230" i="4"/>
  <c r="I229" i="4"/>
  <c r="J229" i="4"/>
  <c r="H229" i="4"/>
  <c r="I228" i="4"/>
  <c r="J228" i="4"/>
  <c r="H228" i="4"/>
  <c r="I227" i="4"/>
  <c r="J227" i="4"/>
  <c r="H227" i="4"/>
  <c r="I226" i="4"/>
  <c r="J226" i="4"/>
  <c r="H226" i="4"/>
  <c r="I225" i="4"/>
  <c r="J225" i="4"/>
  <c r="H225" i="4"/>
  <c r="I224" i="4"/>
  <c r="J224" i="4"/>
  <c r="K224" i="4"/>
  <c r="L224" i="4"/>
  <c r="H224" i="4"/>
  <c r="I223" i="4"/>
  <c r="J223" i="4"/>
  <c r="K223" i="4"/>
  <c r="L223" i="4"/>
  <c r="H223" i="4"/>
  <c r="I222" i="4"/>
  <c r="J222" i="4"/>
  <c r="H222" i="4"/>
  <c r="I221" i="4"/>
  <c r="J221" i="4"/>
  <c r="K221" i="4"/>
  <c r="L221" i="4"/>
  <c r="H221" i="4"/>
  <c r="I220" i="4"/>
  <c r="J220" i="4"/>
  <c r="K220" i="4"/>
  <c r="L220" i="4"/>
  <c r="H220" i="4"/>
  <c r="I219" i="4"/>
  <c r="J219" i="4"/>
  <c r="K219" i="4"/>
  <c r="L219" i="4"/>
  <c r="H219" i="4"/>
  <c r="I218" i="4"/>
  <c r="J218" i="4"/>
  <c r="K218" i="4"/>
  <c r="L218" i="4"/>
  <c r="H218" i="4"/>
  <c r="I217" i="4"/>
  <c r="J217" i="4"/>
  <c r="K217" i="4"/>
  <c r="L217" i="4"/>
  <c r="H217" i="4"/>
  <c r="I216" i="4"/>
  <c r="J216" i="4"/>
  <c r="K216" i="4"/>
  <c r="L216" i="4"/>
  <c r="H216" i="4"/>
  <c r="I215" i="4"/>
  <c r="J215" i="4"/>
  <c r="K215" i="4"/>
  <c r="L215" i="4"/>
  <c r="H215" i="4"/>
  <c r="I214" i="4"/>
  <c r="J214" i="4"/>
  <c r="K214" i="4"/>
  <c r="L214" i="4"/>
  <c r="H214" i="4"/>
  <c r="I213" i="4"/>
  <c r="J213" i="4"/>
  <c r="K213" i="4"/>
  <c r="L213" i="4"/>
  <c r="H213" i="4"/>
  <c r="I212" i="4"/>
  <c r="J212" i="4"/>
  <c r="K212" i="4"/>
  <c r="L212" i="4"/>
  <c r="H212" i="4"/>
  <c r="I211" i="4"/>
  <c r="J211" i="4"/>
  <c r="K211" i="4"/>
  <c r="L211" i="4"/>
  <c r="H211" i="4"/>
  <c r="I210" i="4"/>
  <c r="J210" i="4"/>
  <c r="K210" i="4"/>
  <c r="L210" i="4"/>
  <c r="H210" i="4"/>
  <c r="I209" i="4"/>
  <c r="J209" i="4"/>
  <c r="K209" i="4"/>
  <c r="L209" i="4"/>
  <c r="H209" i="4"/>
  <c r="I208" i="4"/>
  <c r="J208" i="4"/>
  <c r="K208" i="4"/>
  <c r="L208" i="4"/>
  <c r="H208" i="4"/>
  <c r="I207" i="4"/>
  <c r="J207" i="4"/>
  <c r="K207" i="4"/>
  <c r="L207" i="4"/>
  <c r="H207" i="4"/>
  <c r="I206" i="4"/>
  <c r="J206" i="4"/>
  <c r="K206" i="4"/>
  <c r="L206" i="4"/>
  <c r="H206" i="4"/>
  <c r="I205" i="4"/>
  <c r="J205" i="4"/>
  <c r="K205" i="4"/>
  <c r="L205" i="4"/>
  <c r="H205" i="4"/>
  <c r="I204" i="4"/>
  <c r="J204" i="4"/>
  <c r="K204" i="4"/>
  <c r="L204" i="4"/>
  <c r="H204" i="4"/>
  <c r="I203" i="4"/>
  <c r="J203" i="4"/>
  <c r="K203" i="4"/>
  <c r="L203" i="4"/>
  <c r="H203" i="4"/>
  <c r="I202" i="4"/>
  <c r="J202" i="4"/>
  <c r="K202" i="4"/>
  <c r="L202" i="4"/>
  <c r="H202" i="4"/>
  <c r="I201" i="4"/>
  <c r="J201" i="4"/>
  <c r="K201" i="4"/>
  <c r="L201" i="4"/>
  <c r="H201" i="4"/>
  <c r="I200" i="4"/>
  <c r="J200" i="4"/>
  <c r="H200" i="4"/>
  <c r="I199" i="4"/>
  <c r="J199" i="4"/>
  <c r="K199" i="4"/>
  <c r="L199" i="4"/>
  <c r="H199" i="4"/>
  <c r="I198" i="4"/>
  <c r="J198" i="4"/>
  <c r="K198" i="4"/>
  <c r="L198" i="4"/>
  <c r="H198" i="4"/>
  <c r="I197" i="4"/>
  <c r="H197" i="4"/>
  <c r="I196" i="4"/>
  <c r="H196" i="4"/>
  <c r="I195" i="4"/>
  <c r="H195" i="4"/>
  <c r="I194" i="4"/>
  <c r="H194" i="4"/>
  <c r="I193" i="4"/>
  <c r="H193" i="4"/>
  <c r="I192" i="4"/>
  <c r="H192" i="4"/>
  <c r="I191" i="4"/>
  <c r="H191" i="4"/>
  <c r="I190" i="4"/>
  <c r="H190" i="4"/>
  <c r="I189" i="4"/>
  <c r="H189" i="4"/>
  <c r="I188" i="4"/>
  <c r="J188" i="4"/>
  <c r="K188" i="4"/>
  <c r="L188" i="4"/>
  <c r="H188" i="4"/>
  <c r="I187" i="4"/>
  <c r="J187" i="4"/>
  <c r="K187" i="4"/>
  <c r="L187" i="4"/>
  <c r="H187" i="4"/>
  <c r="I186" i="4"/>
  <c r="J186" i="4"/>
  <c r="H186" i="4"/>
  <c r="I185" i="4"/>
  <c r="J185" i="4"/>
  <c r="K185" i="4"/>
  <c r="L185" i="4"/>
  <c r="H185" i="4"/>
  <c r="I184" i="4"/>
  <c r="J184" i="4"/>
  <c r="K184" i="4"/>
  <c r="L184" i="4"/>
  <c r="H184" i="4"/>
  <c r="I183" i="4"/>
  <c r="J183" i="4"/>
  <c r="K183" i="4"/>
  <c r="L183" i="4"/>
  <c r="H183" i="4"/>
  <c r="I182" i="4"/>
  <c r="J182" i="4"/>
  <c r="K182" i="4"/>
  <c r="L182" i="4"/>
  <c r="H182" i="4"/>
  <c r="I181" i="4"/>
  <c r="J181" i="4"/>
  <c r="K181" i="4"/>
  <c r="L181" i="4"/>
  <c r="H181" i="4"/>
  <c r="I180" i="4"/>
  <c r="J180" i="4"/>
  <c r="K180" i="4"/>
  <c r="L180" i="4"/>
  <c r="H180" i="4"/>
  <c r="I179" i="4"/>
  <c r="J179" i="4"/>
  <c r="K179" i="4"/>
  <c r="L179" i="4"/>
  <c r="H179" i="4"/>
  <c r="I178" i="4"/>
  <c r="J178" i="4"/>
  <c r="K178" i="4"/>
  <c r="L178" i="4"/>
  <c r="H178" i="4"/>
  <c r="I177" i="4"/>
  <c r="J177" i="4"/>
  <c r="K177" i="4"/>
  <c r="L177" i="4"/>
  <c r="H177" i="4"/>
  <c r="I176" i="4"/>
  <c r="J176" i="4"/>
  <c r="K176" i="4"/>
  <c r="L176" i="4"/>
  <c r="H176" i="4"/>
  <c r="I175" i="4"/>
  <c r="J175" i="4"/>
  <c r="K175" i="4"/>
  <c r="L175" i="4"/>
  <c r="H175" i="4"/>
  <c r="I174" i="4"/>
  <c r="J174" i="4"/>
  <c r="K174" i="4"/>
  <c r="L174" i="4"/>
  <c r="H174" i="4"/>
  <c r="I173" i="4"/>
  <c r="J173" i="4"/>
  <c r="K173" i="4"/>
  <c r="L173" i="4"/>
  <c r="H173" i="4"/>
  <c r="I172" i="4"/>
  <c r="J172" i="4"/>
  <c r="K172" i="4"/>
  <c r="L172" i="4"/>
  <c r="H172" i="4"/>
  <c r="I171" i="4"/>
  <c r="J171" i="4"/>
  <c r="H171" i="4"/>
  <c r="I170" i="4"/>
  <c r="J170" i="4"/>
  <c r="H170" i="4"/>
  <c r="I169" i="4"/>
  <c r="J169" i="4"/>
  <c r="K169" i="4"/>
  <c r="L169" i="4"/>
  <c r="H169" i="4"/>
  <c r="I168" i="4"/>
  <c r="J168" i="4"/>
  <c r="K168" i="4"/>
  <c r="L168" i="4"/>
  <c r="H168" i="4"/>
  <c r="I167" i="4"/>
  <c r="J167" i="4"/>
  <c r="K167" i="4"/>
  <c r="L167" i="4"/>
  <c r="H167" i="4"/>
  <c r="I166" i="4"/>
  <c r="J166" i="4"/>
  <c r="K166" i="4"/>
  <c r="L166" i="4"/>
  <c r="H166" i="4"/>
  <c r="I165" i="4"/>
  <c r="J165" i="4"/>
  <c r="K165" i="4"/>
  <c r="L165" i="4"/>
  <c r="H165" i="4"/>
  <c r="I164" i="4"/>
  <c r="J164" i="4"/>
  <c r="K164" i="4"/>
  <c r="L164" i="4"/>
  <c r="H164" i="4"/>
  <c r="I163" i="4"/>
  <c r="J163" i="4"/>
  <c r="K163" i="4"/>
  <c r="L163" i="4"/>
  <c r="H163" i="4"/>
  <c r="I162" i="4"/>
  <c r="J162" i="4"/>
  <c r="K162" i="4"/>
  <c r="L162" i="4"/>
  <c r="H162" i="4"/>
  <c r="I161" i="4"/>
  <c r="J161" i="4"/>
  <c r="K161" i="4"/>
  <c r="L161" i="4"/>
  <c r="H161" i="4"/>
  <c r="I160" i="4"/>
  <c r="J160" i="4"/>
  <c r="K160" i="4"/>
  <c r="L160" i="4"/>
  <c r="H160" i="4"/>
  <c r="I159" i="4"/>
  <c r="J159" i="4"/>
  <c r="K159" i="4"/>
  <c r="L159" i="4"/>
  <c r="H159" i="4"/>
  <c r="I158" i="4"/>
  <c r="J158" i="4"/>
  <c r="K158" i="4"/>
  <c r="L158" i="4"/>
  <c r="H158" i="4"/>
  <c r="I157" i="4"/>
  <c r="J157" i="4"/>
  <c r="K157" i="4"/>
  <c r="L157" i="4"/>
  <c r="H157" i="4"/>
  <c r="I156" i="4"/>
  <c r="J156" i="4"/>
  <c r="K156" i="4"/>
  <c r="L156" i="4"/>
  <c r="H156" i="4"/>
  <c r="I155" i="4"/>
  <c r="J155" i="4"/>
  <c r="K155" i="4"/>
  <c r="L155" i="4"/>
  <c r="H155" i="4"/>
  <c r="I154" i="4"/>
  <c r="J154" i="4"/>
  <c r="K154" i="4"/>
  <c r="L154" i="4"/>
  <c r="H154" i="4"/>
  <c r="I153" i="4"/>
  <c r="J153" i="4"/>
  <c r="K153" i="4"/>
  <c r="L153" i="4"/>
  <c r="H153" i="4"/>
  <c r="I152" i="4"/>
  <c r="J152" i="4"/>
  <c r="K152" i="4"/>
  <c r="L152" i="4"/>
  <c r="H152" i="4"/>
  <c r="I151" i="4"/>
  <c r="J151" i="4"/>
  <c r="K151" i="4"/>
  <c r="L151" i="4"/>
  <c r="H151" i="4"/>
  <c r="I150" i="4"/>
  <c r="J150" i="4"/>
  <c r="K150" i="4"/>
  <c r="L150" i="4"/>
  <c r="H150" i="4"/>
  <c r="I149" i="4"/>
  <c r="J149" i="4"/>
  <c r="K149" i="4"/>
  <c r="L149" i="4"/>
  <c r="H149" i="4"/>
  <c r="I148" i="4"/>
  <c r="J148" i="4"/>
  <c r="K148" i="4"/>
  <c r="L148" i="4"/>
  <c r="H148" i="4"/>
  <c r="I147" i="4"/>
  <c r="J147" i="4"/>
  <c r="K147" i="4"/>
  <c r="L147" i="4"/>
  <c r="H147" i="4"/>
  <c r="I146" i="4"/>
  <c r="J146" i="4"/>
  <c r="K146" i="4"/>
  <c r="L146" i="4"/>
  <c r="H146" i="4"/>
  <c r="I145" i="4"/>
  <c r="J145" i="4"/>
  <c r="K145" i="4"/>
  <c r="L145" i="4"/>
  <c r="H145" i="4"/>
  <c r="I144" i="4"/>
  <c r="J144" i="4"/>
  <c r="K144" i="4"/>
  <c r="L144" i="4"/>
  <c r="H144" i="4"/>
  <c r="I143" i="4"/>
  <c r="J143" i="4"/>
  <c r="K143" i="4"/>
  <c r="L143" i="4"/>
  <c r="H143" i="4"/>
  <c r="I142" i="4"/>
  <c r="J142" i="4"/>
  <c r="K142" i="4"/>
  <c r="L142" i="4"/>
  <c r="H142" i="4"/>
  <c r="I141" i="4"/>
  <c r="J141" i="4"/>
  <c r="K141" i="4"/>
  <c r="L141" i="4"/>
  <c r="H141" i="4"/>
  <c r="I140" i="4"/>
  <c r="J140" i="4"/>
  <c r="K140" i="4"/>
  <c r="L140" i="4"/>
  <c r="H140" i="4"/>
  <c r="I139" i="4"/>
  <c r="J139" i="4"/>
  <c r="K139" i="4"/>
  <c r="L139" i="4"/>
  <c r="H139" i="4"/>
  <c r="I138" i="4"/>
  <c r="J138" i="4"/>
  <c r="K138" i="4"/>
  <c r="L138" i="4"/>
  <c r="H138" i="4"/>
  <c r="I137" i="4"/>
  <c r="J137" i="4"/>
  <c r="K137" i="4"/>
  <c r="L137" i="4"/>
  <c r="H137" i="4"/>
  <c r="I136" i="4"/>
  <c r="J136" i="4"/>
  <c r="K136" i="4"/>
  <c r="L136" i="4"/>
  <c r="H136" i="4"/>
  <c r="I135" i="4"/>
  <c r="J135" i="4"/>
  <c r="K135" i="4"/>
  <c r="L135" i="4"/>
  <c r="H135" i="4"/>
  <c r="I134" i="4"/>
  <c r="J134" i="4"/>
  <c r="K134" i="4"/>
  <c r="L134" i="4"/>
  <c r="H134" i="4"/>
  <c r="I133" i="4"/>
  <c r="J133" i="4"/>
  <c r="K133" i="4"/>
  <c r="L133" i="4"/>
  <c r="H133" i="4"/>
  <c r="I132" i="4"/>
  <c r="J132" i="4"/>
  <c r="K132" i="4"/>
  <c r="L132" i="4"/>
  <c r="H132" i="4"/>
  <c r="I131" i="4"/>
  <c r="J131" i="4"/>
  <c r="K131" i="4"/>
  <c r="L131" i="4"/>
  <c r="H131" i="4"/>
  <c r="I130" i="4"/>
  <c r="J130" i="4"/>
  <c r="K130" i="4"/>
  <c r="L130" i="4"/>
  <c r="H130" i="4"/>
  <c r="I129" i="4"/>
  <c r="J129" i="4"/>
  <c r="K129" i="4"/>
  <c r="L129" i="4"/>
  <c r="H129" i="4"/>
  <c r="I128" i="4"/>
  <c r="J128" i="4"/>
  <c r="K128" i="4"/>
  <c r="L128" i="4"/>
  <c r="H128" i="4"/>
  <c r="I127" i="4"/>
  <c r="J127" i="4"/>
  <c r="K127" i="4"/>
  <c r="L127" i="4"/>
  <c r="H127" i="4"/>
  <c r="I126" i="4"/>
  <c r="J126" i="4"/>
  <c r="K126" i="4"/>
  <c r="L126" i="4"/>
  <c r="H126" i="4"/>
  <c r="I125" i="4"/>
  <c r="J125" i="4"/>
  <c r="K125" i="4"/>
  <c r="L125" i="4"/>
  <c r="H125" i="4"/>
  <c r="I124" i="4"/>
  <c r="J124" i="4"/>
  <c r="K124" i="4"/>
  <c r="L124" i="4"/>
  <c r="H124" i="4"/>
  <c r="I123" i="4"/>
  <c r="J123" i="4"/>
  <c r="K123" i="4"/>
  <c r="L123" i="4"/>
  <c r="H123" i="4"/>
  <c r="I122" i="4"/>
  <c r="J122" i="4"/>
  <c r="K122" i="4"/>
  <c r="L122" i="4"/>
  <c r="H122" i="4"/>
  <c r="I121" i="4"/>
  <c r="J121" i="4"/>
  <c r="K121" i="4"/>
  <c r="L121" i="4"/>
  <c r="H121" i="4"/>
  <c r="I120" i="4"/>
  <c r="J120" i="4"/>
  <c r="K120" i="4"/>
  <c r="L120" i="4"/>
  <c r="H120" i="4"/>
  <c r="I119" i="4"/>
  <c r="J119" i="4"/>
  <c r="K119" i="4"/>
  <c r="L119" i="4"/>
  <c r="H119" i="4"/>
  <c r="I118" i="4"/>
  <c r="J118" i="4"/>
  <c r="K118" i="4"/>
  <c r="L118" i="4"/>
  <c r="H118" i="4"/>
  <c r="I117" i="4"/>
  <c r="J117" i="4"/>
  <c r="K117" i="4"/>
  <c r="L117" i="4"/>
  <c r="H117" i="4"/>
  <c r="I116" i="4"/>
  <c r="J116" i="4"/>
  <c r="K116" i="4"/>
  <c r="L116" i="4"/>
  <c r="H116" i="4"/>
  <c r="I115" i="4"/>
  <c r="J115" i="4"/>
  <c r="K115" i="4"/>
  <c r="L115" i="4"/>
  <c r="H115" i="4"/>
  <c r="I114" i="4"/>
  <c r="J114" i="4"/>
  <c r="K114" i="4"/>
  <c r="L114" i="4"/>
  <c r="H114" i="4"/>
  <c r="I113" i="4"/>
  <c r="J113" i="4"/>
  <c r="K113" i="4"/>
  <c r="L113" i="4"/>
  <c r="H113" i="4"/>
  <c r="I112" i="4"/>
  <c r="J112" i="4"/>
  <c r="K112" i="4"/>
  <c r="L112" i="4"/>
  <c r="H112" i="4"/>
  <c r="I111" i="4"/>
  <c r="J111" i="4"/>
  <c r="K111" i="4"/>
  <c r="L111" i="4"/>
  <c r="H111" i="4"/>
  <c r="I110" i="4"/>
  <c r="J110" i="4"/>
  <c r="K110" i="4"/>
  <c r="L110" i="4"/>
  <c r="H110" i="4"/>
  <c r="I109" i="4"/>
  <c r="J109" i="4"/>
  <c r="K109" i="4"/>
  <c r="L109" i="4"/>
  <c r="H109" i="4"/>
  <c r="I108" i="4"/>
  <c r="J108" i="4"/>
  <c r="K108" i="4"/>
  <c r="L108" i="4"/>
  <c r="H108" i="4"/>
  <c r="I107" i="4"/>
  <c r="J107" i="4"/>
  <c r="K107" i="4"/>
  <c r="L107" i="4"/>
  <c r="H107" i="4"/>
  <c r="I106" i="4"/>
  <c r="J106" i="4"/>
  <c r="K106" i="4"/>
  <c r="L106" i="4"/>
  <c r="H106" i="4"/>
  <c r="I105" i="4"/>
  <c r="J105" i="4"/>
  <c r="K105" i="4"/>
  <c r="L105" i="4"/>
  <c r="H105" i="4"/>
  <c r="I104" i="4"/>
  <c r="J104" i="4"/>
  <c r="K104" i="4"/>
  <c r="L104" i="4"/>
  <c r="H104" i="4"/>
  <c r="I103" i="4"/>
  <c r="J103" i="4"/>
  <c r="K103" i="4"/>
  <c r="L103" i="4"/>
  <c r="H103" i="4"/>
  <c r="I102" i="4"/>
  <c r="J102" i="4"/>
  <c r="K102" i="4"/>
  <c r="L102" i="4"/>
  <c r="H102" i="4"/>
  <c r="I101" i="4"/>
  <c r="J101" i="4"/>
  <c r="K101" i="4"/>
  <c r="L101" i="4"/>
  <c r="H101" i="4"/>
  <c r="I100" i="4"/>
  <c r="J100" i="4"/>
  <c r="K100" i="4"/>
  <c r="L100" i="4"/>
  <c r="H100" i="4"/>
  <c r="I99" i="4"/>
  <c r="J99" i="4"/>
  <c r="K99" i="4"/>
  <c r="L99" i="4"/>
  <c r="H99" i="4"/>
  <c r="I98" i="4"/>
  <c r="J98" i="4"/>
  <c r="K98" i="4"/>
  <c r="L98" i="4"/>
  <c r="H98" i="4"/>
  <c r="I97" i="4"/>
  <c r="J97" i="4"/>
  <c r="K97" i="4"/>
  <c r="L97" i="4"/>
  <c r="H97" i="4"/>
  <c r="I96" i="4"/>
  <c r="J96" i="4"/>
  <c r="K96" i="4"/>
  <c r="L96" i="4"/>
  <c r="H96" i="4"/>
  <c r="I95" i="4"/>
  <c r="J95" i="4"/>
  <c r="K95" i="4"/>
  <c r="L95" i="4"/>
  <c r="H95" i="4"/>
  <c r="I94" i="4"/>
  <c r="J94" i="4"/>
  <c r="K94" i="4"/>
  <c r="L94" i="4"/>
  <c r="H94" i="4"/>
  <c r="I93" i="4"/>
  <c r="J93" i="4"/>
  <c r="K93" i="4"/>
  <c r="L93" i="4"/>
  <c r="H93" i="4"/>
  <c r="I92" i="4"/>
  <c r="J92" i="4"/>
  <c r="H92" i="4"/>
  <c r="I91" i="4"/>
  <c r="J91" i="4"/>
  <c r="H91" i="4"/>
  <c r="I90" i="4"/>
  <c r="J90" i="4"/>
  <c r="H90" i="4"/>
  <c r="I89" i="4"/>
  <c r="J89" i="4"/>
  <c r="H89" i="4"/>
  <c r="I88" i="4"/>
  <c r="J88" i="4"/>
  <c r="H88" i="4"/>
  <c r="I87" i="4"/>
  <c r="J87" i="4"/>
  <c r="H87" i="4"/>
  <c r="I86" i="4"/>
  <c r="J86" i="4"/>
  <c r="H86" i="4"/>
  <c r="I85" i="4"/>
  <c r="J85" i="4"/>
  <c r="H85" i="4"/>
  <c r="I84" i="4"/>
  <c r="J84" i="4"/>
  <c r="H84" i="4"/>
  <c r="I83" i="4"/>
  <c r="J83" i="4"/>
  <c r="H83" i="4"/>
  <c r="I82" i="4"/>
  <c r="J82" i="4"/>
  <c r="H82" i="4"/>
  <c r="I81" i="4"/>
  <c r="J81" i="4"/>
  <c r="H81" i="4"/>
  <c r="I80" i="4"/>
  <c r="J80" i="4"/>
  <c r="H80" i="4"/>
  <c r="I79" i="4"/>
  <c r="J79" i="4"/>
  <c r="H79" i="4"/>
  <c r="I78" i="4"/>
  <c r="J78" i="4"/>
  <c r="H78" i="4"/>
  <c r="I77" i="4"/>
  <c r="J77" i="4"/>
  <c r="H77" i="4"/>
  <c r="I76" i="4"/>
  <c r="J76" i="4"/>
  <c r="H76" i="4"/>
  <c r="I75" i="4"/>
  <c r="J75" i="4"/>
  <c r="H75" i="4"/>
  <c r="I74" i="4"/>
  <c r="J74" i="4"/>
  <c r="H74" i="4"/>
  <c r="I73" i="4"/>
  <c r="J73" i="4"/>
  <c r="H73" i="4"/>
  <c r="I72" i="4"/>
  <c r="J72" i="4"/>
  <c r="H72" i="4"/>
  <c r="I71" i="4"/>
  <c r="J71" i="4"/>
  <c r="H71" i="4"/>
  <c r="I70" i="4"/>
  <c r="J70" i="4"/>
  <c r="H70" i="4"/>
  <c r="I69" i="4"/>
  <c r="J69" i="4"/>
  <c r="H69" i="4"/>
  <c r="I68" i="4"/>
  <c r="J68" i="4"/>
  <c r="H68" i="4"/>
  <c r="I67" i="4"/>
  <c r="J67" i="4"/>
  <c r="H67" i="4"/>
  <c r="I66" i="4"/>
  <c r="J66" i="4"/>
  <c r="H66" i="4"/>
  <c r="I65" i="4"/>
  <c r="J65" i="4"/>
  <c r="H65" i="4"/>
  <c r="I64" i="4"/>
  <c r="J64" i="4"/>
  <c r="H64" i="4"/>
  <c r="I63" i="4"/>
  <c r="J63" i="4"/>
  <c r="H63" i="4"/>
  <c r="I62" i="4"/>
  <c r="J62" i="4"/>
  <c r="H62" i="4"/>
  <c r="I61" i="4"/>
  <c r="J61" i="4"/>
  <c r="H61" i="4"/>
  <c r="I60" i="4"/>
  <c r="J60" i="4"/>
  <c r="H60" i="4"/>
  <c r="I59" i="4"/>
  <c r="J59" i="4"/>
  <c r="H59" i="4"/>
  <c r="I58" i="4"/>
  <c r="J58" i="4"/>
  <c r="H58" i="4"/>
  <c r="I57" i="4"/>
  <c r="J57" i="4"/>
  <c r="H57" i="4"/>
  <c r="I56" i="4"/>
  <c r="J56" i="4"/>
  <c r="H56" i="4"/>
  <c r="I55" i="4"/>
  <c r="J55" i="4"/>
  <c r="H55" i="4"/>
  <c r="I54" i="4"/>
  <c r="J54" i="4"/>
  <c r="H54" i="4"/>
  <c r="I53" i="4"/>
  <c r="J53" i="4"/>
  <c r="H53" i="4"/>
  <c r="I52" i="4"/>
  <c r="J52" i="4"/>
  <c r="H52" i="4"/>
  <c r="I51" i="4"/>
  <c r="J51" i="4"/>
  <c r="H51" i="4"/>
  <c r="I50" i="4"/>
  <c r="J50" i="4"/>
  <c r="H50" i="4"/>
  <c r="I49" i="4"/>
  <c r="J49" i="4"/>
  <c r="H49" i="4"/>
  <c r="I48" i="4"/>
  <c r="J48" i="4"/>
  <c r="H48" i="4"/>
  <c r="I47" i="4"/>
  <c r="J47" i="4"/>
  <c r="H47" i="4"/>
  <c r="I46" i="4"/>
  <c r="J46" i="4"/>
  <c r="H46" i="4"/>
  <c r="I45" i="4"/>
  <c r="J45" i="4"/>
  <c r="H45" i="4"/>
  <c r="I44" i="4"/>
  <c r="J44" i="4"/>
  <c r="H44" i="4"/>
  <c r="I43" i="4"/>
  <c r="J43" i="4"/>
  <c r="H43" i="4"/>
  <c r="I42" i="4"/>
  <c r="J42" i="4"/>
  <c r="H42" i="4"/>
  <c r="I40" i="4"/>
  <c r="J40" i="4"/>
  <c r="H40" i="4"/>
  <c r="I39" i="4"/>
  <c r="J39" i="4"/>
  <c r="H39" i="4"/>
  <c r="I38" i="4"/>
  <c r="J38" i="4"/>
  <c r="H38" i="4"/>
  <c r="I37" i="4"/>
  <c r="J37" i="4"/>
  <c r="H37" i="4"/>
  <c r="I36" i="4"/>
  <c r="J36" i="4"/>
  <c r="H36" i="4"/>
  <c r="I35" i="4"/>
  <c r="J35" i="4"/>
  <c r="H35" i="4"/>
  <c r="I34" i="4"/>
  <c r="J34" i="4"/>
  <c r="H34" i="4"/>
  <c r="I33" i="4"/>
  <c r="J33" i="4"/>
  <c r="H33" i="4"/>
  <c r="I32" i="4"/>
  <c r="J32" i="4"/>
  <c r="H32" i="4"/>
  <c r="I31" i="4"/>
  <c r="J31" i="4"/>
  <c r="H31" i="4"/>
  <c r="I30" i="4"/>
  <c r="J30" i="4"/>
  <c r="H30" i="4"/>
  <c r="I29" i="4"/>
  <c r="J29" i="4"/>
  <c r="H29" i="4"/>
  <c r="I28" i="4"/>
  <c r="J28" i="4"/>
  <c r="H28" i="4"/>
  <c r="I27" i="4"/>
  <c r="J27" i="4"/>
  <c r="H27" i="4"/>
  <c r="I26" i="4"/>
  <c r="J26" i="4"/>
  <c r="H26" i="4"/>
  <c r="I25" i="4"/>
  <c r="J25" i="4"/>
  <c r="H25" i="4"/>
  <c r="I24" i="4"/>
  <c r="J24" i="4"/>
  <c r="H24" i="4"/>
  <c r="I23" i="4"/>
  <c r="J23" i="4"/>
  <c r="H23" i="4"/>
  <c r="I22" i="4"/>
  <c r="J22" i="4"/>
  <c r="H22" i="4"/>
  <c r="I21" i="4"/>
  <c r="J21" i="4"/>
  <c r="H21" i="4"/>
  <c r="I20" i="4"/>
  <c r="J20" i="4"/>
  <c r="H20" i="4"/>
  <c r="I19" i="4"/>
  <c r="J19" i="4"/>
  <c r="H19" i="4"/>
  <c r="I18" i="4"/>
  <c r="J18" i="4"/>
  <c r="H18" i="4"/>
  <c r="I17" i="4"/>
  <c r="J17" i="4"/>
  <c r="H17" i="4"/>
  <c r="I16" i="4"/>
  <c r="J16" i="4"/>
  <c r="H16" i="4"/>
  <c r="I15" i="4"/>
  <c r="J15" i="4"/>
  <c r="H15" i="4"/>
  <c r="I14" i="4"/>
  <c r="J14" i="4"/>
  <c r="H14" i="4"/>
  <c r="I13" i="4"/>
  <c r="J13" i="4"/>
  <c r="H13" i="4"/>
  <c r="I12" i="4"/>
  <c r="J12" i="4"/>
  <c r="H12" i="4"/>
  <c r="I11" i="4"/>
  <c r="J11" i="4"/>
  <c r="H11" i="4"/>
  <c r="I10" i="4"/>
  <c r="J10" i="4"/>
  <c r="H10" i="4"/>
  <c r="I9" i="4"/>
  <c r="J9" i="4"/>
  <c r="H9" i="4"/>
  <c r="I8" i="4"/>
  <c r="J8" i="4"/>
  <c r="H8" i="4"/>
  <c r="I7" i="4"/>
  <c r="J7" i="4"/>
  <c r="H7" i="4"/>
  <c r="I6" i="4"/>
  <c r="J6" i="4"/>
  <c r="H6" i="4"/>
  <c r="I5" i="4"/>
  <c r="J5" i="4"/>
  <c r="H5" i="4"/>
  <c r="I4" i="4"/>
  <c r="J4" i="4"/>
  <c r="H4" i="4"/>
  <c r="I3" i="4"/>
  <c r="J3" i="4"/>
  <c r="H3" i="4"/>
  <c r="I2" i="4"/>
  <c r="J2" i="4"/>
  <c r="H2" i="4"/>
  <c r="J189" i="4"/>
  <c r="J190" i="4"/>
  <c r="J191" i="4"/>
  <c r="J192" i="4"/>
  <c r="J193" i="4"/>
  <c r="J194" i="4"/>
  <c r="J195" i="4"/>
  <c r="J196" i="4"/>
  <c r="J197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170" i="4"/>
  <c r="K171" i="4"/>
  <c r="K186" i="4"/>
  <c r="K189" i="4"/>
  <c r="K190" i="4"/>
  <c r="K191" i="4"/>
  <c r="K192" i="4"/>
  <c r="K193" i="4"/>
  <c r="K194" i="4"/>
  <c r="K195" i="4"/>
  <c r="K196" i="4"/>
  <c r="K197" i="4"/>
  <c r="K200" i="4"/>
  <c r="K222" i="4"/>
  <c r="K225" i="4"/>
  <c r="K226" i="4"/>
  <c r="K227" i="4"/>
  <c r="K228" i="4"/>
  <c r="K229" i="4"/>
  <c r="K230" i="4"/>
  <c r="K231" i="4"/>
  <c r="K232" i="4"/>
  <c r="K233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170" i="4"/>
  <c r="L171" i="4"/>
  <c r="L186" i="4"/>
  <c r="L189" i="4"/>
  <c r="L190" i="4"/>
  <c r="L191" i="4"/>
  <c r="L192" i="4"/>
  <c r="L193" i="4"/>
  <c r="L194" i="4"/>
  <c r="L195" i="4"/>
  <c r="L196" i="4"/>
  <c r="L197" i="4"/>
  <c r="L200" i="4"/>
  <c r="L222" i="4"/>
  <c r="L225" i="4"/>
  <c r="L226" i="4"/>
  <c r="L227" i="4"/>
  <c r="L228" i="4"/>
  <c r="L229" i="4"/>
  <c r="L230" i="4"/>
  <c r="L231" i="4"/>
  <c r="L232" i="4"/>
  <c r="L233" i="4"/>
  <c r="O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F233" i="4"/>
  <c r="N233" i="4"/>
  <c r="F232" i="4"/>
  <c r="N232" i="4"/>
  <c r="F231" i="4"/>
  <c r="N231" i="4"/>
  <c r="F230" i="4"/>
  <c r="N230" i="4"/>
  <c r="F229" i="4"/>
  <c r="N229" i="4"/>
  <c r="F228" i="4"/>
  <c r="N228" i="4"/>
  <c r="F227" i="4"/>
  <c r="N227" i="4"/>
  <c r="F226" i="4"/>
  <c r="N226" i="4"/>
  <c r="F225" i="4"/>
  <c r="N225" i="4"/>
  <c r="F224" i="4"/>
  <c r="N224" i="4"/>
  <c r="F223" i="4"/>
  <c r="N223" i="4"/>
  <c r="F222" i="4"/>
  <c r="N222" i="4"/>
  <c r="F221" i="4"/>
  <c r="N221" i="4"/>
  <c r="F220" i="4"/>
  <c r="N220" i="4"/>
  <c r="F219" i="4"/>
  <c r="N219" i="4"/>
  <c r="F218" i="4"/>
  <c r="N218" i="4"/>
  <c r="F217" i="4"/>
  <c r="N217" i="4"/>
  <c r="F216" i="4"/>
  <c r="N216" i="4"/>
  <c r="F215" i="4"/>
  <c r="N215" i="4"/>
  <c r="F214" i="4"/>
  <c r="N214" i="4"/>
  <c r="F213" i="4"/>
  <c r="N213" i="4"/>
  <c r="F212" i="4"/>
  <c r="N212" i="4"/>
  <c r="F211" i="4"/>
  <c r="N211" i="4"/>
  <c r="F210" i="4"/>
  <c r="N210" i="4"/>
  <c r="F209" i="4"/>
  <c r="N209" i="4"/>
  <c r="F208" i="4"/>
  <c r="N208" i="4"/>
  <c r="F207" i="4"/>
  <c r="N207" i="4"/>
  <c r="F206" i="4"/>
  <c r="N206" i="4"/>
  <c r="F205" i="4"/>
  <c r="N205" i="4"/>
  <c r="F204" i="4"/>
  <c r="N204" i="4"/>
  <c r="F203" i="4"/>
  <c r="N203" i="4"/>
  <c r="F202" i="4"/>
  <c r="N202" i="4"/>
  <c r="F201" i="4"/>
  <c r="N201" i="4"/>
  <c r="F200" i="4"/>
  <c r="N200" i="4"/>
  <c r="F199" i="4"/>
  <c r="N199" i="4"/>
  <c r="F198" i="4"/>
  <c r="N198" i="4"/>
  <c r="F197" i="4"/>
  <c r="N197" i="4"/>
  <c r="F196" i="4"/>
  <c r="N196" i="4"/>
  <c r="F195" i="4"/>
  <c r="N195" i="4"/>
  <c r="F194" i="4"/>
  <c r="N194" i="4"/>
  <c r="F193" i="4"/>
  <c r="N193" i="4"/>
  <c r="F192" i="4"/>
  <c r="N192" i="4"/>
  <c r="F191" i="4"/>
  <c r="N191" i="4"/>
  <c r="F190" i="4"/>
  <c r="N190" i="4"/>
  <c r="F189" i="4"/>
  <c r="N189" i="4"/>
  <c r="F188" i="4"/>
  <c r="N188" i="4"/>
  <c r="F187" i="4"/>
  <c r="N187" i="4"/>
  <c r="F186" i="4"/>
  <c r="N186" i="4"/>
  <c r="F185" i="4"/>
  <c r="N185" i="4"/>
  <c r="F184" i="4"/>
  <c r="N184" i="4"/>
  <c r="F183" i="4"/>
  <c r="N183" i="4"/>
  <c r="F182" i="4"/>
  <c r="N182" i="4"/>
  <c r="F181" i="4"/>
  <c r="N181" i="4"/>
  <c r="F180" i="4"/>
  <c r="N180" i="4"/>
  <c r="F179" i="4"/>
  <c r="N179" i="4"/>
  <c r="F178" i="4"/>
  <c r="N178" i="4"/>
  <c r="F177" i="4"/>
  <c r="N177" i="4"/>
  <c r="F176" i="4"/>
  <c r="N176" i="4"/>
  <c r="F175" i="4"/>
  <c r="N175" i="4"/>
  <c r="F174" i="4"/>
  <c r="N174" i="4"/>
  <c r="F173" i="4"/>
  <c r="N173" i="4"/>
  <c r="F172" i="4"/>
  <c r="N172" i="4"/>
  <c r="F171" i="4"/>
  <c r="N171" i="4"/>
  <c r="F170" i="4"/>
  <c r="N170" i="4"/>
  <c r="F169" i="4"/>
  <c r="N169" i="4"/>
  <c r="F168" i="4"/>
  <c r="N168" i="4"/>
  <c r="F167" i="4"/>
  <c r="N167" i="4"/>
  <c r="F166" i="4"/>
  <c r="N166" i="4"/>
  <c r="F165" i="4"/>
  <c r="N165" i="4"/>
  <c r="F164" i="4"/>
  <c r="N164" i="4"/>
  <c r="F163" i="4"/>
  <c r="N163" i="4"/>
  <c r="F162" i="4"/>
  <c r="N162" i="4"/>
  <c r="F161" i="4"/>
  <c r="N161" i="4"/>
  <c r="F160" i="4"/>
  <c r="N160" i="4"/>
  <c r="F159" i="4"/>
  <c r="N159" i="4"/>
  <c r="F158" i="4"/>
  <c r="N158" i="4"/>
  <c r="F157" i="4"/>
  <c r="N157" i="4"/>
  <c r="F156" i="4"/>
  <c r="N156" i="4"/>
  <c r="F155" i="4"/>
  <c r="N155" i="4"/>
  <c r="F154" i="4"/>
  <c r="N154" i="4"/>
  <c r="F153" i="4"/>
  <c r="N153" i="4"/>
  <c r="F152" i="4"/>
  <c r="N152" i="4"/>
  <c r="F151" i="4"/>
  <c r="N151" i="4"/>
  <c r="F150" i="4"/>
  <c r="N150" i="4"/>
  <c r="F149" i="4"/>
  <c r="N149" i="4"/>
  <c r="F148" i="4"/>
  <c r="N148" i="4"/>
  <c r="F147" i="4"/>
  <c r="N147" i="4"/>
  <c r="F146" i="4"/>
  <c r="N146" i="4"/>
  <c r="F145" i="4"/>
  <c r="N145" i="4"/>
  <c r="F144" i="4"/>
  <c r="N144" i="4"/>
  <c r="F143" i="4"/>
  <c r="N143" i="4"/>
  <c r="F142" i="4"/>
  <c r="N142" i="4"/>
  <c r="F141" i="4"/>
  <c r="N141" i="4"/>
  <c r="F140" i="4"/>
  <c r="N140" i="4"/>
  <c r="F139" i="4"/>
  <c r="N139" i="4"/>
  <c r="F138" i="4"/>
  <c r="N138" i="4"/>
  <c r="F137" i="4"/>
  <c r="N137" i="4"/>
  <c r="F136" i="4"/>
  <c r="N136" i="4"/>
  <c r="F135" i="4"/>
  <c r="N135" i="4"/>
  <c r="F134" i="4"/>
  <c r="N134" i="4"/>
  <c r="F133" i="4"/>
  <c r="N133" i="4"/>
  <c r="F132" i="4"/>
  <c r="N132" i="4"/>
  <c r="F131" i="4"/>
  <c r="N131" i="4"/>
  <c r="F130" i="4"/>
  <c r="N130" i="4"/>
  <c r="F129" i="4"/>
  <c r="N129" i="4"/>
  <c r="F128" i="4"/>
  <c r="N128" i="4"/>
  <c r="F127" i="4"/>
  <c r="N127" i="4"/>
  <c r="F126" i="4"/>
  <c r="N126" i="4"/>
  <c r="F125" i="4"/>
  <c r="N125" i="4"/>
  <c r="F124" i="4"/>
  <c r="N124" i="4"/>
  <c r="F123" i="4"/>
  <c r="N123" i="4"/>
  <c r="F122" i="4"/>
  <c r="N122" i="4"/>
  <c r="F121" i="4"/>
  <c r="N121" i="4"/>
  <c r="F120" i="4"/>
  <c r="N120" i="4"/>
  <c r="F119" i="4"/>
  <c r="N119" i="4"/>
  <c r="F118" i="4"/>
  <c r="N118" i="4"/>
  <c r="F117" i="4"/>
  <c r="N117" i="4"/>
  <c r="F116" i="4"/>
  <c r="N116" i="4"/>
  <c r="F115" i="4"/>
  <c r="N115" i="4"/>
  <c r="F114" i="4"/>
  <c r="N114" i="4"/>
  <c r="F113" i="4"/>
  <c r="N113" i="4"/>
  <c r="F112" i="4"/>
  <c r="N112" i="4"/>
  <c r="F111" i="4"/>
  <c r="N111" i="4"/>
  <c r="F110" i="4"/>
  <c r="N110" i="4"/>
  <c r="F109" i="4"/>
  <c r="N109" i="4"/>
  <c r="F108" i="4"/>
  <c r="N108" i="4"/>
  <c r="F107" i="4"/>
  <c r="N107" i="4"/>
  <c r="F106" i="4"/>
  <c r="N106" i="4"/>
  <c r="F105" i="4"/>
  <c r="N105" i="4"/>
  <c r="F104" i="4"/>
  <c r="N104" i="4"/>
  <c r="F103" i="4"/>
  <c r="N103" i="4"/>
  <c r="F102" i="4"/>
  <c r="N102" i="4"/>
  <c r="F101" i="4"/>
  <c r="N101" i="4"/>
  <c r="F100" i="4"/>
  <c r="N100" i="4"/>
  <c r="F99" i="4"/>
  <c r="N99" i="4"/>
  <c r="F98" i="4"/>
  <c r="N98" i="4"/>
  <c r="F97" i="4"/>
  <c r="N97" i="4"/>
  <c r="F96" i="4"/>
  <c r="N96" i="4"/>
  <c r="F95" i="4"/>
  <c r="N95" i="4"/>
  <c r="F94" i="4"/>
  <c r="N94" i="4"/>
  <c r="F93" i="4"/>
  <c r="N93" i="4"/>
  <c r="F92" i="4"/>
  <c r="N92" i="4"/>
  <c r="F91" i="4"/>
  <c r="N91" i="4"/>
  <c r="F90" i="4"/>
  <c r="N90" i="4"/>
  <c r="F89" i="4"/>
  <c r="N89" i="4"/>
  <c r="F88" i="4"/>
  <c r="N88" i="4"/>
  <c r="F87" i="4"/>
  <c r="N87" i="4"/>
  <c r="F86" i="4"/>
  <c r="N86" i="4"/>
  <c r="F85" i="4"/>
  <c r="N85" i="4"/>
  <c r="F84" i="4"/>
  <c r="N84" i="4"/>
  <c r="F83" i="4"/>
  <c r="N83" i="4"/>
  <c r="F82" i="4"/>
  <c r="N82" i="4"/>
  <c r="F81" i="4"/>
  <c r="N81" i="4"/>
  <c r="F80" i="4"/>
  <c r="N80" i="4"/>
  <c r="F79" i="4"/>
  <c r="N79" i="4"/>
  <c r="F78" i="4"/>
  <c r="N78" i="4"/>
  <c r="F77" i="4"/>
  <c r="N77" i="4"/>
  <c r="F76" i="4"/>
  <c r="N76" i="4"/>
  <c r="F75" i="4"/>
  <c r="N75" i="4"/>
  <c r="F74" i="4"/>
  <c r="N74" i="4"/>
  <c r="F73" i="4"/>
  <c r="N73" i="4"/>
  <c r="F72" i="4"/>
  <c r="N72" i="4"/>
  <c r="F71" i="4"/>
  <c r="N71" i="4"/>
  <c r="F70" i="4"/>
  <c r="N70" i="4"/>
  <c r="F69" i="4"/>
  <c r="N69" i="4"/>
  <c r="F68" i="4"/>
  <c r="N68" i="4"/>
  <c r="F67" i="4"/>
  <c r="N67" i="4"/>
  <c r="F66" i="4"/>
  <c r="N66" i="4"/>
  <c r="F65" i="4"/>
  <c r="N65" i="4"/>
  <c r="F64" i="4"/>
  <c r="N64" i="4"/>
  <c r="F63" i="4"/>
  <c r="N63" i="4"/>
  <c r="F62" i="4"/>
  <c r="N62" i="4"/>
  <c r="F61" i="4"/>
  <c r="N61" i="4"/>
  <c r="F60" i="4"/>
  <c r="N60" i="4"/>
  <c r="F59" i="4"/>
  <c r="N59" i="4"/>
  <c r="F58" i="4"/>
  <c r="N58" i="4"/>
  <c r="F57" i="4"/>
  <c r="N57" i="4"/>
  <c r="F56" i="4"/>
  <c r="N56" i="4"/>
  <c r="F55" i="4"/>
  <c r="N55" i="4"/>
  <c r="F54" i="4"/>
  <c r="N54" i="4"/>
  <c r="F53" i="4"/>
  <c r="N53" i="4"/>
  <c r="F52" i="4"/>
  <c r="N52" i="4"/>
  <c r="F51" i="4"/>
  <c r="N51" i="4"/>
  <c r="F50" i="4"/>
  <c r="N50" i="4"/>
  <c r="F49" i="4"/>
  <c r="N49" i="4"/>
  <c r="F48" i="4"/>
  <c r="N48" i="4"/>
  <c r="F47" i="4"/>
  <c r="N47" i="4"/>
  <c r="F46" i="4"/>
  <c r="N46" i="4"/>
  <c r="F45" i="4"/>
  <c r="N45" i="4"/>
  <c r="F44" i="4"/>
  <c r="N44" i="4"/>
  <c r="F43" i="4"/>
  <c r="N43" i="4"/>
  <c r="F42" i="4"/>
  <c r="N42" i="4"/>
  <c r="F40" i="4"/>
  <c r="N40" i="4"/>
  <c r="F39" i="4"/>
  <c r="N39" i="4"/>
  <c r="F38" i="4"/>
  <c r="N38" i="4"/>
  <c r="F37" i="4"/>
  <c r="N37" i="4"/>
  <c r="F36" i="4"/>
  <c r="N36" i="4"/>
  <c r="F35" i="4"/>
  <c r="N35" i="4"/>
  <c r="F34" i="4"/>
  <c r="N34" i="4"/>
  <c r="F33" i="4"/>
  <c r="N33" i="4"/>
  <c r="F32" i="4"/>
  <c r="N32" i="4"/>
  <c r="F31" i="4"/>
  <c r="N31" i="4"/>
  <c r="F30" i="4"/>
  <c r="N30" i="4"/>
  <c r="F29" i="4"/>
  <c r="N29" i="4"/>
  <c r="F28" i="4"/>
  <c r="N28" i="4"/>
  <c r="F27" i="4"/>
  <c r="N27" i="4"/>
  <c r="F26" i="4"/>
  <c r="N26" i="4"/>
  <c r="F25" i="4"/>
  <c r="N25" i="4"/>
  <c r="F24" i="4"/>
  <c r="N24" i="4"/>
  <c r="F23" i="4"/>
  <c r="N23" i="4"/>
  <c r="F22" i="4"/>
  <c r="N22" i="4"/>
  <c r="F21" i="4"/>
  <c r="N21" i="4"/>
  <c r="F20" i="4"/>
  <c r="N20" i="4"/>
  <c r="F19" i="4"/>
  <c r="N19" i="4"/>
  <c r="F18" i="4"/>
  <c r="N18" i="4"/>
  <c r="F17" i="4"/>
  <c r="N17" i="4"/>
  <c r="F16" i="4"/>
  <c r="N16" i="4"/>
  <c r="F15" i="4"/>
  <c r="N15" i="4"/>
  <c r="F14" i="4"/>
  <c r="N14" i="4"/>
  <c r="F13" i="4"/>
  <c r="N13" i="4"/>
  <c r="F12" i="4"/>
  <c r="N12" i="4"/>
  <c r="F11" i="4"/>
  <c r="N11" i="4"/>
  <c r="F10" i="4"/>
  <c r="N10" i="4"/>
  <c r="F9" i="4"/>
  <c r="N9" i="4"/>
  <c r="F8" i="4"/>
  <c r="N8" i="4"/>
  <c r="F7" i="4"/>
  <c r="N7" i="4"/>
  <c r="F6" i="4"/>
  <c r="N6" i="4"/>
  <c r="F5" i="4"/>
  <c r="N5" i="4"/>
  <c r="F4" i="4"/>
  <c r="N4" i="4"/>
  <c r="F3" i="4"/>
  <c r="N3" i="4"/>
  <c r="F2" i="4"/>
  <c r="N2" i="4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" i="3"/>
</calcChain>
</file>

<file path=xl/sharedStrings.xml><?xml version="1.0" encoding="utf-8"?>
<sst xmlns="http://schemas.openxmlformats.org/spreadsheetml/2006/main" count="1866" uniqueCount="330">
  <si>
    <t>Category1</t>
  </si>
  <si>
    <t>Category2</t>
  </si>
  <si>
    <t>osom</t>
  </si>
  <si>
    <t>incident</t>
  </si>
  <si>
    <t>warning</t>
  </si>
  <si>
    <t>burn-area</t>
  </si>
  <si>
    <t>earthquake</t>
  </si>
  <si>
    <t>osom-ses-incident</t>
  </si>
  <si>
    <t>FeedType</t>
  </si>
  <si>
    <t>category1</t>
  </si>
  <si>
    <t>category2</t>
  </si>
  <si>
    <t>osom-incident</t>
  </si>
  <si>
    <t>osom-cap-warning, osom-warning</t>
  </si>
  <si>
    <t>Source</t>
  </si>
  <si>
    <t>"incident"</t>
  </si>
  <si>
    <t>"warning"</t>
  </si>
  <si>
    <t>osom-warning.feedType</t>
  </si>
  <si>
    <t>osom-warning.msgCategory</t>
  </si>
  <si>
    <t>osom-warning.category</t>
  </si>
  <si>
    <t>ga-earthquake</t>
  </si>
  <si>
    <t>"earthquake"</t>
  </si>
  <si>
    <t>Output feed</t>
  </si>
  <si>
    <t>osom-burn-area</t>
  </si>
  <si>
    <t>Source type</t>
  </si>
  <si>
    <t>CAP over ATOM</t>
  </si>
  <si>
    <t>bespoke JSON</t>
  </si>
  <si>
    <t>whispir-ses-xml</t>
  </si>
  <si>
    <t>bespoke XML</t>
  </si>
  <si>
    <t>CAP, bespoke JSON</t>
  </si>
  <si>
    <t>"burn-area"</t>
  </si>
  <si>
    <t>"Burn Area"</t>
  </si>
  <si>
    <t>cop-geojson</t>
  </si>
  <si>
    <t>GeoJSON</t>
  </si>
  <si>
    <t>"public-info"</t>
  </si>
  <si>
    <t>cop-geojson.incidentstage</t>
  </si>
  <si>
    <t>public-info</t>
  </si>
  <si>
    <t>osom-incident.category1</t>
  </si>
  <si>
    <t>osom-ses-incident.category1</t>
  </si>
  <si>
    <t>whispir-ses-xml.attributeEventType</t>
  </si>
  <si>
    <t>osom-incident.category2</t>
  </si>
  <si>
    <t>osom-ses-incident.category2</t>
  </si>
  <si>
    <t>whispir-ses-xml.attributeMessageCategory</t>
  </si>
  <si>
    <t>Prepare</t>
  </si>
  <si>
    <t>Response</t>
  </si>
  <si>
    <t>Recovery</t>
  </si>
  <si>
    <t>Earthquake</t>
  </si>
  <si>
    <t>Minor</t>
  </si>
  <si>
    <t>Moderate</t>
  </si>
  <si>
    <t>Severe</t>
  </si>
  <si>
    <t>Verification Required</t>
  </si>
  <si>
    <t>No</t>
  </si>
  <si>
    <t>Yes</t>
  </si>
  <si>
    <t>Flood</t>
  </si>
  <si>
    <t>Severe Weather</t>
  </si>
  <si>
    <t>Severe Thunderstorm</t>
  </si>
  <si>
    <t>Tsunami</t>
  </si>
  <si>
    <t>Dam Failure</t>
  </si>
  <si>
    <t>Watch</t>
  </si>
  <si>
    <t>Major</t>
  </si>
  <si>
    <t>Major (Downgrade from peak)</t>
  </si>
  <si>
    <t>Moderate (Downgrade from major)</t>
  </si>
  <si>
    <t>Minor (Downgrade from moderate)</t>
  </si>
  <si>
    <t>Final Minor</t>
  </si>
  <si>
    <t>Prepare to Evacuate</t>
  </si>
  <si>
    <t>Evacuate Immediately</t>
  </si>
  <si>
    <t>Safe To Return</t>
  </si>
  <si>
    <t>Evacuation Update</t>
  </si>
  <si>
    <t>Moderate to Major</t>
  </si>
  <si>
    <t>Community Update</t>
  </si>
  <si>
    <t>Damaging Winds</t>
  </si>
  <si>
    <t>Advice</t>
  </si>
  <si>
    <t>Watch and Act</t>
  </si>
  <si>
    <t>Emergency Warning</t>
  </si>
  <si>
    <t>Recommendation to Evacuate</t>
  </si>
  <si>
    <t>Accident / Rescue</t>
  </si>
  <si>
    <t>Aircraft</t>
  </si>
  <si>
    <t>Heart</t>
  </si>
  <si>
    <t>Incident</t>
  </si>
  <si>
    <t>Rail</t>
  </si>
  <si>
    <t>Rescue</t>
  </si>
  <si>
    <t>Road Accident</t>
  </si>
  <si>
    <t>Trench Rescue</t>
  </si>
  <si>
    <t>Usar</t>
  </si>
  <si>
    <t>Washaway</t>
  </si>
  <si>
    <t>Fire</t>
  </si>
  <si>
    <t>Building</t>
  </si>
  <si>
    <t>Building Fire</t>
  </si>
  <si>
    <t>Bushfire</t>
  </si>
  <si>
    <t>False Alarm</t>
  </si>
  <si>
    <t>Non Building Fire</t>
  </si>
  <si>
    <t>Other</t>
  </si>
  <si>
    <t>Hazardous Material</t>
  </si>
  <si>
    <t>Medical</t>
  </si>
  <si>
    <t>Medical Emergency</t>
  </si>
  <si>
    <t>Assist - Ambulance Vic</t>
  </si>
  <si>
    <t>Battery Fault</t>
  </si>
  <si>
    <t>Equipment Fault</t>
  </si>
  <si>
    <t>Full Call</t>
  </si>
  <si>
    <t>Late Notification</t>
  </si>
  <si>
    <t>Line Fault</t>
  </si>
  <si>
    <t>Move Up</t>
  </si>
  <si>
    <t>Part Call</t>
  </si>
  <si>
    <t>Test Timeout</t>
  </si>
  <si>
    <t>Trivial Calls</t>
  </si>
  <si>
    <t>Planned Burn</t>
  </si>
  <si>
    <t>Geo</t>
  </si>
  <si>
    <t>Met</t>
  </si>
  <si>
    <t>Safety</t>
  </si>
  <si>
    <t>Security</t>
  </si>
  <si>
    <t>Health</t>
  </si>
  <si>
    <t>Env</t>
  </si>
  <si>
    <t>Transport</t>
  </si>
  <si>
    <t>Infra</t>
  </si>
  <si>
    <t>CBRNE</t>
  </si>
  <si>
    <t>Category1 source field</t>
  </si>
  <si>
    <t>Category2 source field</t>
  </si>
  <si>
    <t>Burn Area</t>
  </si>
  <si>
    <t>Ship</t>
  </si>
  <si>
    <t>Status</t>
  </si>
  <si>
    <t>Responding</t>
  </si>
  <si>
    <t>Not Yet Under Control</t>
  </si>
  <si>
    <t>Under Control</t>
  </si>
  <si>
    <t>Safe</t>
  </si>
  <si>
    <t>Liquid Spills</t>
  </si>
  <si>
    <t>Gas Leaks</t>
  </si>
  <si>
    <t>Building Damage</t>
  </si>
  <si>
    <t>Flooding</t>
  </si>
  <si>
    <t>Weather</t>
  </si>
  <si>
    <t>Thunderstorm</t>
  </si>
  <si>
    <t>Cyclone</t>
  </si>
  <si>
    <t>Landslide</t>
  </si>
  <si>
    <t>Power Line</t>
  </si>
  <si>
    <t>Fallen Power Lines</t>
  </si>
  <si>
    <t>Tree Down</t>
  </si>
  <si>
    <t>Tree Down Traffic Hazard</t>
  </si>
  <si>
    <t>Agricultural</t>
  </si>
  <si>
    <t>Plant</t>
  </si>
  <si>
    <t>Animal Health</t>
  </si>
  <si>
    <t>Environment</t>
  </si>
  <si>
    <t>Vertebrate Animal Plague</t>
  </si>
  <si>
    <t>Invertebrate Animal Plague</t>
  </si>
  <si>
    <t>Minor to Moderate</t>
  </si>
  <si>
    <t>feedType</t>
  </si>
  <si>
    <t>status</t>
  </si>
  <si>
    <t>Warning</t>
  </si>
  <si>
    <t>Earthquake/Tsunami</t>
  </si>
  <si>
    <t>Spill/Leak</t>
  </si>
  <si>
    <t>?</t>
  </si>
  <si>
    <t>Weather, Other</t>
  </si>
  <si>
    <t>Earthquake/Tsunami, Other</t>
  </si>
  <si>
    <t>Weather, Transport, Other</t>
  </si>
  <si>
    <t>Animal/Plant</t>
  </si>
  <si>
    <t>osom-incident.incidentStatus</t>
  </si>
  <si>
    <t>osom-ses-incident.incidentStatus</t>
  </si>
  <si>
    <t>ga-earthquake.msgType</t>
  </si>
  <si>
    <t>ga-earthquake.info.severity</t>
  </si>
  <si>
    <t>ga-earthquake.info.event</t>
  </si>
  <si>
    <t>Alert</t>
  </si>
  <si>
    <t>Update</t>
  </si>
  <si>
    <t>Cancel</t>
  </si>
  <si>
    <t>In Progress</t>
  </si>
  <si>
    <t>Patrolled</t>
  </si>
  <si>
    <t>filter categories</t>
  </si>
  <si>
    <t>Heat</t>
  </si>
  <si>
    <t>Priority</t>
  </si>
  <si>
    <t>Category</t>
  </si>
  <si>
    <t>Base Priority</t>
  </si>
  <si>
    <t>Priority Boost</t>
  </si>
  <si>
    <t>Weather, Earthquake/Tsunami, Other</t>
  </si>
  <si>
    <t>warning (SES)</t>
  </si>
  <si>
    <t>warning (OSOM)</t>
  </si>
  <si>
    <t>Ruled Boost</t>
  </si>
  <si>
    <t>Boost</t>
  </si>
  <si>
    <t>Path</t>
  </si>
  <si>
    <t>Rule1</t>
  </si>
  <si>
    <t>Rule2</t>
  </si>
  <si>
    <t>Rule3</t>
  </si>
  <si>
    <t>CHECK</t>
  </si>
  <si>
    <t>Rule4</t>
  </si>
  <si>
    <t>Rule5</t>
  </si>
  <si>
    <t>DONE</t>
  </si>
  <si>
    <t>Extreme</t>
  </si>
  <si>
    <t>Unknown</t>
  </si>
  <si>
    <t>warning (BOM)</t>
  </si>
  <si>
    <t>Wind</t>
  </si>
  <si>
    <t>Fire Weather</t>
  </si>
  <si>
    <t>Fire Ban</t>
  </si>
  <si>
    <t>Frost</t>
  </si>
  <si>
    <t>Downy Mildew</t>
  </si>
  <si>
    <t>Brown Rot</t>
  </si>
  <si>
    <t>Warning to Sheep Graziers</t>
  </si>
  <si>
    <t>Road Weather</t>
  </si>
  <si>
    <t>Ack</t>
  </si>
  <si>
    <t>Error</t>
  </si>
  <si>
    <t>bom-cap</t>
  </si>
  <si>
    <t>CAP uncontained</t>
  </si>
  <si>
    <t>bom-cap.alert.info.severity</t>
  </si>
  <si>
    <t>bom-cap.alert.info.event</t>
  </si>
  <si>
    <t>bom-cap.alert.msgType</t>
  </si>
  <si>
    <t>Marine</t>
  </si>
  <si>
    <t>Land</t>
  </si>
  <si>
    <t>Event</t>
  </si>
  <si>
    <t>SubCategory</t>
  </si>
  <si>
    <t>Heavy Rain</t>
  </si>
  <si>
    <t>Large Hailstones</t>
  </si>
  <si>
    <t>Flash Flooding</t>
  </si>
  <si>
    <t>Cancellation</t>
  </si>
  <si>
    <t>Tornadoes</t>
  </si>
  <si>
    <t>Destructive Winds</t>
  </si>
  <si>
    <t>Earthquake Advice for offshore in the southern ocean</t>
  </si>
  <si>
    <t>Final Minor Flood Warning for the Snowy River</t>
  </si>
  <si>
    <t>Minor Flood Warning for the Snowy River</t>
  </si>
  <si>
    <t>Final Minor Flood Warning for the Latrobe River</t>
  </si>
  <si>
    <t>Earthquake Advice for Alexandra</t>
  </si>
  <si>
    <t>Minor Flood Warning for the Latrobe River</t>
  </si>
  <si>
    <t>Final Minor Flood Warning for the Bunyip River at Iona and Cora Lynn Ford</t>
  </si>
  <si>
    <t>Minor Flood Warning for the Latrobe</t>
  </si>
  <si>
    <t>Final Minor Flood Warning for the Yarra River at Coldstream and Yarra Glen</t>
  </si>
  <si>
    <t>Moderate Flood Warning for the Latrobe River</t>
  </si>
  <si>
    <t>Flood Watch for West and South Gippsland (Latrobe, Thomson, Macalister, Avon and South Gippsland Rivers, and Gippsland Lakes)</t>
  </si>
  <si>
    <t>Flood Watch for East Gippsland (Mitchell, Tambo, Snowy, Cann and Genoa Rivers and Gippsland Lakes)</t>
  </si>
  <si>
    <t>Minor Flood Warning for the Bunyip River at Iona and Cora Lynn ford</t>
  </si>
  <si>
    <t>Minor Flood Warning for the Minor Flood Warning for the Yarra River at Coldstream and Yarra Glen</t>
  </si>
  <si>
    <t>Minor Flood Warning for the Yarra River at Coldstream and Yarra Glen Final Flood Warning for the Watts River at Healesville</t>
  </si>
  <si>
    <t>Minor Flood Warning for the Snowy</t>
  </si>
  <si>
    <t>Minor Flood Warning for the Yarra River at Coldstream and Watts River at Healesville</t>
  </si>
  <si>
    <t>Flood Watch for North East Victoria (Upper Murray, Mitta Mitta, Kiewa, Ovens and King Catchments)</t>
  </si>
  <si>
    <t>Flood Watch for North East Victoria (Upper Murray, Mitta Mitta, Kiewa, Ovens and King Catchments</t>
  </si>
  <si>
    <t>Earthquake Advice for Upwey</t>
  </si>
  <si>
    <t>Minor Flood Warning for the Snowy River catchment</t>
  </si>
  <si>
    <t>Final Minor Flood Warning for the Kiewa River at Bandiana</t>
  </si>
  <si>
    <t>Minor Flood Warning for the Kiewa River at Bandiana</t>
  </si>
  <si>
    <t>Flood Watch for Greater Melbourne Catchments (Werribee, Maribyrnong, Yarra, Dandenong And Bunyip)</t>
  </si>
  <si>
    <t>Flood Watch for Greater Melbourne Catchments (Werribee, Maribyrnong, Yarra, Dandenong And Bunyip</t>
  </si>
  <si>
    <t>Final Minor Flood Warning for the Cann and Genoa Rivers</t>
  </si>
  <si>
    <t>Minor Flood Warning for the Buchan River</t>
  </si>
  <si>
    <t>Minor Flood Warning for the Cann and Genoa Rivers</t>
  </si>
  <si>
    <t>Severe Weather Warning for Damaging Winds, Large Hailstones and possible Tornadoes for people in the North East and parts of the Northern Country Weather Distri...</t>
  </si>
  <si>
    <t>Earthquake Advice for Warragul</t>
  </si>
  <si>
    <t>Flood Watch for East Gippsland (Mitchell, Tambo, Snowy, Cann and Genoa Rivers, and Gippsland Lakes)</t>
  </si>
  <si>
    <t>Final Minor Flood Warning for the Genoa River</t>
  </si>
  <si>
    <t>Final Minor Flood Warning for the Final Flood Warning for the Genoa River</t>
  </si>
  <si>
    <t>Final Minor Flood Warning for the Genoa River at the Gorge</t>
  </si>
  <si>
    <t>Final Minor Flood Warning for the Buchan River</t>
  </si>
  <si>
    <t>Minor Flood Warning for the Genoa River</t>
  </si>
  <si>
    <t>Flood Watch for North East Victoria Catchments (Upper Murray, Mitta Mitta, Kiewa, Ovens and King Catchments)</t>
  </si>
  <si>
    <t>Earthquake Advice for Pakenham</t>
  </si>
  <si>
    <t>Minor Flood Warning for the Gippsland Lakes at Lakes Entrance</t>
  </si>
  <si>
    <t>Flood Watch for Campaspe, Loddon, Avoca and Wimmera Basins</t>
  </si>
  <si>
    <t>Flood Watch for North East Catchment (Upper Murray, Mitta Mitta, Kiewa, Ovens and King Rivers)</t>
  </si>
  <si>
    <t>Flood Watch for Goulburn and Broken Basins</t>
  </si>
  <si>
    <t>Flood Watch for Campaspe, Loddon, Avoca &amp; Wimmera Basins</t>
  </si>
  <si>
    <t>Flood Watch for the Campaspe, Loddon, Avoca and Wimmera Basins</t>
  </si>
  <si>
    <t>Flood Watch for Campaspe, Loddon, Avoca and Wimmera catchments</t>
  </si>
  <si>
    <t>Severe Weather Warning for Heavy Rain for the Mallee, Wimmera, Northern Country, North Central, North East and East Gippsland</t>
  </si>
  <si>
    <t>Severe Weather Warning for Heavy Rain for Mallee, Wimmera, Northern Country, North Central, North East, Central, West and South Gippsland and East Gippsland</t>
  </si>
  <si>
    <t>Flood Watch for Goulburn and Broken Catchments</t>
  </si>
  <si>
    <t>Flood Watch for Upper Murray, Mitta Mitta, Kiewa, Ovens and King Catchments</t>
  </si>
  <si>
    <t>Severe Thunderstorm Warning for Damaging Winds, Large Hailstones, Heavy Rain for Melbourne area and Victoria's west.</t>
  </si>
  <si>
    <t>Earthquake Advice for Bruthen</t>
  </si>
  <si>
    <t>Flood Watch for East Gippsland</t>
  </si>
  <si>
    <t>Final Minor Flood Warning for the Thompson River</t>
  </si>
  <si>
    <t>Minor Flood Warning for the Thompson River</t>
  </si>
  <si>
    <t>Moderate Flood Warning for the Thomson River</t>
  </si>
  <si>
    <t>Minor Flood Warning for the Snowy River (Final Buchan River)</t>
  </si>
  <si>
    <t>Final Minor Flood Warning for the Traralgon Creek</t>
  </si>
  <si>
    <t>Minor Flood Warning for the Traralgon Creek</t>
  </si>
  <si>
    <t>Minor Flood Warning for the Traralgon Creek (Initial)</t>
  </si>
  <si>
    <t>Minor Flood Warning for the Thomson River</t>
  </si>
  <si>
    <t>Minor Flood Warning for the Snowy and Buchan Rivers</t>
  </si>
  <si>
    <t>Earthquake Advice for Berwick</t>
  </si>
  <si>
    <t>Earthquake Advice for Korumburra</t>
  </si>
  <si>
    <t>Severe Weather Warning for Damaging Winds for the Central forecast district</t>
  </si>
  <si>
    <t>Final Minor Flood Warning for the Bunyip River Catchment at Cora Lynn</t>
  </si>
  <si>
    <t>Minor Flood Warning for the Bunyip River Catchment at Cora Lynn</t>
  </si>
  <si>
    <t>Earthquake Advice for Moe</t>
  </si>
  <si>
    <t>Final Minor Flood Warning for the Kiewa River</t>
  </si>
  <si>
    <t>Minor Flood Warning for the Kiewa River</t>
  </si>
  <si>
    <t>Final Minor Flood Warning for the Mitta Mitta River Upstream of Lake Dartmouth</t>
  </si>
  <si>
    <t>Minor Flood Warning for the Mitta Mitta River Upstream of Lake Dartmouth</t>
  </si>
  <si>
    <t>Initial Minor Flood Warning for the Kiewa River</t>
  </si>
  <si>
    <t>Initial Minor Flood Warning for the Mitta Mitta River Upstream of Lake Dartmouth</t>
  </si>
  <si>
    <t>Initial Flood Watch for Goulburn and Broken Basins</t>
  </si>
  <si>
    <t>Initial Flood Watch for North East Catchment (Upper Murray, Mitta Mitta, Kiewa, Ovens and King Catchments)</t>
  </si>
  <si>
    <t>Severe Weather Warning for Destructive Winds for North East, West and South Gippsland and East Gippsland</t>
  </si>
  <si>
    <t>Severe Weather Warning for Destructive Winds for Victoria</t>
  </si>
  <si>
    <t>Severe Weather Warning for Damaging Winds, Destructive Winds for Victoria</t>
  </si>
  <si>
    <t>Severe Weather Warning for damaging and destructive winds for Victoria</t>
  </si>
  <si>
    <t>Final Minor Flood Warning for the Mitchell River</t>
  </si>
  <si>
    <t>Minor Flood Warning for the Mitchell River</t>
  </si>
  <si>
    <t>Flood Watch for Flood Watch for East Gippsland (Mitchell, Tambo, Snowy, Cann and Genoa Rivers, and Gippsland Lakes)</t>
  </si>
  <si>
    <t>Flood Watch for East Gippsland Catchments (Mitchell, Tambo, Snowy, Cann and Genoa Rivers &amp; Gipsland Lakes)</t>
  </si>
  <si>
    <t>Flood Watch for East Gippsland Catchments (Mitchell, Tambo, Snowy, Cann and Genoa Rivers)</t>
  </si>
  <si>
    <t>Final Minor Flood Warning for the Bunyip River at Iona and Cora Lynn</t>
  </si>
  <si>
    <t>Minor Flood Warning for the Bunyip River at Iona and Cora Lynn</t>
  </si>
  <si>
    <t>Severe Weather Warning for Damaging Winds for Mallee, Wimmera, North Central, South West, Central, West and South Gippsland and East Gippsland forecast district...</t>
  </si>
  <si>
    <t>Initial Minor Flood Warning for the Kiewa River at Bandiana</t>
  </si>
  <si>
    <t>Severe Weather Warning for Destructive and Damaging Winds for Victoria</t>
  </si>
  <si>
    <t>Earthquake Advice for Campbellfield</t>
  </si>
  <si>
    <t>Final Minor Flood Warning for the Ovens River at Wangaratta</t>
  </si>
  <si>
    <t>Final Minor Flood Warning for the King River at Docker Road</t>
  </si>
  <si>
    <t>Minor Flood Warning for the King River at Docker Road</t>
  </si>
  <si>
    <t>Minor Flood Warning for the Ovens River at Wangaratta</t>
  </si>
  <si>
    <t>Moderate Flood Warning for the King River at Docker Road</t>
  </si>
  <si>
    <t>Final Minor Flood Warning for the Sevens Creek</t>
  </si>
  <si>
    <t>Minor Flood Warning for the Seven Creeks</t>
  </si>
  <si>
    <t>Minor to Moderate Flood Warning for the King River at Docker Road</t>
  </si>
  <si>
    <t>Minor Flood Warning for the King River</t>
  </si>
  <si>
    <t>Initial Minor Flood Warning for the Seven Creeks</t>
  </si>
  <si>
    <t>Flood Watch for North East (Upper Murray, Mitta Mitta, Kiewa, Ovens and King Catchments)</t>
  </si>
  <si>
    <t>Flood Watch for Greater Melbourne Catchments</t>
  </si>
  <si>
    <t>Flood Watch for West and South Gippsland Forecast District (FINAL)</t>
  </si>
  <si>
    <t>Flood Watch for Greater Melbourne</t>
  </si>
  <si>
    <t>Flood Watch for West and South Gippsland Forecast District</t>
  </si>
  <si>
    <t>Intitial Minor Flood Warning for the Kiewa River at Bandiana</t>
  </si>
  <si>
    <t>Moderate Flood Warning for the King River</t>
  </si>
  <si>
    <t>Minor Flood Warning for the Ovens River</t>
  </si>
  <si>
    <t>Severe Weather Warning for coastal areas for the South Australian border to Cape Otway</t>
  </si>
  <si>
    <t>Severe Weather Warning for Damaging Winds for parts of Victoria</t>
  </si>
  <si>
    <t>Minor Flood Warning for the Upper King River</t>
  </si>
  <si>
    <t>DHS and SES Severe Weather Community Update for Kinglake, Kinglake West, Castella, Glenburn, Toolangi and surrounding areas</t>
  </si>
  <si>
    <t>Subject</t>
  </si>
  <si>
    <t>Type</t>
  </si>
  <si>
    <t>Location</t>
  </si>
  <si>
    <t>Matchable</t>
  </si>
  <si>
    <t>Partial</t>
  </si>
  <si>
    <t>Yes - with typo rules</t>
  </si>
  <si>
    <t>Yes - wbut where?</t>
  </si>
  <si>
    <t>Very Dangerous Thunderstorm</t>
  </si>
  <si>
    <t>[none]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</si>
</sst>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2" borderId="1" xfId="0" applyFont="1" applyFill="1" applyBorder="1"/>
    <xf numFmtId="0" fontId="0" fillId="3" borderId="1" xfId="0" applyFont="1" applyFill="1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Fill="1"/>
    <xf numFmtId="0" fontId="0" fillId="0" borderId="0" xfId="0" applyFont="1" applyFill="1"/>
    <xf numFmtId="0" fontId="2" fillId="4" borderId="2" xfId="0" applyFont="1" applyFill="1" applyBorder="1"/>
    <xf numFmtId="0" fontId="0" fillId="2" borderId="3" xfId="0" applyFont="1" applyFill="1" applyBorder="1"/>
    <xf numFmtId="0" fontId="0" fillId="3" borderId="3" xfId="0" applyFont="1" applyFill="1" applyBorder="1"/>
    <xf numFmtId="0" fontId="0" fillId="2" borderId="4" xfId="0" applyFont="1" applyFill="1" applyBorder="1"/>
    <xf numFmtId="0" fontId="0" fillId="0" borderId="0" xfId="0" applyNumberFormat="1"/>
    <xf numFmtId="0" fontId="0" fillId="0" borderId="0" xfId="0" applyAlignment="1">
      <alignment horizontal="left" vertical="top"/>
    </xf>
    <xf numFmtId="0" fontId="2" fillId="4" borderId="5" xfId="0" applyFont="1" applyFill="1" applyBorder="1"/>
    <xf numFmtId="0" fontId="0" fillId="2" borderId="6" xfId="0" applyFont="1" applyFill="1" applyBorder="1"/>
    <xf numFmtId="0" fontId="0" fillId="3" borderId="6" xfId="0" applyFont="1" applyFill="1" applyBorder="1"/>
    <xf numFmtId="0" fontId="0" fillId="2" borderId="7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justifyLastLine="0" shrinkToFit="0"/>
    </dxf>
    <dxf>
      <numFmt numFmtId="0" formatCode="General"/>
      <alignment horizontal="general" vertical="top" textRotation="0" wrapText="1" justifyLastLine="0" shrinkToFit="0"/>
    </dxf>
    <dxf>
      <numFmt numFmtId="0" formatCode="General"/>
      <alignment horizontal="general" vertical="top" textRotation="0" justifyLastLine="0" shrinkToFit="0"/>
    </dxf>
    <dxf>
      <alignment horizontal="general" vertical="top" textRotation="0" wrapText="1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9" totalsRowShown="0">
  <autoFilter ref="A1:G9"/>
  <tableColumns count="7">
    <tableColumn id="1" name="Source"/>
    <tableColumn id="2" name="Source type"/>
    <tableColumn id="3" name="Output feed"/>
    <tableColumn id="4" name="FeedType"/>
    <tableColumn id="5" name="Category1 source field"/>
    <tableColumn id="6" name="Category2 source field"/>
    <tableColumn id="7" name="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:B36" totalsRowShown="0">
  <autoFilter ref="A1:B36"/>
  <sortState ref="A2:B35">
    <sortCondition ref="A1:A35"/>
  </sortState>
  <tableColumns count="2">
    <tableColumn id="1" name="Event"/>
    <tableColumn id="2" name="Categor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D113" totalsRowShown="0" headerRowDxfId="18" dataDxfId="17">
  <autoFilter ref="A1:D113"/>
  <sortState ref="A2:C113">
    <sortCondition ref="A1:A1048576"/>
  </sortState>
  <tableColumns count="4">
    <tableColumn id="1" name="Subject" dataDxfId="16"/>
    <tableColumn id="2" name="Type" dataDxfId="15">
      <calculatedColumnFormula>LEFT(Table7[[#This Row],[Subject]],FIND(" for ",Table7[[#This Row],[Subject]]))</calculatedColumnFormula>
    </tableColumn>
    <tableColumn id="3" name="Location" dataDxfId="14">
      <calculatedColumnFormula>MID(Table7[[#This Row],[Subject]],FIND(" for ",Table7[[#This Row],[Subject]])+5,1000)</calculatedColumnFormula>
    </tableColumn>
    <tableColumn id="4" name="Matchable" dataDxfId="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1:E111" totalsRowShown="0">
  <autoFilter ref="A1:E111"/>
  <tableColumns count="5">
    <tableColumn id="4" name="FeedType"/>
    <tableColumn id="5" name="Category1"/>
    <tableColumn id="6" name="Category2"/>
    <tableColumn id="8" name="Status"/>
    <tableColumn id="7" name="Verification Require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O235" totalsRowShown="0">
  <autoFilter ref="A1:O235"/>
  <sortState ref="A2:N232">
    <sortCondition descending="1" ref="N1:N232"/>
  </sortState>
  <tableColumns count="15">
    <tableColumn id="1" name="feedType"/>
    <tableColumn id="2" name="category1"/>
    <tableColumn id="3" name="category2"/>
    <tableColumn id="4" name="status"/>
    <tableColumn id="5" name="filter categories"/>
    <tableColumn id="8" name="Base Priority" dataDxfId="12"/>
    <tableColumn id="7" name="Priority Boost"/>
    <tableColumn id="13" name="Ruled Boost" dataDxfId="11"/>
    <tableColumn id="9" name="Rule1" dataDxfId="10"/>
    <tableColumn id="11" name="Rule2" dataDxfId="9"/>
    <tableColumn id="12" name="Rule3" dataDxfId="8"/>
    <tableColumn id="15" name="Rule4" dataDxfId="7"/>
    <tableColumn id="16" name="Rule5"/>
    <tableColumn id="6" name="Priority" dataDxfId="6"/>
    <tableColumn id="14" name="CHECK" dataDxfId="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B1:G65" totalsRowShown="0">
  <autoFilter ref="B1:G65"/>
  <sortState ref="B2:G60">
    <sortCondition ref="F1:F60"/>
  </sortState>
  <tableColumns count="6">
    <tableColumn id="1" name="FeedType"/>
    <tableColumn id="2" name="Category1"/>
    <tableColumn id="3" name="Category2"/>
    <tableColumn id="4" name="Status"/>
    <tableColumn id="6" name="Path" dataDxfId="4"/>
    <tableColumn id="5" name="Boos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1:B18" totalsRowShown="0">
  <autoFilter ref="A1:B18"/>
  <sortState ref="A2:B18">
    <sortCondition descending="1" ref="B1:B18"/>
  </sortState>
  <tableColumns count="2">
    <tableColumn id="1" name="Category" dataDxfId="3"/>
    <tableColumn id="2" name="Prior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0" sqref="A10"/>
    </sheetView>
  </sheetViews>
  <sheetFormatPr baseColWidth="10" defaultRowHeight="16" x14ac:dyDescent="0.2"/>
  <cols>
    <col min="1" max="2" width="29.5" customWidth="1"/>
    <col min="3" max="3" width="18.83203125" customWidth="1"/>
    <col min="4" max="4" width="20.83203125" bestFit="1" customWidth="1"/>
    <col min="5" max="6" width="35.83203125" bestFit="1" customWidth="1"/>
    <col min="7" max="7" width="28" bestFit="1" customWidth="1"/>
  </cols>
  <sheetData>
    <row r="1" spans="1:7" x14ac:dyDescent="0.2">
      <c r="A1" t="s">
        <v>13</v>
      </c>
      <c r="B1" t="s">
        <v>23</v>
      </c>
      <c r="C1" t="s">
        <v>21</v>
      </c>
      <c r="D1" t="s">
        <v>8</v>
      </c>
      <c r="E1" t="s">
        <v>114</v>
      </c>
      <c r="F1" t="s">
        <v>115</v>
      </c>
      <c r="G1" t="s">
        <v>118</v>
      </c>
    </row>
    <row r="2" spans="1:7" x14ac:dyDescent="0.2">
      <c r="A2" t="s">
        <v>19</v>
      </c>
      <c r="B2" t="s">
        <v>24</v>
      </c>
      <c r="C2" t="s">
        <v>2</v>
      </c>
      <c r="D2" s="1" t="s">
        <v>20</v>
      </c>
      <c r="E2" t="s">
        <v>156</v>
      </c>
      <c r="F2" t="s">
        <v>155</v>
      </c>
      <c r="G2" t="s">
        <v>154</v>
      </c>
    </row>
    <row r="3" spans="1:7" x14ac:dyDescent="0.2">
      <c r="A3" t="s">
        <v>11</v>
      </c>
      <c r="B3" t="s">
        <v>25</v>
      </c>
      <c r="C3" t="s">
        <v>2</v>
      </c>
      <c r="D3" s="1" t="s">
        <v>14</v>
      </c>
      <c r="E3" t="s">
        <v>36</v>
      </c>
      <c r="F3" t="s">
        <v>39</v>
      </c>
      <c r="G3" t="s">
        <v>152</v>
      </c>
    </row>
    <row r="4" spans="1:7" x14ac:dyDescent="0.2">
      <c r="A4" t="s">
        <v>7</v>
      </c>
      <c r="B4" t="s">
        <v>25</v>
      </c>
      <c r="C4" t="s">
        <v>2</v>
      </c>
      <c r="D4" s="1" t="s">
        <v>14</v>
      </c>
      <c r="E4" t="s">
        <v>37</v>
      </c>
      <c r="F4" t="s">
        <v>40</v>
      </c>
      <c r="G4" t="s">
        <v>153</v>
      </c>
    </row>
    <row r="5" spans="1:7" x14ac:dyDescent="0.2">
      <c r="A5" t="s">
        <v>26</v>
      </c>
      <c r="B5" t="s">
        <v>27</v>
      </c>
      <c r="C5" t="s">
        <v>2</v>
      </c>
      <c r="D5" s="1" t="s">
        <v>15</v>
      </c>
      <c r="E5" t="s">
        <v>41</v>
      </c>
      <c r="F5" s="3" t="s">
        <v>38</v>
      </c>
    </row>
    <row r="6" spans="1:7" x14ac:dyDescent="0.2">
      <c r="A6" t="s">
        <v>12</v>
      </c>
      <c r="B6" t="s">
        <v>28</v>
      </c>
      <c r="C6" t="s">
        <v>2</v>
      </c>
      <c r="D6" t="s">
        <v>16</v>
      </c>
      <c r="E6" t="s">
        <v>17</v>
      </c>
      <c r="F6" t="s">
        <v>18</v>
      </c>
    </row>
    <row r="7" spans="1:7" x14ac:dyDescent="0.2">
      <c r="A7" t="s">
        <v>22</v>
      </c>
      <c r="B7" t="s">
        <v>32</v>
      </c>
      <c r="C7" t="s">
        <v>2</v>
      </c>
      <c r="D7" s="1" t="s">
        <v>29</v>
      </c>
      <c r="E7" s="1" t="s">
        <v>30</v>
      </c>
    </row>
    <row r="8" spans="1:7" x14ac:dyDescent="0.2">
      <c r="A8" t="s">
        <v>31</v>
      </c>
      <c r="B8" t="s">
        <v>32</v>
      </c>
      <c r="C8" t="s">
        <v>2</v>
      </c>
      <c r="D8" s="1" t="s">
        <v>33</v>
      </c>
      <c r="E8" t="s">
        <v>34</v>
      </c>
    </row>
    <row r="9" spans="1:7" x14ac:dyDescent="0.2">
      <c r="A9" t="s">
        <v>194</v>
      </c>
      <c r="B9" t="s">
        <v>195</v>
      </c>
      <c r="C9" t="s">
        <v>2</v>
      </c>
      <c r="D9" t="s">
        <v>15</v>
      </c>
      <c r="E9" t="s">
        <v>196</v>
      </c>
      <c r="F9" t="s">
        <v>197</v>
      </c>
      <c r="G9" t="s">
        <v>198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37" sqref="B37"/>
    </sheetView>
  </sheetViews>
  <sheetFormatPr baseColWidth="10" defaultRowHeight="16" x14ac:dyDescent="0.2"/>
  <cols>
    <col min="1" max="1" width="26.1640625" bestFit="1" customWidth="1"/>
    <col min="2" max="2" width="30" bestFit="1" customWidth="1"/>
    <col min="4" max="4" width="16" bestFit="1" customWidth="1"/>
  </cols>
  <sheetData>
    <row r="1" spans="1:4" ht="17" thickBot="1" x14ac:dyDescent="0.25">
      <c r="A1" t="s">
        <v>201</v>
      </c>
      <c r="B1" t="s">
        <v>165</v>
      </c>
      <c r="D1" s="14" t="s">
        <v>202</v>
      </c>
    </row>
    <row r="2" spans="1:4" ht="17" thickTop="1" x14ac:dyDescent="0.2">
      <c r="A2" t="s">
        <v>56</v>
      </c>
      <c r="B2" t="s">
        <v>63</v>
      </c>
      <c r="D2" s="15" t="s">
        <v>69</v>
      </c>
    </row>
    <row r="3" spans="1:4" x14ac:dyDescent="0.2">
      <c r="A3" t="s">
        <v>56</v>
      </c>
      <c r="B3" t="s">
        <v>64</v>
      </c>
      <c r="D3" s="16" t="s">
        <v>203</v>
      </c>
    </row>
    <row r="4" spans="1:4" x14ac:dyDescent="0.2">
      <c r="A4" t="s">
        <v>56</v>
      </c>
      <c r="B4" t="s">
        <v>65</v>
      </c>
      <c r="D4" s="15" t="s">
        <v>204</v>
      </c>
    </row>
    <row r="5" spans="1:4" x14ac:dyDescent="0.2">
      <c r="A5" t="s">
        <v>56</v>
      </c>
      <c r="B5" t="s">
        <v>66</v>
      </c>
      <c r="D5" s="16" t="s">
        <v>205</v>
      </c>
    </row>
    <row r="6" spans="1:4" x14ac:dyDescent="0.2">
      <c r="A6" t="s">
        <v>56</v>
      </c>
      <c r="B6" t="s">
        <v>68</v>
      </c>
      <c r="D6" s="15" t="s">
        <v>206</v>
      </c>
    </row>
    <row r="7" spans="1:4" x14ac:dyDescent="0.2">
      <c r="A7" t="s">
        <v>45</v>
      </c>
      <c r="B7" t="s">
        <v>70</v>
      </c>
      <c r="D7" s="16" t="s">
        <v>207</v>
      </c>
    </row>
    <row r="8" spans="1:4" x14ac:dyDescent="0.2">
      <c r="A8" t="s">
        <v>45</v>
      </c>
      <c r="B8" t="s">
        <v>72</v>
      </c>
      <c r="D8" s="17" t="s">
        <v>208</v>
      </c>
    </row>
    <row r="9" spans="1:4" x14ac:dyDescent="0.2">
      <c r="A9" t="s">
        <v>45</v>
      </c>
      <c r="B9" t="s">
        <v>64</v>
      </c>
    </row>
    <row r="10" spans="1:4" x14ac:dyDescent="0.2">
      <c r="A10" t="s">
        <v>45</v>
      </c>
      <c r="B10" t="s">
        <v>65</v>
      </c>
    </row>
    <row r="11" spans="1:4" x14ac:dyDescent="0.2">
      <c r="A11" t="s">
        <v>45</v>
      </c>
      <c r="B11" t="s">
        <v>66</v>
      </c>
    </row>
    <row r="12" spans="1:4" x14ac:dyDescent="0.2">
      <c r="A12" t="s">
        <v>45</v>
      </c>
      <c r="B12" t="s">
        <v>68</v>
      </c>
    </row>
    <row r="13" spans="1:4" x14ac:dyDescent="0.2">
      <c r="A13" t="s">
        <v>52</v>
      </c>
      <c r="B13" t="s">
        <v>57</v>
      </c>
    </row>
    <row r="14" spans="1:4" x14ac:dyDescent="0.2">
      <c r="A14" t="s">
        <v>52</v>
      </c>
      <c r="B14" t="s">
        <v>46</v>
      </c>
    </row>
    <row r="15" spans="1:4" x14ac:dyDescent="0.2">
      <c r="A15" t="s">
        <v>52</v>
      </c>
      <c r="B15" t="s">
        <v>47</v>
      </c>
    </row>
    <row r="16" spans="1:4" x14ac:dyDescent="0.2">
      <c r="A16" t="s">
        <v>52</v>
      </c>
      <c r="B16" t="s">
        <v>58</v>
      </c>
    </row>
    <row r="17" spans="1:2" x14ac:dyDescent="0.2">
      <c r="A17" t="s">
        <v>52</v>
      </c>
      <c r="B17" t="s">
        <v>59</v>
      </c>
    </row>
    <row r="18" spans="1:2" x14ac:dyDescent="0.2">
      <c r="A18" t="s">
        <v>52</v>
      </c>
      <c r="B18" t="s">
        <v>60</v>
      </c>
    </row>
    <row r="19" spans="1:2" x14ac:dyDescent="0.2">
      <c r="A19" t="s">
        <v>52</v>
      </c>
      <c r="B19" t="s">
        <v>61</v>
      </c>
    </row>
    <row r="20" spans="1:2" x14ac:dyDescent="0.2">
      <c r="A20" t="s">
        <v>52</v>
      </c>
      <c r="B20" t="s">
        <v>62</v>
      </c>
    </row>
    <row r="21" spans="1:2" x14ac:dyDescent="0.2">
      <c r="A21" t="s">
        <v>52</v>
      </c>
      <c r="B21" t="s">
        <v>63</v>
      </c>
    </row>
    <row r="22" spans="1:2" x14ac:dyDescent="0.2">
      <c r="A22" t="s">
        <v>52</v>
      </c>
      <c r="B22" t="s">
        <v>64</v>
      </c>
    </row>
    <row r="23" spans="1:2" x14ac:dyDescent="0.2">
      <c r="A23" t="s">
        <v>52</v>
      </c>
      <c r="B23" t="s">
        <v>65</v>
      </c>
    </row>
    <row r="24" spans="1:2" x14ac:dyDescent="0.2">
      <c r="A24" t="s">
        <v>52</v>
      </c>
      <c r="B24" t="s">
        <v>66</v>
      </c>
    </row>
    <row r="25" spans="1:2" x14ac:dyDescent="0.2">
      <c r="A25" t="s">
        <v>52</v>
      </c>
      <c r="B25" t="s">
        <v>141</v>
      </c>
    </row>
    <row r="26" spans="1:2" x14ac:dyDescent="0.2">
      <c r="A26" t="s">
        <v>52</v>
      </c>
      <c r="B26" t="s">
        <v>67</v>
      </c>
    </row>
    <row r="27" spans="1:2" x14ac:dyDescent="0.2">
      <c r="A27" t="s">
        <v>52</v>
      </c>
      <c r="B27" t="s">
        <v>68</v>
      </c>
    </row>
    <row r="28" spans="1:2" x14ac:dyDescent="0.2">
      <c r="A28" t="s">
        <v>54</v>
      </c>
      <c r="B28" t="s">
        <v>68</v>
      </c>
    </row>
    <row r="29" spans="1:2" x14ac:dyDescent="0.2">
      <c r="A29" t="s">
        <v>53</v>
      </c>
      <c r="B29" t="s">
        <v>68</v>
      </c>
    </row>
    <row r="30" spans="1:2" x14ac:dyDescent="0.2">
      <c r="A30" t="s">
        <v>55</v>
      </c>
      <c r="B30" t="s">
        <v>199</v>
      </c>
    </row>
    <row r="31" spans="1:2" x14ac:dyDescent="0.2">
      <c r="A31" t="s">
        <v>55</v>
      </c>
      <c r="B31" t="s">
        <v>200</v>
      </c>
    </row>
    <row r="32" spans="1:2" x14ac:dyDescent="0.2">
      <c r="A32" t="s">
        <v>55</v>
      </c>
      <c r="B32" t="s">
        <v>64</v>
      </c>
    </row>
    <row r="33" spans="1:2" x14ac:dyDescent="0.2">
      <c r="A33" t="s">
        <v>55</v>
      </c>
      <c r="B33" t="s">
        <v>65</v>
      </c>
    </row>
    <row r="34" spans="1:2" x14ac:dyDescent="0.2">
      <c r="A34" t="s">
        <v>55</v>
      </c>
      <c r="B34" t="s">
        <v>66</v>
      </c>
    </row>
    <row r="35" spans="1:2" x14ac:dyDescent="0.2">
      <c r="A35" t="s">
        <v>55</v>
      </c>
      <c r="B35" t="s">
        <v>68</v>
      </c>
    </row>
    <row r="36" spans="1:2" x14ac:dyDescent="0.2">
      <c r="A36" t="s">
        <v>328</v>
      </c>
      <c r="B36" t="s">
        <v>329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zoomScale="120" zoomScaleNormal="120" zoomScalePageLayoutView="120" workbookViewId="0">
      <selection activeCell="B18" sqref="B18"/>
    </sheetView>
  </sheetViews>
  <sheetFormatPr baseColWidth="10" defaultRowHeight="16" x14ac:dyDescent="0.2"/>
  <cols>
    <col min="1" max="1" width="71.6640625" style="18" customWidth="1"/>
    <col min="2" max="2" width="41.6640625" style="19" bestFit="1" customWidth="1"/>
    <col min="3" max="3" width="65.6640625" style="18" customWidth="1"/>
    <col min="4" max="4" width="10.83203125" style="18"/>
    <col min="5" max="16384" width="10.83203125" style="19"/>
  </cols>
  <sheetData>
    <row r="1" spans="1:4" x14ac:dyDescent="0.2">
      <c r="A1" s="18" t="s">
        <v>321</v>
      </c>
      <c r="B1" s="19" t="s">
        <v>322</v>
      </c>
      <c r="C1" s="18" t="s">
        <v>323</v>
      </c>
      <c r="D1" s="18" t="s">
        <v>324</v>
      </c>
    </row>
    <row r="2" spans="1:4" ht="32" x14ac:dyDescent="0.2">
      <c r="A2" s="18" t="s">
        <v>320</v>
      </c>
      <c r="B2" s="19" t="str">
        <f>LEFT(Table7[[#This Row],[Subject]],FIND(" for ",Table7[[#This Row],[Subject]]))</f>
        <v xml:space="preserve">DHS and SES Severe Weather Community Update </v>
      </c>
      <c r="C2" s="18" t="str">
        <f>MID(Table7[[#This Row],[Subject]],FIND(" for ",Table7[[#This Row],[Subject]])+5,1000)</f>
        <v>Kinglake, Kinglake West, Castella, Glenburn, Toolangi and surrounding areas</v>
      </c>
      <c r="D2" s="18" t="s">
        <v>50</v>
      </c>
    </row>
    <row r="3" spans="1:4" x14ac:dyDescent="0.2">
      <c r="A3" s="18" t="s">
        <v>213</v>
      </c>
      <c r="B3" s="19" t="str">
        <f>LEFT(Table7[[#This Row],[Subject]],FIND(" for ",Table7[[#This Row],[Subject]]))</f>
        <v xml:space="preserve">Earthquake Advice </v>
      </c>
      <c r="C3" s="18" t="str">
        <f>MID(Table7[[#This Row],[Subject]],FIND(" for ",Table7[[#This Row],[Subject]])+5,1000)</f>
        <v>Alexandra</v>
      </c>
      <c r="D3" s="18" t="s">
        <v>51</v>
      </c>
    </row>
    <row r="4" spans="1:4" x14ac:dyDescent="0.2">
      <c r="A4" s="18" t="s">
        <v>270</v>
      </c>
      <c r="B4" s="19" t="str">
        <f>LEFT(Table7[[#This Row],[Subject]],FIND(" for ",Table7[[#This Row],[Subject]]))</f>
        <v xml:space="preserve">Earthquake Advice </v>
      </c>
      <c r="C4" s="18" t="str">
        <f>MID(Table7[[#This Row],[Subject]],FIND(" for ",Table7[[#This Row],[Subject]])+5,1000)</f>
        <v>Berwick</v>
      </c>
      <c r="D4" s="18" t="s">
        <v>51</v>
      </c>
    </row>
    <row r="5" spans="1:4" x14ac:dyDescent="0.2">
      <c r="A5" s="18" t="s">
        <v>259</v>
      </c>
      <c r="B5" s="19" t="str">
        <f>LEFT(Table7[[#This Row],[Subject]],FIND(" for ",Table7[[#This Row],[Subject]]))</f>
        <v xml:space="preserve">Earthquake Advice </v>
      </c>
      <c r="C5" s="18" t="str">
        <f>MID(Table7[[#This Row],[Subject]],FIND(" for ",Table7[[#This Row],[Subject]])+5,1000)</f>
        <v>Bruthen</v>
      </c>
      <c r="D5" s="18" t="s">
        <v>51</v>
      </c>
    </row>
    <row r="6" spans="1:4" x14ac:dyDescent="0.2">
      <c r="A6" s="18" t="s">
        <v>298</v>
      </c>
      <c r="B6" s="19" t="str">
        <f>LEFT(Table7[[#This Row],[Subject]],FIND(" for ",Table7[[#This Row],[Subject]]))</f>
        <v xml:space="preserve">Earthquake Advice </v>
      </c>
      <c r="C6" s="18" t="str">
        <f>MID(Table7[[#This Row],[Subject]],FIND(" for ",Table7[[#This Row],[Subject]])+5,1000)</f>
        <v>Campbellfield</v>
      </c>
      <c r="D6" s="18" t="s">
        <v>51</v>
      </c>
    </row>
    <row r="7" spans="1:4" x14ac:dyDescent="0.2">
      <c r="A7" s="18" t="s">
        <v>271</v>
      </c>
      <c r="B7" s="19" t="str">
        <f>LEFT(Table7[[#This Row],[Subject]],FIND(" for ",Table7[[#This Row],[Subject]]))</f>
        <v xml:space="preserve">Earthquake Advice </v>
      </c>
      <c r="C7" s="18" t="str">
        <f>MID(Table7[[#This Row],[Subject]],FIND(" for ",Table7[[#This Row],[Subject]])+5,1000)</f>
        <v>Korumburra</v>
      </c>
      <c r="D7" s="18" t="s">
        <v>51</v>
      </c>
    </row>
    <row r="8" spans="1:4" x14ac:dyDescent="0.2">
      <c r="A8" s="18" t="s">
        <v>275</v>
      </c>
      <c r="B8" s="19" t="str">
        <f>LEFT(Table7[[#This Row],[Subject]],FIND(" for ",Table7[[#This Row],[Subject]]))</f>
        <v xml:space="preserve">Earthquake Advice </v>
      </c>
      <c r="C8" s="18" t="str">
        <f>MID(Table7[[#This Row],[Subject]],FIND(" for ",Table7[[#This Row],[Subject]])+5,1000)</f>
        <v>Moe</v>
      </c>
      <c r="D8" s="18" t="s">
        <v>51</v>
      </c>
    </row>
    <row r="9" spans="1:4" x14ac:dyDescent="0.2">
      <c r="A9" s="18" t="s">
        <v>209</v>
      </c>
      <c r="B9" s="19" t="str">
        <f>LEFT(Table7[[#This Row],[Subject]],FIND(" for ",Table7[[#This Row],[Subject]]))</f>
        <v xml:space="preserve">Earthquake Advice </v>
      </c>
      <c r="C9" s="18" t="str">
        <f>MID(Table7[[#This Row],[Subject]],FIND(" for ",Table7[[#This Row],[Subject]])+5,1000)</f>
        <v>offshore in the southern ocean</v>
      </c>
      <c r="D9" s="18" t="s">
        <v>50</v>
      </c>
    </row>
    <row r="10" spans="1:4" x14ac:dyDescent="0.2">
      <c r="A10" s="18" t="s">
        <v>246</v>
      </c>
      <c r="B10" s="19" t="str">
        <f>LEFT(Table7[[#This Row],[Subject]],FIND(" for ",Table7[[#This Row],[Subject]]))</f>
        <v xml:space="preserve">Earthquake Advice </v>
      </c>
      <c r="C10" s="18" t="str">
        <f>MID(Table7[[#This Row],[Subject]],FIND(" for ",Table7[[#This Row],[Subject]])+5,1000)</f>
        <v>Pakenham</v>
      </c>
      <c r="D10" s="18" t="s">
        <v>51</v>
      </c>
    </row>
    <row r="11" spans="1:4" x14ac:dyDescent="0.2">
      <c r="A11" s="18" t="s">
        <v>228</v>
      </c>
      <c r="B11" s="19" t="str">
        <f>LEFT(Table7[[#This Row],[Subject]],FIND(" for ",Table7[[#This Row],[Subject]]))</f>
        <v xml:space="preserve">Earthquake Advice </v>
      </c>
      <c r="C11" s="18" t="str">
        <f>MID(Table7[[#This Row],[Subject]],FIND(" for ",Table7[[#This Row],[Subject]])+5,1000)</f>
        <v>Upwey</v>
      </c>
      <c r="D11" s="18" t="s">
        <v>51</v>
      </c>
    </row>
    <row r="12" spans="1:4" x14ac:dyDescent="0.2">
      <c r="A12" s="18" t="s">
        <v>238</v>
      </c>
      <c r="B12" s="19" t="str">
        <f>LEFT(Table7[[#This Row],[Subject]],FIND(" for ",Table7[[#This Row],[Subject]]))</f>
        <v xml:space="preserve">Earthquake Advice </v>
      </c>
      <c r="C12" s="18" t="str">
        <f>MID(Table7[[#This Row],[Subject]],FIND(" for ",Table7[[#This Row],[Subject]])+5,1000)</f>
        <v>Warragul</v>
      </c>
      <c r="D12" s="18" t="s">
        <v>51</v>
      </c>
    </row>
    <row r="13" spans="1:4" x14ac:dyDescent="0.2">
      <c r="A13" s="18" t="s">
        <v>243</v>
      </c>
      <c r="B13" s="19" t="str">
        <f>LEFT(Table7[[#This Row],[Subject]],FIND(" for ",Table7[[#This Row],[Subject]]))</f>
        <v xml:space="preserve">Final Minor Flood Warning </v>
      </c>
      <c r="C13" s="18" t="str">
        <f>MID(Table7[[#This Row],[Subject]],FIND(" for ",Table7[[#This Row],[Subject]])+5,1000)</f>
        <v>the Buchan River</v>
      </c>
      <c r="D13" s="18" t="s">
        <v>51</v>
      </c>
    </row>
    <row r="14" spans="1:4" x14ac:dyDescent="0.2">
      <c r="A14" s="18" t="s">
        <v>293</v>
      </c>
      <c r="B14" s="19" t="str">
        <f>LEFT(Table7[[#This Row],[Subject]],FIND(" for ",Table7[[#This Row],[Subject]]))</f>
        <v xml:space="preserve">Final Minor Flood Warning </v>
      </c>
      <c r="C14" s="18" t="str">
        <f>MID(Table7[[#This Row],[Subject]],FIND(" for ",Table7[[#This Row],[Subject]])+5,1000)</f>
        <v>the Bunyip River at Iona and Cora Lynn</v>
      </c>
      <c r="D14" s="18" t="s">
        <v>325</v>
      </c>
    </row>
    <row r="15" spans="1:4" x14ac:dyDescent="0.2">
      <c r="A15" s="18" t="s">
        <v>215</v>
      </c>
      <c r="B15" s="19" t="str">
        <f>LEFT(Table7[[#This Row],[Subject]],FIND(" for ",Table7[[#This Row],[Subject]]))</f>
        <v xml:space="preserve">Final Minor Flood Warning </v>
      </c>
      <c r="C15" s="18" t="str">
        <f>MID(Table7[[#This Row],[Subject]],FIND(" for ",Table7[[#This Row],[Subject]])+5,1000)</f>
        <v>the Bunyip River at Iona and Cora Lynn Ford</v>
      </c>
      <c r="D15" s="18" t="s">
        <v>325</v>
      </c>
    </row>
    <row r="16" spans="1:4" x14ac:dyDescent="0.2">
      <c r="A16" s="18" t="s">
        <v>273</v>
      </c>
      <c r="B16" s="19" t="str">
        <f>LEFT(Table7[[#This Row],[Subject]],FIND(" for ",Table7[[#This Row],[Subject]]))</f>
        <v xml:space="preserve">Final Minor Flood Warning </v>
      </c>
      <c r="C16" s="18" t="str">
        <f>MID(Table7[[#This Row],[Subject]],FIND(" for ",Table7[[#This Row],[Subject]])+5,1000)</f>
        <v>the Bunyip River Catchment at Cora Lynn</v>
      </c>
      <c r="D16" s="18" t="s">
        <v>325</v>
      </c>
    </row>
    <row r="17" spans="1:4" x14ac:dyDescent="0.2">
      <c r="A17" s="18" t="s">
        <v>234</v>
      </c>
      <c r="B17" s="19" t="str">
        <f>LEFT(Table7[[#This Row],[Subject]],FIND(" for ",Table7[[#This Row],[Subject]]))</f>
        <v xml:space="preserve">Final Minor Flood Warning </v>
      </c>
      <c r="C17" s="18" t="str">
        <f>MID(Table7[[#This Row],[Subject]],FIND(" for ",Table7[[#This Row],[Subject]])+5,1000)</f>
        <v>the Cann and Genoa Rivers</v>
      </c>
      <c r="D17" s="18" t="s">
        <v>51</v>
      </c>
    </row>
    <row r="18" spans="1:4" ht="32" x14ac:dyDescent="0.2">
      <c r="A18" s="18" t="s">
        <v>241</v>
      </c>
      <c r="B18" s="19" t="str">
        <f>LEFT(Table7[[#This Row],[Subject]],FIND(" for ",Table7[[#This Row],[Subject]]))</f>
        <v xml:space="preserve">Final Minor Flood Warning </v>
      </c>
      <c r="C18" s="18" t="str">
        <f>MID(Table7[[#This Row],[Subject]],FIND(" for ",Table7[[#This Row],[Subject]])+5,1000)</f>
        <v>the Final Flood Warning for the Genoa River</v>
      </c>
      <c r="D18" s="18" t="s">
        <v>326</v>
      </c>
    </row>
    <row r="19" spans="1:4" x14ac:dyDescent="0.2">
      <c r="A19" s="18" t="s">
        <v>240</v>
      </c>
      <c r="B19" s="19" t="str">
        <f>LEFT(Table7[[#This Row],[Subject]],FIND(" for ",Table7[[#This Row],[Subject]]))</f>
        <v xml:space="preserve">Final Minor Flood Warning </v>
      </c>
      <c r="C19" s="18" t="str">
        <f>MID(Table7[[#This Row],[Subject]],FIND(" for ",Table7[[#This Row],[Subject]])+5,1000)</f>
        <v>the Genoa River</v>
      </c>
      <c r="D19" s="18" t="s">
        <v>51</v>
      </c>
    </row>
    <row r="20" spans="1:4" x14ac:dyDescent="0.2">
      <c r="A20" s="18" t="s">
        <v>242</v>
      </c>
      <c r="B20" s="19" t="str">
        <f>LEFT(Table7[[#This Row],[Subject]],FIND(" for ",Table7[[#This Row],[Subject]]))</f>
        <v xml:space="preserve">Final Minor Flood Warning </v>
      </c>
      <c r="C20" s="18" t="str">
        <f>MID(Table7[[#This Row],[Subject]],FIND(" for ",Table7[[#This Row],[Subject]])+5,1000)</f>
        <v>the Genoa River at the Gorge</v>
      </c>
      <c r="D20" s="18" t="s">
        <v>325</v>
      </c>
    </row>
    <row r="21" spans="1:4" x14ac:dyDescent="0.2">
      <c r="A21" s="18" t="s">
        <v>276</v>
      </c>
      <c r="B21" s="19" t="str">
        <f>LEFT(Table7[[#This Row],[Subject]],FIND(" for ",Table7[[#This Row],[Subject]]))</f>
        <v xml:space="preserve">Final Minor Flood Warning </v>
      </c>
      <c r="C21" s="18" t="str">
        <f>MID(Table7[[#This Row],[Subject]],FIND(" for ",Table7[[#This Row],[Subject]])+5,1000)</f>
        <v>the Kiewa River</v>
      </c>
      <c r="D21" s="18" t="s">
        <v>51</v>
      </c>
    </row>
    <row r="22" spans="1:4" x14ac:dyDescent="0.2">
      <c r="A22" s="18" t="s">
        <v>230</v>
      </c>
      <c r="B22" s="19" t="str">
        <f>LEFT(Table7[[#This Row],[Subject]],FIND(" for ",Table7[[#This Row],[Subject]]))</f>
        <v xml:space="preserve">Final Minor Flood Warning </v>
      </c>
      <c r="C22" s="18" t="str">
        <f>MID(Table7[[#This Row],[Subject]],FIND(" for ",Table7[[#This Row],[Subject]])+5,1000)</f>
        <v>the Kiewa River at Bandiana</v>
      </c>
      <c r="D22" s="18" t="s">
        <v>325</v>
      </c>
    </row>
    <row r="23" spans="1:4" x14ac:dyDescent="0.2">
      <c r="A23" s="18" t="s">
        <v>300</v>
      </c>
      <c r="B23" s="19" t="str">
        <f>LEFT(Table7[[#This Row],[Subject]],FIND(" for ",Table7[[#This Row],[Subject]]))</f>
        <v xml:space="preserve">Final Minor Flood Warning </v>
      </c>
      <c r="C23" s="18" t="str">
        <f>MID(Table7[[#This Row],[Subject]],FIND(" for ",Table7[[#This Row],[Subject]])+5,1000)</f>
        <v>the King River at Docker Road</v>
      </c>
      <c r="D23" s="18" t="s">
        <v>325</v>
      </c>
    </row>
    <row r="24" spans="1:4" x14ac:dyDescent="0.2">
      <c r="A24" s="18" t="s">
        <v>212</v>
      </c>
      <c r="B24" s="19" t="str">
        <f>LEFT(Table7[[#This Row],[Subject]],FIND(" for ",Table7[[#This Row],[Subject]]))</f>
        <v xml:space="preserve">Final Minor Flood Warning </v>
      </c>
      <c r="C24" s="18" t="str">
        <f>MID(Table7[[#This Row],[Subject]],FIND(" for ",Table7[[#This Row],[Subject]])+5,1000)</f>
        <v>the Latrobe River</v>
      </c>
      <c r="D24" s="18" t="s">
        <v>51</v>
      </c>
    </row>
    <row r="25" spans="1:4" x14ac:dyDescent="0.2">
      <c r="A25" s="18" t="s">
        <v>288</v>
      </c>
      <c r="B25" s="19" t="str">
        <f>LEFT(Table7[[#This Row],[Subject]],FIND(" for ",Table7[[#This Row],[Subject]]))</f>
        <v xml:space="preserve">Final Minor Flood Warning </v>
      </c>
      <c r="C25" s="18" t="str">
        <f>MID(Table7[[#This Row],[Subject]],FIND(" for ",Table7[[#This Row],[Subject]])+5,1000)</f>
        <v>the Mitchell River</v>
      </c>
      <c r="D25" s="18" t="s">
        <v>51</v>
      </c>
    </row>
    <row r="26" spans="1:4" x14ac:dyDescent="0.2">
      <c r="A26" s="18" t="s">
        <v>278</v>
      </c>
      <c r="B26" s="19" t="str">
        <f>LEFT(Table7[[#This Row],[Subject]],FIND(" for ",Table7[[#This Row],[Subject]]))</f>
        <v xml:space="preserve">Final Minor Flood Warning </v>
      </c>
      <c r="C26" s="18" t="str">
        <f>MID(Table7[[#This Row],[Subject]],FIND(" for ",Table7[[#This Row],[Subject]])+5,1000)</f>
        <v>the Mitta Mitta River Upstream of Lake Dartmouth</v>
      </c>
      <c r="D26" s="18" t="s">
        <v>325</v>
      </c>
    </row>
    <row r="27" spans="1:4" x14ac:dyDescent="0.2">
      <c r="A27" s="18" t="s">
        <v>299</v>
      </c>
      <c r="B27" s="19" t="str">
        <f>LEFT(Table7[[#This Row],[Subject]],FIND(" for ",Table7[[#This Row],[Subject]]))</f>
        <v xml:space="preserve">Final Minor Flood Warning </v>
      </c>
      <c r="C27" s="18" t="str">
        <f>MID(Table7[[#This Row],[Subject]],FIND(" for ",Table7[[#This Row],[Subject]])+5,1000)</f>
        <v>the Ovens River at Wangaratta</v>
      </c>
      <c r="D27" s="18" t="s">
        <v>325</v>
      </c>
    </row>
    <row r="28" spans="1:4" x14ac:dyDescent="0.2">
      <c r="A28" s="18" t="s">
        <v>304</v>
      </c>
      <c r="B28" s="19" t="str">
        <f>LEFT(Table7[[#This Row],[Subject]],FIND(" for ",Table7[[#This Row],[Subject]]))</f>
        <v xml:space="preserve">Final Minor Flood Warning </v>
      </c>
      <c r="C28" s="18" t="str">
        <f>MID(Table7[[#This Row],[Subject]],FIND(" for ",Table7[[#This Row],[Subject]])+5,1000)</f>
        <v>the Sevens Creek</v>
      </c>
      <c r="D28" s="18" t="s">
        <v>51</v>
      </c>
    </row>
    <row r="29" spans="1:4" ht="32" x14ac:dyDescent="0.2">
      <c r="A29" s="18" t="s">
        <v>210</v>
      </c>
      <c r="B29" s="19" t="str">
        <f>LEFT(Table7[[#This Row],[Subject]],FIND(" for ",Table7[[#This Row],[Subject]]))</f>
        <v xml:space="preserve">Final Minor Flood Warning </v>
      </c>
      <c r="C29" s="18" t="str">
        <f>MID(Table7[[#This Row],[Subject]],FIND(" for ",Table7[[#This Row],[Subject]])+5,1000)</f>
        <v>the Snowy River</v>
      </c>
      <c r="D29" s="18" t="s">
        <v>327</v>
      </c>
    </row>
    <row r="30" spans="1:4" x14ac:dyDescent="0.2">
      <c r="A30" s="18" t="s">
        <v>261</v>
      </c>
      <c r="B30" s="19" t="str">
        <f>LEFT(Table7[[#This Row],[Subject]],FIND(" for ",Table7[[#This Row],[Subject]]))</f>
        <v xml:space="preserve">Final Minor Flood Warning </v>
      </c>
      <c r="C30" s="18" t="str">
        <f>MID(Table7[[#This Row],[Subject]],FIND(" for ",Table7[[#This Row],[Subject]])+5,1000)</f>
        <v>the Thompson River</v>
      </c>
      <c r="D30" s="18" t="s">
        <v>51</v>
      </c>
    </row>
    <row r="31" spans="1:4" x14ac:dyDescent="0.2">
      <c r="A31" s="18" t="s">
        <v>265</v>
      </c>
      <c r="B31" s="19" t="str">
        <f>LEFT(Table7[[#This Row],[Subject]],FIND(" for ",Table7[[#This Row],[Subject]]))</f>
        <v xml:space="preserve">Final Minor Flood Warning </v>
      </c>
      <c r="C31" s="18" t="str">
        <f>MID(Table7[[#This Row],[Subject]],FIND(" for ",Table7[[#This Row],[Subject]])+5,1000)</f>
        <v>the Traralgon Creek</v>
      </c>
      <c r="D31" s="18" t="s">
        <v>51</v>
      </c>
    </row>
    <row r="32" spans="1:4" x14ac:dyDescent="0.2">
      <c r="A32" s="18" t="s">
        <v>217</v>
      </c>
      <c r="B32" s="19" t="str">
        <f>LEFT(Table7[[#This Row],[Subject]],FIND(" for ",Table7[[#This Row],[Subject]]))</f>
        <v xml:space="preserve">Final Minor Flood Warning </v>
      </c>
      <c r="C32" s="18" t="str">
        <f>MID(Table7[[#This Row],[Subject]],FIND(" for ",Table7[[#This Row],[Subject]])+5,1000)</f>
        <v>the Yarra River at Coldstream and Yarra Glen</v>
      </c>
      <c r="D32" s="18" t="s">
        <v>325</v>
      </c>
    </row>
    <row r="33" spans="1:4" x14ac:dyDescent="0.2">
      <c r="A33" s="18" t="s">
        <v>251</v>
      </c>
      <c r="B33" s="19" t="str">
        <f>LEFT(Table7[[#This Row],[Subject]],FIND(" for ",Table7[[#This Row],[Subject]]))</f>
        <v xml:space="preserve">Flood Watch </v>
      </c>
      <c r="C33" s="18" t="str">
        <f>MID(Table7[[#This Row],[Subject]],FIND(" for ",Table7[[#This Row],[Subject]])+5,1000)</f>
        <v>Campaspe, Loddon, Avoca &amp; Wimmera Basins</v>
      </c>
      <c r="D33" s="18" t="s">
        <v>51</v>
      </c>
    </row>
    <row r="34" spans="1:4" x14ac:dyDescent="0.2">
      <c r="A34" s="18" t="s">
        <v>248</v>
      </c>
      <c r="B34" s="19" t="str">
        <f>LEFT(Table7[[#This Row],[Subject]],FIND(" for ",Table7[[#This Row],[Subject]]))</f>
        <v xml:space="preserve">Flood Watch </v>
      </c>
      <c r="C34" s="18" t="str">
        <f>MID(Table7[[#This Row],[Subject]],FIND(" for ",Table7[[#This Row],[Subject]])+5,1000)</f>
        <v>Campaspe, Loddon, Avoca and Wimmera Basins</v>
      </c>
      <c r="D34" s="18" t="s">
        <v>51</v>
      </c>
    </row>
    <row r="35" spans="1:4" x14ac:dyDescent="0.2">
      <c r="A35" s="18" t="s">
        <v>253</v>
      </c>
      <c r="B35" s="19" t="str">
        <f>LEFT(Table7[[#This Row],[Subject]],FIND(" for ",Table7[[#This Row],[Subject]]))</f>
        <v xml:space="preserve">Flood Watch </v>
      </c>
      <c r="C35" s="18" t="str">
        <f>MID(Table7[[#This Row],[Subject]],FIND(" for ",Table7[[#This Row],[Subject]])+5,1000)</f>
        <v>Campaspe, Loddon, Avoca and Wimmera catchments</v>
      </c>
      <c r="D35" s="18" t="s">
        <v>51</v>
      </c>
    </row>
    <row r="36" spans="1:4" x14ac:dyDescent="0.2">
      <c r="A36" s="18" t="s">
        <v>260</v>
      </c>
      <c r="B36" s="19" t="str">
        <f>LEFT(Table7[[#This Row],[Subject]],FIND(" for ",Table7[[#This Row],[Subject]]))</f>
        <v xml:space="preserve">Flood Watch </v>
      </c>
      <c r="C36" s="18" t="str">
        <f>MID(Table7[[#This Row],[Subject]],FIND(" for ",Table7[[#This Row],[Subject]])+5,1000)</f>
        <v>East Gippsland</v>
      </c>
      <c r="D36" s="18" t="s">
        <v>51</v>
      </c>
    </row>
    <row r="37" spans="1:4" ht="32" x14ac:dyDescent="0.2">
      <c r="A37" s="18" t="s">
        <v>220</v>
      </c>
      <c r="B37" s="19" t="str">
        <f>LEFT(Table7[[#This Row],[Subject]],FIND(" for ",Table7[[#This Row],[Subject]]))</f>
        <v xml:space="preserve">Flood Watch </v>
      </c>
      <c r="C37" s="18" t="str">
        <f>MID(Table7[[#This Row],[Subject]],FIND(" for ",Table7[[#This Row],[Subject]])+5,1000)</f>
        <v>East Gippsland (Mitchell, Tambo, Snowy, Cann and Genoa Rivers and Gippsland Lakes)</v>
      </c>
    </row>
    <row r="38" spans="1:4" ht="32" x14ac:dyDescent="0.2">
      <c r="A38" s="18" t="s">
        <v>239</v>
      </c>
      <c r="B38" s="19" t="str">
        <f>LEFT(Table7[[#This Row],[Subject]],FIND(" for ",Table7[[#This Row],[Subject]]))</f>
        <v xml:space="preserve">Flood Watch </v>
      </c>
      <c r="C38" s="18" t="str">
        <f>MID(Table7[[#This Row],[Subject]],FIND(" for ",Table7[[#This Row],[Subject]])+5,1000)</f>
        <v>East Gippsland (Mitchell, Tambo, Snowy, Cann and Genoa Rivers, and Gippsland Lakes)</v>
      </c>
    </row>
    <row r="39" spans="1:4" ht="32" x14ac:dyDescent="0.2">
      <c r="A39" s="18" t="s">
        <v>291</v>
      </c>
      <c r="B39" s="19" t="str">
        <f>LEFT(Table7[[#This Row],[Subject]],FIND(" for ",Table7[[#This Row],[Subject]]))</f>
        <v xml:space="preserve">Flood Watch </v>
      </c>
      <c r="C39" s="18" t="str">
        <f>MID(Table7[[#This Row],[Subject]],FIND(" for ",Table7[[#This Row],[Subject]])+5,1000)</f>
        <v>East Gippsland Catchments (Mitchell, Tambo, Snowy, Cann and Genoa Rivers &amp; Gipsland Lakes)</v>
      </c>
    </row>
    <row r="40" spans="1:4" ht="32" x14ac:dyDescent="0.2">
      <c r="A40" s="18" t="s">
        <v>292</v>
      </c>
      <c r="B40" s="19" t="str">
        <f>LEFT(Table7[[#This Row],[Subject]],FIND(" for ",Table7[[#This Row],[Subject]]))</f>
        <v xml:space="preserve">Flood Watch </v>
      </c>
      <c r="C40" s="18" t="str">
        <f>MID(Table7[[#This Row],[Subject]],FIND(" for ",Table7[[#This Row],[Subject]])+5,1000)</f>
        <v>East Gippsland Catchments (Mitchell, Tambo, Snowy, Cann and Genoa Rivers)</v>
      </c>
    </row>
    <row r="41" spans="1:4" ht="32" x14ac:dyDescent="0.2">
      <c r="A41" s="18" t="s">
        <v>290</v>
      </c>
      <c r="B41" s="19" t="str">
        <f>LEFT(Table7[[#This Row],[Subject]],FIND(" for ",Table7[[#This Row],[Subject]]))</f>
        <v xml:space="preserve">Flood Watch </v>
      </c>
      <c r="C41" s="18" t="str">
        <f>MID(Table7[[#This Row],[Subject]],FIND(" for ",Table7[[#This Row],[Subject]])+5,1000)</f>
        <v>Flood Watch for East Gippsland (Mitchell, Tambo, Snowy, Cann and Genoa Rivers, and Gippsland Lakes)</v>
      </c>
    </row>
    <row r="42" spans="1:4" x14ac:dyDescent="0.2">
      <c r="A42" s="18" t="s">
        <v>250</v>
      </c>
      <c r="B42" s="19" t="str">
        <f>LEFT(Table7[[#This Row],[Subject]],FIND(" for ",Table7[[#This Row],[Subject]]))</f>
        <v xml:space="preserve">Flood Watch </v>
      </c>
      <c r="C42" s="18" t="str">
        <f>MID(Table7[[#This Row],[Subject]],FIND(" for ",Table7[[#This Row],[Subject]])+5,1000)</f>
        <v>Goulburn and Broken Basins</v>
      </c>
    </row>
    <row r="43" spans="1:4" x14ac:dyDescent="0.2">
      <c r="A43" s="18" t="s">
        <v>256</v>
      </c>
      <c r="B43" s="19" t="str">
        <f>LEFT(Table7[[#This Row],[Subject]],FIND(" for ",Table7[[#This Row],[Subject]]))</f>
        <v xml:space="preserve">Flood Watch </v>
      </c>
      <c r="C43" s="18" t="str">
        <f>MID(Table7[[#This Row],[Subject]],FIND(" for ",Table7[[#This Row],[Subject]])+5,1000)</f>
        <v>Goulburn and Broken Catchments</v>
      </c>
    </row>
    <row r="44" spans="1:4" x14ac:dyDescent="0.2">
      <c r="A44" s="18" t="s">
        <v>312</v>
      </c>
      <c r="B44" s="19" t="str">
        <f>LEFT(Table7[[#This Row],[Subject]],FIND(" for ",Table7[[#This Row],[Subject]]))</f>
        <v xml:space="preserve">Flood Watch </v>
      </c>
      <c r="C44" s="18" t="str">
        <f>MID(Table7[[#This Row],[Subject]],FIND(" for ",Table7[[#This Row],[Subject]])+5,1000)</f>
        <v>Greater Melbourne</v>
      </c>
    </row>
    <row r="45" spans="1:4" x14ac:dyDescent="0.2">
      <c r="A45" s="18" t="s">
        <v>310</v>
      </c>
      <c r="B45" s="19" t="str">
        <f>LEFT(Table7[[#This Row],[Subject]],FIND(" for ",Table7[[#This Row],[Subject]]))</f>
        <v xml:space="preserve">Flood Watch </v>
      </c>
      <c r="C45" s="18" t="str">
        <f>MID(Table7[[#This Row],[Subject]],FIND(" for ",Table7[[#This Row],[Subject]])+5,1000)</f>
        <v>Greater Melbourne Catchments</v>
      </c>
    </row>
    <row r="46" spans="1:4" ht="32" x14ac:dyDescent="0.2">
      <c r="A46" s="18" t="s">
        <v>233</v>
      </c>
      <c r="B46" s="19" t="str">
        <f>LEFT(Table7[[#This Row],[Subject]],FIND(" for ",Table7[[#This Row],[Subject]]))</f>
        <v xml:space="preserve">Flood Watch </v>
      </c>
      <c r="C46" s="18" t="str">
        <f>MID(Table7[[#This Row],[Subject]],FIND(" for ",Table7[[#This Row],[Subject]])+5,1000)</f>
        <v>Greater Melbourne Catchments (Werribee, Maribyrnong, Yarra, Dandenong And Bunyip</v>
      </c>
    </row>
    <row r="47" spans="1:4" ht="32" x14ac:dyDescent="0.2">
      <c r="A47" s="18" t="s">
        <v>232</v>
      </c>
      <c r="B47" s="19" t="str">
        <f>LEFT(Table7[[#This Row],[Subject]],FIND(" for ",Table7[[#This Row],[Subject]]))</f>
        <v xml:space="preserve">Flood Watch </v>
      </c>
      <c r="C47" s="18" t="str">
        <f>MID(Table7[[#This Row],[Subject]],FIND(" for ",Table7[[#This Row],[Subject]])+5,1000)</f>
        <v>Greater Melbourne Catchments (Werribee, Maribyrnong, Yarra, Dandenong And Bunyip)</v>
      </c>
    </row>
    <row r="48" spans="1:4" ht="32" x14ac:dyDescent="0.2">
      <c r="A48" s="18" t="s">
        <v>309</v>
      </c>
      <c r="B48" s="19" t="str">
        <f>LEFT(Table7[[#This Row],[Subject]],FIND(" for ",Table7[[#This Row],[Subject]]))</f>
        <v xml:space="preserve">Flood Watch </v>
      </c>
      <c r="C48" s="18" t="str">
        <f>MID(Table7[[#This Row],[Subject]],FIND(" for ",Table7[[#This Row],[Subject]])+5,1000)</f>
        <v>North East (Upper Murray, Mitta Mitta, Kiewa, Ovens and King Catchments)</v>
      </c>
    </row>
    <row r="49" spans="1:3" ht="32" x14ac:dyDescent="0.2">
      <c r="A49" s="18" t="s">
        <v>249</v>
      </c>
      <c r="B49" s="19" t="str">
        <f>LEFT(Table7[[#This Row],[Subject]],FIND(" for ",Table7[[#This Row],[Subject]]))</f>
        <v xml:space="preserve">Flood Watch </v>
      </c>
      <c r="C49" s="18" t="str">
        <f>MID(Table7[[#This Row],[Subject]],FIND(" for ",Table7[[#This Row],[Subject]])+5,1000)</f>
        <v>North East Catchment (Upper Murray, Mitta Mitta, Kiewa, Ovens and King Rivers)</v>
      </c>
    </row>
    <row r="50" spans="1:3" ht="32" x14ac:dyDescent="0.2">
      <c r="A50" s="18" t="s">
        <v>227</v>
      </c>
      <c r="B50" s="19" t="str">
        <f>LEFT(Table7[[#This Row],[Subject]],FIND(" for ",Table7[[#This Row],[Subject]]))</f>
        <v xml:space="preserve">Flood Watch </v>
      </c>
      <c r="C50" s="18" t="str">
        <f>MID(Table7[[#This Row],[Subject]],FIND(" for ",Table7[[#This Row],[Subject]])+5,1000)</f>
        <v>North East Victoria (Upper Murray, Mitta Mitta, Kiewa, Ovens and King Catchments</v>
      </c>
    </row>
    <row r="51" spans="1:3" ht="32" x14ac:dyDescent="0.2">
      <c r="A51" s="18" t="s">
        <v>226</v>
      </c>
      <c r="B51" s="19" t="str">
        <f>LEFT(Table7[[#This Row],[Subject]],FIND(" for ",Table7[[#This Row],[Subject]]))</f>
        <v xml:space="preserve">Flood Watch </v>
      </c>
      <c r="C51" s="18" t="str">
        <f>MID(Table7[[#This Row],[Subject]],FIND(" for ",Table7[[#This Row],[Subject]])+5,1000)</f>
        <v>North East Victoria (Upper Murray, Mitta Mitta, Kiewa, Ovens and King Catchments)</v>
      </c>
    </row>
    <row r="52" spans="1:3" ht="32" x14ac:dyDescent="0.2">
      <c r="A52" s="18" t="s">
        <v>245</v>
      </c>
      <c r="B52" s="19" t="str">
        <f>LEFT(Table7[[#This Row],[Subject]],FIND(" for ",Table7[[#This Row],[Subject]]))</f>
        <v xml:space="preserve">Flood Watch </v>
      </c>
      <c r="C52" s="18" t="str">
        <f>MID(Table7[[#This Row],[Subject]],FIND(" for ",Table7[[#This Row],[Subject]])+5,1000)</f>
        <v>North East Victoria Catchments (Upper Murray, Mitta Mitta, Kiewa, Ovens and King Catchments)</v>
      </c>
    </row>
    <row r="53" spans="1:3" x14ac:dyDescent="0.2">
      <c r="A53" s="18" t="s">
        <v>252</v>
      </c>
      <c r="B53" s="19" t="str">
        <f>LEFT(Table7[[#This Row],[Subject]],FIND(" for ",Table7[[#This Row],[Subject]]))</f>
        <v xml:space="preserve">Flood Watch </v>
      </c>
      <c r="C53" s="18" t="str">
        <f>MID(Table7[[#This Row],[Subject]],FIND(" for ",Table7[[#This Row],[Subject]])+5,1000)</f>
        <v>the Campaspe, Loddon, Avoca and Wimmera Basins</v>
      </c>
    </row>
    <row r="54" spans="1:3" x14ac:dyDescent="0.2">
      <c r="A54" s="18" t="s">
        <v>257</v>
      </c>
      <c r="B54" s="19" t="str">
        <f>LEFT(Table7[[#This Row],[Subject]],FIND(" for ",Table7[[#This Row],[Subject]]))</f>
        <v xml:space="preserve">Flood Watch </v>
      </c>
      <c r="C54" s="18" t="str">
        <f>MID(Table7[[#This Row],[Subject]],FIND(" for ",Table7[[#This Row],[Subject]])+5,1000)</f>
        <v>Upper Murray, Mitta Mitta, Kiewa, Ovens and King Catchments</v>
      </c>
    </row>
    <row r="55" spans="1:3" ht="32" x14ac:dyDescent="0.2">
      <c r="A55" s="18" t="s">
        <v>219</v>
      </c>
      <c r="B55" s="19" t="str">
        <f>LEFT(Table7[[#This Row],[Subject]],FIND(" for ",Table7[[#This Row],[Subject]]))</f>
        <v xml:space="preserve">Flood Watch </v>
      </c>
      <c r="C55" s="18" t="str">
        <f>MID(Table7[[#This Row],[Subject]],FIND(" for ",Table7[[#This Row],[Subject]])+5,1000)</f>
        <v>West and South Gippsland (Latrobe, Thomson, Macalister, Avon and South Gippsland Rivers, and Gippsland Lakes)</v>
      </c>
    </row>
    <row r="56" spans="1:3" x14ac:dyDescent="0.2">
      <c r="A56" s="18" t="s">
        <v>313</v>
      </c>
      <c r="B56" s="19" t="str">
        <f>LEFT(Table7[[#This Row],[Subject]],FIND(" for ",Table7[[#This Row],[Subject]]))</f>
        <v xml:space="preserve">Flood Watch </v>
      </c>
      <c r="C56" s="18" t="str">
        <f>MID(Table7[[#This Row],[Subject]],FIND(" for ",Table7[[#This Row],[Subject]])+5,1000)</f>
        <v>West and South Gippsland Forecast District</v>
      </c>
    </row>
    <row r="57" spans="1:3" x14ac:dyDescent="0.2">
      <c r="A57" s="18" t="s">
        <v>311</v>
      </c>
      <c r="B57" s="19" t="str">
        <f>LEFT(Table7[[#This Row],[Subject]],FIND(" for ",Table7[[#This Row],[Subject]]))</f>
        <v xml:space="preserve">Flood Watch </v>
      </c>
      <c r="C57" s="18" t="str">
        <f>MID(Table7[[#This Row],[Subject]],FIND(" for ",Table7[[#This Row],[Subject]])+5,1000)</f>
        <v>West and South Gippsland Forecast District (FINAL)</v>
      </c>
    </row>
    <row r="58" spans="1:3" x14ac:dyDescent="0.2">
      <c r="A58" s="18" t="s">
        <v>282</v>
      </c>
      <c r="B58" s="19" t="str">
        <f>LEFT(Table7[[#This Row],[Subject]],FIND(" for ",Table7[[#This Row],[Subject]]))</f>
        <v xml:space="preserve">Initial Flood Watch </v>
      </c>
      <c r="C58" s="18" t="str">
        <f>MID(Table7[[#This Row],[Subject]],FIND(" for ",Table7[[#This Row],[Subject]])+5,1000)</f>
        <v>Goulburn and Broken Basins</v>
      </c>
    </row>
    <row r="59" spans="1:3" ht="32" x14ac:dyDescent="0.2">
      <c r="A59" s="18" t="s">
        <v>283</v>
      </c>
      <c r="B59" s="19" t="str">
        <f>LEFT(Table7[[#This Row],[Subject]],FIND(" for ",Table7[[#This Row],[Subject]]))</f>
        <v xml:space="preserve">Initial Flood Watch </v>
      </c>
      <c r="C59" s="18" t="str">
        <f>MID(Table7[[#This Row],[Subject]],FIND(" for ",Table7[[#This Row],[Subject]])+5,1000)</f>
        <v>North East Catchment (Upper Murray, Mitta Mitta, Kiewa, Ovens and King Catchments)</v>
      </c>
    </row>
    <row r="60" spans="1:3" x14ac:dyDescent="0.2">
      <c r="A60" s="18" t="s">
        <v>280</v>
      </c>
      <c r="B60" s="19" t="str">
        <f>LEFT(Table7[[#This Row],[Subject]],FIND(" for ",Table7[[#This Row],[Subject]]))</f>
        <v xml:space="preserve">Initial Minor Flood Warning </v>
      </c>
      <c r="C60" s="18" t="str">
        <f>MID(Table7[[#This Row],[Subject]],FIND(" for ",Table7[[#This Row],[Subject]])+5,1000)</f>
        <v>the Kiewa River</v>
      </c>
    </row>
    <row r="61" spans="1:3" x14ac:dyDescent="0.2">
      <c r="A61" s="18" t="s">
        <v>296</v>
      </c>
      <c r="B61" s="19" t="str">
        <f>LEFT(Table7[[#This Row],[Subject]],FIND(" for ",Table7[[#This Row],[Subject]]))</f>
        <v xml:space="preserve">Initial Minor Flood Warning </v>
      </c>
      <c r="C61" s="18" t="str">
        <f>MID(Table7[[#This Row],[Subject]],FIND(" for ",Table7[[#This Row],[Subject]])+5,1000)</f>
        <v>the Kiewa River at Bandiana</v>
      </c>
    </row>
    <row r="62" spans="1:3" x14ac:dyDescent="0.2">
      <c r="A62" s="18" t="s">
        <v>281</v>
      </c>
      <c r="B62" s="19" t="str">
        <f>LEFT(Table7[[#This Row],[Subject]],FIND(" for ",Table7[[#This Row],[Subject]]))</f>
        <v xml:space="preserve">Initial Minor Flood Warning </v>
      </c>
      <c r="C62" s="18" t="str">
        <f>MID(Table7[[#This Row],[Subject]],FIND(" for ",Table7[[#This Row],[Subject]])+5,1000)</f>
        <v>the Mitta Mitta River Upstream of Lake Dartmouth</v>
      </c>
    </row>
    <row r="63" spans="1:3" x14ac:dyDescent="0.2">
      <c r="A63" s="18" t="s">
        <v>308</v>
      </c>
      <c r="B63" s="19" t="str">
        <f>LEFT(Table7[[#This Row],[Subject]],FIND(" for ",Table7[[#This Row],[Subject]]))</f>
        <v xml:space="preserve">Initial Minor Flood Warning </v>
      </c>
      <c r="C63" s="18" t="str">
        <f>MID(Table7[[#This Row],[Subject]],FIND(" for ",Table7[[#This Row],[Subject]])+5,1000)</f>
        <v>the Seven Creeks</v>
      </c>
    </row>
    <row r="64" spans="1:3" x14ac:dyDescent="0.2">
      <c r="A64" s="18" t="s">
        <v>314</v>
      </c>
      <c r="B64" s="19" t="str">
        <f>LEFT(Table7[[#This Row],[Subject]],FIND(" for ",Table7[[#This Row],[Subject]]))</f>
        <v xml:space="preserve">Intitial Minor Flood Warning </v>
      </c>
      <c r="C64" s="18" t="str">
        <f>MID(Table7[[#This Row],[Subject]],FIND(" for ",Table7[[#This Row],[Subject]])+5,1000)</f>
        <v>the Kiewa River at Bandiana</v>
      </c>
    </row>
    <row r="65" spans="1:3" x14ac:dyDescent="0.2">
      <c r="A65" s="18" t="s">
        <v>235</v>
      </c>
      <c r="B65" s="19" t="str">
        <f>LEFT(Table7[[#This Row],[Subject]],FIND(" for ",Table7[[#This Row],[Subject]]))</f>
        <v xml:space="preserve">Minor Flood Warning </v>
      </c>
      <c r="C65" s="18" t="str">
        <f>MID(Table7[[#This Row],[Subject]],FIND(" for ",Table7[[#This Row],[Subject]])+5,1000)</f>
        <v>the Buchan River</v>
      </c>
    </row>
    <row r="66" spans="1:3" x14ac:dyDescent="0.2">
      <c r="A66" s="18" t="s">
        <v>294</v>
      </c>
      <c r="B66" s="19" t="str">
        <f>LEFT(Table7[[#This Row],[Subject]],FIND(" for ",Table7[[#This Row],[Subject]]))</f>
        <v xml:space="preserve">Minor Flood Warning </v>
      </c>
      <c r="C66" s="18" t="str">
        <f>MID(Table7[[#This Row],[Subject]],FIND(" for ",Table7[[#This Row],[Subject]])+5,1000)</f>
        <v>the Bunyip River at Iona and Cora Lynn</v>
      </c>
    </row>
    <row r="67" spans="1:3" x14ac:dyDescent="0.2">
      <c r="A67" s="18" t="s">
        <v>221</v>
      </c>
      <c r="B67" s="19" t="str">
        <f>LEFT(Table7[[#This Row],[Subject]],FIND(" for ",Table7[[#This Row],[Subject]]))</f>
        <v xml:space="preserve">Minor Flood Warning </v>
      </c>
      <c r="C67" s="18" t="str">
        <f>MID(Table7[[#This Row],[Subject]],FIND(" for ",Table7[[#This Row],[Subject]])+5,1000)</f>
        <v>the Bunyip River at Iona and Cora Lynn ford</v>
      </c>
    </row>
    <row r="68" spans="1:3" x14ac:dyDescent="0.2">
      <c r="A68" s="18" t="s">
        <v>274</v>
      </c>
      <c r="B68" s="19" t="str">
        <f>LEFT(Table7[[#This Row],[Subject]],FIND(" for ",Table7[[#This Row],[Subject]]))</f>
        <v xml:space="preserve">Minor Flood Warning </v>
      </c>
      <c r="C68" s="18" t="str">
        <f>MID(Table7[[#This Row],[Subject]],FIND(" for ",Table7[[#This Row],[Subject]])+5,1000)</f>
        <v>the Bunyip River Catchment at Cora Lynn</v>
      </c>
    </row>
    <row r="69" spans="1:3" x14ac:dyDescent="0.2">
      <c r="A69" s="18" t="s">
        <v>236</v>
      </c>
      <c r="B69" s="19" t="str">
        <f>LEFT(Table7[[#This Row],[Subject]],FIND(" for ",Table7[[#This Row],[Subject]]))</f>
        <v xml:space="preserve">Minor Flood Warning </v>
      </c>
      <c r="C69" s="18" t="str">
        <f>MID(Table7[[#This Row],[Subject]],FIND(" for ",Table7[[#This Row],[Subject]])+5,1000)</f>
        <v>the Cann and Genoa Rivers</v>
      </c>
    </row>
    <row r="70" spans="1:3" x14ac:dyDescent="0.2">
      <c r="A70" s="18" t="s">
        <v>244</v>
      </c>
      <c r="B70" s="19" t="str">
        <f>LEFT(Table7[[#This Row],[Subject]],FIND(" for ",Table7[[#This Row],[Subject]]))</f>
        <v xml:space="preserve">Minor Flood Warning </v>
      </c>
      <c r="C70" s="18" t="str">
        <f>MID(Table7[[#This Row],[Subject]],FIND(" for ",Table7[[#This Row],[Subject]])+5,1000)</f>
        <v>the Genoa River</v>
      </c>
    </row>
    <row r="71" spans="1:3" x14ac:dyDescent="0.2">
      <c r="A71" s="18" t="s">
        <v>247</v>
      </c>
      <c r="B71" s="19" t="str">
        <f>LEFT(Table7[[#This Row],[Subject]],FIND(" for ",Table7[[#This Row],[Subject]]))</f>
        <v xml:space="preserve">Minor Flood Warning </v>
      </c>
      <c r="C71" s="18" t="str">
        <f>MID(Table7[[#This Row],[Subject]],FIND(" for ",Table7[[#This Row],[Subject]])+5,1000)</f>
        <v>the Gippsland Lakes at Lakes Entrance</v>
      </c>
    </row>
    <row r="72" spans="1:3" x14ac:dyDescent="0.2">
      <c r="A72" s="18" t="s">
        <v>277</v>
      </c>
      <c r="B72" s="19" t="str">
        <f>LEFT(Table7[[#This Row],[Subject]],FIND(" for ",Table7[[#This Row],[Subject]]))</f>
        <v xml:space="preserve">Minor Flood Warning </v>
      </c>
      <c r="C72" s="18" t="str">
        <f>MID(Table7[[#This Row],[Subject]],FIND(" for ",Table7[[#This Row],[Subject]])+5,1000)</f>
        <v>the Kiewa River</v>
      </c>
    </row>
    <row r="73" spans="1:3" x14ac:dyDescent="0.2">
      <c r="A73" s="18" t="s">
        <v>231</v>
      </c>
      <c r="B73" s="19" t="str">
        <f>LEFT(Table7[[#This Row],[Subject]],FIND(" for ",Table7[[#This Row],[Subject]]))</f>
        <v xml:space="preserve">Minor Flood Warning </v>
      </c>
      <c r="C73" s="18" t="str">
        <f>MID(Table7[[#This Row],[Subject]],FIND(" for ",Table7[[#This Row],[Subject]])+5,1000)</f>
        <v>the Kiewa River at Bandiana</v>
      </c>
    </row>
    <row r="74" spans="1:3" x14ac:dyDescent="0.2">
      <c r="A74" s="18" t="s">
        <v>307</v>
      </c>
      <c r="B74" s="19" t="str">
        <f>LEFT(Table7[[#This Row],[Subject]],FIND(" for ",Table7[[#This Row],[Subject]]))</f>
        <v xml:space="preserve">Minor Flood Warning </v>
      </c>
      <c r="C74" s="18" t="str">
        <f>MID(Table7[[#This Row],[Subject]],FIND(" for ",Table7[[#This Row],[Subject]])+5,1000)</f>
        <v>the King River</v>
      </c>
    </row>
    <row r="75" spans="1:3" x14ac:dyDescent="0.2">
      <c r="A75" s="18" t="s">
        <v>301</v>
      </c>
      <c r="B75" s="19" t="str">
        <f>LEFT(Table7[[#This Row],[Subject]],FIND(" for ",Table7[[#This Row],[Subject]]))</f>
        <v xml:space="preserve">Minor Flood Warning </v>
      </c>
      <c r="C75" s="18" t="str">
        <f>MID(Table7[[#This Row],[Subject]],FIND(" for ",Table7[[#This Row],[Subject]])+5,1000)</f>
        <v>the King River at Docker Road</v>
      </c>
    </row>
    <row r="76" spans="1:3" x14ac:dyDescent="0.2">
      <c r="A76" s="18" t="s">
        <v>216</v>
      </c>
      <c r="B76" s="19" t="str">
        <f>LEFT(Table7[[#This Row],[Subject]],FIND(" for ",Table7[[#This Row],[Subject]]))</f>
        <v xml:space="preserve">Minor Flood Warning </v>
      </c>
      <c r="C76" s="18" t="str">
        <f>MID(Table7[[#This Row],[Subject]],FIND(" for ",Table7[[#This Row],[Subject]])+5,1000)</f>
        <v>the Latrobe</v>
      </c>
    </row>
    <row r="77" spans="1:3" x14ac:dyDescent="0.2">
      <c r="A77" s="18" t="s">
        <v>214</v>
      </c>
      <c r="B77" s="19" t="str">
        <f>LEFT(Table7[[#This Row],[Subject]],FIND(" for ",Table7[[#This Row],[Subject]]))</f>
        <v xml:space="preserve">Minor Flood Warning </v>
      </c>
      <c r="C77" s="18" t="str">
        <f>MID(Table7[[#This Row],[Subject]],FIND(" for ",Table7[[#This Row],[Subject]])+5,1000)</f>
        <v>the Latrobe River</v>
      </c>
    </row>
    <row r="78" spans="1:3" ht="32" x14ac:dyDescent="0.2">
      <c r="A78" s="18" t="s">
        <v>222</v>
      </c>
      <c r="B78" s="19" t="str">
        <f>LEFT(Table7[[#This Row],[Subject]],FIND(" for ",Table7[[#This Row],[Subject]]))</f>
        <v xml:space="preserve">Minor Flood Warning </v>
      </c>
      <c r="C78" s="18" t="str">
        <f>MID(Table7[[#This Row],[Subject]],FIND(" for ",Table7[[#This Row],[Subject]])+5,1000)</f>
        <v>the Minor Flood Warning for the Yarra River at Coldstream and Yarra Glen</v>
      </c>
    </row>
    <row r="79" spans="1:3" x14ac:dyDescent="0.2">
      <c r="A79" s="18" t="s">
        <v>289</v>
      </c>
      <c r="B79" s="19" t="str">
        <f>LEFT(Table7[[#This Row],[Subject]],FIND(" for ",Table7[[#This Row],[Subject]]))</f>
        <v xml:space="preserve">Minor Flood Warning </v>
      </c>
      <c r="C79" s="18" t="str">
        <f>MID(Table7[[#This Row],[Subject]],FIND(" for ",Table7[[#This Row],[Subject]])+5,1000)</f>
        <v>the Mitchell River</v>
      </c>
    </row>
    <row r="80" spans="1:3" x14ac:dyDescent="0.2">
      <c r="A80" s="18" t="s">
        <v>279</v>
      </c>
      <c r="B80" s="19" t="str">
        <f>LEFT(Table7[[#This Row],[Subject]],FIND(" for ",Table7[[#This Row],[Subject]]))</f>
        <v xml:space="preserve">Minor Flood Warning </v>
      </c>
      <c r="C80" s="18" t="str">
        <f>MID(Table7[[#This Row],[Subject]],FIND(" for ",Table7[[#This Row],[Subject]])+5,1000)</f>
        <v>the Mitta Mitta River Upstream of Lake Dartmouth</v>
      </c>
    </row>
    <row r="81" spans="1:3" x14ac:dyDescent="0.2">
      <c r="A81" s="18" t="s">
        <v>316</v>
      </c>
      <c r="B81" s="19" t="str">
        <f>LEFT(Table7[[#This Row],[Subject]],FIND(" for ",Table7[[#This Row],[Subject]]))</f>
        <v xml:space="preserve">Minor Flood Warning </v>
      </c>
      <c r="C81" s="18" t="str">
        <f>MID(Table7[[#This Row],[Subject]],FIND(" for ",Table7[[#This Row],[Subject]])+5,1000)</f>
        <v>the Ovens River</v>
      </c>
    </row>
    <row r="82" spans="1:3" x14ac:dyDescent="0.2">
      <c r="A82" s="18" t="s">
        <v>302</v>
      </c>
      <c r="B82" s="19" t="str">
        <f>LEFT(Table7[[#This Row],[Subject]],FIND(" for ",Table7[[#This Row],[Subject]]))</f>
        <v xml:space="preserve">Minor Flood Warning </v>
      </c>
      <c r="C82" s="18" t="str">
        <f>MID(Table7[[#This Row],[Subject]],FIND(" for ",Table7[[#This Row],[Subject]])+5,1000)</f>
        <v>the Ovens River at Wangaratta</v>
      </c>
    </row>
    <row r="83" spans="1:3" x14ac:dyDescent="0.2">
      <c r="A83" s="18" t="s">
        <v>305</v>
      </c>
      <c r="B83" s="19" t="str">
        <f>LEFT(Table7[[#This Row],[Subject]],FIND(" for ",Table7[[#This Row],[Subject]]))</f>
        <v xml:space="preserve">Minor Flood Warning </v>
      </c>
      <c r="C83" s="18" t="str">
        <f>MID(Table7[[#This Row],[Subject]],FIND(" for ",Table7[[#This Row],[Subject]])+5,1000)</f>
        <v>the Seven Creeks</v>
      </c>
    </row>
    <row r="84" spans="1:3" x14ac:dyDescent="0.2">
      <c r="A84" s="18" t="s">
        <v>224</v>
      </c>
      <c r="B84" s="19" t="str">
        <f>LEFT(Table7[[#This Row],[Subject]],FIND(" for ",Table7[[#This Row],[Subject]]))</f>
        <v xml:space="preserve">Minor Flood Warning </v>
      </c>
      <c r="C84" s="18" t="str">
        <f>MID(Table7[[#This Row],[Subject]],FIND(" for ",Table7[[#This Row],[Subject]])+5,1000)</f>
        <v>the Snowy</v>
      </c>
    </row>
    <row r="85" spans="1:3" x14ac:dyDescent="0.2">
      <c r="A85" s="18" t="s">
        <v>269</v>
      </c>
      <c r="B85" s="19" t="str">
        <f>LEFT(Table7[[#This Row],[Subject]],FIND(" for ",Table7[[#This Row],[Subject]]))</f>
        <v xml:space="preserve">Minor Flood Warning </v>
      </c>
      <c r="C85" s="18" t="str">
        <f>MID(Table7[[#This Row],[Subject]],FIND(" for ",Table7[[#This Row],[Subject]])+5,1000)</f>
        <v>the Snowy and Buchan Rivers</v>
      </c>
    </row>
    <row r="86" spans="1:3" x14ac:dyDescent="0.2">
      <c r="A86" s="18" t="s">
        <v>211</v>
      </c>
      <c r="B86" s="19" t="str">
        <f>LEFT(Table7[[#This Row],[Subject]],FIND(" for ",Table7[[#This Row],[Subject]]))</f>
        <v xml:space="preserve">Minor Flood Warning </v>
      </c>
      <c r="C86" s="18" t="str">
        <f>MID(Table7[[#This Row],[Subject]],FIND(" for ",Table7[[#This Row],[Subject]])+5,1000)</f>
        <v>the Snowy River</v>
      </c>
    </row>
    <row r="87" spans="1:3" x14ac:dyDescent="0.2">
      <c r="A87" s="18" t="s">
        <v>264</v>
      </c>
      <c r="B87" s="19" t="str">
        <f>LEFT(Table7[[#This Row],[Subject]],FIND(" for ",Table7[[#This Row],[Subject]]))</f>
        <v xml:space="preserve">Minor Flood Warning </v>
      </c>
      <c r="C87" s="18" t="str">
        <f>MID(Table7[[#This Row],[Subject]],FIND(" for ",Table7[[#This Row],[Subject]])+5,1000)</f>
        <v>the Snowy River (Final Buchan River)</v>
      </c>
    </row>
    <row r="88" spans="1:3" x14ac:dyDescent="0.2">
      <c r="A88" s="18" t="s">
        <v>229</v>
      </c>
      <c r="B88" s="19" t="str">
        <f>LEFT(Table7[[#This Row],[Subject]],FIND(" for ",Table7[[#This Row],[Subject]]))</f>
        <v xml:space="preserve">Minor Flood Warning </v>
      </c>
      <c r="C88" s="18" t="str">
        <f>MID(Table7[[#This Row],[Subject]],FIND(" for ",Table7[[#This Row],[Subject]])+5,1000)</f>
        <v>the Snowy River catchment</v>
      </c>
    </row>
    <row r="89" spans="1:3" x14ac:dyDescent="0.2">
      <c r="A89" s="18" t="s">
        <v>262</v>
      </c>
      <c r="B89" s="19" t="str">
        <f>LEFT(Table7[[#This Row],[Subject]],FIND(" for ",Table7[[#This Row],[Subject]]))</f>
        <v xml:space="preserve">Minor Flood Warning </v>
      </c>
      <c r="C89" s="18" t="str">
        <f>MID(Table7[[#This Row],[Subject]],FIND(" for ",Table7[[#This Row],[Subject]])+5,1000)</f>
        <v>the Thompson River</v>
      </c>
    </row>
    <row r="90" spans="1:3" x14ac:dyDescent="0.2">
      <c r="A90" s="18" t="s">
        <v>268</v>
      </c>
      <c r="B90" s="19" t="str">
        <f>LEFT(Table7[[#This Row],[Subject]],FIND(" for ",Table7[[#This Row],[Subject]]))</f>
        <v xml:space="preserve">Minor Flood Warning </v>
      </c>
      <c r="C90" s="18" t="str">
        <f>MID(Table7[[#This Row],[Subject]],FIND(" for ",Table7[[#This Row],[Subject]])+5,1000)</f>
        <v>the Thomson River</v>
      </c>
    </row>
    <row r="91" spans="1:3" x14ac:dyDescent="0.2">
      <c r="A91" s="18" t="s">
        <v>266</v>
      </c>
      <c r="B91" s="19" t="str">
        <f>LEFT(Table7[[#This Row],[Subject]],FIND(" for ",Table7[[#This Row],[Subject]]))</f>
        <v xml:space="preserve">Minor Flood Warning </v>
      </c>
      <c r="C91" s="18" t="str">
        <f>MID(Table7[[#This Row],[Subject]],FIND(" for ",Table7[[#This Row],[Subject]])+5,1000)</f>
        <v>the Traralgon Creek</v>
      </c>
    </row>
    <row r="92" spans="1:3" x14ac:dyDescent="0.2">
      <c r="A92" s="18" t="s">
        <v>267</v>
      </c>
      <c r="B92" s="19" t="str">
        <f>LEFT(Table7[[#This Row],[Subject]],FIND(" for ",Table7[[#This Row],[Subject]]))</f>
        <v xml:space="preserve">Minor Flood Warning </v>
      </c>
      <c r="C92" s="18" t="str">
        <f>MID(Table7[[#This Row],[Subject]],FIND(" for ",Table7[[#This Row],[Subject]])+5,1000)</f>
        <v>the Traralgon Creek (Initial)</v>
      </c>
    </row>
    <row r="93" spans="1:3" x14ac:dyDescent="0.2">
      <c r="A93" s="18" t="s">
        <v>319</v>
      </c>
      <c r="B93" s="19" t="str">
        <f>LEFT(Table7[[#This Row],[Subject]],FIND(" for ",Table7[[#This Row],[Subject]]))</f>
        <v xml:space="preserve">Minor Flood Warning </v>
      </c>
      <c r="C93" s="18" t="str">
        <f>MID(Table7[[#This Row],[Subject]],FIND(" for ",Table7[[#This Row],[Subject]])+5,1000)</f>
        <v>the Upper King River</v>
      </c>
    </row>
    <row r="94" spans="1:3" x14ac:dyDescent="0.2">
      <c r="A94" s="18" t="s">
        <v>225</v>
      </c>
      <c r="B94" s="19" t="str">
        <f>LEFT(Table7[[#This Row],[Subject]],FIND(" for ",Table7[[#This Row],[Subject]]))</f>
        <v xml:space="preserve">Minor Flood Warning </v>
      </c>
      <c r="C94" s="18" t="str">
        <f>MID(Table7[[#This Row],[Subject]],FIND(" for ",Table7[[#This Row],[Subject]])+5,1000)</f>
        <v>the Yarra River at Coldstream and Watts River at Healesville</v>
      </c>
    </row>
    <row r="95" spans="1:3" ht="32" x14ac:dyDescent="0.2">
      <c r="A95" s="18" t="s">
        <v>223</v>
      </c>
      <c r="B95" s="19" t="str">
        <f>LEFT(Table7[[#This Row],[Subject]],FIND(" for ",Table7[[#This Row],[Subject]]))</f>
        <v xml:space="preserve">Minor Flood Warning </v>
      </c>
      <c r="C95" s="18" t="str">
        <f>MID(Table7[[#This Row],[Subject]],FIND(" for ",Table7[[#This Row],[Subject]])+5,1000)</f>
        <v>the Yarra River at Coldstream and Yarra Glen Final Flood Warning for the Watts River at Healesville</v>
      </c>
    </row>
    <row r="96" spans="1:3" x14ac:dyDescent="0.2">
      <c r="A96" s="18" t="s">
        <v>306</v>
      </c>
      <c r="B96" s="19" t="str">
        <f>LEFT(Table7[[#This Row],[Subject]],FIND(" for ",Table7[[#This Row],[Subject]]))</f>
        <v xml:space="preserve">Minor to Moderate Flood Warning </v>
      </c>
      <c r="C96" s="18" t="str">
        <f>MID(Table7[[#This Row],[Subject]],FIND(" for ",Table7[[#This Row],[Subject]])+5,1000)</f>
        <v>the King River at Docker Road</v>
      </c>
    </row>
    <row r="97" spans="1:3" x14ac:dyDescent="0.2">
      <c r="A97" s="18" t="s">
        <v>315</v>
      </c>
      <c r="B97" s="19" t="str">
        <f>LEFT(Table7[[#This Row],[Subject]],FIND(" for ",Table7[[#This Row],[Subject]]))</f>
        <v xml:space="preserve">Moderate Flood Warning </v>
      </c>
      <c r="C97" s="18" t="str">
        <f>MID(Table7[[#This Row],[Subject]],FIND(" for ",Table7[[#This Row],[Subject]])+5,1000)</f>
        <v>the King River</v>
      </c>
    </row>
    <row r="98" spans="1:3" x14ac:dyDescent="0.2">
      <c r="A98" s="18" t="s">
        <v>303</v>
      </c>
      <c r="B98" s="19" t="str">
        <f>LEFT(Table7[[#This Row],[Subject]],FIND(" for ",Table7[[#This Row],[Subject]]))</f>
        <v xml:space="preserve">Moderate Flood Warning </v>
      </c>
      <c r="C98" s="18" t="str">
        <f>MID(Table7[[#This Row],[Subject]],FIND(" for ",Table7[[#This Row],[Subject]])+5,1000)</f>
        <v>the King River at Docker Road</v>
      </c>
    </row>
    <row r="99" spans="1:3" x14ac:dyDescent="0.2">
      <c r="A99" s="18" t="s">
        <v>218</v>
      </c>
      <c r="B99" s="19" t="str">
        <f>LEFT(Table7[[#This Row],[Subject]],FIND(" for ",Table7[[#This Row],[Subject]]))</f>
        <v xml:space="preserve">Moderate Flood Warning </v>
      </c>
      <c r="C99" s="18" t="str">
        <f>MID(Table7[[#This Row],[Subject]],FIND(" for ",Table7[[#This Row],[Subject]])+5,1000)</f>
        <v>the Latrobe River</v>
      </c>
    </row>
    <row r="100" spans="1:3" x14ac:dyDescent="0.2">
      <c r="A100" s="18" t="s">
        <v>263</v>
      </c>
      <c r="B100" s="19" t="str">
        <f>LEFT(Table7[[#This Row],[Subject]],FIND(" for ",Table7[[#This Row],[Subject]]))</f>
        <v xml:space="preserve">Moderate Flood Warning </v>
      </c>
      <c r="C100" s="18" t="str">
        <f>MID(Table7[[#This Row],[Subject]],FIND(" for ",Table7[[#This Row],[Subject]])+5,1000)</f>
        <v>the Thomson River</v>
      </c>
    </row>
    <row r="101" spans="1:3" ht="32" x14ac:dyDescent="0.2">
      <c r="A101" s="18" t="s">
        <v>258</v>
      </c>
      <c r="B101" s="19" t="str">
        <f>LEFT(Table7[[#This Row],[Subject]],FIND(" for ",Table7[[#This Row],[Subject]]))</f>
        <v xml:space="preserve">Severe Thunderstorm Warning </v>
      </c>
      <c r="C101" s="18" t="str">
        <f>MID(Table7[[#This Row],[Subject]],FIND(" for ",Table7[[#This Row],[Subject]])+5,1000)</f>
        <v>Damaging Winds, Large Hailstones, Heavy Rain for Melbourne area and Victoria's west.</v>
      </c>
    </row>
    <row r="102" spans="1:3" ht="32" x14ac:dyDescent="0.2">
      <c r="A102" s="18" t="s">
        <v>317</v>
      </c>
      <c r="B102" s="19" t="str">
        <f>LEFT(Table7[[#This Row],[Subject]],FIND(" for ",Table7[[#This Row],[Subject]]))</f>
        <v xml:space="preserve">Severe Weather Warning </v>
      </c>
      <c r="C102" s="18" t="str">
        <f>MID(Table7[[#This Row],[Subject]],FIND(" for ",Table7[[#This Row],[Subject]])+5,1000)</f>
        <v>coastal areas for the South Australian border to Cape Otway</v>
      </c>
    </row>
    <row r="103" spans="1:3" x14ac:dyDescent="0.2">
      <c r="A103" s="18" t="s">
        <v>287</v>
      </c>
      <c r="B103" s="19" t="str">
        <f>LEFT(Table7[[#This Row],[Subject]],FIND(" for ",Table7[[#This Row],[Subject]]))</f>
        <v xml:space="preserve">Severe Weather Warning </v>
      </c>
      <c r="C103" s="18" t="str">
        <f>MID(Table7[[#This Row],[Subject]],FIND(" for ",Table7[[#This Row],[Subject]])+5,1000)</f>
        <v>damaging and destructive winds for Victoria</v>
      </c>
    </row>
    <row r="104" spans="1:3" ht="32" x14ac:dyDescent="0.2">
      <c r="A104" s="18" t="s">
        <v>295</v>
      </c>
      <c r="B104" s="19" t="str">
        <f>LEFT(Table7[[#This Row],[Subject]],FIND(" for ",Table7[[#This Row],[Subject]]))</f>
        <v xml:space="preserve">Severe Weather Warning </v>
      </c>
      <c r="C104" s="18" t="str">
        <f>MID(Table7[[#This Row],[Subject]],FIND(" for ",Table7[[#This Row],[Subject]])+5,1000)</f>
        <v>Damaging Winds for Mallee, Wimmera, North Central, South West, Central, West and South Gippsland and East Gippsland forecast district...</v>
      </c>
    </row>
    <row r="105" spans="1:3" x14ac:dyDescent="0.2">
      <c r="A105" s="18" t="s">
        <v>318</v>
      </c>
      <c r="B105" s="19" t="str">
        <f>LEFT(Table7[[#This Row],[Subject]],FIND(" for ",Table7[[#This Row],[Subject]]))</f>
        <v xml:space="preserve">Severe Weather Warning </v>
      </c>
      <c r="C105" s="18" t="str">
        <f>MID(Table7[[#This Row],[Subject]],FIND(" for ",Table7[[#This Row],[Subject]])+5,1000)</f>
        <v>Damaging Winds for parts of Victoria</v>
      </c>
    </row>
    <row r="106" spans="1:3" x14ac:dyDescent="0.2">
      <c r="A106" s="18" t="s">
        <v>272</v>
      </c>
      <c r="B106" s="19" t="str">
        <f>LEFT(Table7[[#This Row],[Subject]],FIND(" for ",Table7[[#This Row],[Subject]]))</f>
        <v xml:space="preserve">Severe Weather Warning </v>
      </c>
      <c r="C106" s="18" t="str">
        <f>MID(Table7[[#This Row],[Subject]],FIND(" for ",Table7[[#This Row],[Subject]])+5,1000)</f>
        <v>Damaging Winds for the Central forecast district</v>
      </c>
    </row>
    <row r="107" spans="1:3" x14ac:dyDescent="0.2">
      <c r="A107" s="18" t="s">
        <v>286</v>
      </c>
      <c r="B107" s="19" t="str">
        <f>LEFT(Table7[[#This Row],[Subject]],FIND(" for ",Table7[[#This Row],[Subject]]))</f>
        <v xml:space="preserve">Severe Weather Warning </v>
      </c>
      <c r="C107" s="18" t="str">
        <f>MID(Table7[[#This Row],[Subject]],FIND(" for ",Table7[[#This Row],[Subject]])+5,1000)</f>
        <v>Damaging Winds, Destructive Winds for Victoria</v>
      </c>
    </row>
    <row r="108" spans="1:3" ht="48" x14ac:dyDescent="0.2">
      <c r="A108" s="18" t="s">
        <v>237</v>
      </c>
      <c r="B108" s="19" t="str">
        <f>LEFT(Table7[[#This Row],[Subject]],FIND(" for ",Table7[[#This Row],[Subject]]))</f>
        <v xml:space="preserve">Severe Weather Warning </v>
      </c>
      <c r="C108" s="18" t="str">
        <f>MID(Table7[[#This Row],[Subject]],FIND(" for ",Table7[[#This Row],[Subject]])+5,1000)</f>
        <v>Damaging Winds, Large Hailstones and possible Tornadoes for people in the North East and parts of the Northern Country Weather Distri...</v>
      </c>
    </row>
    <row r="109" spans="1:3" x14ac:dyDescent="0.2">
      <c r="A109" s="18" t="s">
        <v>297</v>
      </c>
      <c r="B109" s="19" t="str">
        <f>LEFT(Table7[[#This Row],[Subject]],FIND(" for ",Table7[[#This Row],[Subject]]))</f>
        <v xml:space="preserve">Severe Weather Warning </v>
      </c>
      <c r="C109" s="18" t="str">
        <f>MID(Table7[[#This Row],[Subject]],FIND(" for ",Table7[[#This Row],[Subject]])+5,1000)</f>
        <v>Destructive and Damaging Winds for Victoria</v>
      </c>
    </row>
    <row r="110" spans="1:3" ht="32" x14ac:dyDescent="0.2">
      <c r="A110" s="18" t="s">
        <v>284</v>
      </c>
      <c r="B110" s="19" t="str">
        <f>LEFT(Table7[[#This Row],[Subject]],FIND(" for ",Table7[[#This Row],[Subject]]))</f>
        <v xml:space="preserve">Severe Weather Warning </v>
      </c>
      <c r="C110" s="18" t="str">
        <f>MID(Table7[[#This Row],[Subject]],FIND(" for ",Table7[[#This Row],[Subject]])+5,1000)</f>
        <v>Destructive Winds for North East, West and South Gippsland and East Gippsland</v>
      </c>
    </row>
    <row r="111" spans="1:3" x14ac:dyDescent="0.2">
      <c r="A111" s="18" t="s">
        <v>285</v>
      </c>
      <c r="B111" s="19" t="str">
        <f>LEFT(Table7[[#This Row],[Subject]],FIND(" for ",Table7[[#This Row],[Subject]]))</f>
        <v xml:space="preserve">Severe Weather Warning </v>
      </c>
      <c r="C111" s="18" t="str">
        <f>MID(Table7[[#This Row],[Subject]],FIND(" for ",Table7[[#This Row],[Subject]])+5,1000)</f>
        <v>Destructive Winds for Victoria</v>
      </c>
    </row>
    <row r="112" spans="1:3" ht="32" x14ac:dyDescent="0.2">
      <c r="A112" s="18" t="s">
        <v>255</v>
      </c>
      <c r="B112" s="19" t="str">
        <f>LEFT(Table7[[#This Row],[Subject]],FIND(" for ",Table7[[#This Row],[Subject]]))</f>
        <v xml:space="preserve">Severe Weather Warning </v>
      </c>
      <c r="C112" s="18" t="str">
        <f>MID(Table7[[#This Row],[Subject]],FIND(" for ",Table7[[#This Row],[Subject]])+5,1000)</f>
        <v>Heavy Rain for Mallee, Wimmera, Northern Country, North Central, North East, Central, West and South Gippsland and East Gippsland</v>
      </c>
    </row>
    <row r="113" spans="1:3" ht="32" x14ac:dyDescent="0.2">
      <c r="A113" s="18" t="s">
        <v>254</v>
      </c>
      <c r="B113" s="19" t="str">
        <f>LEFT(Table7[[#This Row],[Subject]],FIND(" for ",Table7[[#This Row],[Subject]]))</f>
        <v xml:space="preserve">Severe Weather Warning </v>
      </c>
      <c r="C113" s="18" t="str">
        <f>MID(Table7[[#This Row],[Subject]],FIND(" for ",Table7[[#This Row],[Subject]])+5,1000)</f>
        <v>Heavy Rain for the Mallee, Wimmera, Northern Country, North Central, North East and East Gippsland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5" workbookViewId="0">
      <selection activeCell="C22" sqref="C22"/>
    </sheetView>
  </sheetViews>
  <sheetFormatPr baseColWidth="10" defaultRowHeight="16" x14ac:dyDescent="0.2"/>
  <cols>
    <col min="1" max="1" width="20.83203125" bestFit="1" customWidth="1"/>
    <col min="2" max="2" width="30" bestFit="1" customWidth="1"/>
    <col min="3" max="3" width="35.83203125" bestFit="1" customWidth="1"/>
    <col min="4" max="4" width="35.83203125" customWidth="1"/>
    <col min="5" max="5" width="21.5" bestFit="1" customWidth="1"/>
  </cols>
  <sheetData>
    <row r="1" spans="1:5" x14ac:dyDescent="0.2">
      <c r="A1" t="s">
        <v>8</v>
      </c>
      <c r="B1" t="s">
        <v>0</v>
      </c>
      <c r="C1" t="s">
        <v>1</v>
      </c>
      <c r="D1" t="s">
        <v>118</v>
      </c>
      <c r="E1" t="s">
        <v>49</v>
      </c>
    </row>
    <row r="3" spans="1:5" x14ac:dyDescent="0.2">
      <c r="A3" s="1" t="s">
        <v>5</v>
      </c>
      <c r="B3" s="1" t="s">
        <v>116</v>
      </c>
      <c r="E3" t="s">
        <v>50</v>
      </c>
    </row>
    <row r="5" spans="1:5" x14ac:dyDescent="0.2">
      <c r="A5" t="s">
        <v>35</v>
      </c>
      <c r="B5" t="s">
        <v>42</v>
      </c>
      <c r="E5" t="s">
        <v>50</v>
      </c>
    </row>
    <row r="6" spans="1:5" x14ac:dyDescent="0.2">
      <c r="A6" t="s">
        <v>35</v>
      </c>
      <c r="B6" t="s">
        <v>43</v>
      </c>
      <c r="E6" t="s">
        <v>50</v>
      </c>
    </row>
    <row r="7" spans="1:5" x14ac:dyDescent="0.2">
      <c r="A7" t="s">
        <v>35</v>
      </c>
      <c r="B7" t="s">
        <v>44</v>
      </c>
      <c r="E7" t="s">
        <v>50</v>
      </c>
    </row>
    <row r="9" spans="1:5" x14ac:dyDescent="0.2">
      <c r="A9" t="s">
        <v>6</v>
      </c>
      <c r="B9" t="s">
        <v>45</v>
      </c>
      <c r="C9" t="s">
        <v>181</v>
      </c>
      <c r="D9" t="s">
        <v>157</v>
      </c>
      <c r="E9" t="s">
        <v>50</v>
      </c>
    </row>
    <row r="10" spans="1:5" x14ac:dyDescent="0.2">
      <c r="C10" t="s">
        <v>48</v>
      </c>
      <c r="D10" t="s">
        <v>158</v>
      </c>
      <c r="E10" t="s">
        <v>50</v>
      </c>
    </row>
    <row r="11" spans="1:5" x14ac:dyDescent="0.2">
      <c r="C11" t="s">
        <v>47</v>
      </c>
      <c r="D11" t="s">
        <v>159</v>
      </c>
      <c r="E11" t="s">
        <v>50</v>
      </c>
    </row>
    <row r="12" spans="1:5" x14ac:dyDescent="0.2">
      <c r="C12" t="s">
        <v>46</v>
      </c>
      <c r="D12" t="s">
        <v>192</v>
      </c>
      <c r="E12" t="s">
        <v>50</v>
      </c>
    </row>
    <row r="13" spans="1:5" x14ac:dyDescent="0.2">
      <c r="C13" t="s">
        <v>182</v>
      </c>
      <c r="D13" t="s">
        <v>193</v>
      </c>
      <c r="E13" t="s">
        <v>50</v>
      </c>
    </row>
    <row r="15" spans="1:5" x14ac:dyDescent="0.2">
      <c r="A15" t="s">
        <v>169</v>
      </c>
      <c r="B15" t="s">
        <v>57</v>
      </c>
      <c r="C15" t="s">
        <v>52</v>
      </c>
      <c r="E15" t="s">
        <v>50</v>
      </c>
    </row>
    <row r="16" spans="1:5" x14ac:dyDescent="0.2">
      <c r="B16" t="s">
        <v>46</v>
      </c>
      <c r="C16" t="s">
        <v>53</v>
      </c>
      <c r="E16" t="s">
        <v>50</v>
      </c>
    </row>
    <row r="17" spans="1:5" x14ac:dyDescent="0.2">
      <c r="B17" t="s">
        <v>47</v>
      </c>
      <c r="C17" t="s">
        <v>54</v>
      </c>
      <c r="E17" t="s">
        <v>50</v>
      </c>
    </row>
    <row r="18" spans="1:5" x14ac:dyDescent="0.2">
      <c r="B18" t="s">
        <v>58</v>
      </c>
      <c r="C18" t="s">
        <v>45</v>
      </c>
      <c r="E18" t="s">
        <v>50</v>
      </c>
    </row>
    <row r="19" spans="1:5" x14ac:dyDescent="0.2">
      <c r="B19" t="s">
        <v>59</v>
      </c>
      <c r="C19" t="s">
        <v>55</v>
      </c>
      <c r="E19" t="s">
        <v>51</v>
      </c>
    </row>
    <row r="20" spans="1:5" x14ac:dyDescent="0.2">
      <c r="B20" t="s">
        <v>60</v>
      </c>
      <c r="C20" t="s">
        <v>56</v>
      </c>
      <c r="E20" t="s">
        <v>51</v>
      </c>
    </row>
    <row r="21" spans="1:5" x14ac:dyDescent="0.2">
      <c r="B21" t="s">
        <v>61</v>
      </c>
      <c r="C21" t="s">
        <v>328</v>
      </c>
      <c r="E21" t="s">
        <v>51</v>
      </c>
    </row>
    <row r="22" spans="1:5" x14ac:dyDescent="0.2">
      <c r="B22" t="s">
        <v>62</v>
      </c>
      <c r="E22" t="s">
        <v>50</v>
      </c>
    </row>
    <row r="23" spans="1:5" x14ac:dyDescent="0.2">
      <c r="B23" t="s">
        <v>63</v>
      </c>
      <c r="E23" t="s">
        <v>50</v>
      </c>
    </row>
    <row r="24" spans="1:5" x14ac:dyDescent="0.2">
      <c r="B24" t="s">
        <v>64</v>
      </c>
      <c r="E24" t="s">
        <v>50</v>
      </c>
    </row>
    <row r="25" spans="1:5" x14ac:dyDescent="0.2">
      <c r="B25" t="s">
        <v>65</v>
      </c>
      <c r="E25" t="s">
        <v>50</v>
      </c>
    </row>
    <row r="26" spans="1:5" x14ac:dyDescent="0.2">
      <c r="B26" t="s">
        <v>66</v>
      </c>
      <c r="E26" t="s">
        <v>50</v>
      </c>
    </row>
    <row r="27" spans="1:5" x14ac:dyDescent="0.2">
      <c r="B27" t="s">
        <v>141</v>
      </c>
      <c r="E27" t="s">
        <v>50</v>
      </c>
    </row>
    <row r="28" spans="1:5" x14ac:dyDescent="0.2">
      <c r="B28" t="s">
        <v>67</v>
      </c>
      <c r="E28" t="s">
        <v>50</v>
      </c>
    </row>
    <row r="29" spans="1:5" x14ac:dyDescent="0.2">
      <c r="B29" t="s">
        <v>68</v>
      </c>
      <c r="E29" t="s">
        <v>50</v>
      </c>
    </row>
    <row r="31" spans="1:5" x14ac:dyDescent="0.2">
      <c r="A31" t="s">
        <v>3</v>
      </c>
      <c r="B31" t="s">
        <v>74</v>
      </c>
      <c r="C31" t="s">
        <v>75</v>
      </c>
      <c r="E31" t="s">
        <v>50</v>
      </c>
    </row>
    <row r="32" spans="1:5" x14ac:dyDescent="0.2">
      <c r="B32" t="s">
        <v>74</v>
      </c>
      <c r="C32" t="s">
        <v>163</v>
      </c>
      <c r="E32" t="s">
        <v>51</v>
      </c>
    </row>
    <row r="33" spans="2:5" x14ac:dyDescent="0.2">
      <c r="B33" t="s">
        <v>74</v>
      </c>
      <c r="C33" t="s">
        <v>77</v>
      </c>
      <c r="E33" t="s">
        <v>50</v>
      </c>
    </row>
    <row r="34" spans="2:5" x14ac:dyDescent="0.2">
      <c r="B34" t="s">
        <v>74</v>
      </c>
      <c r="C34" t="s">
        <v>78</v>
      </c>
      <c r="E34" t="s">
        <v>50</v>
      </c>
    </row>
    <row r="35" spans="2:5" x14ac:dyDescent="0.2">
      <c r="B35" t="s">
        <v>74</v>
      </c>
      <c r="C35" t="s">
        <v>79</v>
      </c>
      <c r="E35" t="s">
        <v>50</v>
      </c>
    </row>
    <row r="36" spans="2:5" x14ac:dyDescent="0.2">
      <c r="B36" t="s">
        <v>74</v>
      </c>
      <c r="C36" t="s">
        <v>80</v>
      </c>
      <c r="E36" t="s">
        <v>50</v>
      </c>
    </row>
    <row r="37" spans="2:5" x14ac:dyDescent="0.2">
      <c r="B37" t="s">
        <v>74</v>
      </c>
      <c r="C37" t="s">
        <v>81</v>
      </c>
      <c r="E37" t="s">
        <v>50</v>
      </c>
    </row>
    <row r="38" spans="2:5" x14ac:dyDescent="0.2">
      <c r="B38" t="s">
        <v>74</v>
      </c>
      <c r="C38" t="s">
        <v>82</v>
      </c>
      <c r="E38" t="s">
        <v>50</v>
      </c>
    </row>
    <row r="39" spans="2:5" x14ac:dyDescent="0.2">
      <c r="B39" t="s">
        <v>74</v>
      </c>
      <c r="C39" t="s">
        <v>83</v>
      </c>
      <c r="E39" t="s">
        <v>50</v>
      </c>
    </row>
    <row r="40" spans="2:5" x14ac:dyDescent="0.2">
      <c r="B40" t="s">
        <v>74</v>
      </c>
      <c r="C40" t="s">
        <v>117</v>
      </c>
      <c r="E40" t="s">
        <v>50</v>
      </c>
    </row>
    <row r="41" spans="2:5" x14ac:dyDescent="0.2">
      <c r="B41" t="s">
        <v>84</v>
      </c>
      <c r="C41" t="s">
        <v>85</v>
      </c>
      <c r="D41" t="s">
        <v>119</v>
      </c>
      <c r="E41" t="s">
        <v>50</v>
      </c>
    </row>
    <row r="42" spans="2:5" x14ac:dyDescent="0.2">
      <c r="B42" t="s">
        <v>84</v>
      </c>
      <c r="C42" t="s">
        <v>86</v>
      </c>
      <c r="D42" t="s">
        <v>120</v>
      </c>
      <c r="E42" t="s">
        <v>50</v>
      </c>
    </row>
    <row r="43" spans="2:5" x14ac:dyDescent="0.2">
      <c r="B43" t="s">
        <v>84</v>
      </c>
      <c r="C43" t="s">
        <v>87</v>
      </c>
      <c r="D43" t="s">
        <v>121</v>
      </c>
      <c r="E43" t="s">
        <v>50</v>
      </c>
    </row>
    <row r="44" spans="2:5" x14ac:dyDescent="0.2">
      <c r="B44" t="s">
        <v>84</v>
      </c>
      <c r="C44" t="s">
        <v>88</v>
      </c>
      <c r="D44" t="s">
        <v>122</v>
      </c>
      <c r="E44" t="s">
        <v>50</v>
      </c>
    </row>
    <row r="45" spans="2:5" x14ac:dyDescent="0.2">
      <c r="B45" t="s">
        <v>84</v>
      </c>
      <c r="C45" t="s">
        <v>84</v>
      </c>
      <c r="E45" t="s">
        <v>50</v>
      </c>
    </row>
    <row r="46" spans="2:5" x14ac:dyDescent="0.2">
      <c r="B46" t="s">
        <v>84</v>
      </c>
      <c r="C46" t="s">
        <v>89</v>
      </c>
      <c r="E46" t="s">
        <v>50</v>
      </c>
    </row>
    <row r="47" spans="2:5" x14ac:dyDescent="0.2">
      <c r="B47" t="s">
        <v>84</v>
      </c>
      <c r="C47" t="s">
        <v>90</v>
      </c>
      <c r="E47" t="s">
        <v>50</v>
      </c>
    </row>
    <row r="48" spans="2:5" x14ac:dyDescent="0.2">
      <c r="B48" t="s">
        <v>91</v>
      </c>
      <c r="C48" t="s">
        <v>91</v>
      </c>
      <c r="E48" t="s">
        <v>50</v>
      </c>
    </row>
    <row r="49" spans="2:5" x14ac:dyDescent="0.2">
      <c r="B49" t="s">
        <v>91</v>
      </c>
      <c r="C49" t="s">
        <v>123</v>
      </c>
      <c r="E49" t="s">
        <v>50</v>
      </c>
    </row>
    <row r="50" spans="2:5" x14ac:dyDescent="0.2">
      <c r="B50" t="s">
        <v>91</v>
      </c>
      <c r="C50" t="s">
        <v>124</v>
      </c>
      <c r="E50" t="s">
        <v>50</v>
      </c>
    </row>
    <row r="51" spans="2:5" x14ac:dyDescent="0.2">
      <c r="B51" t="s">
        <v>92</v>
      </c>
      <c r="C51" t="s">
        <v>92</v>
      </c>
      <c r="E51" t="s">
        <v>50</v>
      </c>
    </row>
    <row r="52" spans="2:5" x14ac:dyDescent="0.2">
      <c r="B52" t="s">
        <v>92</v>
      </c>
      <c r="C52" t="s">
        <v>93</v>
      </c>
      <c r="E52" t="s">
        <v>50</v>
      </c>
    </row>
    <row r="53" spans="2:5" x14ac:dyDescent="0.2">
      <c r="B53" t="s">
        <v>90</v>
      </c>
      <c r="C53" t="s">
        <v>94</v>
      </c>
      <c r="E53" t="s">
        <v>50</v>
      </c>
    </row>
    <row r="54" spans="2:5" x14ac:dyDescent="0.2">
      <c r="B54" t="s">
        <v>90</v>
      </c>
      <c r="C54" t="s">
        <v>56</v>
      </c>
      <c r="E54" t="s">
        <v>50</v>
      </c>
    </row>
    <row r="55" spans="2:5" x14ac:dyDescent="0.2">
      <c r="B55" t="s">
        <v>90</v>
      </c>
      <c r="C55" t="s">
        <v>95</v>
      </c>
      <c r="E55" t="s">
        <v>51</v>
      </c>
    </row>
    <row r="56" spans="2:5" x14ac:dyDescent="0.2">
      <c r="B56" t="s">
        <v>90</v>
      </c>
      <c r="C56" t="s">
        <v>96</v>
      </c>
      <c r="E56" t="s">
        <v>51</v>
      </c>
    </row>
    <row r="57" spans="2:5" x14ac:dyDescent="0.2">
      <c r="B57" t="s">
        <v>90</v>
      </c>
      <c r="C57" t="s">
        <v>97</v>
      </c>
      <c r="E57" t="s">
        <v>51</v>
      </c>
    </row>
    <row r="58" spans="2:5" x14ac:dyDescent="0.2">
      <c r="B58" t="s">
        <v>90</v>
      </c>
      <c r="C58" t="s">
        <v>98</v>
      </c>
      <c r="E58" t="s">
        <v>51</v>
      </c>
    </row>
    <row r="59" spans="2:5" x14ac:dyDescent="0.2">
      <c r="B59" t="s">
        <v>90</v>
      </c>
      <c r="C59" t="s">
        <v>99</v>
      </c>
      <c r="E59" t="s">
        <v>51</v>
      </c>
    </row>
    <row r="60" spans="2:5" x14ac:dyDescent="0.2">
      <c r="B60" t="s">
        <v>90</v>
      </c>
      <c r="C60" t="s">
        <v>100</v>
      </c>
      <c r="E60" t="s">
        <v>51</v>
      </c>
    </row>
    <row r="61" spans="2:5" x14ac:dyDescent="0.2">
      <c r="B61" t="s">
        <v>90</v>
      </c>
      <c r="C61" t="s">
        <v>90</v>
      </c>
      <c r="E61" t="s">
        <v>51</v>
      </c>
    </row>
    <row r="62" spans="2:5" x14ac:dyDescent="0.2">
      <c r="B62" t="s">
        <v>90</v>
      </c>
      <c r="C62" t="s">
        <v>101</v>
      </c>
      <c r="E62" t="s">
        <v>51</v>
      </c>
    </row>
    <row r="63" spans="2:5" x14ac:dyDescent="0.2">
      <c r="B63" t="s">
        <v>90</v>
      </c>
      <c r="C63" t="s">
        <v>102</v>
      </c>
      <c r="E63" t="s">
        <v>51</v>
      </c>
    </row>
    <row r="64" spans="2:5" x14ac:dyDescent="0.2">
      <c r="B64" t="s">
        <v>90</v>
      </c>
      <c r="C64" t="s">
        <v>103</v>
      </c>
      <c r="E64" t="s">
        <v>51</v>
      </c>
    </row>
    <row r="65" spans="2:5" x14ac:dyDescent="0.2">
      <c r="B65" t="s">
        <v>125</v>
      </c>
      <c r="C65" t="s">
        <v>125</v>
      </c>
      <c r="E65" t="s">
        <v>50</v>
      </c>
    </row>
    <row r="66" spans="2:5" x14ac:dyDescent="0.2">
      <c r="B66" t="s">
        <v>126</v>
      </c>
      <c r="C66" t="s">
        <v>126</v>
      </c>
      <c r="E66" t="s">
        <v>50</v>
      </c>
    </row>
    <row r="67" spans="2:5" x14ac:dyDescent="0.2">
      <c r="B67" t="s">
        <v>45</v>
      </c>
      <c r="C67" t="s">
        <v>45</v>
      </c>
      <c r="E67" t="s">
        <v>50</v>
      </c>
    </row>
    <row r="68" spans="2:5" x14ac:dyDescent="0.2">
      <c r="B68" t="s">
        <v>127</v>
      </c>
      <c r="C68" t="s">
        <v>53</v>
      </c>
      <c r="E68" t="s">
        <v>50</v>
      </c>
    </row>
    <row r="69" spans="2:5" x14ac:dyDescent="0.2">
      <c r="B69" t="s">
        <v>127</v>
      </c>
      <c r="C69" t="s">
        <v>128</v>
      </c>
      <c r="E69" t="s">
        <v>50</v>
      </c>
    </row>
    <row r="70" spans="2:5" x14ac:dyDescent="0.2">
      <c r="B70" t="s">
        <v>127</v>
      </c>
      <c r="C70" t="s">
        <v>69</v>
      </c>
      <c r="E70" t="s">
        <v>50</v>
      </c>
    </row>
    <row r="71" spans="2:5" x14ac:dyDescent="0.2">
      <c r="B71" t="s">
        <v>127</v>
      </c>
      <c r="C71" t="s">
        <v>129</v>
      </c>
      <c r="E71" t="s">
        <v>50</v>
      </c>
    </row>
    <row r="72" spans="2:5" x14ac:dyDescent="0.2">
      <c r="B72" t="s">
        <v>55</v>
      </c>
      <c r="C72" t="s">
        <v>55</v>
      </c>
      <c r="E72" t="s">
        <v>50</v>
      </c>
    </row>
    <row r="73" spans="2:5" x14ac:dyDescent="0.2">
      <c r="B73" t="s">
        <v>130</v>
      </c>
      <c r="C73" t="s">
        <v>130</v>
      </c>
      <c r="E73" t="s">
        <v>50</v>
      </c>
    </row>
    <row r="74" spans="2:5" x14ac:dyDescent="0.2">
      <c r="B74" t="s">
        <v>131</v>
      </c>
      <c r="C74" t="s">
        <v>132</v>
      </c>
      <c r="E74" t="s">
        <v>50</v>
      </c>
    </row>
    <row r="75" spans="2:5" x14ac:dyDescent="0.2">
      <c r="B75" t="s">
        <v>133</v>
      </c>
      <c r="C75" t="s">
        <v>133</v>
      </c>
      <c r="E75" t="s">
        <v>50</v>
      </c>
    </row>
    <row r="76" spans="2:5" x14ac:dyDescent="0.2">
      <c r="B76" t="s">
        <v>134</v>
      </c>
      <c r="C76" t="s">
        <v>134</v>
      </c>
      <c r="E76" t="s">
        <v>50</v>
      </c>
    </row>
    <row r="77" spans="2:5" x14ac:dyDescent="0.2">
      <c r="B77" t="s">
        <v>135</v>
      </c>
      <c r="C77" t="s">
        <v>136</v>
      </c>
      <c r="E77" t="s">
        <v>50</v>
      </c>
    </row>
    <row r="78" spans="2:5" x14ac:dyDescent="0.2">
      <c r="B78" t="s">
        <v>135</v>
      </c>
      <c r="C78" t="s">
        <v>137</v>
      </c>
      <c r="E78" t="s">
        <v>50</v>
      </c>
    </row>
    <row r="79" spans="2:5" x14ac:dyDescent="0.2">
      <c r="B79" t="s">
        <v>138</v>
      </c>
      <c r="C79" t="s">
        <v>139</v>
      </c>
      <c r="E79" t="s">
        <v>50</v>
      </c>
    </row>
    <row r="80" spans="2:5" x14ac:dyDescent="0.2">
      <c r="B80" t="s">
        <v>138</v>
      </c>
      <c r="C80" t="s">
        <v>140</v>
      </c>
      <c r="E80" t="s">
        <v>50</v>
      </c>
    </row>
    <row r="82" spans="1:5" x14ac:dyDescent="0.2">
      <c r="B82" t="s">
        <v>104</v>
      </c>
      <c r="C82" t="s">
        <v>104</v>
      </c>
      <c r="D82" t="s">
        <v>160</v>
      </c>
      <c r="E82" t="s">
        <v>50</v>
      </c>
    </row>
    <row r="83" spans="1:5" x14ac:dyDescent="0.2">
      <c r="D83" t="s">
        <v>161</v>
      </c>
      <c r="E83" t="s">
        <v>50</v>
      </c>
    </row>
    <row r="84" spans="1:5" x14ac:dyDescent="0.2">
      <c r="D84" t="s">
        <v>122</v>
      </c>
      <c r="E84" t="s">
        <v>50</v>
      </c>
    </row>
    <row r="86" spans="1:5" x14ac:dyDescent="0.2">
      <c r="A86" t="s">
        <v>170</v>
      </c>
      <c r="B86" t="s">
        <v>70</v>
      </c>
      <c r="C86" t="s">
        <v>105</v>
      </c>
      <c r="E86" t="s">
        <v>50</v>
      </c>
    </row>
    <row r="87" spans="1:5" x14ac:dyDescent="0.2">
      <c r="B87" t="s">
        <v>71</v>
      </c>
      <c r="C87" t="s">
        <v>106</v>
      </c>
      <c r="E87" t="s">
        <v>50</v>
      </c>
    </row>
    <row r="88" spans="1:5" x14ac:dyDescent="0.2">
      <c r="B88" t="s">
        <v>72</v>
      </c>
      <c r="C88" t="s">
        <v>107</v>
      </c>
      <c r="E88" t="s">
        <v>50</v>
      </c>
    </row>
    <row r="89" spans="1:5" x14ac:dyDescent="0.2">
      <c r="B89" t="s">
        <v>73</v>
      </c>
      <c r="C89" t="s">
        <v>108</v>
      </c>
      <c r="E89" t="s">
        <v>50</v>
      </c>
    </row>
    <row r="90" spans="1:5" x14ac:dyDescent="0.2">
      <c r="B90" t="s">
        <v>68</v>
      </c>
      <c r="C90" t="s">
        <v>79</v>
      </c>
      <c r="E90" t="s">
        <v>50</v>
      </c>
    </row>
    <row r="91" spans="1:5" x14ac:dyDescent="0.2">
      <c r="C91" t="s">
        <v>84</v>
      </c>
      <c r="E91" t="s">
        <v>50</v>
      </c>
    </row>
    <row r="92" spans="1:5" x14ac:dyDescent="0.2">
      <c r="C92" t="s">
        <v>109</v>
      </c>
      <c r="E92" t="s">
        <v>50</v>
      </c>
    </row>
    <row r="93" spans="1:5" x14ac:dyDescent="0.2">
      <c r="C93" t="s">
        <v>110</v>
      </c>
      <c r="E93" t="s">
        <v>50</v>
      </c>
    </row>
    <row r="94" spans="1:5" x14ac:dyDescent="0.2">
      <c r="C94" t="s">
        <v>111</v>
      </c>
      <c r="E94" t="s">
        <v>50</v>
      </c>
    </row>
    <row r="95" spans="1:5" x14ac:dyDescent="0.2">
      <c r="C95" t="s">
        <v>112</v>
      </c>
      <c r="E95" t="s">
        <v>50</v>
      </c>
    </row>
    <row r="96" spans="1:5" x14ac:dyDescent="0.2">
      <c r="C96" t="s">
        <v>113</v>
      </c>
      <c r="E96" t="s">
        <v>50</v>
      </c>
    </row>
    <row r="97" spans="1:5" x14ac:dyDescent="0.2">
      <c r="C97" t="s">
        <v>90</v>
      </c>
      <c r="E97" t="s">
        <v>50</v>
      </c>
    </row>
    <row r="99" spans="1:5" x14ac:dyDescent="0.2">
      <c r="A99" t="s">
        <v>183</v>
      </c>
      <c r="B99" t="s">
        <v>181</v>
      </c>
      <c r="C99" t="s">
        <v>184</v>
      </c>
      <c r="D99" t="s">
        <v>157</v>
      </c>
      <c r="E99" t="s">
        <v>50</v>
      </c>
    </row>
    <row r="100" spans="1:5" x14ac:dyDescent="0.2">
      <c r="B100" t="s">
        <v>48</v>
      </c>
      <c r="C100" t="s">
        <v>185</v>
      </c>
      <c r="D100" t="s">
        <v>158</v>
      </c>
      <c r="E100" t="s">
        <v>50</v>
      </c>
    </row>
    <row r="101" spans="1:5" x14ac:dyDescent="0.2">
      <c r="B101" t="s">
        <v>47</v>
      </c>
      <c r="C101" s="13" t="s">
        <v>186</v>
      </c>
      <c r="D101" t="s">
        <v>159</v>
      </c>
      <c r="E101" t="s">
        <v>51</v>
      </c>
    </row>
    <row r="102" spans="1:5" x14ac:dyDescent="0.2">
      <c r="B102" t="s">
        <v>46</v>
      </c>
      <c r="C102" s="13" t="s">
        <v>187</v>
      </c>
      <c r="D102" t="s">
        <v>192</v>
      </c>
      <c r="E102" t="s">
        <v>51</v>
      </c>
    </row>
    <row r="103" spans="1:5" x14ac:dyDescent="0.2">
      <c r="B103" t="s">
        <v>182</v>
      </c>
      <c r="C103" s="13" t="s">
        <v>188</v>
      </c>
      <c r="D103" t="s">
        <v>193</v>
      </c>
      <c r="E103" t="s">
        <v>51</v>
      </c>
    </row>
    <row r="104" spans="1:5" x14ac:dyDescent="0.2">
      <c r="C104" s="13" t="s">
        <v>189</v>
      </c>
      <c r="E104" t="s">
        <v>51</v>
      </c>
    </row>
    <row r="105" spans="1:5" x14ac:dyDescent="0.2">
      <c r="C105" s="13" t="s">
        <v>53</v>
      </c>
      <c r="E105" t="s">
        <v>51</v>
      </c>
    </row>
    <row r="106" spans="1:5" x14ac:dyDescent="0.2">
      <c r="C106" s="13" t="s">
        <v>190</v>
      </c>
      <c r="E106" t="s">
        <v>51</v>
      </c>
    </row>
    <row r="107" spans="1:5" x14ac:dyDescent="0.2">
      <c r="C107" s="13" t="s">
        <v>191</v>
      </c>
      <c r="E107" t="s">
        <v>51</v>
      </c>
    </row>
    <row r="108" spans="1:5" x14ac:dyDescent="0.2">
      <c r="C108" s="13"/>
    </row>
    <row r="109" spans="1:5" x14ac:dyDescent="0.2">
      <c r="C109" s="13"/>
    </row>
    <row r="110" spans="1:5" x14ac:dyDescent="0.2">
      <c r="C110" s="13"/>
    </row>
    <row r="111" spans="1:5" x14ac:dyDescent="0.2">
      <c r="C111" s="1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"/>
  <sheetViews>
    <sheetView tabSelected="1" topLeftCell="A18" workbookViewId="0">
      <selection activeCell="B42" sqref="B42"/>
    </sheetView>
  </sheetViews>
  <sheetFormatPr baseColWidth="10" defaultRowHeight="16" x14ac:dyDescent="0.2"/>
  <cols>
    <col min="1" max="1" width="11.5" bestFit="1" customWidth="1"/>
    <col min="2" max="2" width="30" bestFit="1" customWidth="1"/>
    <col min="3" max="3" width="23.33203125" bestFit="1" customWidth="1"/>
    <col min="4" max="4" width="19.1640625" bestFit="1" customWidth="1"/>
    <col min="5" max="5" width="31.83203125" bestFit="1" customWidth="1"/>
    <col min="6" max="6" width="14.33203125" bestFit="1" customWidth="1"/>
    <col min="7" max="7" width="15.1640625" bestFit="1" customWidth="1"/>
    <col min="8" max="8" width="15.1640625" customWidth="1"/>
    <col min="9" max="12" width="15.1640625" hidden="1" customWidth="1"/>
    <col min="13" max="13" width="10.83203125" hidden="1" customWidth="1"/>
    <col min="15" max="15" width="0" hidden="1" customWidth="1"/>
  </cols>
  <sheetData>
    <row r="1" spans="1:15" x14ac:dyDescent="0.2">
      <c r="A1" t="s">
        <v>142</v>
      </c>
      <c r="B1" t="s">
        <v>9</v>
      </c>
      <c r="C1" t="s">
        <v>10</v>
      </c>
      <c r="D1" t="s">
        <v>143</v>
      </c>
      <c r="E1" t="s">
        <v>162</v>
      </c>
      <c r="F1" t="s">
        <v>166</v>
      </c>
      <c r="G1" t="s">
        <v>167</v>
      </c>
      <c r="H1" t="s">
        <v>171</v>
      </c>
      <c r="I1" t="s">
        <v>174</v>
      </c>
      <c r="J1" t="s">
        <v>175</v>
      </c>
      <c r="K1" t="s">
        <v>176</v>
      </c>
      <c r="L1" t="s">
        <v>178</v>
      </c>
      <c r="M1" t="s">
        <v>179</v>
      </c>
      <c r="N1" t="s">
        <v>164</v>
      </c>
      <c r="O1" t="s">
        <v>177</v>
      </c>
    </row>
    <row r="2" spans="1:15" x14ac:dyDescent="0.2">
      <c r="A2" t="s">
        <v>4</v>
      </c>
      <c r="B2" t="s">
        <v>64</v>
      </c>
      <c r="C2" t="s">
        <v>52</v>
      </c>
      <c r="E2" t="s">
        <v>144</v>
      </c>
      <c r="F2">
        <f>VLOOKUP(E2,'Filter Categories'!$A$2:$B$18,2,FALSE)</f>
        <v>1000</v>
      </c>
      <c r="G2">
        <v>90</v>
      </c>
      <c r="H2">
        <f t="shared" ref="H2:H66" si="0">IFERROR(I2,IFERROR(J2,IFERROR(K2,IFERROR(L2,IFERROR(M2,0)))))</f>
        <v>90</v>
      </c>
      <c r="I2" t="e">
        <f>VLOOKUP($A2&amp;"/"&amp;$B2&amp;"/"&amp;$C2&amp;"/"&amp;IF($D2="","*",$D2),BoostRules!$F$2:$G$65,2,FALSE)</f>
        <v>#N/A</v>
      </c>
      <c r="J2">
        <f>VLOOKUP($A2&amp;"/"&amp;$B2&amp;"/"&amp;"*"&amp;"/"&amp;IF($D2="","*",$D2),BoostRules!$F$2:$G$65,2,FALSE)</f>
        <v>90</v>
      </c>
      <c r="K2" t="e">
        <f>VLOOKUP($A2&amp;"/"&amp;$B2&amp;"/"&amp;IF($C2="","*",$C2)&amp;"/"&amp;IF($D2="","*",$D2),BoostRules!$F$2:$G$65,2,FALSE)</f>
        <v>#N/A</v>
      </c>
      <c r="L2">
        <f>VLOOKUP($A2&amp;"/"&amp;"*"&amp;"/"&amp;"*"&amp;"/"&amp;IF($D2="","*",$D2),BoostRules!$F$2:$G$65,2,FALSE)</f>
        <v>0</v>
      </c>
      <c r="N2">
        <f>'All Combos'!$F2+'All Combos'!$G2</f>
        <v>1090</v>
      </c>
      <c r="O2" s="12" t="b">
        <f t="shared" ref="O2:O66" si="1">G2&lt;&gt;H2</f>
        <v>0</v>
      </c>
    </row>
    <row r="3" spans="1:15" x14ac:dyDescent="0.2">
      <c r="A3" t="s">
        <v>4</v>
      </c>
      <c r="B3" t="s">
        <v>64</v>
      </c>
      <c r="C3" t="s">
        <v>53</v>
      </c>
      <c r="E3" t="s">
        <v>144</v>
      </c>
      <c r="F3">
        <f>VLOOKUP(E3,'Filter Categories'!$A$2:$B$18,2,FALSE)</f>
        <v>1000</v>
      </c>
      <c r="G3">
        <v>90</v>
      </c>
      <c r="H3">
        <f t="shared" si="0"/>
        <v>90</v>
      </c>
      <c r="I3" t="e">
        <f>VLOOKUP($A3&amp;"/"&amp;$B3&amp;"/"&amp;$C3&amp;"/"&amp;IF($D3="","*",$D3),BoostRules!$F$2:$G$65,2,FALSE)</f>
        <v>#N/A</v>
      </c>
      <c r="J3">
        <f>VLOOKUP($A3&amp;"/"&amp;$B3&amp;"/"&amp;"*"&amp;"/"&amp;IF($D3="","*",$D3),BoostRules!$F$2:$G$65,2,FALSE)</f>
        <v>90</v>
      </c>
      <c r="K3" t="e">
        <f>VLOOKUP($A3&amp;"/"&amp;$B3&amp;"/"&amp;IF($C3="","*",$C3)&amp;"/"&amp;IF($D3="","*",$D3),BoostRules!$F$2:$G$65,2,FALSE)</f>
        <v>#N/A</v>
      </c>
      <c r="L3">
        <f>VLOOKUP($A3&amp;"/"&amp;"*"&amp;"/"&amp;"*"&amp;"/"&amp;IF($D3="","*",$D3),BoostRules!$F$2:$G$65,2,FALSE)</f>
        <v>0</v>
      </c>
      <c r="N3">
        <f>'All Combos'!$F3+'All Combos'!$G3</f>
        <v>1090</v>
      </c>
      <c r="O3" s="12" t="b">
        <f t="shared" si="1"/>
        <v>0</v>
      </c>
    </row>
    <row r="4" spans="1:15" x14ac:dyDescent="0.2">
      <c r="A4" t="s">
        <v>4</v>
      </c>
      <c r="B4" t="s">
        <v>64</v>
      </c>
      <c r="C4" t="s">
        <v>54</v>
      </c>
      <c r="E4" t="s">
        <v>144</v>
      </c>
      <c r="F4">
        <f>VLOOKUP(E4,'Filter Categories'!$A$2:$B$18,2,FALSE)</f>
        <v>1000</v>
      </c>
      <c r="G4">
        <v>90</v>
      </c>
      <c r="H4">
        <f t="shared" si="0"/>
        <v>90</v>
      </c>
      <c r="I4" t="e">
        <f>VLOOKUP($A4&amp;"/"&amp;$B4&amp;"/"&amp;$C4&amp;"/"&amp;IF($D4="","*",$D4),BoostRules!$F$2:$G$65,2,FALSE)</f>
        <v>#N/A</v>
      </c>
      <c r="J4">
        <f>VLOOKUP($A4&amp;"/"&amp;$B4&amp;"/"&amp;"*"&amp;"/"&amp;IF($D4="","*",$D4),BoostRules!$F$2:$G$65,2,FALSE)</f>
        <v>90</v>
      </c>
      <c r="K4" t="e">
        <f>VLOOKUP($A4&amp;"/"&amp;$B4&amp;"/"&amp;IF($C4="","*",$C4)&amp;"/"&amp;IF($D4="","*",$D4),BoostRules!$F$2:$G$65,2,FALSE)</f>
        <v>#N/A</v>
      </c>
      <c r="L4">
        <f>VLOOKUP($A4&amp;"/"&amp;"*"&amp;"/"&amp;"*"&amp;"/"&amp;IF($D4="","*",$D4),BoostRules!$F$2:$G$65,2,FALSE)</f>
        <v>0</v>
      </c>
      <c r="N4">
        <f>'All Combos'!$F4+'All Combos'!$G4</f>
        <v>1090</v>
      </c>
      <c r="O4" s="12" t="b">
        <f t="shared" si="1"/>
        <v>0</v>
      </c>
    </row>
    <row r="5" spans="1:15" x14ac:dyDescent="0.2">
      <c r="A5" t="s">
        <v>4</v>
      </c>
      <c r="B5" t="s">
        <v>64</v>
      </c>
      <c r="C5" t="s">
        <v>45</v>
      </c>
      <c r="E5" t="s">
        <v>144</v>
      </c>
      <c r="F5">
        <f>VLOOKUP(E5,'Filter Categories'!$A$2:$B$18,2,FALSE)</f>
        <v>1000</v>
      </c>
      <c r="G5">
        <v>90</v>
      </c>
      <c r="H5">
        <f t="shared" si="0"/>
        <v>90</v>
      </c>
      <c r="I5" t="e">
        <f>VLOOKUP($A5&amp;"/"&amp;$B5&amp;"/"&amp;$C5&amp;"/"&amp;IF($D5="","*",$D5),BoostRules!$F$2:$G$65,2,FALSE)</f>
        <v>#N/A</v>
      </c>
      <c r="J5">
        <f>VLOOKUP($A5&amp;"/"&amp;$B5&amp;"/"&amp;"*"&amp;"/"&amp;IF($D5="","*",$D5),BoostRules!$F$2:$G$65,2,FALSE)</f>
        <v>90</v>
      </c>
      <c r="K5" t="e">
        <f>VLOOKUP($A5&amp;"/"&amp;$B5&amp;"/"&amp;IF($C5="","*",$C5)&amp;"/"&amp;IF($D5="","*",$D5),BoostRules!$F$2:$G$65,2,FALSE)</f>
        <v>#N/A</v>
      </c>
      <c r="L5">
        <f>VLOOKUP($A5&amp;"/"&amp;"*"&amp;"/"&amp;"*"&amp;"/"&amp;IF($D5="","*",$D5),BoostRules!$F$2:$G$65,2,FALSE)</f>
        <v>0</v>
      </c>
      <c r="N5">
        <f>'All Combos'!$F5+'All Combos'!$G5</f>
        <v>1090</v>
      </c>
      <c r="O5" s="12" t="b">
        <f t="shared" si="1"/>
        <v>0</v>
      </c>
    </row>
    <row r="6" spans="1:15" x14ac:dyDescent="0.2">
      <c r="A6" t="s">
        <v>4</v>
      </c>
      <c r="B6" t="s">
        <v>64</v>
      </c>
      <c r="C6" t="s">
        <v>55</v>
      </c>
      <c r="E6" t="s">
        <v>144</v>
      </c>
      <c r="F6">
        <f>VLOOKUP(E6,'Filter Categories'!$A$2:$B$18,2,FALSE)</f>
        <v>1000</v>
      </c>
      <c r="G6">
        <v>90</v>
      </c>
      <c r="H6">
        <f t="shared" si="0"/>
        <v>90</v>
      </c>
      <c r="I6" t="e">
        <f>VLOOKUP($A6&amp;"/"&amp;$B6&amp;"/"&amp;$C6&amp;"/"&amp;IF($D6="","*",$D6),BoostRules!$F$2:$G$65,2,FALSE)</f>
        <v>#N/A</v>
      </c>
      <c r="J6">
        <f>VLOOKUP($A6&amp;"/"&amp;$B6&amp;"/"&amp;"*"&amp;"/"&amp;IF($D6="","*",$D6),BoostRules!$F$2:$G$65,2,FALSE)</f>
        <v>90</v>
      </c>
      <c r="K6" t="e">
        <f>VLOOKUP($A6&amp;"/"&amp;$B6&amp;"/"&amp;IF($C6="","*",$C6)&amp;"/"&amp;IF($D6="","*",$D6),BoostRules!$F$2:$G$65,2,FALSE)</f>
        <v>#N/A</v>
      </c>
      <c r="L6">
        <f>VLOOKUP($A6&amp;"/"&amp;"*"&amp;"/"&amp;"*"&amp;"/"&amp;IF($D6="","*",$D6),BoostRules!$F$2:$G$65,2,FALSE)</f>
        <v>0</v>
      </c>
      <c r="N6">
        <f>'All Combos'!$F6+'All Combos'!$G6</f>
        <v>1090</v>
      </c>
      <c r="O6" s="12" t="b">
        <f t="shared" si="1"/>
        <v>0</v>
      </c>
    </row>
    <row r="7" spans="1:15" x14ac:dyDescent="0.2">
      <c r="A7" t="s">
        <v>4</v>
      </c>
      <c r="B7" t="s">
        <v>64</v>
      </c>
      <c r="C7" t="s">
        <v>56</v>
      </c>
      <c r="E7" t="s">
        <v>144</v>
      </c>
      <c r="F7">
        <f>VLOOKUP(E7,'Filter Categories'!$A$2:$B$18,2,FALSE)</f>
        <v>1000</v>
      </c>
      <c r="G7">
        <v>90</v>
      </c>
      <c r="H7">
        <f t="shared" si="0"/>
        <v>90</v>
      </c>
      <c r="I7" t="e">
        <f>VLOOKUP($A7&amp;"/"&amp;$B7&amp;"/"&amp;$C7&amp;"/"&amp;IF($D7="","*",$D7),BoostRules!$F$2:$G$65,2,FALSE)</f>
        <v>#N/A</v>
      </c>
      <c r="J7">
        <f>VLOOKUP($A7&amp;"/"&amp;$B7&amp;"/"&amp;"*"&amp;"/"&amp;IF($D7="","*",$D7),BoostRules!$F$2:$G$65,2,FALSE)</f>
        <v>90</v>
      </c>
      <c r="K7" t="e">
        <f>VLOOKUP($A7&amp;"/"&amp;$B7&amp;"/"&amp;IF($C7="","*",$C7)&amp;"/"&amp;IF($D7="","*",$D7),BoostRules!$F$2:$G$65,2,FALSE)</f>
        <v>#N/A</v>
      </c>
      <c r="L7">
        <f>VLOOKUP($A7&amp;"/"&amp;"*"&amp;"/"&amp;"*"&amp;"/"&amp;IF($D7="","*",$D7),BoostRules!$F$2:$G$65,2,FALSE)</f>
        <v>0</v>
      </c>
      <c r="N7">
        <f>'All Combos'!$F7+'All Combos'!$G7</f>
        <v>1090</v>
      </c>
      <c r="O7" s="12" t="b">
        <f t="shared" si="1"/>
        <v>0</v>
      </c>
    </row>
    <row r="8" spans="1:15" x14ac:dyDescent="0.2">
      <c r="A8" t="s">
        <v>4</v>
      </c>
      <c r="B8" t="s">
        <v>66</v>
      </c>
      <c r="C8" t="s">
        <v>52</v>
      </c>
      <c r="E8" t="s">
        <v>144</v>
      </c>
      <c r="F8">
        <f>VLOOKUP(E8,'Filter Categories'!$A$2:$B$18,2,FALSE)</f>
        <v>1000</v>
      </c>
      <c r="G8">
        <v>90</v>
      </c>
      <c r="H8">
        <f t="shared" si="0"/>
        <v>90</v>
      </c>
      <c r="I8" t="e">
        <f>VLOOKUP($A8&amp;"/"&amp;$B8&amp;"/"&amp;$C8&amp;"/"&amp;IF($D8="","*",$D8),BoostRules!$F$2:$G$65,2,FALSE)</f>
        <v>#N/A</v>
      </c>
      <c r="J8">
        <f>VLOOKUP($A8&amp;"/"&amp;$B8&amp;"/"&amp;"*"&amp;"/"&amp;IF($D8="","*",$D8),BoostRules!$F$2:$G$65,2,FALSE)</f>
        <v>90</v>
      </c>
      <c r="K8" t="e">
        <f>VLOOKUP($A8&amp;"/"&amp;$B8&amp;"/"&amp;IF($C8="","*",$C8)&amp;"/"&amp;IF($D8="","*",$D8),BoostRules!$F$2:$G$65,2,FALSE)</f>
        <v>#N/A</v>
      </c>
      <c r="L8">
        <f>VLOOKUP($A8&amp;"/"&amp;"*"&amp;"/"&amp;"*"&amp;"/"&amp;IF($D8="","*",$D8),BoostRules!$F$2:$G$65,2,FALSE)</f>
        <v>0</v>
      </c>
      <c r="N8">
        <f>'All Combos'!$F8+'All Combos'!$G8</f>
        <v>1090</v>
      </c>
      <c r="O8" s="12" t="b">
        <f t="shared" si="1"/>
        <v>0</v>
      </c>
    </row>
    <row r="9" spans="1:15" x14ac:dyDescent="0.2">
      <c r="A9" t="s">
        <v>4</v>
      </c>
      <c r="B9" t="s">
        <v>66</v>
      </c>
      <c r="C9" t="s">
        <v>53</v>
      </c>
      <c r="E9" t="s">
        <v>144</v>
      </c>
      <c r="F9">
        <f>VLOOKUP(E9,'Filter Categories'!$A$2:$B$18,2,FALSE)</f>
        <v>1000</v>
      </c>
      <c r="G9">
        <v>90</v>
      </c>
      <c r="H9">
        <f t="shared" si="0"/>
        <v>90</v>
      </c>
      <c r="I9" t="e">
        <f>VLOOKUP($A9&amp;"/"&amp;$B9&amp;"/"&amp;$C9&amp;"/"&amp;IF($D9="","*",$D9),BoostRules!$F$2:$G$65,2,FALSE)</f>
        <v>#N/A</v>
      </c>
      <c r="J9">
        <f>VLOOKUP($A9&amp;"/"&amp;$B9&amp;"/"&amp;"*"&amp;"/"&amp;IF($D9="","*",$D9),BoostRules!$F$2:$G$65,2,FALSE)</f>
        <v>90</v>
      </c>
      <c r="K9" t="e">
        <f>VLOOKUP($A9&amp;"/"&amp;$B9&amp;"/"&amp;IF($C9="","*",$C9)&amp;"/"&amp;IF($D9="","*",$D9),BoostRules!$F$2:$G$65,2,FALSE)</f>
        <v>#N/A</v>
      </c>
      <c r="L9">
        <f>VLOOKUP($A9&amp;"/"&amp;"*"&amp;"/"&amp;"*"&amp;"/"&amp;IF($D9="","*",$D9),BoostRules!$F$2:$G$65,2,FALSE)</f>
        <v>0</v>
      </c>
      <c r="N9">
        <f>'All Combos'!$F9+'All Combos'!$G9</f>
        <v>1090</v>
      </c>
      <c r="O9" s="12" t="b">
        <f t="shared" si="1"/>
        <v>0</v>
      </c>
    </row>
    <row r="10" spans="1:15" x14ac:dyDescent="0.2">
      <c r="A10" t="s">
        <v>4</v>
      </c>
      <c r="B10" t="s">
        <v>66</v>
      </c>
      <c r="C10" t="s">
        <v>54</v>
      </c>
      <c r="E10" t="s">
        <v>144</v>
      </c>
      <c r="F10">
        <f>VLOOKUP(E10,'Filter Categories'!$A$2:$B$18,2,FALSE)</f>
        <v>1000</v>
      </c>
      <c r="G10">
        <v>90</v>
      </c>
      <c r="H10">
        <f t="shared" si="0"/>
        <v>90</v>
      </c>
      <c r="I10" t="e">
        <f>VLOOKUP($A10&amp;"/"&amp;$B10&amp;"/"&amp;$C10&amp;"/"&amp;IF($D10="","*",$D10),BoostRules!$F$2:$G$65,2,FALSE)</f>
        <v>#N/A</v>
      </c>
      <c r="J10">
        <f>VLOOKUP($A10&amp;"/"&amp;$B10&amp;"/"&amp;"*"&amp;"/"&amp;IF($D10="","*",$D10),BoostRules!$F$2:$G$65,2,FALSE)</f>
        <v>90</v>
      </c>
      <c r="K10" t="e">
        <f>VLOOKUP($A10&amp;"/"&amp;$B10&amp;"/"&amp;IF($C10="","*",$C10)&amp;"/"&amp;IF($D10="","*",$D10),BoostRules!$F$2:$G$65,2,FALSE)</f>
        <v>#N/A</v>
      </c>
      <c r="L10">
        <f>VLOOKUP($A10&amp;"/"&amp;"*"&amp;"/"&amp;"*"&amp;"/"&amp;IF($D10="","*",$D10),BoostRules!$F$2:$G$65,2,FALSE)</f>
        <v>0</v>
      </c>
      <c r="N10">
        <f>'All Combos'!$F10+'All Combos'!$G10</f>
        <v>1090</v>
      </c>
      <c r="O10" s="12" t="b">
        <f t="shared" si="1"/>
        <v>0</v>
      </c>
    </row>
    <row r="11" spans="1:15" x14ac:dyDescent="0.2">
      <c r="A11" t="s">
        <v>4</v>
      </c>
      <c r="B11" t="s">
        <v>66</v>
      </c>
      <c r="C11" t="s">
        <v>45</v>
      </c>
      <c r="E11" t="s">
        <v>144</v>
      </c>
      <c r="F11">
        <f>VLOOKUP(E11,'Filter Categories'!$A$2:$B$18,2,FALSE)</f>
        <v>1000</v>
      </c>
      <c r="G11">
        <v>90</v>
      </c>
      <c r="H11">
        <f t="shared" si="0"/>
        <v>90</v>
      </c>
      <c r="I11" t="e">
        <f>VLOOKUP($A11&amp;"/"&amp;$B11&amp;"/"&amp;$C11&amp;"/"&amp;IF($D11="","*",$D11),BoostRules!$F$2:$G$65,2,FALSE)</f>
        <v>#N/A</v>
      </c>
      <c r="J11">
        <f>VLOOKUP($A11&amp;"/"&amp;$B11&amp;"/"&amp;"*"&amp;"/"&amp;IF($D11="","*",$D11),BoostRules!$F$2:$G$65,2,FALSE)</f>
        <v>90</v>
      </c>
      <c r="K11" t="e">
        <f>VLOOKUP($A11&amp;"/"&amp;$B11&amp;"/"&amp;IF($C11="","*",$C11)&amp;"/"&amp;IF($D11="","*",$D11),BoostRules!$F$2:$G$65,2,FALSE)</f>
        <v>#N/A</v>
      </c>
      <c r="L11">
        <f>VLOOKUP($A11&amp;"/"&amp;"*"&amp;"/"&amp;"*"&amp;"/"&amp;IF($D11="","*",$D11),BoostRules!$F$2:$G$65,2,FALSE)</f>
        <v>0</v>
      </c>
      <c r="N11">
        <f>'All Combos'!$F11+'All Combos'!$G11</f>
        <v>1090</v>
      </c>
      <c r="O11" s="12" t="b">
        <f t="shared" si="1"/>
        <v>0</v>
      </c>
    </row>
    <row r="12" spans="1:15" x14ac:dyDescent="0.2">
      <c r="A12" t="s">
        <v>4</v>
      </c>
      <c r="B12" t="s">
        <v>66</v>
      </c>
      <c r="C12" t="s">
        <v>55</v>
      </c>
      <c r="E12" t="s">
        <v>144</v>
      </c>
      <c r="F12">
        <f>VLOOKUP(E12,'Filter Categories'!$A$2:$B$18,2,FALSE)</f>
        <v>1000</v>
      </c>
      <c r="G12">
        <v>90</v>
      </c>
      <c r="H12">
        <f t="shared" si="0"/>
        <v>90</v>
      </c>
      <c r="I12" t="e">
        <f>VLOOKUP($A12&amp;"/"&amp;$B12&amp;"/"&amp;$C12&amp;"/"&amp;IF($D12="","*",$D12),BoostRules!$F$2:$G$65,2,FALSE)</f>
        <v>#N/A</v>
      </c>
      <c r="J12">
        <f>VLOOKUP($A12&amp;"/"&amp;$B12&amp;"/"&amp;"*"&amp;"/"&amp;IF($D12="","*",$D12),BoostRules!$F$2:$G$65,2,FALSE)</f>
        <v>90</v>
      </c>
      <c r="K12" t="e">
        <f>VLOOKUP($A12&amp;"/"&amp;$B12&amp;"/"&amp;IF($C12="","*",$C12)&amp;"/"&amp;IF($D12="","*",$D12),BoostRules!$F$2:$G$65,2,FALSE)</f>
        <v>#N/A</v>
      </c>
      <c r="L12">
        <f>VLOOKUP($A12&amp;"/"&amp;"*"&amp;"/"&amp;"*"&amp;"/"&amp;IF($D12="","*",$D12),BoostRules!$F$2:$G$65,2,FALSE)</f>
        <v>0</v>
      </c>
      <c r="N12">
        <f>'All Combos'!$F12+'All Combos'!$G12</f>
        <v>1090</v>
      </c>
      <c r="O12" s="12" t="b">
        <f t="shared" si="1"/>
        <v>0</v>
      </c>
    </row>
    <row r="13" spans="1:15" x14ac:dyDescent="0.2">
      <c r="A13" t="s">
        <v>4</v>
      </c>
      <c r="B13" t="s">
        <v>66</v>
      </c>
      <c r="C13" t="s">
        <v>56</v>
      </c>
      <c r="E13" t="s">
        <v>144</v>
      </c>
      <c r="F13">
        <f>VLOOKUP(E13,'Filter Categories'!$A$2:$B$18,2,FALSE)</f>
        <v>1000</v>
      </c>
      <c r="G13">
        <v>90</v>
      </c>
      <c r="H13">
        <f t="shared" si="0"/>
        <v>90</v>
      </c>
      <c r="I13" t="e">
        <f>VLOOKUP($A13&amp;"/"&amp;$B13&amp;"/"&amp;$C13&amp;"/"&amp;IF($D13="","*",$D13),BoostRules!$F$2:$G$65,2,FALSE)</f>
        <v>#N/A</v>
      </c>
      <c r="J13">
        <f>VLOOKUP($A13&amp;"/"&amp;$B13&amp;"/"&amp;"*"&amp;"/"&amp;IF($D13="","*",$D13),BoostRules!$F$2:$G$65,2,FALSE)</f>
        <v>90</v>
      </c>
      <c r="K13" t="e">
        <f>VLOOKUP($A13&amp;"/"&amp;$B13&amp;"/"&amp;IF($C13="","*",$C13)&amp;"/"&amp;IF($D13="","*",$D13),BoostRules!$F$2:$G$65,2,FALSE)</f>
        <v>#N/A</v>
      </c>
      <c r="L13">
        <f>VLOOKUP($A13&amp;"/"&amp;"*"&amp;"/"&amp;"*"&amp;"/"&amp;IF($D13="","*",$D13),BoostRules!$F$2:$G$65,2,FALSE)</f>
        <v>0</v>
      </c>
      <c r="N13">
        <f>'All Combos'!$F13+'All Combos'!$G13</f>
        <v>1090</v>
      </c>
      <c r="O13" s="12" t="b">
        <f t="shared" si="1"/>
        <v>0</v>
      </c>
    </row>
    <row r="14" spans="1:15" x14ac:dyDescent="0.2">
      <c r="A14" t="s">
        <v>4</v>
      </c>
      <c r="B14" t="s">
        <v>73</v>
      </c>
      <c r="C14" t="s">
        <v>113</v>
      </c>
      <c r="E14" t="s">
        <v>144</v>
      </c>
      <c r="F14">
        <f>VLOOKUP(E14,'Filter Categories'!$A$2:$B$18,2,FALSE)</f>
        <v>1000</v>
      </c>
      <c r="G14">
        <v>90</v>
      </c>
      <c r="H14">
        <f t="shared" si="0"/>
        <v>90</v>
      </c>
      <c r="I14" t="e">
        <f>VLOOKUP($A14&amp;"/"&amp;$B14&amp;"/"&amp;$C14&amp;"/"&amp;IF($D14="","*",$D14),BoostRules!$F$2:$G$65,2,FALSE)</f>
        <v>#N/A</v>
      </c>
      <c r="J14">
        <f>VLOOKUP($A14&amp;"/"&amp;$B14&amp;"/"&amp;"*"&amp;"/"&amp;IF($D14="","*",$D14),BoostRules!$F$2:$G$65,2,FALSE)</f>
        <v>90</v>
      </c>
      <c r="K14" t="e">
        <f>VLOOKUP($A14&amp;"/"&amp;$B14&amp;"/"&amp;IF($C14="","*",$C14)&amp;"/"&amp;IF($D14="","*",$D14),BoostRules!$F$2:$G$65,2,FALSE)</f>
        <v>#N/A</v>
      </c>
      <c r="L14">
        <f>VLOOKUP($A14&amp;"/"&amp;"*"&amp;"/"&amp;"*"&amp;"/"&amp;IF($D14="","*",$D14),BoostRules!$F$2:$G$65,2,FALSE)</f>
        <v>0</v>
      </c>
      <c r="N14">
        <f>'All Combos'!$F14+'All Combos'!$G14</f>
        <v>1090</v>
      </c>
      <c r="O14" s="12" t="b">
        <f t="shared" si="1"/>
        <v>0</v>
      </c>
    </row>
    <row r="15" spans="1:15" x14ac:dyDescent="0.2">
      <c r="A15" t="s">
        <v>4</v>
      </c>
      <c r="B15" t="s">
        <v>73</v>
      </c>
      <c r="C15" t="s">
        <v>110</v>
      </c>
      <c r="E15" t="s">
        <v>144</v>
      </c>
      <c r="F15">
        <f>VLOOKUP(E15,'Filter Categories'!$A$2:$B$18,2,FALSE)</f>
        <v>1000</v>
      </c>
      <c r="G15">
        <v>90</v>
      </c>
      <c r="H15">
        <f t="shared" si="0"/>
        <v>90</v>
      </c>
      <c r="I15" t="e">
        <f>VLOOKUP($A15&amp;"/"&amp;$B15&amp;"/"&amp;$C15&amp;"/"&amp;IF($D15="","*",$D15),BoostRules!$F$2:$G$65,2,FALSE)</f>
        <v>#N/A</v>
      </c>
      <c r="J15">
        <f>VLOOKUP($A15&amp;"/"&amp;$B15&amp;"/"&amp;"*"&amp;"/"&amp;IF($D15="","*",$D15),BoostRules!$F$2:$G$65,2,FALSE)</f>
        <v>90</v>
      </c>
      <c r="K15" t="e">
        <f>VLOOKUP($A15&amp;"/"&amp;$B15&amp;"/"&amp;IF($C15="","*",$C15)&amp;"/"&amp;IF($D15="","*",$D15),BoostRules!$F$2:$G$65,2,FALSE)</f>
        <v>#N/A</v>
      </c>
      <c r="L15">
        <f>VLOOKUP($A15&amp;"/"&amp;"*"&amp;"/"&amp;"*"&amp;"/"&amp;IF($D15="","*",$D15),BoostRules!$F$2:$G$65,2,FALSE)</f>
        <v>0</v>
      </c>
      <c r="N15">
        <f>'All Combos'!$F15+'All Combos'!$G15</f>
        <v>1090</v>
      </c>
      <c r="O15" s="12" t="b">
        <f t="shared" si="1"/>
        <v>0</v>
      </c>
    </row>
    <row r="16" spans="1:15" x14ac:dyDescent="0.2">
      <c r="A16" t="s">
        <v>4</v>
      </c>
      <c r="B16" t="s">
        <v>73</v>
      </c>
      <c r="C16" t="s">
        <v>84</v>
      </c>
      <c r="E16" t="s">
        <v>144</v>
      </c>
      <c r="F16">
        <f>VLOOKUP(E16,'Filter Categories'!$A$2:$B$18,2,FALSE)</f>
        <v>1000</v>
      </c>
      <c r="G16">
        <v>90</v>
      </c>
      <c r="H16">
        <f t="shared" si="0"/>
        <v>90</v>
      </c>
      <c r="I16" t="e">
        <f>VLOOKUP($A16&amp;"/"&amp;$B16&amp;"/"&amp;$C16&amp;"/"&amp;IF($D16="","*",$D16),BoostRules!$F$2:$G$65,2,FALSE)</f>
        <v>#N/A</v>
      </c>
      <c r="J16">
        <f>VLOOKUP($A16&amp;"/"&amp;$B16&amp;"/"&amp;"*"&amp;"/"&amp;IF($D16="","*",$D16),BoostRules!$F$2:$G$65,2,FALSE)</f>
        <v>90</v>
      </c>
      <c r="K16" t="e">
        <f>VLOOKUP($A16&amp;"/"&amp;$B16&amp;"/"&amp;IF($C16="","*",$C16)&amp;"/"&amp;IF($D16="","*",$D16),BoostRules!$F$2:$G$65,2,FALSE)</f>
        <v>#N/A</v>
      </c>
      <c r="L16">
        <f>VLOOKUP($A16&amp;"/"&amp;"*"&amp;"/"&amp;"*"&amp;"/"&amp;IF($D16="","*",$D16),BoostRules!$F$2:$G$65,2,FALSE)</f>
        <v>0</v>
      </c>
      <c r="N16">
        <f>'All Combos'!$F16+'All Combos'!$G16</f>
        <v>1090</v>
      </c>
      <c r="O16" s="12" t="b">
        <f t="shared" si="1"/>
        <v>0</v>
      </c>
    </row>
    <row r="17" spans="1:15" x14ac:dyDescent="0.2">
      <c r="A17" t="s">
        <v>4</v>
      </c>
      <c r="B17" t="s">
        <v>73</v>
      </c>
      <c r="C17" t="s">
        <v>105</v>
      </c>
      <c r="E17" t="s">
        <v>144</v>
      </c>
      <c r="F17">
        <f>VLOOKUP(E17,'Filter Categories'!$A$2:$B$18,2,FALSE)</f>
        <v>1000</v>
      </c>
      <c r="G17">
        <v>90</v>
      </c>
      <c r="H17">
        <f t="shared" si="0"/>
        <v>90</v>
      </c>
      <c r="I17" t="e">
        <f>VLOOKUP($A17&amp;"/"&amp;$B17&amp;"/"&amp;$C17&amp;"/"&amp;IF($D17="","*",$D17),BoostRules!$F$2:$G$65,2,FALSE)</f>
        <v>#N/A</v>
      </c>
      <c r="J17">
        <f>VLOOKUP($A17&amp;"/"&amp;$B17&amp;"/"&amp;"*"&amp;"/"&amp;IF($D17="","*",$D17),BoostRules!$F$2:$G$65,2,FALSE)</f>
        <v>90</v>
      </c>
      <c r="K17" t="e">
        <f>VLOOKUP($A17&amp;"/"&amp;$B17&amp;"/"&amp;IF($C17="","*",$C17)&amp;"/"&amp;IF($D17="","*",$D17),BoostRules!$F$2:$G$65,2,FALSE)</f>
        <v>#N/A</v>
      </c>
      <c r="L17">
        <f>VLOOKUP($A17&amp;"/"&amp;"*"&amp;"/"&amp;"*"&amp;"/"&amp;IF($D17="","*",$D17),BoostRules!$F$2:$G$65,2,FALSE)</f>
        <v>0</v>
      </c>
      <c r="N17">
        <f>'All Combos'!$F17+'All Combos'!$G17</f>
        <v>1090</v>
      </c>
      <c r="O17" s="12" t="b">
        <f t="shared" si="1"/>
        <v>0</v>
      </c>
    </row>
    <row r="18" spans="1:15" x14ac:dyDescent="0.2">
      <c r="A18" t="s">
        <v>4</v>
      </c>
      <c r="B18" t="s">
        <v>73</v>
      </c>
      <c r="C18" t="s">
        <v>109</v>
      </c>
      <c r="E18" t="s">
        <v>144</v>
      </c>
      <c r="F18">
        <f>VLOOKUP(E18,'Filter Categories'!$A$2:$B$18,2,FALSE)</f>
        <v>1000</v>
      </c>
      <c r="G18">
        <v>90</v>
      </c>
      <c r="H18">
        <f t="shared" si="0"/>
        <v>90</v>
      </c>
      <c r="I18" t="e">
        <f>VLOOKUP($A18&amp;"/"&amp;$B18&amp;"/"&amp;$C18&amp;"/"&amp;IF($D18="","*",$D18),BoostRules!$F$2:$G$65,2,FALSE)</f>
        <v>#N/A</v>
      </c>
      <c r="J18">
        <f>VLOOKUP($A18&amp;"/"&amp;$B18&amp;"/"&amp;"*"&amp;"/"&amp;IF($D18="","*",$D18),BoostRules!$F$2:$G$65,2,FALSE)</f>
        <v>90</v>
      </c>
      <c r="K18" t="e">
        <f>VLOOKUP($A18&amp;"/"&amp;$B18&amp;"/"&amp;IF($C18="","*",$C18)&amp;"/"&amp;IF($D18="","*",$D18),BoostRules!$F$2:$G$65,2,FALSE)</f>
        <v>#N/A</v>
      </c>
      <c r="L18">
        <f>VLOOKUP($A18&amp;"/"&amp;"*"&amp;"/"&amp;"*"&amp;"/"&amp;IF($D18="","*",$D18),BoostRules!$F$2:$G$65,2,FALSE)</f>
        <v>0</v>
      </c>
      <c r="N18">
        <f>'All Combos'!$F18+'All Combos'!$G18</f>
        <v>1090</v>
      </c>
      <c r="O18" s="12" t="b">
        <f t="shared" si="1"/>
        <v>0</v>
      </c>
    </row>
    <row r="19" spans="1:15" x14ac:dyDescent="0.2">
      <c r="A19" t="s">
        <v>4</v>
      </c>
      <c r="B19" t="s">
        <v>73</v>
      </c>
      <c r="C19" t="s">
        <v>112</v>
      </c>
      <c r="E19" t="s">
        <v>144</v>
      </c>
      <c r="F19">
        <f>VLOOKUP(E19,'Filter Categories'!$A$2:$B$18,2,FALSE)</f>
        <v>1000</v>
      </c>
      <c r="G19">
        <v>90</v>
      </c>
      <c r="H19">
        <f t="shared" si="0"/>
        <v>90</v>
      </c>
      <c r="I19" t="e">
        <f>VLOOKUP($A19&amp;"/"&amp;$B19&amp;"/"&amp;$C19&amp;"/"&amp;IF($D19="","*",$D19),BoostRules!$F$2:$G$65,2,FALSE)</f>
        <v>#N/A</v>
      </c>
      <c r="J19">
        <f>VLOOKUP($A19&amp;"/"&amp;$B19&amp;"/"&amp;"*"&amp;"/"&amp;IF($D19="","*",$D19),BoostRules!$F$2:$G$65,2,FALSE)</f>
        <v>90</v>
      </c>
      <c r="K19" t="e">
        <f>VLOOKUP($A19&amp;"/"&amp;$B19&amp;"/"&amp;IF($C19="","*",$C19)&amp;"/"&amp;IF($D19="","*",$D19),BoostRules!$F$2:$G$65,2,FALSE)</f>
        <v>#N/A</v>
      </c>
      <c r="L19">
        <f>VLOOKUP($A19&amp;"/"&amp;"*"&amp;"/"&amp;"*"&amp;"/"&amp;IF($D19="","*",$D19),BoostRules!$F$2:$G$65,2,FALSE)</f>
        <v>0</v>
      </c>
      <c r="N19">
        <f>'All Combos'!$F19+'All Combos'!$G19</f>
        <v>1090</v>
      </c>
      <c r="O19" s="12" t="b">
        <f t="shared" si="1"/>
        <v>0</v>
      </c>
    </row>
    <row r="20" spans="1:15" x14ac:dyDescent="0.2">
      <c r="A20" t="s">
        <v>4</v>
      </c>
      <c r="B20" t="s">
        <v>73</v>
      </c>
      <c r="C20" t="s">
        <v>106</v>
      </c>
      <c r="E20" t="s">
        <v>144</v>
      </c>
      <c r="F20">
        <f>VLOOKUP(E20,'Filter Categories'!$A$2:$B$18,2,FALSE)</f>
        <v>1000</v>
      </c>
      <c r="G20">
        <v>90</v>
      </c>
      <c r="H20">
        <f t="shared" si="0"/>
        <v>90</v>
      </c>
      <c r="I20" t="e">
        <f>VLOOKUP($A20&amp;"/"&amp;$B20&amp;"/"&amp;$C20&amp;"/"&amp;IF($D20="","*",$D20),BoostRules!$F$2:$G$65,2,FALSE)</f>
        <v>#N/A</v>
      </c>
      <c r="J20">
        <f>VLOOKUP($A20&amp;"/"&amp;$B20&amp;"/"&amp;"*"&amp;"/"&amp;IF($D20="","*",$D20),BoostRules!$F$2:$G$65,2,FALSE)</f>
        <v>90</v>
      </c>
      <c r="K20" t="e">
        <f>VLOOKUP($A20&amp;"/"&amp;$B20&amp;"/"&amp;IF($C20="","*",$C20)&amp;"/"&amp;IF($D20="","*",$D20),BoostRules!$F$2:$G$65,2,FALSE)</f>
        <v>#N/A</v>
      </c>
      <c r="L20">
        <f>VLOOKUP($A20&amp;"/"&amp;"*"&amp;"/"&amp;"*"&amp;"/"&amp;IF($D20="","*",$D20),BoostRules!$F$2:$G$65,2,FALSE)</f>
        <v>0</v>
      </c>
      <c r="N20">
        <f>'All Combos'!$F20+'All Combos'!$G20</f>
        <v>1090</v>
      </c>
      <c r="O20" s="12" t="b">
        <f t="shared" si="1"/>
        <v>0</v>
      </c>
    </row>
    <row r="21" spans="1:15" x14ac:dyDescent="0.2">
      <c r="A21" t="s">
        <v>4</v>
      </c>
      <c r="B21" t="s">
        <v>73</v>
      </c>
      <c r="C21" t="s">
        <v>90</v>
      </c>
      <c r="E21" t="s">
        <v>144</v>
      </c>
      <c r="F21">
        <f>VLOOKUP(E21,'Filter Categories'!$A$2:$B$18,2,FALSE)</f>
        <v>1000</v>
      </c>
      <c r="G21">
        <v>90</v>
      </c>
      <c r="H21">
        <f t="shared" si="0"/>
        <v>90</v>
      </c>
      <c r="I21" t="e">
        <f>VLOOKUP($A21&amp;"/"&amp;$B21&amp;"/"&amp;$C21&amp;"/"&amp;IF($D21="","*",$D21),BoostRules!$F$2:$G$65,2,FALSE)</f>
        <v>#N/A</v>
      </c>
      <c r="J21">
        <f>VLOOKUP($A21&amp;"/"&amp;$B21&amp;"/"&amp;"*"&amp;"/"&amp;IF($D21="","*",$D21),BoostRules!$F$2:$G$65,2,FALSE)</f>
        <v>90</v>
      </c>
      <c r="K21" t="e">
        <f>VLOOKUP($A21&amp;"/"&amp;$B21&amp;"/"&amp;IF($C21="","*",$C21)&amp;"/"&amp;IF($D21="","*",$D21),BoostRules!$F$2:$G$65,2,FALSE)</f>
        <v>#N/A</v>
      </c>
      <c r="L21">
        <f>VLOOKUP($A21&amp;"/"&amp;"*"&amp;"/"&amp;"*"&amp;"/"&amp;IF($D21="","*",$D21),BoostRules!$F$2:$G$65,2,FALSE)</f>
        <v>0</v>
      </c>
      <c r="N21">
        <f>'All Combos'!$F21+'All Combos'!$G21</f>
        <v>1090</v>
      </c>
      <c r="O21" s="12" t="b">
        <f t="shared" si="1"/>
        <v>0</v>
      </c>
    </row>
    <row r="22" spans="1:15" x14ac:dyDescent="0.2">
      <c r="A22" t="s">
        <v>4</v>
      </c>
      <c r="B22" t="s">
        <v>73</v>
      </c>
      <c r="C22" t="s">
        <v>79</v>
      </c>
      <c r="E22" t="s">
        <v>144</v>
      </c>
      <c r="F22">
        <f>VLOOKUP(E22,'Filter Categories'!$A$2:$B$18,2,FALSE)</f>
        <v>1000</v>
      </c>
      <c r="G22">
        <v>90</v>
      </c>
      <c r="H22">
        <f t="shared" si="0"/>
        <v>90</v>
      </c>
      <c r="I22" t="e">
        <f>VLOOKUP($A22&amp;"/"&amp;$B22&amp;"/"&amp;$C22&amp;"/"&amp;IF($D22="","*",$D22),BoostRules!$F$2:$G$65,2,FALSE)</f>
        <v>#N/A</v>
      </c>
      <c r="J22">
        <f>VLOOKUP($A22&amp;"/"&amp;$B22&amp;"/"&amp;"*"&amp;"/"&amp;IF($D22="","*",$D22),BoostRules!$F$2:$G$65,2,FALSE)</f>
        <v>90</v>
      </c>
      <c r="K22" t="e">
        <f>VLOOKUP($A22&amp;"/"&amp;$B22&amp;"/"&amp;IF($C22="","*",$C22)&amp;"/"&amp;IF($D22="","*",$D22),BoostRules!$F$2:$G$65,2,FALSE)</f>
        <v>#N/A</v>
      </c>
      <c r="L22">
        <f>VLOOKUP($A22&amp;"/"&amp;"*"&amp;"/"&amp;"*"&amp;"/"&amp;IF($D22="","*",$D22),BoostRules!$F$2:$G$65,2,FALSE)</f>
        <v>0</v>
      </c>
      <c r="N22">
        <f>'All Combos'!$F22+'All Combos'!$G22</f>
        <v>1090</v>
      </c>
      <c r="O22" s="12" t="b">
        <f t="shared" si="1"/>
        <v>0</v>
      </c>
    </row>
    <row r="23" spans="1:15" x14ac:dyDescent="0.2">
      <c r="A23" t="s">
        <v>4</v>
      </c>
      <c r="B23" t="s">
        <v>73</v>
      </c>
      <c r="C23" t="s">
        <v>107</v>
      </c>
      <c r="E23" t="s">
        <v>144</v>
      </c>
      <c r="F23">
        <f>VLOOKUP(E23,'Filter Categories'!$A$2:$B$18,2,FALSE)</f>
        <v>1000</v>
      </c>
      <c r="G23">
        <v>90</v>
      </c>
      <c r="H23">
        <f t="shared" si="0"/>
        <v>90</v>
      </c>
      <c r="I23" t="e">
        <f>VLOOKUP($A23&amp;"/"&amp;$B23&amp;"/"&amp;$C23&amp;"/"&amp;IF($D23="","*",$D23),BoostRules!$F$2:$G$65,2,FALSE)</f>
        <v>#N/A</v>
      </c>
      <c r="J23">
        <f>VLOOKUP($A23&amp;"/"&amp;$B23&amp;"/"&amp;"*"&amp;"/"&amp;IF($D23="","*",$D23),BoostRules!$F$2:$G$65,2,FALSE)</f>
        <v>90</v>
      </c>
      <c r="K23" t="e">
        <f>VLOOKUP($A23&amp;"/"&amp;$B23&amp;"/"&amp;IF($C23="","*",$C23)&amp;"/"&amp;IF($D23="","*",$D23),BoostRules!$F$2:$G$65,2,FALSE)</f>
        <v>#N/A</v>
      </c>
      <c r="L23">
        <f>VLOOKUP($A23&amp;"/"&amp;"*"&amp;"/"&amp;"*"&amp;"/"&amp;IF($D23="","*",$D23),BoostRules!$F$2:$G$65,2,FALSE)</f>
        <v>0</v>
      </c>
      <c r="N23">
        <f>'All Combos'!$F23+'All Combos'!$G23</f>
        <v>1090</v>
      </c>
      <c r="O23" s="12" t="b">
        <f t="shared" si="1"/>
        <v>0</v>
      </c>
    </row>
    <row r="24" spans="1:15" x14ac:dyDescent="0.2">
      <c r="A24" t="s">
        <v>4</v>
      </c>
      <c r="B24" t="s">
        <v>73</v>
      </c>
      <c r="C24" t="s">
        <v>108</v>
      </c>
      <c r="E24" t="s">
        <v>144</v>
      </c>
      <c r="F24">
        <f>VLOOKUP(E24,'Filter Categories'!$A$2:$B$18,2,FALSE)</f>
        <v>1000</v>
      </c>
      <c r="G24">
        <v>90</v>
      </c>
      <c r="H24">
        <f t="shared" si="0"/>
        <v>90</v>
      </c>
      <c r="I24" t="e">
        <f>VLOOKUP($A24&amp;"/"&amp;$B24&amp;"/"&amp;$C24&amp;"/"&amp;IF($D24="","*",$D24),BoostRules!$F$2:$G$65,2,FALSE)</f>
        <v>#N/A</v>
      </c>
      <c r="J24">
        <f>VLOOKUP($A24&amp;"/"&amp;$B24&amp;"/"&amp;"*"&amp;"/"&amp;IF($D24="","*",$D24),BoostRules!$F$2:$G$65,2,FALSE)</f>
        <v>90</v>
      </c>
      <c r="K24" t="e">
        <f>VLOOKUP($A24&amp;"/"&amp;$B24&amp;"/"&amp;IF($C24="","*",$C24)&amp;"/"&amp;IF($D24="","*",$D24),BoostRules!$F$2:$G$65,2,FALSE)</f>
        <v>#N/A</v>
      </c>
      <c r="L24">
        <f>VLOOKUP($A24&amp;"/"&amp;"*"&amp;"/"&amp;"*"&amp;"/"&amp;IF($D24="","*",$D24),BoostRules!$F$2:$G$65,2,FALSE)</f>
        <v>0</v>
      </c>
      <c r="N24">
        <f>'All Combos'!$F24+'All Combos'!$G24</f>
        <v>1090</v>
      </c>
      <c r="O24" s="12" t="b">
        <f t="shared" si="1"/>
        <v>0</v>
      </c>
    </row>
    <row r="25" spans="1:15" x14ac:dyDescent="0.2">
      <c r="A25" t="s">
        <v>4</v>
      </c>
      <c r="B25" t="s">
        <v>73</v>
      </c>
      <c r="C25" t="s">
        <v>111</v>
      </c>
      <c r="E25" t="s">
        <v>144</v>
      </c>
      <c r="F25">
        <f>VLOOKUP(E25,'Filter Categories'!$A$2:$B$18,2,FALSE)</f>
        <v>1000</v>
      </c>
      <c r="G25">
        <v>90</v>
      </c>
      <c r="H25">
        <f t="shared" si="0"/>
        <v>90</v>
      </c>
      <c r="I25" t="e">
        <f>VLOOKUP($A25&amp;"/"&amp;$B25&amp;"/"&amp;$C25&amp;"/"&amp;IF($D25="","*",$D25),BoostRules!$F$2:$G$65,2,FALSE)</f>
        <v>#N/A</v>
      </c>
      <c r="J25">
        <f>VLOOKUP($A25&amp;"/"&amp;$B25&amp;"/"&amp;"*"&amp;"/"&amp;IF($D25="","*",$D25),BoostRules!$F$2:$G$65,2,FALSE)</f>
        <v>90</v>
      </c>
      <c r="K25" t="e">
        <f>VLOOKUP($A25&amp;"/"&amp;$B25&amp;"/"&amp;IF($C25="","*",$C25)&amp;"/"&amp;IF($D25="","*",$D25),BoostRules!$F$2:$G$65,2,FALSE)</f>
        <v>#N/A</v>
      </c>
      <c r="L25">
        <f>VLOOKUP($A25&amp;"/"&amp;"*"&amp;"/"&amp;"*"&amp;"/"&amp;IF($D25="","*",$D25),BoostRules!$F$2:$G$65,2,FALSE)</f>
        <v>0</v>
      </c>
      <c r="N25">
        <f>'All Combos'!$F25+'All Combos'!$G25</f>
        <v>1090</v>
      </c>
      <c r="O25" s="12" t="b">
        <f t="shared" si="1"/>
        <v>0</v>
      </c>
    </row>
    <row r="26" spans="1:15" x14ac:dyDescent="0.2">
      <c r="A26" t="s">
        <v>4</v>
      </c>
      <c r="B26" t="s">
        <v>63</v>
      </c>
      <c r="C26" t="s">
        <v>52</v>
      </c>
      <c r="E26" t="s">
        <v>144</v>
      </c>
      <c r="F26">
        <f>VLOOKUP(E26,'Filter Categories'!$A$2:$B$18,2,FALSE)</f>
        <v>1000</v>
      </c>
      <c r="G26">
        <v>80</v>
      </c>
      <c r="H26">
        <f t="shared" si="0"/>
        <v>80</v>
      </c>
      <c r="I26" t="e">
        <f>VLOOKUP($A26&amp;"/"&amp;$B26&amp;"/"&amp;$C26&amp;"/"&amp;IF($D26="","*",$D26),BoostRules!$F$2:$G$65,2,FALSE)</f>
        <v>#N/A</v>
      </c>
      <c r="J26">
        <f>VLOOKUP($A26&amp;"/"&amp;$B26&amp;"/"&amp;"*"&amp;"/"&amp;IF($D26="","*",$D26),BoostRules!$F$2:$G$65,2,FALSE)</f>
        <v>80</v>
      </c>
      <c r="K26" t="e">
        <f>VLOOKUP($A26&amp;"/"&amp;$B26&amp;"/"&amp;IF($C26="","*",$C26)&amp;"/"&amp;IF($D26="","*",$D26),BoostRules!$F$2:$G$65,2,FALSE)</f>
        <v>#N/A</v>
      </c>
      <c r="L26">
        <f>VLOOKUP($A26&amp;"/"&amp;"*"&amp;"/"&amp;"*"&amp;"/"&amp;IF($D26="","*",$D26),BoostRules!$F$2:$G$65,2,FALSE)</f>
        <v>0</v>
      </c>
      <c r="N26">
        <f>'All Combos'!$F26+'All Combos'!$G26</f>
        <v>1080</v>
      </c>
      <c r="O26" s="12" t="b">
        <f t="shared" si="1"/>
        <v>0</v>
      </c>
    </row>
    <row r="27" spans="1:15" x14ac:dyDescent="0.2">
      <c r="A27" t="s">
        <v>4</v>
      </c>
      <c r="B27" t="s">
        <v>63</v>
      </c>
      <c r="C27" t="s">
        <v>53</v>
      </c>
      <c r="E27" t="s">
        <v>144</v>
      </c>
      <c r="F27">
        <f>VLOOKUP(E27,'Filter Categories'!$A$2:$B$18,2,FALSE)</f>
        <v>1000</v>
      </c>
      <c r="G27">
        <v>80</v>
      </c>
      <c r="H27">
        <f t="shared" si="0"/>
        <v>80</v>
      </c>
      <c r="I27" t="e">
        <f>VLOOKUP($A27&amp;"/"&amp;$B27&amp;"/"&amp;$C27&amp;"/"&amp;IF($D27="","*",$D27),BoostRules!$F$2:$G$65,2,FALSE)</f>
        <v>#N/A</v>
      </c>
      <c r="J27">
        <f>VLOOKUP($A27&amp;"/"&amp;$B27&amp;"/"&amp;"*"&amp;"/"&amp;IF($D27="","*",$D27),BoostRules!$F$2:$G$65,2,FALSE)</f>
        <v>80</v>
      </c>
      <c r="K27" t="e">
        <f>VLOOKUP($A27&amp;"/"&amp;$B27&amp;"/"&amp;IF($C27="","*",$C27)&amp;"/"&amp;IF($D27="","*",$D27),BoostRules!$F$2:$G$65,2,FALSE)</f>
        <v>#N/A</v>
      </c>
      <c r="L27">
        <f>VLOOKUP($A27&amp;"/"&amp;"*"&amp;"/"&amp;"*"&amp;"/"&amp;IF($D27="","*",$D27),BoostRules!$F$2:$G$65,2,FALSE)</f>
        <v>0</v>
      </c>
      <c r="N27">
        <f>'All Combos'!$F27+'All Combos'!$G27</f>
        <v>1080</v>
      </c>
      <c r="O27" s="12" t="b">
        <f t="shared" si="1"/>
        <v>0</v>
      </c>
    </row>
    <row r="28" spans="1:15" x14ac:dyDescent="0.2">
      <c r="A28" t="s">
        <v>4</v>
      </c>
      <c r="B28" t="s">
        <v>63</v>
      </c>
      <c r="C28" t="s">
        <v>54</v>
      </c>
      <c r="E28" t="s">
        <v>144</v>
      </c>
      <c r="F28">
        <f>VLOOKUP(E28,'Filter Categories'!$A$2:$B$18,2,FALSE)</f>
        <v>1000</v>
      </c>
      <c r="G28">
        <v>80</v>
      </c>
      <c r="H28">
        <f t="shared" si="0"/>
        <v>80</v>
      </c>
      <c r="I28" t="e">
        <f>VLOOKUP($A28&amp;"/"&amp;$B28&amp;"/"&amp;$C28&amp;"/"&amp;IF($D28="","*",$D28),BoostRules!$F$2:$G$65,2,FALSE)</f>
        <v>#N/A</v>
      </c>
      <c r="J28">
        <f>VLOOKUP($A28&amp;"/"&amp;$B28&amp;"/"&amp;"*"&amp;"/"&amp;IF($D28="","*",$D28),BoostRules!$F$2:$G$65,2,FALSE)</f>
        <v>80</v>
      </c>
      <c r="K28" t="e">
        <f>VLOOKUP($A28&amp;"/"&amp;$B28&amp;"/"&amp;IF($C28="","*",$C28)&amp;"/"&amp;IF($D28="","*",$D28),BoostRules!$F$2:$G$65,2,FALSE)</f>
        <v>#N/A</v>
      </c>
      <c r="L28">
        <f>VLOOKUP($A28&amp;"/"&amp;"*"&amp;"/"&amp;"*"&amp;"/"&amp;IF($D28="","*",$D28),BoostRules!$F$2:$G$65,2,FALSE)</f>
        <v>0</v>
      </c>
      <c r="N28">
        <f>'All Combos'!$F28+'All Combos'!$G28</f>
        <v>1080</v>
      </c>
      <c r="O28" s="12" t="b">
        <f t="shared" si="1"/>
        <v>0</v>
      </c>
    </row>
    <row r="29" spans="1:15" x14ac:dyDescent="0.2">
      <c r="A29" t="s">
        <v>4</v>
      </c>
      <c r="B29" t="s">
        <v>63</v>
      </c>
      <c r="C29" t="s">
        <v>45</v>
      </c>
      <c r="E29" t="s">
        <v>144</v>
      </c>
      <c r="F29">
        <f>VLOOKUP(E29,'Filter Categories'!$A$2:$B$18,2,FALSE)</f>
        <v>1000</v>
      </c>
      <c r="G29">
        <v>80</v>
      </c>
      <c r="H29">
        <f t="shared" si="0"/>
        <v>80</v>
      </c>
      <c r="I29" t="e">
        <f>VLOOKUP($A29&amp;"/"&amp;$B29&amp;"/"&amp;$C29&amp;"/"&amp;IF($D29="","*",$D29),BoostRules!$F$2:$G$65,2,FALSE)</f>
        <v>#N/A</v>
      </c>
      <c r="J29">
        <f>VLOOKUP($A29&amp;"/"&amp;$B29&amp;"/"&amp;"*"&amp;"/"&amp;IF($D29="","*",$D29),BoostRules!$F$2:$G$65,2,FALSE)</f>
        <v>80</v>
      </c>
      <c r="K29" t="e">
        <f>VLOOKUP($A29&amp;"/"&amp;$B29&amp;"/"&amp;IF($C29="","*",$C29)&amp;"/"&amp;IF($D29="","*",$D29),BoostRules!$F$2:$G$65,2,FALSE)</f>
        <v>#N/A</v>
      </c>
      <c r="L29">
        <f>VLOOKUP($A29&amp;"/"&amp;"*"&amp;"/"&amp;"*"&amp;"/"&amp;IF($D29="","*",$D29),BoostRules!$F$2:$G$65,2,FALSE)</f>
        <v>0</v>
      </c>
      <c r="N29">
        <f>'All Combos'!$F29+'All Combos'!$G29</f>
        <v>1080</v>
      </c>
      <c r="O29" s="12" t="b">
        <f t="shared" si="1"/>
        <v>0</v>
      </c>
    </row>
    <row r="30" spans="1:15" x14ac:dyDescent="0.2">
      <c r="A30" t="s">
        <v>4</v>
      </c>
      <c r="B30" t="s">
        <v>63</v>
      </c>
      <c r="C30" t="s">
        <v>55</v>
      </c>
      <c r="E30" t="s">
        <v>144</v>
      </c>
      <c r="F30">
        <f>VLOOKUP(E30,'Filter Categories'!$A$2:$B$18,2,FALSE)</f>
        <v>1000</v>
      </c>
      <c r="G30">
        <v>80</v>
      </c>
      <c r="H30">
        <f t="shared" si="0"/>
        <v>80</v>
      </c>
      <c r="I30" t="e">
        <f>VLOOKUP($A30&amp;"/"&amp;$B30&amp;"/"&amp;$C30&amp;"/"&amp;IF($D30="","*",$D30),BoostRules!$F$2:$G$65,2,FALSE)</f>
        <v>#N/A</v>
      </c>
      <c r="J30">
        <f>VLOOKUP($A30&amp;"/"&amp;$B30&amp;"/"&amp;"*"&amp;"/"&amp;IF($D30="","*",$D30),BoostRules!$F$2:$G$65,2,FALSE)</f>
        <v>80</v>
      </c>
      <c r="K30" t="e">
        <f>VLOOKUP($A30&amp;"/"&amp;$B30&amp;"/"&amp;IF($C30="","*",$C30)&amp;"/"&amp;IF($D30="","*",$D30),BoostRules!$F$2:$G$65,2,FALSE)</f>
        <v>#N/A</v>
      </c>
      <c r="L30">
        <f>VLOOKUP($A30&amp;"/"&amp;"*"&amp;"/"&amp;"*"&amp;"/"&amp;IF($D30="","*",$D30),BoostRules!$F$2:$G$65,2,FALSE)</f>
        <v>0</v>
      </c>
      <c r="N30">
        <f>'All Combos'!$F30+'All Combos'!$G30</f>
        <v>1080</v>
      </c>
      <c r="O30" s="12" t="b">
        <f t="shared" si="1"/>
        <v>0</v>
      </c>
    </row>
    <row r="31" spans="1:15" x14ac:dyDescent="0.2">
      <c r="A31" t="s">
        <v>4</v>
      </c>
      <c r="B31" t="s">
        <v>63</v>
      </c>
      <c r="C31" t="s">
        <v>56</v>
      </c>
      <c r="E31" t="s">
        <v>144</v>
      </c>
      <c r="F31">
        <f>VLOOKUP(E31,'Filter Categories'!$A$2:$B$18,2,FALSE)</f>
        <v>1000</v>
      </c>
      <c r="G31">
        <v>80</v>
      </c>
      <c r="H31">
        <f t="shared" si="0"/>
        <v>80</v>
      </c>
      <c r="I31" t="e">
        <f>VLOOKUP($A31&amp;"/"&amp;$B31&amp;"/"&amp;$C31&amp;"/"&amp;IF($D31="","*",$D31),BoostRules!$F$2:$G$65,2,FALSE)</f>
        <v>#N/A</v>
      </c>
      <c r="J31">
        <f>VLOOKUP($A31&amp;"/"&amp;$B31&amp;"/"&amp;"*"&amp;"/"&amp;IF($D31="","*",$D31),BoostRules!$F$2:$G$65,2,FALSE)</f>
        <v>80</v>
      </c>
      <c r="K31" t="e">
        <f>VLOOKUP($A31&amp;"/"&amp;$B31&amp;"/"&amp;IF($C31="","*",$C31)&amp;"/"&amp;IF($D31="","*",$D31),BoostRules!$F$2:$G$65,2,FALSE)</f>
        <v>#N/A</v>
      </c>
      <c r="L31">
        <f>VLOOKUP($A31&amp;"/"&amp;"*"&amp;"/"&amp;"*"&amp;"/"&amp;IF($D31="","*",$D31),BoostRules!$F$2:$G$65,2,FALSE)</f>
        <v>0</v>
      </c>
      <c r="N31">
        <f>'All Combos'!$F31+'All Combos'!$G31</f>
        <v>1080</v>
      </c>
      <c r="O31" s="12" t="b">
        <f t="shared" si="1"/>
        <v>0</v>
      </c>
    </row>
    <row r="32" spans="1:15" x14ac:dyDescent="0.2">
      <c r="A32" t="s">
        <v>4</v>
      </c>
      <c r="B32" t="s">
        <v>72</v>
      </c>
      <c r="C32" t="s">
        <v>113</v>
      </c>
      <c r="E32" t="s">
        <v>144</v>
      </c>
      <c r="F32">
        <f>VLOOKUP(E32,'Filter Categories'!$A$2:$B$18,2,FALSE)</f>
        <v>1000</v>
      </c>
      <c r="G32">
        <v>70</v>
      </c>
      <c r="H32">
        <f t="shared" si="0"/>
        <v>70</v>
      </c>
      <c r="I32" t="e">
        <f>VLOOKUP($A32&amp;"/"&amp;$B32&amp;"/"&amp;$C32&amp;"/"&amp;IF($D32="","*",$D32),BoostRules!$F$2:$G$65,2,FALSE)</f>
        <v>#N/A</v>
      </c>
      <c r="J32">
        <f>VLOOKUP($A32&amp;"/"&amp;$B32&amp;"/"&amp;"*"&amp;"/"&amp;IF($D32="","*",$D32),BoostRules!$F$2:$G$65,2,FALSE)</f>
        <v>70</v>
      </c>
      <c r="K32" t="e">
        <f>VLOOKUP($A32&amp;"/"&amp;$B32&amp;"/"&amp;IF($C32="","*",$C32)&amp;"/"&amp;IF($D32="","*",$D32),BoostRules!$F$2:$G$65,2,FALSE)</f>
        <v>#N/A</v>
      </c>
      <c r="L32">
        <f>VLOOKUP($A32&amp;"/"&amp;"*"&amp;"/"&amp;"*"&amp;"/"&amp;IF($D32="","*",$D32),BoostRules!$F$2:$G$65,2,FALSE)</f>
        <v>0</v>
      </c>
      <c r="N32">
        <f>'All Combos'!$F32+'All Combos'!$G32</f>
        <v>1070</v>
      </c>
      <c r="O32" s="12" t="b">
        <f t="shared" si="1"/>
        <v>0</v>
      </c>
    </row>
    <row r="33" spans="1:15" x14ac:dyDescent="0.2">
      <c r="A33" t="s">
        <v>4</v>
      </c>
      <c r="B33" t="s">
        <v>72</v>
      </c>
      <c r="C33" t="s">
        <v>110</v>
      </c>
      <c r="E33" t="s">
        <v>144</v>
      </c>
      <c r="F33">
        <f>VLOOKUP(E33,'Filter Categories'!$A$2:$B$18,2,FALSE)</f>
        <v>1000</v>
      </c>
      <c r="G33">
        <v>70</v>
      </c>
      <c r="H33">
        <f t="shared" si="0"/>
        <v>70</v>
      </c>
      <c r="I33" t="e">
        <f>VLOOKUP($A33&amp;"/"&amp;$B33&amp;"/"&amp;$C33&amp;"/"&amp;IF($D33="","*",$D33),BoostRules!$F$2:$G$65,2,FALSE)</f>
        <v>#N/A</v>
      </c>
      <c r="J33">
        <f>VLOOKUP($A33&amp;"/"&amp;$B33&amp;"/"&amp;"*"&amp;"/"&amp;IF($D33="","*",$D33),BoostRules!$F$2:$G$65,2,FALSE)</f>
        <v>70</v>
      </c>
      <c r="K33" t="e">
        <f>VLOOKUP($A33&amp;"/"&amp;$B33&amp;"/"&amp;IF($C33="","*",$C33)&amp;"/"&amp;IF($D33="","*",$D33),BoostRules!$F$2:$G$65,2,FALSE)</f>
        <v>#N/A</v>
      </c>
      <c r="L33">
        <f>VLOOKUP($A33&amp;"/"&amp;"*"&amp;"/"&amp;"*"&amp;"/"&amp;IF($D33="","*",$D33),BoostRules!$F$2:$G$65,2,FALSE)</f>
        <v>0</v>
      </c>
      <c r="N33">
        <f>'All Combos'!$F33+'All Combos'!$G33</f>
        <v>1070</v>
      </c>
      <c r="O33" s="12" t="b">
        <f t="shared" si="1"/>
        <v>0</v>
      </c>
    </row>
    <row r="34" spans="1:15" x14ac:dyDescent="0.2">
      <c r="A34" t="s">
        <v>4</v>
      </c>
      <c r="B34" t="s">
        <v>72</v>
      </c>
      <c r="C34" t="s">
        <v>84</v>
      </c>
      <c r="E34" t="s">
        <v>144</v>
      </c>
      <c r="F34">
        <f>VLOOKUP(E34,'Filter Categories'!$A$2:$B$18,2,FALSE)</f>
        <v>1000</v>
      </c>
      <c r="G34">
        <v>70</v>
      </c>
      <c r="H34">
        <f t="shared" si="0"/>
        <v>70</v>
      </c>
      <c r="I34" t="e">
        <f>VLOOKUP($A34&amp;"/"&amp;$B34&amp;"/"&amp;$C34&amp;"/"&amp;IF($D34="","*",$D34),BoostRules!$F$2:$G$65,2,FALSE)</f>
        <v>#N/A</v>
      </c>
      <c r="J34">
        <f>VLOOKUP($A34&amp;"/"&amp;$B34&amp;"/"&amp;"*"&amp;"/"&amp;IF($D34="","*",$D34),BoostRules!$F$2:$G$65,2,FALSE)</f>
        <v>70</v>
      </c>
      <c r="K34" t="e">
        <f>VLOOKUP($A34&amp;"/"&amp;$B34&amp;"/"&amp;IF($C34="","*",$C34)&amp;"/"&amp;IF($D34="","*",$D34),BoostRules!$F$2:$G$65,2,FALSE)</f>
        <v>#N/A</v>
      </c>
      <c r="L34">
        <f>VLOOKUP($A34&amp;"/"&amp;"*"&amp;"/"&amp;"*"&amp;"/"&amp;IF($D34="","*",$D34),BoostRules!$F$2:$G$65,2,FALSE)</f>
        <v>0</v>
      </c>
      <c r="N34">
        <f>'All Combos'!$F34+'All Combos'!$G34</f>
        <v>1070</v>
      </c>
      <c r="O34" s="12" t="b">
        <f t="shared" si="1"/>
        <v>0</v>
      </c>
    </row>
    <row r="35" spans="1:15" x14ac:dyDescent="0.2">
      <c r="A35" t="s">
        <v>4</v>
      </c>
      <c r="B35" t="s">
        <v>72</v>
      </c>
      <c r="C35" t="s">
        <v>105</v>
      </c>
      <c r="E35" t="s">
        <v>144</v>
      </c>
      <c r="F35">
        <f>VLOOKUP(E35,'Filter Categories'!$A$2:$B$18,2,FALSE)</f>
        <v>1000</v>
      </c>
      <c r="G35">
        <v>70</v>
      </c>
      <c r="H35">
        <f t="shared" si="0"/>
        <v>70</v>
      </c>
      <c r="I35" t="e">
        <f>VLOOKUP($A35&amp;"/"&amp;$B35&amp;"/"&amp;$C35&amp;"/"&amp;IF($D35="","*",$D35),BoostRules!$F$2:$G$65,2,FALSE)</f>
        <v>#N/A</v>
      </c>
      <c r="J35">
        <f>VLOOKUP($A35&amp;"/"&amp;$B35&amp;"/"&amp;"*"&amp;"/"&amp;IF($D35="","*",$D35),BoostRules!$F$2:$G$65,2,FALSE)</f>
        <v>70</v>
      </c>
      <c r="K35" t="e">
        <f>VLOOKUP($A35&amp;"/"&amp;$B35&amp;"/"&amp;IF($C35="","*",$C35)&amp;"/"&amp;IF($D35="","*",$D35),BoostRules!$F$2:$G$65,2,FALSE)</f>
        <v>#N/A</v>
      </c>
      <c r="L35">
        <f>VLOOKUP($A35&amp;"/"&amp;"*"&amp;"/"&amp;"*"&amp;"/"&amp;IF($D35="","*",$D35),BoostRules!$F$2:$G$65,2,FALSE)</f>
        <v>0</v>
      </c>
      <c r="N35">
        <f>'All Combos'!$F35+'All Combos'!$G35</f>
        <v>1070</v>
      </c>
      <c r="O35" s="12" t="b">
        <f t="shared" si="1"/>
        <v>0</v>
      </c>
    </row>
    <row r="36" spans="1:15" x14ac:dyDescent="0.2">
      <c r="A36" t="s">
        <v>4</v>
      </c>
      <c r="B36" t="s">
        <v>72</v>
      </c>
      <c r="C36" t="s">
        <v>109</v>
      </c>
      <c r="E36" t="s">
        <v>144</v>
      </c>
      <c r="F36">
        <f>VLOOKUP(E36,'Filter Categories'!$A$2:$B$18,2,FALSE)</f>
        <v>1000</v>
      </c>
      <c r="G36">
        <v>70</v>
      </c>
      <c r="H36">
        <f t="shared" si="0"/>
        <v>70</v>
      </c>
      <c r="I36" t="e">
        <f>VLOOKUP($A36&amp;"/"&amp;$B36&amp;"/"&amp;$C36&amp;"/"&amp;IF($D36="","*",$D36),BoostRules!$F$2:$G$65,2,FALSE)</f>
        <v>#N/A</v>
      </c>
      <c r="J36">
        <f>VLOOKUP($A36&amp;"/"&amp;$B36&amp;"/"&amp;"*"&amp;"/"&amp;IF($D36="","*",$D36),BoostRules!$F$2:$G$65,2,FALSE)</f>
        <v>70</v>
      </c>
      <c r="K36" t="e">
        <f>VLOOKUP($A36&amp;"/"&amp;$B36&amp;"/"&amp;IF($C36="","*",$C36)&amp;"/"&amp;IF($D36="","*",$D36),BoostRules!$F$2:$G$65,2,FALSE)</f>
        <v>#N/A</v>
      </c>
      <c r="L36">
        <f>VLOOKUP($A36&amp;"/"&amp;"*"&amp;"/"&amp;"*"&amp;"/"&amp;IF($D36="","*",$D36),BoostRules!$F$2:$G$65,2,FALSE)</f>
        <v>0</v>
      </c>
      <c r="N36">
        <f>'All Combos'!$F36+'All Combos'!$G36</f>
        <v>1070</v>
      </c>
      <c r="O36" s="12" t="b">
        <f t="shared" si="1"/>
        <v>0</v>
      </c>
    </row>
    <row r="37" spans="1:15" x14ac:dyDescent="0.2">
      <c r="A37" t="s">
        <v>4</v>
      </c>
      <c r="B37" t="s">
        <v>72</v>
      </c>
      <c r="C37" t="s">
        <v>112</v>
      </c>
      <c r="E37" t="s">
        <v>144</v>
      </c>
      <c r="F37">
        <f>VLOOKUP(E37,'Filter Categories'!$A$2:$B$18,2,FALSE)</f>
        <v>1000</v>
      </c>
      <c r="G37">
        <v>70</v>
      </c>
      <c r="H37">
        <f t="shared" si="0"/>
        <v>70</v>
      </c>
      <c r="I37" t="e">
        <f>VLOOKUP($A37&amp;"/"&amp;$B37&amp;"/"&amp;$C37&amp;"/"&amp;IF($D37="","*",$D37),BoostRules!$F$2:$G$65,2,FALSE)</f>
        <v>#N/A</v>
      </c>
      <c r="J37">
        <f>VLOOKUP($A37&amp;"/"&amp;$B37&amp;"/"&amp;"*"&amp;"/"&amp;IF($D37="","*",$D37),BoostRules!$F$2:$G$65,2,FALSE)</f>
        <v>70</v>
      </c>
      <c r="K37" t="e">
        <f>VLOOKUP($A37&amp;"/"&amp;$B37&amp;"/"&amp;IF($C37="","*",$C37)&amp;"/"&amp;IF($D37="","*",$D37),BoostRules!$F$2:$G$65,2,FALSE)</f>
        <v>#N/A</v>
      </c>
      <c r="L37">
        <f>VLOOKUP($A37&amp;"/"&amp;"*"&amp;"/"&amp;"*"&amp;"/"&amp;IF($D37="","*",$D37),BoostRules!$F$2:$G$65,2,FALSE)</f>
        <v>0</v>
      </c>
      <c r="N37">
        <f>'All Combos'!$F37+'All Combos'!$G37</f>
        <v>1070</v>
      </c>
      <c r="O37" s="12" t="b">
        <f t="shared" si="1"/>
        <v>0</v>
      </c>
    </row>
    <row r="38" spans="1:15" x14ac:dyDescent="0.2">
      <c r="A38" t="s">
        <v>4</v>
      </c>
      <c r="B38" t="s">
        <v>72</v>
      </c>
      <c r="C38" t="s">
        <v>106</v>
      </c>
      <c r="E38" t="s">
        <v>144</v>
      </c>
      <c r="F38">
        <f>VLOOKUP(E38,'Filter Categories'!$A$2:$B$18,2,FALSE)</f>
        <v>1000</v>
      </c>
      <c r="G38">
        <v>70</v>
      </c>
      <c r="H38">
        <f t="shared" si="0"/>
        <v>70</v>
      </c>
      <c r="I38" t="e">
        <f>VLOOKUP($A38&amp;"/"&amp;$B38&amp;"/"&amp;$C38&amp;"/"&amp;IF($D38="","*",$D38),BoostRules!$F$2:$G$65,2,FALSE)</f>
        <v>#N/A</v>
      </c>
      <c r="J38">
        <f>VLOOKUP($A38&amp;"/"&amp;$B38&amp;"/"&amp;"*"&amp;"/"&amp;IF($D38="","*",$D38),BoostRules!$F$2:$G$65,2,FALSE)</f>
        <v>70</v>
      </c>
      <c r="K38" t="e">
        <f>VLOOKUP($A38&amp;"/"&amp;$B38&amp;"/"&amp;IF($C38="","*",$C38)&amp;"/"&amp;IF($D38="","*",$D38),BoostRules!$F$2:$G$65,2,FALSE)</f>
        <v>#N/A</v>
      </c>
      <c r="L38">
        <f>VLOOKUP($A38&amp;"/"&amp;"*"&amp;"/"&amp;"*"&amp;"/"&amp;IF($D38="","*",$D38),BoostRules!$F$2:$G$65,2,FALSE)</f>
        <v>0</v>
      </c>
      <c r="N38">
        <f>'All Combos'!$F38+'All Combos'!$G38</f>
        <v>1070</v>
      </c>
      <c r="O38" s="12" t="b">
        <f t="shared" si="1"/>
        <v>0</v>
      </c>
    </row>
    <row r="39" spans="1:15" x14ac:dyDescent="0.2">
      <c r="A39" t="s">
        <v>4</v>
      </c>
      <c r="B39" t="s">
        <v>72</v>
      </c>
      <c r="C39" t="s">
        <v>90</v>
      </c>
      <c r="E39" t="s">
        <v>144</v>
      </c>
      <c r="F39">
        <f>VLOOKUP(E39,'Filter Categories'!$A$2:$B$18,2,FALSE)</f>
        <v>1000</v>
      </c>
      <c r="G39">
        <v>70</v>
      </c>
      <c r="H39">
        <f t="shared" si="0"/>
        <v>70</v>
      </c>
      <c r="I39" t="e">
        <f>VLOOKUP($A39&amp;"/"&amp;$B39&amp;"/"&amp;$C39&amp;"/"&amp;IF($D39="","*",$D39),BoostRules!$F$2:$G$65,2,FALSE)</f>
        <v>#N/A</v>
      </c>
      <c r="J39">
        <f>VLOOKUP($A39&amp;"/"&amp;$B39&amp;"/"&amp;"*"&amp;"/"&amp;IF($D39="","*",$D39),BoostRules!$F$2:$G$65,2,FALSE)</f>
        <v>70</v>
      </c>
      <c r="K39" t="e">
        <f>VLOOKUP($A39&amp;"/"&amp;$B39&amp;"/"&amp;IF($C39="","*",$C39)&amp;"/"&amp;IF($D39="","*",$D39),BoostRules!$F$2:$G$65,2,FALSE)</f>
        <v>#N/A</v>
      </c>
      <c r="L39">
        <f>VLOOKUP($A39&amp;"/"&amp;"*"&amp;"/"&amp;"*"&amp;"/"&amp;IF($D39="","*",$D39),BoostRules!$F$2:$G$65,2,FALSE)</f>
        <v>0</v>
      </c>
      <c r="N39">
        <f>'All Combos'!$F39+'All Combos'!$G39</f>
        <v>1070</v>
      </c>
      <c r="O39" s="12" t="b">
        <f t="shared" si="1"/>
        <v>0</v>
      </c>
    </row>
    <row r="40" spans="1:15" x14ac:dyDescent="0.2">
      <c r="A40" t="s">
        <v>4</v>
      </c>
      <c r="B40" t="s">
        <v>72</v>
      </c>
      <c r="C40" t="s">
        <v>79</v>
      </c>
      <c r="E40" t="s">
        <v>144</v>
      </c>
      <c r="F40">
        <f>VLOOKUP(E40,'Filter Categories'!$A$2:$B$18,2,FALSE)</f>
        <v>1000</v>
      </c>
      <c r="G40">
        <v>70</v>
      </c>
      <c r="H40">
        <f t="shared" si="0"/>
        <v>70</v>
      </c>
      <c r="I40" t="e">
        <f>VLOOKUP($A40&amp;"/"&amp;$B40&amp;"/"&amp;$C40&amp;"/"&amp;IF($D40="","*",$D40),BoostRules!$F$2:$G$65,2,FALSE)</f>
        <v>#N/A</v>
      </c>
      <c r="J40">
        <f>VLOOKUP($A40&amp;"/"&amp;$B40&amp;"/"&amp;"*"&amp;"/"&amp;IF($D40="","*",$D40),BoostRules!$F$2:$G$65,2,FALSE)</f>
        <v>70</v>
      </c>
      <c r="K40" t="e">
        <f>VLOOKUP($A40&amp;"/"&amp;$B40&amp;"/"&amp;IF($C40="","*",$C40)&amp;"/"&amp;IF($D40="","*",$D40),BoostRules!$F$2:$G$65,2,FALSE)</f>
        <v>#N/A</v>
      </c>
      <c r="L40">
        <f>VLOOKUP($A40&amp;"/"&amp;"*"&amp;"/"&amp;"*"&amp;"/"&amp;IF($D40="","*",$D40),BoostRules!$F$2:$G$65,2,FALSE)</f>
        <v>0</v>
      </c>
      <c r="N40">
        <f>'All Combos'!$F40+'All Combos'!$G40</f>
        <v>1070</v>
      </c>
      <c r="O40" s="12" t="b">
        <f t="shared" si="1"/>
        <v>0</v>
      </c>
    </row>
    <row r="41" spans="1:15" x14ac:dyDescent="0.2">
      <c r="A41" t="s">
        <v>4</v>
      </c>
      <c r="B41" t="s">
        <v>72</v>
      </c>
      <c r="C41" t="s">
        <v>328</v>
      </c>
      <c r="E41" t="s">
        <v>144</v>
      </c>
      <c r="F41" s="12">
        <f>VLOOKUP(E40,'Filter Categories'!$A$2:$B$18,2,FALSE)</f>
        <v>1000</v>
      </c>
      <c r="G41">
        <v>70</v>
      </c>
      <c r="H41" s="12">
        <f>IFERROR(I40,IFERROR(J40,IFERROR(K40,IFERROR(L40,IFERROR(M40,0)))))</f>
        <v>70</v>
      </c>
      <c r="I41" s="12"/>
      <c r="J41" s="12"/>
      <c r="K41" s="12"/>
      <c r="L41" s="12"/>
      <c r="N41" s="12">
        <f>'All Combos'!$F40+'All Combos'!$G40</f>
        <v>1070</v>
      </c>
      <c r="O41" s="12"/>
    </row>
    <row r="42" spans="1:15" x14ac:dyDescent="0.2">
      <c r="A42" t="s">
        <v>4</v>
      </c>
      <c r="B42" t="s">
        <v>72</v>
      </c>
      <c r="C42" t="s">
        <v>107</v>
      </c>
      <c r="E42" t="s">
        <v>144</v>
      </c>
      <c r="F42">
        <f>VLOOKUP(E42,'Filter Categories'!$A$2:$B$18,2,FALSE)</f>
        <v>1000</v>
      </c>
      <c r="G42">
        <v>70</v>
      </c>
      <c r="H42">
        <f t="shared" si="0"/>
        <v>70</v>
      </c>
      <c r="I42" t="e">
        <f>VLOOKUP($A42&amp;"/"&amp;$B42&amp;"/"&amp;$C42&amp;"/"&amp;IF($D42="","*",$D42),BoostRules!$F$2:$G$65,2,FALSE)</f>
        <v>#N/A</v>
      </c>
      <c r="J42">
        <f>VLOOKUP($A42&amp;"/"&amp;$B42&amp;"/"&amp;"*"&amp;"/"&amp;IF($D42="","*",$D42),BoostRules!$F$2:$G$65,2,FALSE)</f>
        <v>70</v>
      </c>
      <c r="K42" t="e">
        <f>VLOOKUP($A42&amp;"/"&amp;$B42&amp;"/"&amp;IF($C42="","*",$C42)&amp;"/"&amp;IF($D42="","*",$D42),BoostRules!$F$2:$G$65,2,FALSE)</f>
        <v>#N/A</v>
      </c>
      <c r="L42">
        <f>VLOOKUP($A42&amp;"/"&amp;"*"&amp;"/"&amp;"*"&amp;"/"&amp;IF($D42="","*",$D42),BoostRules!$F$2:$G$65,2,FALSE)</f>
        <v>0</v>
      </c>
      <c r="N42">
        <f>'All Combos'!$F42+'All Combos'!$G42</f>
        <v>1070</v>
      </c>
      <c r="O42" s="12" t="b">
        <f t="shared" si="1"/>
        <v>0</v>
      </c>
    </row>
    <row r="43" spans="1:15" x14ac:dyDescent="0.2">
      <c r="A43" t="s">
        <v>4</v>
      </c>
      <c r="B43" t="s">
        <v>72</v>
      </c>
      <c r="C43" t="s">
        <v>108</v>
      </c>
      <c r="E43" t="s">
        <v>144</v>
      </c>
      <c r="F43">
        <f>VLOOKUP(E43,'Filter Categories'!$A$2:$B$18,2,FALSE)</f>
        <v>1000</v>
      </c>
      <c r="G43">
        <v>70</v>
      </c>
      <c r="H43">
        <f t="shared" si="0"/>
        <v>70</v>
      </c>
      <c r="I43" t="e">
        <f>VLOOKUP($A43&amp;"/"&amp;$B43&amp;"/"&amp;$C43&amp;"/"&amp;IF($D43="","*",$D43),BoostRules!$F$2:$G$65,2,FALSE)</f>
        <v>#N/A</v>
      </c>
      <c r="J43">
        <f>VLOOKUP($A43&amp;"/"&amp;$B43&amp;"/"&amp;"*"&amp;"/"&amp;IF($D43="","*",$D43),BoostRules!$F$2:$G$65,2,FALSE)</f>
        <v>70</v>
      </c>
      <c r="K43" t="e">
        <f>VLOOKUP($A43&amp;"/"&amp;$B43&amp;"/"&amp;IF($C43="","*",$C43)&amp;"/"&amp;IF($D43="","*",$D43),BoostRules!$F$2:$G$65,2,FALSE)</f>
        <v>#N/A</v>
      </c>
      <c r="L43">
        <f>VLOOKUP($A43&amp;"/"&amp;"*"&amp;"/"&amp;"*"&amp;"/"&amp;IF($D43="","*",$D43),BoostRules!$F$2:$G$65,2,FALSE)</f>
        <v>0</v>
      </c>
      <c r="N43">
        <f>'All Combos'!$F43+'All Combos'!$G43</f>
        <v>1070</v>
      </c>
      <c r="O43" s="12" t="b">
        <f t="shared" si="1"/>
        <v>0</v>
      </c>
    </row>
    <row r="44" spans="1:15" x14ac:dyDescent="0.2">
      <c r="A44" t="s">
        <v>4</v>
      </c>
      <c r="B44" t="s">
        <v>72</v>
      </c>
      <c r="C44" t="s">
        <v>111</v>
      </c>
      <c r="E44" t="s">
        <v>144</v>
      </c>
      <c r="F44">
        <f>VLOOKUP(E44,'Filter Categories'!$A$2:$B$18,2,FALSE)</f>
        <v>1000</v>
      </c>
      <c r="G44">
        <v>70</v>
      </c>
      <c r="H44">
        <f t="shared" si="0"/>
        <v>70</v>
      </c>
      <c r="I44" t="e">
        <f>VLOOKUP($A44&amp;"/"&amp;$B44&amp;"/"&amp;$C44&amp;"/"&amp;IF($D44="","*",$D44),BoostRules!$F$2:$G$65,2,FALSE)</f>
        <v>#N/A</v>
      </c>
      <c r="J44">
        <f>VLOOKUP($A44&amp;"/"&amp;$B44&amp;"/"&amp;"*"&amp;"/"&amp;IF($D44="","*",$D44),BoostRules!$F$2:$G$65,2,FALSE)</f>
        <v>70</v>
      </c>
      <c r="K44" t="e">
        <f>VLOOKUP($A44&amp;"/"&amp;$B44&amp;"/"&amp;IF($C44="","*",$C44)&amp;"/"&amp;IF($D44="","*",$D44),BoostRules!$F$2:$G$65,2,FALSE)</f>
        <v>#N/A</v>
      </c>
      <c r="L44">
        <f>VLOOKUP($A44&amp;"/"&amp;"*"&amp;"/"&amp;"*"&amp;"/"&amp;IF($D44="","*",$D44),BoostRules!$F$2:$G$65,2,FALSE)</f>
        <v>0</v>
      </c>
      <c r="N44">
        <f>'All Combos'!$F44+'All Combos'!$G44</f>
        <v>1070</v>
      </c>
      <c r="O44" s="12" t="b">
        <f t="shared" si="1"/>
        <v>0</v>
      </c>
    </row>
    <row r="45" spans="1:15" x14ac:dyDescent="0.2">
      <c r="A45" t="s">
        <v>4</v>
      </c>
      <c r="B45" t="s">
        <v>57</v>
      </c>
      <c r="C45" t="s">
        <v>52</v>
      </c>
      <c r="E45" t="s">
        <v>144</v>
      </c>
      <c r="F45">
        <f>VLOOKUP(E45,'Filter Categories'!$A$2:$B$18,2,FALSE)</f>
        <v>1000</v>
      </c>
      <c r="G45">
        <v>60</v>
      </c>
      <c r="H45">
        <f t="shared" si="0"/>
        <v>60</v>
      </c>
      <c r="I45" t="e">
        <f>VLOOKUP($A45&amp;"/"&amp;$B45&amp;"/"&amp;$C45&amp;"/"&amp;IF($D45="","*",$D45),BoostRules!$F$2:$G$65,2,FALSE)</f>
        <v>#N/A</v>
      </c>
      <c r="J45">
        <f>VLOOKUP($A45&amp;"/"&amp;$B45&amp;"/"&amp;"*"&amp;"/"&amp;IF($D45="","*",$D45),BoostRules!$F$2:$G$65,2,FALSE)</f>
        <v>60</v>
      </c>
      <c r="K45" t="e">
        <f>VLOOKUP($A45&amp;"/"&amp;$B45&amp;"/"&amp;IF($C45="","*",$C45)&amp;"/"&amp;IF($D45="","*",$D45),BoostRules!$F$2:$G$65,2,FALSE)</f>
        <v>#N/A</v>
      </c>
      <c r="L45">
        <f>VLOOKUP($A45&amp;"/"&amp;"*"&amp;"/"&amp;"*"&amp;"/"&amp;IF($D45="","*",$D45),BoostRules!$F$2:$G$65,2,FALSE)</f>
        <v>0</v>
      </c>
      <c r="N45">
        <f>'All Combos'!$F45+'All Combos'!$G45</f>
        <v>1060</v>
      </c>
      <c r="O45" s="12" t="b">
        <f t="shared" si="1"/>
        <v>0</v>
      </c>
    </row>
    <row r="46" spans="1:15" x14ac:dyDescent="0.2">
      <c r="A46" t="s">
        <v>4</v>
      </c>
      <c r="B46" t="s">
        <v>57</v>
      </c>
      <c r="C46" t="s">
        <v>53</v>
      </c>
      <c r="E46" t="s">
        <v>144</v>
      </c>
      <c r="F46">
        <f>VLOOKUP(E46,'Filter Categories'!$A$2:$B$18,2,FALSE)</f>
        <v>1000</v>
      </c>
      <c r="G46">
        <v>60</v>
      </c>
      <c r="H46">
        <f t="shared" si="0"/>
        <v>60</v>
      </c>
      <c r="I46" t="e">
        <f>VLOOKUP($A46&amp;"/"&amp;$B46&amp;"/"&amp;$C46&amp;"/"&amp;IF($D46="","*",$D46),BoostRules!$F$2:$G$65,2,FALSE)</f>
        <v>#N/A</v>
      </c>
      <c r="J46">
        <f>VLOOKUP($A46&amp;"/"&amp;$B46&amp;"/"&amp;"*"&amp;"/"&amp;IF($D46="","*",$D46),BoostRules!$F$2:$G$65,2,FALSE)</f>
        <v>60</v>
      </c>
      <c r="K46" t="e">
        <f>VLOOKUP($A46&amp;"/"&amp;$B46&amp;"/"&amp;IF($C46="","*",$C46)&amp;"/"&amp;IF($D46="","*",$D46),BoostRules!$F$2:$G$65,2,FALSE)</f>
        <v>#N/A</v>
      </c>
      <c r="L46">
        <f>VLOOKUP($A46&amp;"/"&amp;"*"&amp;"/"&amp;"*"&amp;"/"&amp;IF($D46="","*",$D46),BoostRules!$F$2:$G$65,2,FALSE)</f>
        <v>0</v>
      </c>
      <c r="N46">
        <f>'All Combos'!$F46+'All Combos'!$G46</f>
        <v>1060</v>
      </c>
      <c r="O46" s="12" t="b">
        <f t="shared" si="1"/>
        <v>0</v>
      </c>
    </row>
    <row r="47" spans="1:15" x14ac:dyDescent="0.2">
      <c r="A47" t="s">
        <v>4</v>
      </c>
      <c r="B47" t="s">
        <v>57</v>
      </c>
      <c r="C47" t="s">
        <v>54</v>
      </c>
      <c r="E47" t="s">
        <v>144</v>
      </c>
      <c r="F47">
        <f>VLOOKUP(E47,'Filter Categories'!$A$2:$B$18,2,FALSE)</f>
        <v>1000</v>
      </c>
      <c r="G47">
        <v>60</v>
      </c>
      <c r="H47">
        <f t="shared" si="0"/>
        <v>60</v>
      </c>
      <c r="I47" t="e">
        <f>VLOOKUP($A47&amp;"/"&amp;$B47&amp;"/"&amp;$C47&amp;"/"&amp;IF($D47="","*",$D47),BoostRules!$F$2:$G$65,2,FALSE)</f>
        <v>#N/A</v>
      </c>
      <c r="J47">
        <f>VLOOKUP($A47&amp;"/"&amp;$B47&amp;"/"&amp;"*"&amp;"/"&amp;IF($D47="","*",$D47),BoostRules!$F$2:$G$65,2,FALSE)</f>
        <v>60</v>
      </c>
      <c r="K47" t="e">
        <f>VLOOKUP($A47&amp;"/"&amp;$B47&amp;"/"&amp;IF($C47="","*",$C47)&amp;"/"&amp;IF($D47="","*",$D47),BoostRules!$F$2:$G$65,2,FALSE)</f>
        <v>#N/A</v>
      </c>
      <c r="L47">
        <f>VLOOKUP($A47&amp;"/"&amp;"*"&amp;"/"&amp;"*"&amp;"/"&amp;IF($D47="","*",$D47),BoostRules!$F$2:$G$65,2,FALSE)</f>
        <v>0</v>
      </c>
      <c r="N47">
        <f>'All Combos'!$F47+'All Combos'!$G47</f>
        <v>1060</v>
      </c>
      <c r="O47" s="12" t="b">
        <f t="shared" si="1"/>
        <v>0</v>
      </c>
    </row>
    <row r="48" spans="1:15" x14ac:dyDescent="0.2">
      <c r="A48" t="s">
        <v>4</v>
      </c>
      <c r="B48" t="s">
        <v>57</v>
      </c>
      <c r="C48" t="s">
        <v>45</v>
      </c>
      <c r="E48" t="s">
        <v>144</v>
      </c>
      <c r="F48">
        <f>VLOOKUP(E48,'Filter Categories'!$A$2:$B$18,2,FALSE)</f>
        <v>1000</v>
      </c>
      <c r="G48">
        <v>60</v>
      </c>
      <c r="H48">
        <f t="shared" si="0"/>
        <v>60</v>
      </c>
      <c r="I48" t="e">
        <f>VLOOKUP($A48&amp;"/"&amp;$B48&amp;"/"&amp;$C48&amp;"/"&amp;IF($D48="","*",$D48),BoostRules!$F$2:$G$65,2,FALSE)</f>
        <v>#N/A</v>
      </c>
      <c r="J48">
        <f>VLOOKUP($A48&amp;"/"&amp;$B48&amp;"/"&amp;"*"&amp;"/"&amp;IF($D48="","*",$D48),BoostRules!$F$2:$G$65,2,FALSE)</f>
        <v>60</v>
      </c>
      <c r="K48" t="e">
        <f>VLOOKUP($A48&amp;"/"&amp;$B48&amp;"/"&amp;IF($C48="","*",$C48)&amp;"/"&amp;IF($D48="","*",$D48),BoostRules!$F$2:$G$65,2,FALSE)</f>
        <v>#N/A</v>
      </c>
      <c r="L48">
        <f>VLOOKUP($A48&amp;"/"&amp;"*"&amp;"/"&amp;"*"&amp;"/"&amp;IF($D48="","*",$D48),BoostRules!$F$2:$G$65,2,FALSE)</f>
        <v>0</v>
      </c>
      <c r="N48">
        <f>'All Combos'!$F48+'All Combos'!$G48</f>
        <v>1060</v>
      </c>
      <c r="O48" s="12" t="b">
        <f t="shared" si="1"/>
        <v>0</v>
      </c>
    </row>
    <row r="49" spans="1:15" x14ac:dyDescent="0.2">
      <c r="A49" t="s">
        <v>4</v>
      </c>
      <c r="B49" t="s">
        <v>57</v>
      </c>
      <c r="C49" t="s">
        <v>55</v>
      </c>
      <c r="E49" t="s">
        <v>144</v>
      </c>
      <c r="F49">
        <f>VLOOKUP(E49,'Filter Categories'!$A$2:$B$18,2,FALSE)</f>
        <v>1000</v>
      </c>
      <c r="G49">
        <v>60</v>
      </c>
      <c r="H49">
        <f t="shared" si="0"/>
        <v>60</v>
      </c>
      <c r="I49" t="e">
        <f>VLOOKUP($A49&amp;"/"&amp;$B49&amp;"/"&amp;$C49&amp;"/"&amp;IF($D49="","*",$D49),BoostRules!$F$2:$G$65,2,FALSE)</f>
        <v>#N/A</v>
      </c>
      <c r="J49">
        <f>VLOOKUP($A49&amp;"/"&amp;$B49&amp;"/"&amp;"*"&amp;"/"&amp;IF($D49="","*",$D49),BoostRules!$F$2:$G$65,2,FALSE)</f>
        <v>60</v>
      </c>
      <c r="K49" t="e">
        <f>VLOOKUP($A49&amp;"/"&amp;$B49&amp;"/"&amp;IF($C49="","*",$C49)&amp;"/"&amp;IF($D49="","*",$D49),BoostRules!$F$2:$G$65,2,FALSE)</f>
        <v>#N/A</v>
      </c>
      <c r="L49">
        <f>VLOOKUP($A49&amp;"/"&amp;"*"&amp;"/"&amp;"*"&amp;"/"&amp;IF($D49="","*",$D49),BoostRules!$F$2:$G$65,2,FALSE)</f>
        <v>0</v>
      </c>
      <c r="N49">
        <f>'All Combos'!$F49+'All Combos'!$G49</f>
        <v>1060</v>
      </c>
      <c r="O49" s="12" t="b">
        <f t="shared" si="1"/>
        <v>0</v>
      </c>
    </row>
    <row r="50" spans="1:15" x14ac:dyDescent="0.2">
      <c r="A50" t="s">
        <v>4</v>
      </c>
      <c r="B50" t="s">
        <v>57</v>
      </c>
      <c r="C50" t="s">
        <v>56</v>
      </c>
      <c r="E50" t="s">
        <v>144</v>
      </c>
      <c r="F50">
        <f>VLOOKUP(E50,'Filter Categories'!$A$2:$B$18,2,FALSE)</f>
        <v>1000</v>
      </c>
      <c r="G50">
        <v>60</v>
      </c>
      <c r="H50">
        <f t="shared" si="0"/>
        <v>60</v>
      </c>
      <c r="I50" t="e">
        <f>VLOOKUP($A50&amp;"/"&amp;$B50&amp;"/"&amp;$C50&amp;"/"&amp;IF($D50="","*",$D50),BoostRules!$F$2:$G$65,2,FALSE)</f>
        <v>#N/A</v>
      </c>
      <c r="J50">
        <f>VLOOKUP($A50&amp;"/"&amp;$B50&amp;"/"&amp;"*"&amp;"/"&amp;IF($D50="","*",$D50),BoostRules!$F$2:$G$65,2,FALSE)</f>
        <v>60</v>
      </c>
      <c r="K50" t="e">
        <f>VLOOKUP($A50&amp;"/"&amp;$B50&amp;"/"&amp;IF($C50="","*",$C50)&amp;"/"&amp;IF($D50="","*",$D50),BoostRules!$F$2:$G$65,2,FALSE)</f>
        <v>#N/A</v>
      </c>
      <c r="L50">
        <f>VLOOKUP($A50&amp;"/"&amp;"*"&amp;"/"&amp;"*"&amp;"/"&amp;IF($D50="","*",$D50),BoostRules!$F$2:$G$65,2,FALSE)</f>
        <v>0</v>
      </c>
      <c r="N50">
        <f>'All Combos'!$F50+'All Combos'!$G50</f>
        <v>1060</v>
      </c>
      <c r="O50" s="12" t="b">
        <f t="shared" si="1"/>
        <v>0</v>
      </c>
    </row>
    <row r="51" spans="1:15" x14ac:dyDescent="0.2">
      <c r="A51" t="s">
        <v>4</v>
      </c>
      <c r="B51" t="s">
        <v>71</v>
      </c>
      <c r="C51" t="s">
        <v>113</v>
      </c>
      <c r="E51" t="s">
        <v>144</v>
      </c>
      <c r="F51">
        <f>VLOOKUP(E51,'Filter Categories'!$A$2:$B$18,2,FALSE)</f>
        <v>1000</v>
      </c>
      <c r="G51">
        <v>60</v>
      </c>
      <c r="H51">
        <f t="shared" si="0"/>
        <v>60</v>
      </c>
      <c r="I51" t="e">
        <f>VLOOKUP($A51&amp;"/"&amp;$B51&amp;"/"&amp;$C51&amp;"/"&amp;IF($D51="","*",$D51),BoostRules!$F$2:$G$65,2,FALSE)</f>
        <v>#N/A</v>
      </c>
      <c r="J51">
        <f>VLOOKUP($A51&amp;"/"&amp;$B51&amp;"/"&amp;"*"&amp;"/"&amp;IF($D51="","*",$D51),BoostRules!$F$2:$G$65,2,FALSE)</f>
        <v>60</v>
      </c>
      <c r="K51" t="e">
        <f>VLOOKUP($A51&amp;"/"&amp;$B51&amp;"/"&amp;IF($C51="","*",$C51)&amp;"/"&amp;IF($D51="","*",$D51),BoostRules!$F$2:$G$65,2,FALSE)</f>
        <v>#N/A</v>
      </c>
      <c r="L51">
        <f>VLOOKUP($A51&amp;"/"&amp;"*"&amp;"/"&amp;"*"&amp;"/"&amp;IF($D51="","*",$D51),BoostRules!$F$2:$G$65,2,FALSE)</f>
        <v>0</v>
      </c>
      <c r="N51">
        <f>'All Combos'!$F51+'All Combos'!$G51</f>
        <v>1060</v>
      </c>
      <c r="O51" s="12" t="b">
        <f t="shared" si="1"/>
        <v>0</v>
      </c>
    </row>
    <row r="52" spans="1:15" x14ac:dyDescent="0.2">
      <c r="A52" t="s">
        <v>4</v>
      </c>
      <c r="B52" t="s">
        <v>71</v>
      </c>
      <c r="C52" t="s">
        <v>110</v>
      </c>
      <c r="E52" t="s">
        <v>144</v>
      </c>
      <c r="F52">
        <f>VLOOKUP(E52,'Filter Categories'!$A$2:$B$18,2,FALSE)</f>
        <v>1000</v>
      </c>
      <c r="G52">
        <v>60</v>
      </c>
      <c r="H52">
        <f t="shared" si="0"/>
        <v>60</v>
      </c>
      <c r="I52" t="e">
        <f>VLOOKUP($A52&amp;"/"&amp;$B52&amp;"/"&amp;$C52&amp;"/"&amp;IF($D52="","*",$D52),BoostRules!$F$2:$G$65,2,FALSE)</f>
        <v>#N/A</v>
      </c>
      <c r="J52">
        <f>VLOOKUP($A52&amp;"/"&amp;$B52&amp;"/"&amp;"*"&amp;"/"&amp;IF($D52="","*",$D52),BoostRules!$F$2:$G$65,2,FALSE)</f>
        <v>60</v>
      </c>
      <c r="K52" t="e">
        <f>VLOOKUP($A52&amp;"/"&amp;$B52&amp;"/"&amp;IF($C52="","*",$C52)&amp;"/"&amp;IF($D52="","*",$D52),BoostRules!$F$2:$G$65,2,FALSE)</f>
        <v>#N/A</v>
      </c>
      <c r="L52">
        <f>VLOOKUP($A52&amp;"/"&amp;"*"&amp;"/"&amp;"*"&amp;"/"&amp;IF($D52="","*",$D52),BoostRules!$F$2:$G$65,2,FALSE)</f>
        <v>0</v>
      </c>
      <c r="N52">
        <f>'All Combos'!$F52+'All Combos'!$G52</f>
        <v>1060</v>
      </c>
      <c r="O52" s="12" t="b">
        <f t="shared" si="1"/>
        <v>0</v>
      </c>
    </row>
    <row r="53" spans="1:15" x14ac:dyDescent="0.2">
      <c r="A53" t="s">
        <v>4</v>
      </c>
      <c r="B53" t="s">
        <v>71</v>
      </c>
      <c r="C53" t="s">
        <v>84</v>
      </c>
      <c r="E53" t="s">
        <v>144</v>
      </c>
      <c r="F53">
        <f>VLOOKUP(E53,'Filter Categories'!$A$2:$B$18,2,FALSE)</f>
        <v>1000</v>
      </c>
      <c r="G53">
        <v>60</v>
      </c>
      <c r="H53">
        <f t="shared" si="0"/>
        <v>60</v>
      </c>
      <c r="I53" t="e">
        <f>VLOOKUP($A53&amp;"/"&amp;$B53&amp;"/"&amp;$C53&amp;"/"&amp;IF($D53="","*",$D53),BoostRules!$F$2:$G$65,2,FALSE)</f>
        <v>#N/A</v>
      </c>
      <c r="J53">
        <f>VLOOKUP($A53&amp;"/"&amp;$B53&amp;"/"&amp;"*"&amp;"/"&amp;IF($D53="","*",$D53),BoostRules!$F$2:$G$65,2,FALSE)</f>
        <v>60</v>
      </c>
      <c r="K53" t="e">
        <f>VLOOKUP($A53&amp;"/"&amp;$B53&amp;"/"&amp;IF($C53="","*",$C53)&amp;"/"&amp;IF($D53="","*",$D53),BoostRules!$F$2:$G$65,2,FALSE)</f>
        <v>#N/A</v>
      </c>
      <c r="L53">
        <f>VLOOKUP($A53&amp;"/"&amp;"*"&amp;"/"&amp;"*"&amp;"/"&amp;IF($D53="","*",$D53),BoostRules!$F$2:$G$65,2,FALSE)</f>
        <v>0</v>
      </c>
      <c r="N53">
        <f>'All Combos'!$F53+'All Combos'!$G53</f>
        <v>1060</v>
      </c>
      <c r="O53" s="12" t="b">
        <f t="shared" si="1"/>
        <v>0</v>
      </c>
    </row>
    <row r="54" spans="1:15" x14ac:dyDescent="0.2">
      <c r="A54" t="s">
        <v>4</v>
      </c>
      <c r="B54" t="s">
        <v>71</v>
      </c>
      <c r="C54" t="s">
        <v>105</v>
      </c>
      <c r="E54" t="s">
        <v>144</v>
      </c>
      <c r="F54">
        <f>VLOOKUP(E54,'Filter Categories'!$A$2:$B$18,2,FALSE)</f>
        <v>1000</v>
      </c>
      <c r="G54">
        <v>60</v>
      </c>
      <c r="H54">
        <f t="shared" si="0"/>
        <v>60</v>
      </c>
      <c r="I54" t="e">
        <f>VLOOKUP($A54&amp;"/"&amp;$B54&amp;"/"&amp;$C54&amp;"/"&amp;IF($D54="","*",$D54),BoostRules!$F$2:$G$65,2,FALSE)</f>
        <v>#N/A</v>
      </c>
      <c r="J54">
        <f>VLOOKUP($A54&amp;"/"&amp;$B54&amp;"/"&amp;"*"&amp;"/"&amp;IF($D54="","*",$D54),BoostRules!$F$2:$G$65,2,FALSE)</f>
        <v>60</v>
      </c>
      <c r="K54" t="e">
        <f>VLOOKUP($A54&amp;"/"&amp;$B54&amp;"/"&amp;IF($C54="","*",$C54)&amp;"/"&amp;IF($D54="","*",$D54),BoostRules!$F$2:$G$65,2,FALSE)</f>
        <v>#N/A</v>
      </c>
      <c r="L54">
        <f>VLOOKUP($A54&amp;"/"&amp;"*"&amp;"/"&amp;"*"&amp;"/"&amp;IF($D54="","*",$D54),BoostRules!$F$2:$G$65,2,FALSE)</f>
        <v>0</v>
      </c>
      <c r="N54">
        <f>'All Combos'!$F54+'All Combos'!$G54</f>
        <v>1060</v>
      </c>
      <c r="O54" s="12" t="b">
        <f t="shared" si="1"/>
        <v>0</v>
      </c>
    </row>
    <row r="55" spans="1:15" x14ac:dyDescent="0.2">
      <c r="A55" t="s">
        <v>4</v>
      </c>
      <c r="B55" t="s">
        <v>71</v>
      </c>
      <c r="C55" t="s">
        <v>109</v>
      </c>
      <c r="E55" t="s">
        <v>144</v>
      </c>
      <c r="F55">
        <f>VLOOKUP(E55,'Filter Categories'!$A$2:$B$18,2,FALSE)</f>
        <v>1000</v>
      </c>
      <c r="G55">
        <v>60</v>
      </c>
      <c r="H55">
        <f t="shared" si="0"/>
        <v>60</v>
      </c>
      <c r="I55" t="e">
        <f>VLOOKUP($A55&amp;"/"&amp;$B55&amp;"/"&amp;$C55&amp;"/"&amp;IF($D55="","*",$D55),BoostRules!$F$2:$G$65,2,FALSE)</f>
        <v>#N/A</v>
      </c>
      <c r="J55">
        <f>VLOOKUP($A55&amp;"/"&amp;$B55&amp;"/"&amp;"*"&amp;"/"&amp;IF($D55="","*",$D55),BoostRules!$F$2:$G$65,2,FALSE)</f>
        <v>60</v>
      </c>
      <c r="K55" t="e">
        <f>VLOOKUP($A55&amp;"/"&amp;$B55&amp;"/"&amp;IF($C55="","*",$C55)&amp;"/"&amp;IF($D55="","*",$D55),BoostRules!$F$2:$G$65,2,FALSE)</f>
        <v>#N/A</v>
      </c>
      <c r="L55">
        <f>VLOOKUP($A55&amp;"/"&amp;"*"&amp;"/"&amp;"*"&amp;"/"&amp;IF($D55="","*",$D55),BoostRules!$F$2:$G$65,2,FALSE)</f>
        <v>0</v>
      </c>
      <c r="N55">
        <f>'All Combos'!$F55+'All Combos'!$G55</f>
        <v>1060</v>
      </c>
      <c r="O55" s="12" t="b">
        <f t="shared" si="1"/>
        <v>0</v>
      </c>
    </row>
    <row r="56" spans="1:15" x14ac:dyDescent="0.2">
      <c r="A56" t="s">
        <v>4</v>
      </c>
      <c r="B56" t="s">
        <v>71</v>
      </c>
      <c r="C56" t="s">
        <v>112</v>
      </c>
      <c r="E56" t="s">
        <v>144</v>
      </c>
      <c r="F56">
        <f>VLOOKUP(E56,'Filter Categories'!$A$2:$B$18,2,FALSE)</f>
        <v>1000</v>
      </c>
      <c r="G56">
        <v>60</v>
      </c>
      <c r="H56">
        <f t="shared" si="0"/>
        <v>60</v>
      </c>
      <c r="I56" t="e">
        <f>VLOOKUP($A56&amp;"/"&amp;$B56&amp;"/"&amp;$C56&amp;"/"&amp;IF($D56="","*",$D56),BoostRules!$F$2:$G$65,2,FALSE)</f>
        <v>#N/A</v>
      </c>
      <c r="J56">
        <f>VLOOKUP($A56&amp;"/"&amp;$B56&amp;"/"&amp;"*"&amp;"/"&amp;IF($D56="","*",$D56),BoostRules!$F$2:$G$65,2,FALSE)</f>
        <v>60</v>
      </c>
      <c r="K56" t="e">
        <f>VLOOKUP($A56&amp;"/"&amp;$B56&amp;"/"&amp;IF($C56="","*",$C56)&amp;"/"&amp;IF($D56="","*",$D56),BoostRules!$F$2:$G$65,2,FALSE)</f>
        <v>#N/A</v>
      </c>
      <c r="L56">
        <f>VLOOKUP($A56&amp;"/"&amp;"*"&amp;"/"&amp;"*"&amp;"/"&amp;IF($D56="","*",$D56),BoostRules!$F$2:$G$65,2,FALSE)</f>
        <v>0</v>
      </c>
      <c r="N56">
        <f>'All Combos'!$F56+'All Combos'!$G56</f>
        <v>1060</v>
      </c>
      <c r="O56" s="12" t="b">
        <f t="shared" si="1"/>
        <v>0</v>
      </c>
    </row>
    <row r="57" spans="1:15" x14ac:dyDescent="0.2">
      <c r="A57" t="s">
        <v>4</v>
      </c>
      <c r="B57" t="s">
        <v>71</v>
      </c>
      <c r="C57" t="s">
        <v>106</v>
      </c>
      <c r="E57" t="s">
        <v>144</v>
      </c>
      <c r="F57">
        <f>VLOOKUP(E57,'Filter Categories'!$A$2:$B$18,2,FALSE)</f>
        <v>1000</v>
      </c>
      <c r="G57">
        <v>60</v>
      </c>
      <c r="H57">
        <f t="shared" si="0"/>
        <v>60</v>
      </c>
      <c r="I57" t="e">
        <f>VLOOKUP($A57&amp;"/"&amp;$B57&amp;"/"&amp;$C57&amp;"/"&amp;IF($D57="","*",$D57),BoostRules!$F$2:$G$65,2,FALSE)</f>
        <v>#N/A</v>
      </c>
      <c r="J57">
        <f>VLOOKUP($A57&amp;"/"&amp;$B57&amp;"/"&amp;"*"&amp;"/"&amp;IF($D57="","*",$D57),BoostRules!$F$2:$G$65,2,FALSE)</f>
        <v>60</v>
      </c>
      <c r="K57" t="e">
        <f>VLOOKUP($A57&amp;"/"&amp;$B57&amp;"/"&amp;IF($C57="","*",$C57)&amp;"/"&amp;IF($D57="","*",$D57),BoostRules!$F$2:$G$65,2,FALSE)</f>
        <v>#N/A</v>
      </c>
      <c r="L57">
        <f>VLOOKUP($A57&amp;"/"&amp;"*"&amp;"/"&amp;"*"&amp;"/"&amp;IF($D57="","*",$D57),BoostRules!$F$2:$G$65,2,FALSE)</f>
        <v>0</v>
      </c>
      <c r="N57">
        <f>'All Combos'!$F57+'All Combos'!$G57</f>
        <v>1060</v>
      </c>
      <c r="O57" s="12" t="b">
        <f t="shared" si="1"/>
        <v>0</v>
      </c>
    </row>
    <row r="58" spans="1:15" x14ac:dyDescent="0.2">
      <c r="A58" t="s">
        <v>4</v>
      </c>
      <c r="B58" t="s">
        <v>71</v>
      </c>
      <c r="C58" t="s">
        <v>90</v>
      </c>
      <c r="E58" t="s">
        <v>144</v>
      </c>
      <c r="F58">
        <f>VLOOKUP(E58,'Filter Categories'!$A$2:$B$18,2,FALSE)</f>
        <v>1000</v>
      </c>
      <c r="G58">
        <v>60</v>
      </c>
      <c r="H58">
        <f t="shared" si="0"/>
        <v>60</v>
      </c>
      <c r="I58" t="e">
        <f>VLOOKUP($A58&amp;"/"&amp;$B58&amp;"/"&amp;$C58&amp;"/"&amp;IF($D58="","*",$D58),BoostRules!$F$2:$G$65,2,FALSE)</f>
        <v>#N/A</v>
      </c>
      <c r="J58">
        <f>VLOOKUP($A58&amp;"/"&amp;$B58&amp;"/"&amp;"*"&amp;"/"&amp;IF($D58="","*",$D58),BoostRules!$F$2:$G$65,2,FALSE)</f>
        <v>60</v>
      </c>
      <c r="K58" t="e">
        <f>VLOOKUP($A58&amp;"/"&amp;$B58&amp;"/"&amp;IF($C58="","*",$C58)&amp;"/"&amp;IF($D58="","*",$D58),BoostRules!$F$2:$G$65,2,FALSE)</f>
        <v>#N/A</v>
      </c>
      <c r="L58">
        <f>VLOOKUP($A58&amp;"/"&amp;"*"&amp;"/"&amp;"*"&amp;"/"&amp;IF($D58="","*",$D58),BoostRules!$F$2:$G$65,2,FALSE)</f>
        <v>0</v>
      </c>
      <c r="N58">
        <f>'All Combos'!$F58+'All Combos'!$G58</f>
        <v>1060</v>
      </c>
      <c r="O58" s="12" t="b">
        <f t="shared" si="1"/>
        <v>0</v>
      </c>
    </row>
    <row r="59" spans="1:15" x14ac:dyDescent="0.2">
      <c r="A59" t="s">
        <v>4</v>
      </c>
      <c r="B59" t="s">
        <v>71</v>
      </c>
      <c r="C59" t="s">
        <v>79</v>
      </c>
      <c r="E59" t="s">
        <v>144</v>
      </c>
      <c r="F59">
        <f>VLOOKUP(E59,'Filter Categories'!$A$2:$B$18,2,FALSE)</f>
        <v>1000</v>
      </c>
      <c r="G59">
        <v>60</v>
      </c>
      <c r="H59">
        <f t="shared" si="0"/>
        <v>60</v>
      </c>
      <c r="I59" t="e">
        <f>VLOOKUP($A59&amp;"/"&amp;$B59&amp;"/"&amp;$C59&amp;"/"&amp;IF($D59="","*",$D59),BoostRules!$F$2:$G$65,2,FALSE)</f>
        <v>#N/A</v>
      </c>
      <c r="J59">
        <f>VLOOKUP($A59&amp;"/"&amp;$B59&amp;"/"&amp;"*"&amp;"/"&amp;IF($D59="","*",$D59),BoostRules!$F$2:$G$65,2,FALSE)</f>
        <v>60</v>
      </c>
      <c r="K59" t="e">
        <f>VLOOKUP($A59&amp;"/"&amp;$B59&amp;"/"&amp;IF($C59="","*",$C59)&amp;"/"&amp;IF($D59="","*",$D59),BoostRules!$F$2:$G$65,2,FALSE)</f>
        <v>#N/A</v>
      </c>
      <c r="L59">
        <f>VLOOKUP($A59&amp;"/"&amp;"*"&amp;"/"&amp;"*"&amp;"/"&amp;IF($D59="","*",$D59),BoostRules!$F$2:$G$65,2,FALSE)</f>
        <v>0</v>
      </c>
      <c r="N59">
        <f>'All Combos'!$F59+'All Combos'!$G59</f>
        <v>1060</v>
      </c>
      <c r="O59" s="12" t="b">
        <f t="shared" si="1"/>
        <v>0</v>
      </c>
    </row>
    <row r="60" spans="1:15" x14ac:dyDescent="0.2">
      <c r="A60" t="s">
        <v>4</v>
      </c>
      <c r="B60" t="s">
        <v>71</v>
      </c>
      <c r="C60" t="s">
        <v>107</v>
      </c>
      <c r="E60" t="s">
        <v>144</v>
      </c>
      <c r="F60">
        <f>VLOOKUP(E60,'Filter Categories'!$A$2:$B$18,2,FALSE)</f>
        <v>1000</v>
      </c>
      <c r="G60">
        <v>60</v>
      </c>
      <c r="H60">
        <f t="shared" si="0"/>
        <v>60</v>
      </c>
      <c r="I60" t="e">
        <f>VLOOKUP($A60&amp;"/"&amp;$B60&amp;"/"&amp;$C60&amp;"/"&amp;IF($D60="","*",$D60),BoostRules!$F$2:$G$65,2,FALSE)</f>
        <v>#N/A</v>
      </c>
      <c r="J60">
        <f>VLOOKUP($A60&amp;"/"&amp;$B60&amp;"/"&amp;"*"&amp;"/"&amp;IF($D60="","*",$D60),BoostRules!$F$2:$G$65,2,FALSE)</f>
        <v>60</v>
      </c>
      <c r="K60" t="e">
        <f>VLOOKUP($A60&amp;"/"&amp;$B60&amp;"/"&amp;IF($C60="","*",$C60)&amp;"/"&amp;IF($D60="","*",$D60),BoostRules!$F$2:$G$65,2,FALSE)</f>
        <v>#N/A</v>
      </c>
      <c r="L60">
        <f>VLOOKUP($A60&amp;"/"&amp;"*"&amp;"/"&amp;"*"&amp;"/"&amp;IF($D60="","*",$D60),BoostRules!$F$2:$G$65,2,FALSE)</f>
        <v>0</v>
      </c>
      <c r="N60">
        <f>'All Combos'!$F60+'All Combos'!$G60</f>
        <v>1060</v>
      </c>
      <c r="O60" s="12" t="b">
        <f t="shared" si="1"/>
        <v>0</v>
      </c>
    </row>
    <row r="61" spans="1:15" x14ac:dyDescent="0.2">
      <c r="A61" t="s">
        <v>4</v>
      </c>
      <c r="B61" t="s">
        <v>71</v>
      </c>
      <c r="C61" t="s">
        <v>108</v>
      </c>
      <c r="E61" t="s">
        <v>144</v>
      </c>
      <c r="F61">
        <f>VLOOKUP(E61,'Filter Categories'!$A$2:$B$18,2,FALSE)</f>
        <v>1000</v>
      </c>
      <c r="G61">
        <v>60</v>
      </c>
      <c r="H61">
        <f t="shared" si="0"/>
        <v>60</v>
      </c>
      <c r="I61" t="e">
        <f>VLOOKUP($A61&amp;"/"&amp;$B61&amp;"/"&amp;$C61&amp;"/"&amp;IF($D61="","*",$D61),BoostRules!$F$2:$G$65,2,FALSE)</f>
        <v>#N/A</v>
      </c>
      <c r="J61">
        <f>VLOOKUP($A61&amp;"/"&amp;$B61&amp;"/"&amp;"*"&amp;"/"&amp;IF($D61="","*",$D61),BoostRules!$F$2:$G$65,2,FALSE)</f>
        <v>60</v>
      </c>
      <c r="K61" t="e">
        <f>VLOOKUP($A61&amp;"/"&amp;$B61&amp;"/"&amp;IF($C61="","*",$C61)&amp;"/"&amp;IF($D61="","*",$D61),BoostRules!$F$2:$G$65,2,FALSE)</f>
        <v>#N/A</v>
      </c>
      <c r="L61">
        <f>VLOOKUP($A61&amp;"/"&amp;"*"&amp;"/"&amp;"*"&amp;"/"&amp;IF($D61="","*",$D61),BoostRules!$F$2:$G$65,2,FALSE)</f>
        <v>0</v>
      </c>
      <c r="N61">
        <f>'All Combos'!$F61+'All Combos'!$G61</f>
        <v>1060</v>
      </c>
      <c r="O61" s="12" t="b">
        <f t="shared" si="1"/>
        <v>0</v>
      </c>
    </row>
    <row r="62" spans="1:15" x14ac:dyDescent="0.2">
      <c r="A62" t="s">
        <v>4</v>
      </c>
      <c r="B62" t="s">
        <v>71</v>
      </c>
      <c r="C62" t="s">
        <v>111</v>
      </c>
      <c r="E62" t="s">
        <v>144</v>
      </c>
      <c r="F62">
        <f>VLOOKUP(E62,'Filter Categories'!$A$2:$B$18,2,FALSE)</f>
        <v>1000</v>
      </c>
      <c r="G62">
        <v>60</v>
      </c>
      <c r="H62">
        <f t="shared" si="0"/>
        <v>60</v>
      </c>
      <c r="I62" t="e">
        <f>VLOOKUP($A62&amp;"/"&amp;$B62&amp;"/"&amp;$C62&amp;"/"&amp;IF($D62="","*",$D62),BoostRules!$F$2:$G$65,2,FALSE)</f>
        <v>#N/A</v>
      </c>
      <c r="J62">
        <f>VLOOKUP($A62&amp;"/"&amp;$B62&amp;"/"&amp;"*"&amp;"/"&amp;IF($D62="","*",$D62),BoostRules!$F$2:$G$65,2,FALSE)</f>
        <v>60</v>
      </c>
      <c r="K62" t="e">
        <f>VLOOKUP($A62&amp;"/"&amp;$B62&amp;"/"&amp;IF($C62="","*",$C62)&amp;"/"&amp;IF($D62="","*",$D62),BoostRules!$F$2:$G$65,2,FALSE)</f>
        <v>#N/A</v>
      </c>
      <c r="L62">
        <f>VLOOKUP($A62&amp;"/"&amp;"*"&amp;"/"&amp;"*"&amp;"/"&amp;IF($D62="","*",$D62),BoostRules!$F$2:$G$65,2,FALSE)</f>
        <v>0</v>
      </c>
      <c r="N62">
        <f>'All Combos'!$F62+'All Combos'!$G62</f>
        <v>1060</v>
      </c>
      <c r="O62" s="12" t="b">
        <f t="shared" si="1"/>
        <v>0</v>
      </c>
    </row>
    <row r="63" spans="1:15" x14ac:dyDescent="0.2">
      <c r="A63" t="s">
        <v>4</v>
      </c>
      <c r="B63" t="s">
        <v>70</v>
      </c>
      <c r="C63" t="s">
        <v>113</v>
      </c>
      <c r="E63" t="s">
        <v>144</v>
      </c>
      <c r="F63">
        <f>VLOOKUP(E63,'Filter Categories'!$A$2:$B$18,2,FALSE)</f>
        <v>1000</v>
      </c>
      <c r="G63">
        <v>50</v>
      </c>
      <c r="H63">
        <f t="shared" si="0"/>
        <v>50</v>
      </c>
      <c r="I63" t="e">
        <f>VLOOKUP($A63&amp;"/"&amp;$B63&amp;"/"&amp;$C63&amp;"/"&amp;IF($D63="","*",$D63),BoostRules!$F$2:$G$65,2,FALSE)</f>
        <v>#N/A</v>
      </c>
      <c r="J63">
        <f>VLOOKUP($A63&amp;"/"&amp;$B63&amp;"/"&amp;"*"&amp;"/"&amp;IF($D63="","*",$D63),BoostRules!$F$2:$G$65,2,FALSE)</f>
        <v>50</v>
      </c>
      <c r="K63" t="e">
        <f>VLOOKUP($A63&amp;"/"&amp;$B63&amp;"/"&amp;IF($C63="","*",$C63)&amp;"/"&amp;IF($D63="","*",$D63),BoostRules!$F$2:$G$65,2,FALSE)</f>
        <v>#N/A</v>
      </c>
      <c r="L63">
        <f>VLOOKUP($A63&amp;"/"&amp;"*"&amp;"/"&amp;"*"&amp;"/"&amp;IF($D63="","*",$D63),BoostRules!$F$2:$G$65,2,FALSE)</f>
        <v>0</v>
      </c>
      <c r="N63">
        <f>'All Combos'!$F63+'All Combos'!$G63</f>
        <v>1050</v>
      </c>
      <c r="O63" s="12" t="b">
        <f t="shared" si="1"/>
        <v>0</v>
      </c>
    </row>
    <row r="64" spans="1:15" x14ac:dyDescent="0.2">
      <c r="A64" t="s">
        <v>4</v>
      </c>
      <c r="B64" t="s">
        <v>70</v>
      </c>
      <c r="C64" t="s">
        <v>110</v>
      </c>
      <c r="E64" t="s">
        <v>144</v>
      </c>
      <c r="F64">
        <f>VLOOKUP(E64,'Filter Categories'!$A$2:$B$18,2,FALSE)</f>
        <v>1000</v>
      </c>
      <c r="G64">
        <v>50</v>
      </c>
      <c r="H64">
        <f t="shared" si="0"/>
        <v>50</v>
      </c>
      <c r="I64" t="e">
        <f>VLOOKUP($A64&amp;"/"&amp;$B64&amp;"/"&amp;$C64&amp;"/"&amp;IF($D64="","*",$D64),BoostRules!$F$2:$G$65,2,FALSE)</f>
        <v>#N/A</v>
      </c>
      <c r="J64">
        <f>VLOOKUP($A64&amp;"/"&amp;$B64&amp;"/"&amp;"*"&amp;"/"&amp;IF($D64="","*",$D64),BoostRules!$F$2:$G$65,2,FALSE)</f>
        <v>50</v>
      </c>
      <c r="K64" t="e">
        <f>VLOOKUP($A64&amp;"/"&amp;$B64&amp;"/"&amp;IF($C64="","*",$C64)&amp;"/"&amp;IF($D64="","*",$D64),BoostRules!$F$2:$G$65,2,FALSE)</f>
        <v>#N/A</v>
      </c>
      <c r="L64">
        <f>VLOOKUP($A64&amp;"/"&amp;"*"&amp;"/"&amp;"*"&amp;"/"&amp;IF($D64="","*",$D64),BoostRules!$F$2:$G$65,2,FALSE)</f>
        <v>0</v>
      </c>
      <c r="N64">
        <f>'All Combos'!$F64+'All Combos'!$G64</f>
        <v>1050</v>
      </c>
      <c r="O64" s="12" t="b">
        <f t="shared" si="1"/>
        <v>0</v>
      </c>
    </row>
    <row r="65" spans="1:15" x14ac:dyDescent="0.2">
      <c r="A65" t="s">
        <v>4</v>
      </c>
      <c r="B65" t="s">
        <v>70</v>
      </c>
      <c r="C65" t="s">
        <v>84</v>
      </c>
      <c r="E65" t="s">
        <v>144</v>
      </c>
      <c r="F65">
        <f>VLOOKUP(E65,'Filter Categories'!$A$2:$B$18,2,FALSE)</f>
        <v>1000</v>
      </c>
      <c r="G65">
        <v>50</v>
      </c>
      <c r="H65">
        <f t="shared" si="0"/>
        <v>50</v>
      </c>
      <c r="I65" t="e">
        <f>VLOOKUP($A65&amp;"/"&amp;$B65&amp;"/"&amp;$C65&amp;"/"&amp;IF($D65="","*",$D65),BoostRules!$F$2:$G$65,2,FALSE)</f>
        <v>#N/A</v>
      </c>
      <c r="J65">
        <f>VLOOKUP($A65&amp;"/"&amp;$B65&amp;"/"&amp;"*"&amp;"/"&amp;IF($D65="","*",$D65),BoostRules!$F$2:$G$65,2,FALSE)</f>
        <v>50</v>
      </c>
      <c r="K65" t="e">
        <f>VLOOKUP($A65&amp;"/"&amp;$B65&amp;"/"&amp;IF($C65="","*",$C65)&amp;"/"&amp;IF($D65="","*",$D65),BoostRules!$F$2:$G$65,2,FALSE)</f>
        <v>#N/A</v>
      </c>
      <c r="L65">
        <f>VLOOKUP($A65&amp;"/"&amp;"*"&amp;"/"&amp;"*"&amp;"/"&amp;IF($D65="","*",$D65),BoostRules!$F$2:$G$65,2,FALSE)</f>
        <v>0</v>
      </c>
      <c r="N65">
        <f>'All Combos'!$F65+'All Combos'!$G65</f>
        <v>1050</v>
      </c>
      <c r="O65" s="12" t="b">
        <f t="shared" si="1"/>
        <v>0</v>
      </c>
    </row>
    <row r="66" spans="1:15" x14ac:dyDescent="0.2">
      <c r="A66" t="s">
        <v>4</v>
      </c>
      <c r="B66" t="s">
        <v>70</v>
      </c>
      <c r="C66" t="s">
        <v>105</v>
      </c>
      <c r="E66" t="s">
        <v>144</v>
      </c>
      <c r="F66">
        <f>VLOOKUP(E66,'Filter Categories'!$A$2:$B$18,2,FALSE)</f>
        <v>1000</v>
      </c>
      <c r="G66">
        <v>50</v>
      </c>
      <c r="H66">
        <f t="shared" si="0"/>
        <v>50</v>
      </c>
      <c r="I66" t="e">
        <f>VLOOKUP($A66&amp;"/"&amp;$B66&amp;"/"&amp;$C66&amp;"/"&amp;IF($D66="","*",$D66),BoostRules!$F$2:$G$65,2,FALSE)</f>
        <v>#N/A</v>
      </c>
      <c r="J66">
        <f>VLOOKUP($A66&amp;"/"&amp;$B66&amp;"/"&amp;"*"&amp;"/"&amp;IF($D66="","*",$D66),BoostRules!$F$2:$G$65,2,FALSE)</f>
        <v>50</v>
      </c>
      <c r="K66" t="e">
        <f>VLOOKUP($A66&amp;"/"&amp;$B66&amp;"/"&amp;IF($C66="","*",$C66)&amp;"/"&amp;IF($D66="","*",$D66),BoostRules!$F$2:$G$65,2,FALSE)</f>
        <v>#N/A</v>
      </c>
      <c r="L66">
        <f>VLOOKUP($A66&amp;"/"&amp;"*"&amp;"/"&amp;"*"&amp;"/"&amp;IF($D66="","*",$D66),BoostRules!$F$2:$G$65,2,FALSE)</f>
        <v>0</v>
      </c>
      <c r="N66">
        <f>'All Combos'!$F66+'All Combos'!$G66</f>
        <v>1050</v>
      </c>
      <c r="O66" s="12" t="b">
        <f t="shared" si="1"/>
        <v>0</v>
      </c>
    </row>
    <row r="67" spans="1:15" x14ac:dyDescent="0.2">
      <c r="A67" t="s">
        <v>4</v>
      </c>
      <c r="B67" t="s">
        <v>70</v>
      </c>
      <c r="C67" t="s">
        <v>109</v>
      </c>
      <c r="E67" t="s">
        <v>144</v>
      </c>
      <c r="F67">
        <f>VLOOKUP(E67,'Filter Categories'!$A$2:$B$18,2,FALSE)</f>
        <v>1000</v>
      </c>
      <c r="G67">
        <v>50</v>
      </c>
      <c r="H67">
        <f t="shared" ref="H67:H130" si="2">IFERROR(I67,IFERROR(J67,IFERROR(K67,IFERROR(L67,IFERROR(M67,0)))))</f>
        <v>50</v>
      </c>
      <c r="I67" t="e">
        <f>VLOOKUP($A67&amp;"/"&amp;$B67&amp;"/"&amp;$C67&amp;"/"&amp;IF($D67="","*",$D67),BoostRules!$F$2:$G$65,2,FALSE)</f>
        <v>#N/A</v>
      </c>
      <c r="J67">
        <f>VLOOKUP($A67&amp;"/"&amp;$B67&amp;"/"&amp;"*"&amp;"/"&amp;IF($D67="","*",$D67),BoostRules!$F$2:$G$65,2,FALSE)</f>
        <v>50</v>
      </c>
      <c r="K67" t="e">
        <f>VLOOKUP($A67&amp;"/"&amp;$B67&amp;"/"&amp;IF($C67="","*",$C67)&amp;"/"&amp;IF($D67="","*",$D67),BoostRules!$F$2:$G$65,2,FALSE)</f>
        <v>#N/A</v>
      </c>
      <c r="L67">
        <f>VLOOKUP($A67&amp;"/"&amp;"*"&amp;"/"&amp;"*"&amp;"/"&amp;IF($D67="","*",$D67),BoostRules!$F$2:$G$65,2,FALSE)</f>
        <v>0</v>
      </c>
      <c r="N67">
        <f>'All Combos'!$F67+'All Combos'!$G67</f>
        <v>1050</v>
      </c>
      <c r="O67" s="12" t="b">
        <f t="shared" ref="O67:O130" si="3">G67&lt;&gt;H67</f>
        <v>0</v>
      </c>
    </row>
    <row r="68" spans="1:15" x14ac:dyDescent="0.2">
      <c r="A68" t="s">
        <v>4</v>
      </c>
      <c r="B68" t="s">
        <v>70</v>
      </c>
      <c r="C68" t="s">
        <v>112</v>
      </c>
      <c r="E68" t="s">
        <v>144</v>
      </c>
      <c r="F68">
        <f>VLOOKUP(E68,'Filter Categories'!$A$2:$B$18,2,FALSE)</f>
        <v>1000</v>
      </c>
      <c r="G68">
        <v>50</v>
      </c>
      <c r="H68">
        <f t="shared" si="2"/>
        <v>50</v>
      </c>
      <c r="I68" t="e">
        <f>VLOOKUP($A68&amp;"/"&amp;$B68&amp;"/"&amp;$C68&amp;"/"&amp;IF($D68="","*",$D68),BoostRules!$F$2:$G$65,2,FALSE)</f>
        <v>#N/A</v>
      </c>
      <c r="J68">
        <f>VLOOKUP($A68&amp;"/"&amp;$B68&amp;"/"&amp;"*"&amp;"/"&amp;IF($D68="","*",$D68),BoostRules!$F$2:$G$65,2,FALSE)</f>
        <v>50</v>
      </c>
      <c r="K68" t="e">
        <f>VLOOKUP($A68&amp;"/"&amp;$B68&amp;"/"&amp;IF($C68="","*",$C68)&amp;"/"&amp;IF($D68="","*",$D68),BoostRules!$F$2:$G$65,2,FALSE)</f>
        <v>#N/A</v>
      </c>
      <c r="L68">
        <f>VLOOKUP($A68&amp;"/"&amp;"*"&amp;"/"&amp;"*"&amp;"/"&amp;IF($D68="","*",$D68),BoostRules!$F$2:$G$65,2,FALSE)</f>
        <v>0</v>
      </c>
      <c r="N68">
        <f>'All Combos'!$F68+'All Combos'!$G68</f>
        <v>1050</v>
      </c>
      <c r="O68" s="12" t="b">
        <f t="shared" si="3"/>
        <v>0</v>
      </c>
    </row>
    <row r="69" spans="1:15" x14ac:dyDescent="0.2">
      <c r="A69" t="s">
        <v>4</v>
      </c>
      <c r="B69" t="s">
        <v>70</v>
      </c>
      <c r="C69" t="s">
        <v>106</v>
      </c>
      <c r="E69" t="s">
        <v>144</v>
      </c>
      <c r="F69">
        <f>VLOOKUP(E69,'Filter Categories'!$A$2:$B$18,2,FALSE)</f>
        <v>1000</v>
      </c>
      <c r="G69">
        <v>50</v>
      </c>
      <c r="H69">
        <f t="shared" si="2"/>
        <v>50</v>
      </c>
      <c r="I69" t="e">
        <f>VLOOKUP($A69&amp;"/"&amp;$B69&amp;"/"&amp;$C69&amp;"/"&amp;IF($D69="","*",$D69),BoostRules!$F$2:$G$65,2,FALSE)</f>
        <v>#N/A</v>
      </c>
      <c r="J69">
        <f>VLOOKUP($A69&amp;"/"&amp;$B69&amp;"/"&amp;"*"&amp;"/"&amp;IF($D69="","*",$D69),BoostRules!$F$2:$G$65,2,FALSE)</f>
        <v>50</v>
      </c>
      <c r="K69" t="e">
        <f>VLOOKUP($A69&amp;"/"&amp;$B69&amp;"/"&amp;IF($C69="","*",$C69)&amp;"/"&amp;IF($D69="","*",$D69),BoostRules!$F$2:$G$65,2,FALSE)</f>
        <v>#N/A</v>
      </c>
      <c r="L69">
        <f>VLOOKUP($A69&amp;"/"&amp;"*"&amp;"/"&amp;"*"&amp;"/"&amp;IF($D69="","*",$D69),BoostRules!$F$2:$G$65,2,FALSE)</f>
        <v>0</v>
      </c>
      <c r="N69">
        <f>'All Combos'!$F69+'All Combos'!$G69</f>
        <v>1050</v>
      </c>
      <c r="O69" s="12" t="b">
        <f t="shared" si="3"/>
        <v>0</v>
      </c>
    </row>
    <row r="70" spans="1:15" x14ac:dyDescent="0.2">
      <c r="A70" t="s">
        <v>4</v>
      </c>
      <c r="B70" t="s">
        <v>70</v>
      </c>
      <c r="C70" t="s">
        <v>90</v>
      </c>
      <c r="E70" t="s">
        <v>144</v>
      </c>
      <c r="F70">
        <f>VLOOKUP(E70,'Filter Categories'!$A$2:$B$18,2,FALSE)</f>
        <v>1000</v>
      </c>
      <c r="G70">
        <v>50</v>
      </c>
      <c r="H70">
        <f t="shared" si="2"/>
        <v>50</v>
      </c>
      <c r="I70" t="e">
        <f>VLOOKUP($A70&amp;"/"&amp;$B70&amp;"/"&amp;$C70&amp;"/"&amp;IF($D70="","*",$D70),BoostRules!$F$2:$G$65,2,FALSE)</f>
        <v>#N/A</v>
      </c>
      <c r="J70">
        <f>VLOOKUP($A70&amp;"/"&amp;$B70&amp;"/"&amp;"*"&amp;"/"&amp;IF($D70="","*",$D70),BoostRules!$F$2:$G$65,2,FALSE)</f>
        <v>50</v>
      </c>
      <c r="K70" t="e">
        <f>VLOOKUP($A70&amp;"/"&amp;$B70&amp;"/"&amp;IF($C70="","*",$C70)&amp;"/"&amp;IF($D70="","*",$D70),BoostRules!$F$2:$G$65,2,FALSE)</f>
        <v>#N/A</v>
      </c>
      <c r="L70">
        <f>VLOOKUP($A70&amp;"/"&amp;"*"&amp;"/"&amp;"*"&amp;"/"&amp;IF($D70="","*",$D70),BoostRules!$F$2:$G$65,2,FALSE)</f>
        <v>0</v>
      </c>
      <c r="N70">
        <f>'All Combos'!$F70+'All Combos'!$G70</f>
        <v>1050</v>
      </c>
      <c r="O70" s="12" t="b">
        <f t="shared" si="3"/>
        <v>0</v>
      </c>
    </row>
    <row r="71" spans="1:15" x14ac:dyDescent="0.2">
      <c r="A71" t="s">
        <v>4</v>
      </c>
      <c r="B71" t="s">
        <v>70</v>
      </c>
      <c r="C71" t="s">
        <v>79</v>
      </c>
      <c r="E71" t="s">
        <v>144</v>
      </c>
      <c r="F71">
        <f>VLOOKUP(E71,'Filter Categories'!$A$2:$B$18,2,FALSE)</f>
        <v>1000</v>
      </c>
      <c r="G71">
        <v>50</v>
      </c>
      <c r="H71">
        <f t="shared" si="2"/>
        <v>50</v>
      </c>
      <c r="I71" t="e">
        <f>VLOOKUP($A71&amp;"/"&amp;$B71&amp;"/"&amp;$C71&amp;"/"&amp;IF($D71="","*",$D71),BoostRules!$F$2:$G$65,2,FALSE)</f>
        <v>#N/A</v>
      </c>
      <c r="J71">
        <f>VLOOKUP($A71&amp;"/"&amp;$B71&amp;"/"&amp;"*"&amp;"/"&amp;IF($D71="","*",$D71),BoostRules!$F$2:$G$65,2,FALSE)</f>
        <v>50</v>
      </c>
      <c r="K71" t="e">
        <f>VLOOKUP($A71&amp;"/"&amp;$B71&amp;"/"&amp;IF($C71="","*",$C71)&amp;"/"&amp;IF($D71="","*",$D71),BoostRules!$F$2:$G$65,2,FALSE)</f>
        <v>#N/A</v>
      </c>
      <c r="L71">
        <f>VLOOKUP($A71&amp;"/"&amp;"*"&amp;"/"&amp;"*"&amp;"/"&amp;IF($D71="","*",$D71),BoostRules!$F$2:$G$65,2,FALSE)</f>
        <v>0</v>
      </c>
      <c r="N71">
        <f>'All Combos'!$F71+'All Combos'!$G71</f>
        <v>1050</v>
      </c>
      <c r="O71" s="12" t="b">
        <f t="shared" si="3"/>
        <v>0</v>
      </c>
    </row>
    <row r="72" spans="1:15" x14ac:dyDescent="0.2">
      <c r="A72" t="s">
        <v>4</v>
      </c>
      <c r="B72" t="s">
        <v>70</v>
      </c>
      <c r="C72" t="s">
        <v>107</v>
      </c>
      <c r="E72" t="s">
        <v>144</v>
      </c>
      <c r="F72">
        <f>VLOOKUP(E72,'Filter Categories'!$A$2:$B$18,2,FALSE)</f>
        <v>1000</v>
      </c>
      <c r="G72">
        <v>50</v>
      </c>
      <c r="H72">
        <f t="shared" si="2"/>
        <v>50</v>
      </c>
      <c r="I72" t="e">
        <f>VLOOKUP($A72&amp;"/"&amp;$B72&amp;"/"&amp;$C72&amp;"/"&amp;IF($D72="","*",$D72),BoostRules!$F$2:$G$65,2,FALSE)</f>
        <v>#N/A</v>
      </c>
      <c r="J72">
        <f>VLOOKUP($A72&amp;"/"&amp;$B72&amp;"/"&amp;"*"&amp;"/"&amp;IF($D72="","*",$D72),BoostRules!$F$2:$G$65,2,FALSE)</f>
        <v>50</v>
      </c>
      <c r="K72" t="e">
        <f>VLOOKUP($A72&amp;"/"&amp;$B72&amp;"/"&amp;IF($C72="","*",$C72)&amp;"/"&amp;IF($D72="","*",$D72),BoostRules!$F$2:$G$65,2,FALSE)</f>
        <v>#N/A</v>
      </c>
      <c r="L72">
        <f>VLOOKUP($A72&amp;"/"&amp;"*"&amp;"/"&amp;"*"&amp;"/"&amp;IF($D72="","*",$D72),BoostRules!$F$2:$G$65,2,FALSE)</f>
        <v>0</v>
      </c>
      <c r="N72">
        <f>'All Combos'!$F72+'All Combos'!$G72</f>
        <v>1050</v>
      </c>
      <c r="O72" s="12" t="b">
        <f t="shared" si="3"/>
        <v>0</v>
      </c>
    </row>
    <row r="73" spans="1:15" x14ac:dyDescent="0.2">
      <c r="A73" t="s">
        <v>4</v>
      </c>
      <c r="B73" t="s">
        <v>70</v>
      </c>
      <c r="C73" t="s">
        <v>108</v>
      </c>
      <c r="E73" t="s">
        <v>144</v>
      </c>
      <c r="F73">
        <f>VLOOKUP(E73,'Filter Categories'!$A$2:$B$18,2,FALSE)</f>
        <v>1000</v>
      </c>
      <c r="G73">
        <v>50</v>
      </c>
      <c r="H73">
        <f t="shared" si="2"/>
        <v>50</v>
      </c>
      <c r="I73" t="e">
        <f>VLOOKUP($A73&amp;"/"&amp;$B73&amp;"/"&amp;$C73&amp;"/"&amp;IF($D73="","*",$D73),BoostRules!$F$2:$G$65,2,FALSE)</f>
        <v>#N/A</v>
      </c>
      <c r="J73">
        <f>VLOOKUP($A73&amp;"/"&amp;$B73&amp;"/"&amp;"*"&amp;"/"&amp;IF($D73="","*",$D73),BoostRules!$F$2:$G$65,2,FALSE)</f>
        <v>50</v>
      </c>
      <c r="K73" t="e">
        <f>VLOOKUP($A73&amp;"/"&amp;$B73&amp;"/"&amp;IF($C73="","*",$C73)&amp;"/"&amp;IF($D73="","*",$D73),BoostRules!$F$2:$G$65,2,FALSE)</f>
        <v>#N/A</v>
      </c>
      <c r="L73">
        <f>VLOOKUP($A73&amp;"/"&amp;"*"&amp;"/"&amp;"*"&amp;"/"&amp;IF($D73="","*",$D73),BoostRules!$F$2:$G$65,2,FALSE)</f>
        <v>0</v>
      </c>
      <c r="N73">
        <f>'All Combos'!$F73+'All Combos'!$G73</f>
        <v>1050</v>
      </c>
      <c r="O73" s="12" t="b">
        <f t="shared" si="3"/>
        <v>0</v>
      </c>
    </row>
    <row r="74" spans="1:15" x14ac:dyDescent="0.2">
      <c r="A74" t="s">
        <v>4</v>
      </c>
      <c r="B74" t="s">
        <v>70</v>
      </c>
      <c r="C74" t="s">
        <v>111</v>
      </c>
      <c r="E74" t="s">
        <v>144</v>
      </c>
      <c r="F74">
        <f>VLOOKUP(E74,'Filter Categories'!$A$2:$B$18,2,FALSE)</f>
        <v>1000</v>
      </c>
      <c r="G74">
        <v>50</v>
      </c>
      <c r="H74">
        <f t="shared" si="2"/>
        <v>50</v>
      </c>
      <c r="I74" t="e">
        <f>VLOOKUP($A74&amp;"/"&amp;$B74&amp;"/"&amp;$C74&amp;"/"&amp;IF($D74="","*",$D74),BoostRules!$F$2:$G$65,2,FALSE)</f>
        <v>#N/A</v>
      </c>
      <c r="J74">
        <f>VLOOKUP($A74&amp;"/"&amp;$B74&amp;"/"&amp;"*"&amp;"/"&amp;IF($D74="","*",$D74),BoostRules!$F$2:$G$65,2,FALSE)</f>
        <v>50</v>
      </c>
      <c r="K74" t="e">
        <f>VLOOKUP($A74&amp;"/"&amp;$B74&amp;"/"&amp;IF($C74="","*",$C74)&amp;"/"&amp;IF($D74="","*",$D74),BoostRules!$F$2:$G$65,2,FALSE)</f>
        <v>#N/A</v>
      </c>
      <c r="L74">
        <f>VLOOKUP($A74&amp;"/"&amp;"*"&amp;"/"&amp;"*"&amp;"/"&amp;IF($D74="","*",$D74),BoostRules!$F$2:$G$65,2,FALSE)</f>
        <v>0</v>
      </c>
      <c r="N74">
        <f>'All Combos'!$F74+'All Combos'!$G74</f>
        <v>1050</v>
      </c>
      <c r="O74" s="12" t="b">
        <f t="shared" si="3"/>
        <v>0</v>
      </c>
    </row>
    <row r="75" spans="1:15" x14ac:dyDescent="0.2">
      <c r="A75" t="s">
        <v>4</v>
      </c>
      <c r="B75" t="s">
        <v>68</v>
      </c>
      <c r="C75" t="s">
        <v>113</v>
      </c>
      <c r="E75" t="s">
        <v>144</v>
      </c>
      <c r="F75">
        <f>VLOOKUP(E75,'Filter Categories'!$A$2:$B$18,2,FALSE)</f>
        <v>1000</v>
      </c>
      <c r="G75">
        <v>10</v>
      </c>
      <c r="H75">
        <f t="shared" si="2"/>
        <v>10</v>
      </c>
      <c r="I75" t="e">
        <f>VLOOKUP($A75&amp;"/"&amp;$B75&amp;"/"&amp;$C75&amp;"/"&amp;IF($D75="","*",$D75),BoostRules!$F$2:$G$65,2,FALSE)</f>
        <v>#N/A</v>
      </c>
      <c r="J75">
        <f>VLOOKUP($A75&amp;"/"&amp;$B75&amp;"/"&amp;"*"&amp;"/"&amp;IF($D75="","*",$D75),BoostRules!$F$2:$G$65,2,FALSE)</f>
        <v>10</v>
      </c>
      <c r="K75" t="e">
        <f>VLOOKUP($A75&amp;"/"&amp;$B75&amp;"/"&amp;IF($C75="","*",$C75)&amp;"/"&amp;IF($D75="","*",$D75),BoostRules!$F$2:$G$65,2,FALSE)</f>
        <v>#N/A</v>
      </c>
      <c r="L75">
        <f>VLOOKUP($A75&amp;"/"&amp;"*"&amp;"/"&amp;"*"&amp;"/"&amp;IF($D75="","*",$D75),BoostRules!$F$2:$G$65,2,FALSE)</f>
        <v>0</v>
      </c>
      <c r="N75">
        <f>'All Combos'!$F75+'All Combos'!$G75</f>
        <v>1010</v>
      </c>
      <c r="O75" s="12" t="b">
        <f t="shared" si="3"/>
        <v>0</v>
      </c>
    </row>
    <row r="76" spans="1:15" x14ac:dyDescent="0.2">
      <c r="A76" t="s">
        <v>4</v>
      </c>
      <c r="B76" t="s">
        <v>68</v>
      </c>
      <c r="C76" t="s">
        <v>52</v>
      </c>
      <c r="E76" t="s">
        <v>144</v>
      </c>
      <c r="F76">
        <f>VLOOKUP(E76,'Filter Categories'!$A$2:$B$18,2,FALSE)</f>
        <v>1000</v>
      </c>
      <c r="G76">
        <v>10</v>
      </c>
      <c r="H76">
        <f t="shared" si="2"/>
        <v>10</v>
      </c>
      <c r="I76" t="e">
        <f>VLOOKUP($A76&amp;"/"&amp;$B76&amp;"/"&amp;$C76&amp;"/"&amp;IF($D76="","*",$D76),BoostRules!$F$2:$G$65,2,FALSE)</f>
        <v>#N/A</v>
      </c>
      <c r="J76">
        <f>VLOOKUP($A76&amp;"/"&amp;$B76&amp;"/"&amp;"*"&amp;"/"&amp;IF($D76="","*",$D76),BoostRules!$F$2:$G$65,2,FALSE)</f>
        <v>10</v>
      </c>
      <c r="K76" t="e">
        <f>VLOOKUP($A76&amp;"/"&amp;$B76&amp;"/"&amp;IF($C76="","*",$C76)&amp;"/"&amp;IF($D76="","*",$D76),BoostRules!$F$2:$G$65,2,FALSE)</f>
        <v>#N/A</v>
      </c>
      <c r="L76">
        <f>VLOOKUP($A76&amp;"/"&amp;"*"&amp;"/"&amp;"*"&amp;"/"&amp;IF($D76="","*",$D76),BoostRules!$F$2:$G$65,2,FALSE)</f>
        <v>0</v>
      </c>
      <c r="N76">
        <f>'All Combos'!$F76+'All Combos'!$G76</f>
        <v>1010</v>
      </c>
      <c r="O76" s="12" t="b">
        <f t="shared" si="3"/>
        <v>0</v>
      </c>
    </row>
    <row r="77" spans="1:15" x14ac:dyDescent="0.2">
      <c r="A77" t="s">
        <v>4</v>
      </c>
      <c r="B77" t="s">
        <v>68</v>
      </c>
      <c r="C77" t="s">
        <v>53</v>
      </c>
      <c r="E77" t="s">
        <v>144</v>
      </c>
      <c r="F77">
        <f>VLOOKUP(E77,'Filter Categories'!$A$2:$B$18,2,FALSE)</f>
        <v>1000</v>
      </c>
      <c r="G77">
        <v>10</v>
      </c>
      <c r="H77">
        <f t="shared" si="2"/>
        <v>10</v>
      </c>
      <c r="I77" t="e">
        <f>VLOOKUP($A77&amp;"/"&amp;$B77&amp;"/"&amp;$C77&amp;"/"&amp;IF($D77="","*",$D77),BoostRules!$F$2:$G$65,2,FALSE)</f>
        <v>#N/A</v>
      </c>
      <c r="J77">
        <f>VLOOKUP($A77&amp;"/"&amp;$B77&amp;"/"&amp;"*"&amp;"/"&amp;IF($D77="","*",$D77),BoostRules!$F$2:$G$65,2,FALSE)</f>
        <v>10</v>
      </c>
      <c r="K77" t="e">
        <f>VLOOKUP($A77&amp;"/"&amp;$B77&amp;"/"&amp;IF($C77="","*",$C77)&amp;"/"&amp;IF($D77="","*",$D77),BoostRules!$F$2:$G$65,2,FALSE)</f>
        <v>#N/A</v>
      </c>
      <c r="L77">
        <f>VLOOKUP($A77&amp;"/"&amp;"*"&amp;"/"&amp;"*"&amp;"/"&amp;IF($D77="","*",$D77),BoostRules!$F$2:$G$65,2,FALSE)</f>
        <v>0</v>
      </c>
      <c r="N77">
        <f>'All Combos'!$F77+'All Combos'!$G77</f>
        <v>1010</v>
      </c>
      <c r="O77" s="12" t="b">
        <f t="shared" si="3"/>
        <v>0</v>
      </c>
    </row>
    <row r="78" spans="1:15" x14ac:dyDescent="0.2">
      <c r="A78" t="s">
        <v>4</v>
      </c>
      <c r="B78" t="s">
        <v>68</v>
      </c>
      <c r="C78" t="s">
        <v>54</v>
      </c>
      <c r="E78" t="s">
        <v>144</v>
      </c>
      <c r="F78">
        <f>VLOOKUP(E78,'Filter Categories'!$A$2:$B$18,2,FALSE)</f>
        <v>1000</v>
      </c>
      <c r="G78">
        <v>10</v>
      </c>
      <c r="H78">
        <f t="shared" si="2"/>
        <v>10</v>
      </c>
      <c r="I78" t="e">
        <f>VLOOKUP($A78&amp;"/"&amp;$B78&amp;"/"&amp;$C78&amp;"/"&amp;IF($D78="","*",$D78),BoostRules!$F$2:$G$65,2,FALSE)</f>
        <v>#N/A</v>
      </c>
      <c r="J78">
        <f>VLOOKUP($A78&amp;"/"&amp;$B78&amp;"/"&amp;"*"&amp;"/"&amp;IF($D78="","*",$D78),BoostRules!$F$2:$G$65,2,FALSE)</f>
        <v>10</v>
      </c>
      <c r="K78" t="e">
        <f>VLOOKUP($A78&amp;"/"&amp;$B78&amp;"/"&amp;IF($C78="","*",$C78)&amp;"/"&amp;IF($D78="","*",$D78),BoostRules!$F$2:$G$65,2,FALSE)</f>
        <v>#N/A</v>
      </c>
      <c r="L78">
        <f>VLOOKUP($A78&amp;"/"&amp;"*"&amp;"/"&amp;"*"&amp;"/"&amp;IF($D78="","*",$D78),BoostRules!$F$2:$G$65,2,FALSE)</f>
        <v>0</v>
      </c>
      <c r="N78">
        <f>'All Combos'!$F78+'All Combos'!$G78</f>
        <v>1010</v>
      </c>
      <c r="O78" s="12" t="b">
        <f t="shared" si="3"/>
        <v>0</v>
      </c>
    </row>
    <row r="79" spans="1:15" x14ac:dyDescent="0.2">
      <c r="A79" t="s">
        <v>4</v>
      </c>
      <c r="B79" t="s">
        <v>68</v>
      </c>
      <c r="C79" t="s">
        <v>45</v>
      </c>
      <c r="E79" t="s">
        <v>144</v>
      </c>
      <c r="F79">
        <f>VLOOKUP(E79,'Filter Categories'!$A$2:$B$18,2,FALSE)</f>
        <v>1000</v>
      </c>
      <c r="G79">
        <v>10</v>
      </c>
      <c r="H79">
        <f t="shared" si="2"/>
        <v>10</v>
      </c>
      <c r="I79" t="e">
        <f>VLOOKUP($A79&amp;"/"&amp;$B79&amp;"/"&amp;$C79&amp;"/"&amp;IF($D79="","*",$D79),BoostRules!$F$2:$G$65,2,FALSE)</f>
        <v>#N/A</v>
      </c>
      <c r="J79">
        <f>VLOOKUP($A79&amp;"/"&amp;$B79&amp;"/"&amp;"*"&amp;"/"&amp;IF($D79="","*",$D79),BoostRules!$F$2:$G$65,2,FALSE)</f>
        <v>10</v>
      </c>
      <c r="K79" t="e">
        <f>VLOOKUP($A79&amp;"/"&amp;$B79&amp;"/"&amp;IF($C79="","*",$C79)&amp;"/"&amp;IF($D79="","*",$D79),BoostRules!$F$2:$G$65,2,FALSE)</f>
        <v>#N/A</v>
      </c>
      <c r="L79">
        <f>VLOOKUP($A79&amp;"/"&amp;"*"&amp;"/"&amp;"*"&amp;"/"&amp;IF($D79="","*",$D79),BoostRules!$F$2:$G$65,2,FALSE)</f>
        <v>0</v>
      </c>
      <c r="N79">
        <f>'All Combos'!$F79+'All Combos'!$G79</f>
        <v>1010</v>
      </c>
      <c r="O79" s="12" t="b">
        <f t="shared" si="3"/>
        <v>0</v>
      </c>
    </row>
    <row r="80" spans="1:15" x14ac:dyDescent="0.2">
      <c r="A80" t="s">
        <v>4</v>
      </c>
      <c r="B80" t="s">
        <v>68</v>
      </c>
      <c r="C80" t="s">
        <v>55</v>
      </c>
      <c r="E80" t="s">
        <v>144</v>
      </c>
      <c r="F80">
        <f>VLOOKUP(E80,'Filter Categories'!$A$2:$B$18,2,FALSE)</f>
        <v>1000</v>
      </c>
      <c r="G80">
        <v>10</v>
      </c>
      <c r="H80">
        <f t="shared" si="2"/>
        <v>10</v>
      </c>
      <c r="I80" t="e">
        <f>VLOOKUP($A80&amp;"/"&amp;$B80&amp;"/"&amp;$C80&amp;"/"&amp;IF($D80="","*",$D80),BoostRules!$F$2:$G$65,2,FALSE)</f>
        <v>#N/A</v>
      </c>
      <c r="J80">
        <f>VLOOKUP($A80&amp;"/"&amp;$B80&amp;"/"&amp;"*"&amp;"/"&amp;IF($D80="","*",$D80),BoostRules!$F$2:$G$65,2,FALSE)</f>
        <v>10</v>
      </c>
      <c r="K80" t="e">
        <f>VLOOKUP($A80&amp;"/"&amp;$B80&amp;"/"&amp;IF($C80="","*",$C80)&amp;"/"&amp;IF($D80="","*",$D80),BoostRules!$F$2:$G$65,2,FALSE)</f>
        <v>#N/A</v>
      </c>
      <c r="L80">
        <f>VLOOKUP($A80&amp;"/"&amp;"*"&amp;"/"&amp;"*"&amp;"/"&amp;IF($D80="","*",$D80),BoostRules!$F$2:$G$65,2,FALSE)</f>
        <v>0</v>
      </c>
      <c r="N80">
        <f>'All Combos'!$F80+'All Combos'!$G80</f>
        <v>1010</v>
      </c>
      <c r="O80" s="12" t="b">
        <f t="shared" si="3"/>
        <v>0</v>
      </c>
    </row>
    <row r="81" spans="1:15" x14ac:dyDescent="0.2">
      <c r="A81" t="s">
        <v>4</v>
      </c>
      <c r="B81" t="s">
        <v>68</v>
      </c>
      <c r="C81" t="s">
        <v>56</v>
      </c>
      <c r="E81" t="s">
        <v>144</v>
      </c>
      <c r="F81">
        <f>VLOOKUP(E81,'Filter Categories'!$A$2:$B$18,2,FALSE)</f>
        <v>1000</v>
      </c>
      <c r="G81">
        <v>10</v>
      </c>
      <c r="H81">
        <f t="shared" si="2"/>
        <v>10</v>
      </c>
      <c r="I81" t="e">
        <f>VLOOKUP($A81&amp;"/"&amp;$B81&amp;"/"&amp;$C81&amp;"/"&amp;IF($D81="","*",$D81),BoostRules!$F$2:$G$65,2,FALSE)</f>
        <v>#N/A</v>
      </c>
      <c r="J81">
        <f>VLOOKUP($A81&amp;"/"&amp;$B81&amp;"/"&amp;"*"&amp;"/"&amp;IF($D81="","*",$D81),BoostRules!$F$2:$G$65,2,FALSE)</f>
        <v>10</v>
      </c>
      <c r="K81" t="e">
        <f>VLOOKUP($A81&amp;"/"&amp;$B81&amp;"/"&amp;IF($C81="","*",$C81)&amp;"/"&amp;IF($D81="","*",$D81),BoostRules!$F$2:$G$65,2,FALSE)</f>
        <v>#N/A</v>
      </c>
      <c r="L81">
        <f>VLOOKUP($A81&amp;"/"&amp;"*"&amp;"/"&amp;"*"&amp;"/"&amp;IF($D81="","*",$D81),BoostRules!$F$2:$G$65,2,FALSE)</f>
        <v>0</v>
      </c>
      <c r="N81">
        <f>'All Combos'!$F81+'All Combos'!$G81</f>
        <v>1010</v>
      </c>
      <c r="O81" s="12" t="b">
        <f t="shared" si="3"/>
        <v>0</v>
      </c>
    </row>
    <row r="82" spans="1:15" x14ac:dyDescent="0.2">
      <c r="A82" t="s">
        <v>4</v>
      </c>
      <c r="B82" t="s">
        <v>68</v>
      </c>
      <c r="C82" t="s">
        <v>110</v>
      </c>
      <c r="E82" t="s">
        <v>144</v>
      </c>
      <c r="F82">
        <f>VLOOKUP(E82,'Filter Categories'!$A$2:$B$18,2,FALSE)</f>
        <v>1000</v>
      </c>
      <c r="G82">
        <v>10</v>
      </c>
      <c r="H82">
        <f t="shared" si="2"/>
        <v>10</v>
      </c>
      <c r="I82" t="e">
        <f>VLOOKUP($A82&amp;"/"&amp;$B82&amp;"/"&amp;$C82&amp;"/"&amp;IF($D82="","*",$D82),BoostRules!$F$2:$G$65,2,FALSE)</f>
        <v>#N/A</v>
      </c>
      <c r="J82">
        <f>VLOOKUP($A82&amp;"/"&amp;$B82&amp;"/"&amp;"*"&amp;"/"&amp;IF($D82="","*",$D82),BoostRules!$F$2:$G$65,2,FALSE)</f>
        <v>10</v>
      </c>
      <c r="K82" t="e">
        <f>VLOOKUP($A82&amp;"/"&amp;$B82&amp;"/"&amp;IF($C82="","*",$C82)&amp;"/"&amp;IF($D82="","*",$D82),BoostRules!$F$2:$G$65,2,FALSE)</f>
        <v>#N/A</v>
      </c>
      <c r="L82">
        <f>VLOOKUP($A82&amp;"/"&amp;"*"&amp;"/"&amp;"*"&amp;"/"&amp;IF($D82="","*",$D82),BoostRules!$F$2:$G$65,2,FALSE)</f>
        <v>0</v>
      </c>
      <c r="N82">
        <f>'All Combos'!$F82+'All Combos'!$G82</f>
        <v>1010</v>
      </c>
      <c r="O82" s="12" t="b">
        <f t="shared" si="3"/>
        <v>0</v>
      </c>
    </row>
    <row r="83" spans="1:15" x14ac:dyDescent="0.2">
      <c r="A83" t="s">
        <v>4</v>
      </c>
      <c r="B83" t="s">
        <v>68</v>
      </c>
      <c r="C83" t="s">
        <v>84</v>
      </c>
      <c r="E83" t="s">
        <v>144</v>
      </c>
      <c r="F83">
        <f>VLOOKUP(E83,'Filter Categories'!$A$2:$B$18,2,FALSE)</f>
        <v>1000</v>
      </c>
      <c r="G83">
        <v>10</v>
      </c>
      <c r="H83">
        <f t="shared" si="2"/>
        <v>10</v>
      </c>
      <c r="I83" t="e">
        <f>VLOOKUP($A83&amp;"/"&amp;$B83&amp;"/"&amp;$C83&amp;"/"&amp;IF($D83="","*",$D83),BoostRules!$F$2:$G$65,2,FALSE)</f>
        <v>#N/A</v>
      </c>
      <c r="J83">
        <f>VLOOKUP($A83&amp;"/"&amp;$B83&amp;"/"&amp;"*"&amp;"/"&amp;IF($D83="","*",$D83),BoostRules!$F$2:$G$65,2,FALSE)</f>
        <v>10</v>
      </c>
      <c r="K83" t="e">
        <f>VLOOKUP($A83&amp;"/"&amp;$B83&amp;"/"&amp;IF($C83="","*",$C83)&amp;"/"&amp;IF($D83="","*",$D83),BoostRules!$F$2:$G$65,2,FALSE)</f>
        <v>#N/A</v>
      </c>
      <c r="L83">
        <f>VLOOKUP($A83&amp;"/"&amp;"*"&amp;"/"&amp;"*"&amp;"/"&amp;IF($D83="","*",$D83),BoostRules!$F$2:$G$65,2,FALSE)</f>
        <v>0</v>
      </c>
      <c r="N83">
        <f>'All Combos'!$F83+'All Combos'!$G83</f>
        <v>1010</v>
      </c>
      <c r="O83" s="12" t="b">
        <f t="shared" si="3"/>
        <v>0</v>
      </c>
    </row>
    <row r="84" spans="1:15" x14ac:dyDescent="0.2">
      <c r="A84" t="s">
        <v>4</v>
      </c>
      <c r="B84" t="s">
        <v>68</v>
      </c>
      <c r="C84" t="s">
        <v>105</v>
      </c>
      <c r="E84" t="s">
        <v>144</v>
      </c>
      <c r="F84">
        <f>VLOOKUP(E84,'Filter Categories'!$A$2:$B$18,2,FALSE)</f>
        <v>1000</v>
      </c>
      <c r="G84">
        <v>10</v>
      </c>
      <c r="H84">
        <f t="shared" si="2"/>
        <v>10</v>
      </c>
      <c r="I84" t="e">
        <f>VLOOKUP($A84&amp;"/"&amp;$B84&amp;"/"&amp;$C84&amp;"/"&amp;IF($D84="","*",$D84),BoostRules!$F$2:$G$65,2,FALSE)</f>
        <v>#N/A</v>
      </c>
      <c r="J84">
        <f>VLOOKUP($A84&amp;"/"&amp;$B84&amp;"/"&amp;"*"&amp;"/"&amp;IF($D84="","*",$D84),BoostRules!$F$2:$G$65,2,FALSE)</f>
        <v>10</v>
      </c>
      <c r="K84" t="e">
        <f>VLOOKUP($A84&amp;"/"&amp;$B84&amp;"/"&amp;IF($C84="","*",$C84)&amp;"/"&amp;IF($D84="","*",$D84),BoostRules!$F$2:$G$65,2,FALSE)</f>
        <v>#N/A</v>
      </c>
      <c r="L84">
        <f>VLOOKUP($A84&amp;"/"&amp;"*"&amp;"/"&amp;"*"&amp;"/"&amp;IF($D84="","*",$D84),BoostRules!$F$2:$G$65,2,FALSE)</f>
        <v>0</v>
      </c>
      <c r="N84">
        <f>'All Combos'!$F84+'All Combos'!$G84</f>
        <v>1010</v>
      </c>
      <c r="O84" s="12" t="b">
        <f t="shared" si="3"/>
        <v>0</v>
      </c>
    </row>
    <row r="85" spans="1:15" x14ac:dyDescent="0.2">
      <c r="A85" t="s">
        <v>4</v>
      </c>
      <c r="B85" t="s">
        <v>68</v>
      </c>
      <c r="C85" t="s">
        <v>109</v>
      </c>
      <c r="E85" t="s">
        <v>144</v>
      </c>
      <c r="F85">
        <f>VLOOKUP(E85,'Filter Categories'!$A$2:$B$18,2,FALSE)</f>
        <v>1000</v>
      </c>
      <c r="G85">
        <v>10</v>
      </c>
      <c r="H85">
        <f t="shared" si="2"/>
        <v>10</v>
      </c>
      <c r="I85" t="e">
        <f>VLOOKUP($A85&amp;"/"&amp;$B85&amp;"/"&amp;$C85&amp;"/"&amp;IF($D85="","*",$D85),BoostRules!$F$2:$G$65,2,FALSE)</f>
        <v>#N/A</v>
      </c>
      <c r="J85">
        <f>VLOOKUP($A85&amp;"/"&amp;$B85&amp;"/"&amp;"*"&amp;"/"&amp;IF($D85="","*",$D85),BoostRules!$F$2:$G$65,2,FALSE)</f>
        <v>10</v>
      </c>
      <c r="K85" t="e">
        <f>VLOOKUP($A85&amp;"/"&amp;$B85&amp;"/"&amp;IF($C85="","*",$C85)&amp;"/"&amp;IF($D85="","*",$D85),BoostRules!$F$2:$G$65,2,FALSE)</f>
        <v>#N/A</v>
      </c>
      <c r="L85">
        <f>VLOOKUP($A85&amp;"/"&amp;"*"&amp;"/"&amp;"*"&amp;"/"&amp;IF($D85="","*",$D85),BoostRules!$F$2:$G$65,2,FALSE)</f>
        <v>0</v>
      </c>
      <c r="N85">
        <f>'All Combos'!$F85+'All Combos'!$G85</f>
        <v>1010</v>
      </c>
      <c r="O85" s="12" t="b">
        <f t="shared" si="3"/>
        <v>0</v>
      </c>
    </row>
    <row r="86" spans="1:15" x14ac:dyDescent="0.2">
      <c r="A86" t="s">
        <v>4</v>
      </c>
      <c r="B86" t="s">
        <v>68</v>
      </c>
      <c r="C86" t="s">
        <v>112</v>
      </c>
      <c r="E86" t="s">
        <v>144</v>
      </c>
      <c r="F86">
        <f>VLOOKUP(E86,'Filter Categories'!$A$2:$B$18,2,FALSE)</f>
        <v>1000</v>
      </c>
      <c r="G86">
        <v>10</v>
      </c>
      <c r="H86">
        <f t="shared" si="2"/>
        <v>10</v>
      </c>
      <c r="I86" t="e">
        <f>VLOOKUP($A86&amp;"/"&amp;$B86&amp;"/"&amp;$C86&amp;"/"&amp;IF($D86="","*",$D86),BoostRules!$F$2:$G$65,2,FALSE)</f>
        <v>#N/A</v>
      </c>
      <c r="J86">
        <f>VLOOKUP($A86&amp;"/"&amp;$B86&amp;"/"&amp;"*"&amp;"/"&amp;IF($D86="","*",$D86),BoostRules!$F$2:$G$65,2,FALSE)</f>
        <v>10</v>
      </c>
      <c r="K86" t="e">
        <f>VLOOKUP($A86&amp;"/"&amp;$B86&amp;"/"&amp;IF($C86="","*",$C86)&amp;"/"&amp;IF($D86="","*",$D86),BoostRules!$F$2:$G$65,2,FALSE)</f>
        <v>#N/A</v>
      </c>
      <c r="L86">
        <f>VLOOKUP($A86&amp;"/"&amp;"*"&amp;"/"&amp;"*"&amp;"/"&amp;IF($D86="","*",$D86),BoostRules!$F$2:$G$65,2,FALSE)</f>
        <v>0</v>
      </c>
      <c r="N86">
        <f>'All Combos'!$F86+'All Combos'!$G86</f>
        <v>1010</v>
      </c>
      <c r="O86" s="12" t="b">
        <f t="shared" si="3"/>
        <v>0</v>
      </c>
    </row>
    <row r="87" spans="1:15" x14ac:dyDescent="0.2">
      <c r="A87" t="s">
        <v>4</v>
      </c>
      <c r="B87" t="s">
        <v>68</v>
      </c>
      <c r="C87" t="s">
        <v>106</v>
      </c>
      <c r="E87" t="s">
        <v>144</v>
      </c>
      <c r="F87">
        <f>VLOOKUP(E87,'Filter Categories'!$A$2:$B$18,2,FALSE)</f>
        <v>1000</v>
      </c>
      <c r="G87">
        <v>10</v>
      </c>
      <c r="H87">
        <f t="shared" si="2"/>
        <v>10</v>
      </c>
      <c r="I87" t="e">
        <f>VLOOKUP($A87&amp;"/"&amp;$B87&amp;"/"&amp;$C87&amp;"/"&amp;IF($D87="","*",$D87),BoostRules!$F$2:$G$65,2,FALSE)</f>
        <v>#N/A</v>
      </c>
      <c r="J87">
        <f>VLOOKUP($A87&amp;"/"&amp;$B87&amp;"/"&amp;"*"&amp;"/"&amp;IF($D87="","*",$D87),BoostRules!$F$2:$G$65,2,FALSE)</f>
        <v>10</v>
      </c>
      <c r="K87" t="e">
        <f>VLOOKUP($A87&amp;"/"&amp;$B87&amp;"/"&amp;IF($C87="","*",$C87)&amp;"/"&amp;IF($D87="","*",$D87),BoostRules!$F$2:$G$65,2,FALSE)</f>
        <v>#N/A</v>
      </c>
      <c r="L87">
        <f>VLOOKUP($A87&amp;"/"&amp;"*"&amp;"/"&amp;"*"&amp;"/"&amp;IF($D87="","*",$D87),BoostRules!$F$2:$G$65,2,FALSE)</f>
        <v>0</v>
      </c>
      <c r="N87">
        <f>'All Combos'!$F87+'All Combos'!$G87</f>
        <v>1010</v>
      </c>
      <c r="O87" s="12" t="b">
        <f t="shared" si="3"/>
        <v>0</v>
      </c>
    </row>
    <row r="88" spans="1:15" x14ac:dyDescent="0.2">
      <c r="A88" t="s">
        <v>4</v>
      </c>
      <c r="B88" t="s">
        <v>68</v>
      </c>
      <c r="C88" t="s">
        <v>90</v>
      </c>
      <c r="E88" t="s">
        <v>144</v>
      </c>
      <c r="F88">
        <f>VLOOKUP(E88,'Filter Categories'!$A$2:$B$18,2,FALSE)</f>
        <v>1000</v>
      </c>
      <c r="G88">
        <v>10</v>
      </c>
      <c r="H88">
        <f t="shared" si="2"/>
        <v>10</v>
      </c>
      <c r="I88" t="e">
        <f>VLOOKUP($A88&amp;"/"&amp;$B88&amp;"/"&amp;$C88&amp;"/"&amp;IF($D88="","*",$D88),BoostRules!$F$2:$G$65,2,FALSE)</f>
        <v>#N/A</v>
      </c>
      <c r="J88">
        <f>VLOOKUP($A88&amp;"/"&amp;$B88&amp;"/"&amp;"*"&amp;"/"&amp;IF($D88="","*",$D88),BoostRules!$F$2:$G$65,2,FALSE)</f>
        <v>10</v>
      </c>
      <c r="K88" t="e">
        <f>VLOOKUP($A88&amp;"/"&amp;$B88&amp;"/"&amp;IF($C88="","*",$C88)&amp;"/"&amp;IF($D88="","*",$D88),BoostRules!$F$2:$G$65,2,FALSE)</f>
        <v>#N/A</v>
      </c>
      <c r="L88">
        <f>VLOOKUP($A88&amp;"/"&amp;"*"&amp;"/"&amp;"*"&amp;"/"&amp;IF($D88="","*",$D88),BoostRules!$F$2:$G$65,2,FALSE)</f>
        <v>0</v>
      </c>
      <c r="N88">
        <f>'All Combos'!$F88+'All Combos'!$G88</f>
        <v>1010</v>
      </c>
      <c r="O88" s="12" t="b">
        <f t="shared" si="3"/>
        <v>0</v>
      </c>
    </row>
    <row r="89" spans="1:15" x14ac:dyDescent="0.2">
      <c r="A89" t="s">
        <v>4</v>
      </c>
      <c r="B89" t="s">
        <v>68</v>
      </c>
      <c r="C89" t="s">
        <v>79</v>
      </c>
      <c r="E89" t="s">
        <v>144</v>
      </c>
      <c r="F89">
        <f>VLOOKUP(E89,'Filter Categories'!$A$2:$B$18,2,FALSE)</f>
        <v>1000</v>
      </c>
      <c r="G89">
        <v>10</v>
      </c>
      <c r="H89">
        <f t="shared" si="2"/>
        <v>10</v>
      </c>
      <c r="I89" t="e">
        <f>VLOOKUP($A89&amp;"/"&amp;$B89&amp;"/"&amp;$C89&amp;"/"&amp;IF($D89="","*",$D89),BoostRules!$F$2:$G$65,2,FALSE)</f>
        <v>#N/A</v>
      </c>
      <c r="J89">
        <f>VLOOKUP($A89&amp;"/"&amp;$B89&amp;"/"&amp;"*"&amp;"/"&amp;IF($D89="","*",$D89),BoostRules!$F$2:$G$65,2,FALSE)</f>
        <v>10</v>
      </c>
      <c r="K89" t="e">
        <f>VLOOKUP($A89&amp;"/"&amp;$B89&amp;"/"&amp;IF($C89="","*",$C89)&amp;"/"&amp;IF($D89="","*",$D89),BoostRules!$F$2:$G$65,2,FALSE)</f>
        <v>#N/A</v>
      </c>
      <c r="L89">
        <f>VLOOKUP($A89&amp;"/"&amp;"*"&amp;"/"&amp;"*"&amp;"/"&amp;IF($D89="","*",$D89),BoostRules!$F$2:$G$65,2,FALSE)</f>
        <v>0</v>
      </c>
      <c r="N89">
        <f>'All Combos'!$F89+'All Combos'!$G89</f>
        <v>1010</v>
      </c>
      <c r="O89" s="12" t="b">
        <f t="shared" si="3"/>
        <v>0</v>
      </c>
    </row>
    <row r="90" spans="1:15" x14ac:dyDescent="0.2">
      <c r="A90" t="s">
        <v>4</v>
      </c>
      <c r="B90" t="s">
        <v>68</v>
      </c>
      <c r="C90" t="s">
        <v>107</v>
      </c>
      <c r="E90" t="s">
        <v>144</v>
      </c>
      <c r="F90">
        <f>VLOOKUP(E90,'Filter Categories'!$A$2:$B$18,2,FALSE)</f>
        <v>1000</v>
      </c>
      <c r="G90">
        <v>10</v>
      </c>
      <c r="H90">
        <f t="shared" si="2"/>
        <v>10</v>
      </c>
      <c r="I90" t="e">
        <f>VLOOKUP($A90&amp;"/"&amp;$B90&amp;"/"&amp;$C90&amp;"/"&amp;IF($D90="","*",$D90),BoostRules!$F$2:$G$65,2,FALSE)</f>
        <v>#N/A</v>
      </c>
      <c r="J90">
        <f>VLOOKUP($A90&amp;"/"&amp;$B90&amp;"/"&amp;"*"&amp;"/"&amp;IF($D90="","*",$D90),BoostRules!$F$2:$G$65,2,FALSE)</f>
        <v>10</v>
      </c>
      <c r="K90" t="e">
        <f>VLOOKUP($A90&amp;"/"&amp;$B90&amp;"/"&amp;IF($C90="","*",$C90)&amp;"/"&amp;IF($D90="","*",$D90),BoostRules!$F$2:$G$65,2,FALSE)</f>
        <v>#N/A</v>
      </c>
      <c r="L90">
        <f>VLOOKUP($A90&amp;"/"&amp;"*"&amp;"/"&amp;"*"&amp;"/"&amp;IF($D90="","*",$D90),BoostRules!$F$2:$G$65,2,FALSE)</f>
        <v>0</v>
      </c>
      <c r="N90">
        <f>'All Combos'!$F90+'All Combos'!$G90</f>
        <v>1010</v>
      </c>
      <c r="O90" s="12" t="b">
        <f t="shared" si="3"/>
        <v>0</v>
      </c>
    </row>
    <row r="91" spans="1:15" x14ac:dyDescent="0.2">
      <c r="A91" t="s">
        <v>4</v>
      </c>
      <c r="B91" t="s">
        <v>68</v>
      </c>
      <c r="C91" t="s">
        <v>108</v>
      </c>
      <c r="E91" t="s">
        <v>144</v>
      </c>
      <c r="F91">
        <f>VLOOKUP(E91,'Filter Categories'!$A$2:$B$18,2,FALSE)</f>
        <v>1000</v>
      </c>
      <c r="G91">
        <v>10</v>
      </c>
      <c r="H91">
        <f t="shared" si="2"/>
        <v>10</v>
      </c>
      <c r="I91" t="e">
        <f>VLOOKUP($A91&amp;"/"&amp;$B91&amp;"/"&amp;$C91&amp;"/"&amp;IF($D91="","*",$D91),BoostRules!$F$2:$G$65,2,FALSE)</f>
        <v>#N/A</v>
      </c>
      <c r="J91">
        <f>VLOOKUP($A91&amp;"/"&amp;$B91&amp;"/"&amp;"*"&amp;"/"&amp;IF($D91="","*",$D91),BoostRules!$F$2:$G$65,2,FALSE)</f>
        <v>10</v>
      </c>
      <c r="K91" t="e">
        <f>VLOOKUP($A91&amp;"/"&amp;$B91&amp;"/"&amp;IF($C91="","*",$C91)&amp;"/"&amp;IF($D91="","*",$D91),BoostRules!$F$2:$G$65,2,FALSE)</f>
        <v>#N/A</v>
      </c>
      <c r="L91">
        <f>VLOOKUP($A91&amp;"/"&amp;"*"&amp;"/"&amp;"*"&amp;"/"&amp;IF($D91="","*",$D91),BoostRules!$F$2:$G$65,2,FALSE)</f>
        <v>0</v>
      </c>
      <c r="N91">
        <f>'All Combos'!$F91+'All Combos'!$G91</f>
        <v>1010</v>
      </c>
      <c r="O91" s="12" t="b">
        <f t="shared" si="3"/>
        <v>0</v>
      </c>
    </row>
    <row r="92" spans="1:15" x14ac:dyDescent="0.2">
      <c r="A92" t="s">
        <v>4</v>
      </c>
      <c r="B92" t="s">
        <v>68</v>
      </c>
      <c r="C92" t="s">
        <v>111</v>
      </c>
      <c r="E92" t="s">
        <v>144</v>
      </c>
      <c r="F92">
        <f>VLOOKUP(E92,'Filter Categories'!$A$2:$B$18,2,FALSE)</f>
        <v>1000</v>
      </c>
      <c r="G92">
        <v>10</v>
      </c>
      <c r="H92">
        <f t="shared" si="2"/>
        <v>10</v>
      </c>
      <c r="I92" t="e">
        <f>VLOOKUP($A92&amp;"/"&amp;$B92&amp;"/"&amp;$C92&amp;"/"&amp;IF($D92="","*",$D92),BoostRules!$F$2:$G$65,2,FALSE)</f>
        <v>#N/A</v>
      </c>
      <c r="J92">
        <f>VLOOKUP($A92&amp;"/"&amp;$B92&amp;"/"&amp;"*"&amp;"/"&amp;IF($D92="","*",$D92),BoostRules!$F$2:$G$65,2,FALSE)</f>
        <v>10</v>
      </c>
      <c r="K92" t="e">
        <f>VLOOKUP($A92&amp;"/"&amp;$B92&amp;"/"&amp;IF($C92="","*",$C92)&amp;"/"&amp;IF($D92="","*",$D92),BoostRules!$F$2:$G$65,2,FALSE)</f>
        <v>#N/A</v>
      </c>
      <c r="L92">
        <f>VLOOKUP($A92&amp;"/"&amp;"*"&amp;"/"&amp;"*"&amp;"/"&amp;IF($D92="","*",$D92),BoostRules!$F$2:$G$65,2,FALSE)</f>
        <v>0</v>
      </c>
      <c r="N92">
        <f>'All Combos'!$F92+'All Combos'!$G92</f>
        <v>1010</v>
      </c>
      <c r="O92" s="12" t="b">
        <f t="shared" si="3"/>
        <v>0</v>
      </c>
    </row>
    <row r="93" spans="1:15" x14ac:dyDescent="0.2">
      <c r="A93" t="s">
        <v>4</v>
      </c>
      <c r="B93" t="s">
        <v>62</v>
      </c>
      <c r="C93" t="s">
        <v>52</v>
      </c>
      <c r="E93" t="s">
        <v>144</v>
      </c>
      <c r="F93">
        <f>VLOOKUP(E93,'Filter Categories'!$A$2:$B$18,2,FALSE)</f>
        <v>1000</v>
      </c>
      <c r="H93">
        <f t="shared" si="2"/>
        <v>0</v>
      </c>
      <c r="I93" t="e">
        <f>VLOOKUP($A93&amp;"/"&amp;$B93&amp;"/"&amp;$C93&amp;"/"&amp;IF($D93="","*",$D93),BoostRules!$F$2:$G$65,2,FALSE)</f>
        <v>#N/A</v>
      </c>
      <c r="J93" t="e">
        <f>VLOOKUP($A93&amp;"/"&amp;$B93&amp;"/"&amp;"*"&amp;"/"&amp;IF($D93="","*",$D93),BoostRules!$F$2:$G$65,2,FALSE)</f>
        <v>#N/A</v>
      </c>
      <c r="K93" t="e">
        <f>VLOOKUP($A93&amp;"/"&amp;$B93&amp;"/"&amp;IF($C93="","*",$C93)&amp;"/"&amp;IF($D93="","*",$D93),BoostRules!$F$2:$G$65,2,FALSE)</f>
        <v>#N/A</v>
      </c>
      <c r="L93">
        <f>VLOOKUP($A93&amp;"/"&amp;"*"&amp;"/"&amp;"*"&amp;"/"&amp;IF($D93="","*",$D93),BoostRules!$F$2:$G$65,2,FALSE)</f>
        <v>0</v>
      </c>
      <c r="N93">
        <f>'All Combos'!$F93+'All Combos'!$G93</f>
        <v>1000</v>
      </c>
      <c r="O93" s="12" t="b">
        <f t="shared" si="3"/>
        <v>0</v>
      </c>
    </row>
    <row r="94" spans="1:15" x14ac:dyDescent="0.2">
      <c r="A94" t="s">
        <v>4</v>
      </c>
      <c r="B94" t="s">
        <v>62</v>
      </c>
      <c r="C94" t="s">
        <v>53</v>
      </c>
      <c r="E94" t="s">
        <v>144</v>
      </c>
      <c r="F94">
        <f>VLOOKUP(E94,'Filter Categories'!$A$2:$B$18,2,FALSE)</f>
        <v>1000</v>
      </c>
      <c r="H94">
        <f t="shared" si="2"/>
        <v>0</v>
      </c>
      <c r="I94" t="e">
        <f>VLOOKUP($A94&amp;"/"&amp;$B94&amp;"/"&amp;$C94&amp;"/"&amp;IF($D94="","*",$D94),BoostRules!$F$2:$G$65,2,FALSE)</f>
        <v>#N/A</v>
      </c>
      <c r="J94" t="e">
        <f>VLOOKUP($A94&amp;"/"&amp;$B94&amp;"/"&amp;"*"&amp;"/"&amp;IF($D94="","*",$D94),BoostRules!$F$2:$G$65,2,FALSE)</f>
        <v>#N/A</v>
      </c>
      <c r="K94" t="e">
        <f>VLOOKUP($A94&amp;"/"&amp;$B94&amp;"/"&amp;IF($C94="","*",$C94)&amp;"/"&amp;IF($D94="","*",$D94),BoostRules!$F$2:$G$65,2,FALSE)</f>
        <v>#N/A</v>
      </c>
      <c r="L94">
        <f>VLOOKUP($A94&amp;"/"&amp;"*"&amp;"/"&amp;"*"&amp;"/"&amp;IF($D94="","*",$D94),BoostRules!$F$2:$G$65,2,FALSE)</f>
        <v>0</v>
      </c>
      <c r="N94">
        <f>'All Combos'!$F94+'All Combos'!$G94</f>
        <v>1000</v>
      </c>
      <c r="O94" s="12" t="b">
        <f t="shared" si="3"/>
        <v>0</v>
      </c>
    </row>
    <row r="95" spans="1:15" x14ac:dyDescent="0.2">
      <c r="A95" t="s">
        <v>4</v>
      </c>
      <c r="B95" t="s">
        <v>62</v>
      </c>
      <c r="C95" t="s">
        <v>54</v>
      </c>
      <c r="E95" t="s">
        <v>144</v>
      </c>
      <c r="F95">
        <f>VLOOKUP(E95,'Filter Categories'!$A$2:$B$18,2,FALSE)</f>
        <v>1000</v>
      </c>
      <c r="H95">
        <f t="shared" si="2"/>
        <v>0</v>
      </c>
      <c r="I95" t="e">
        <f>VLOOKUP($A95&amp;"/"&amp;$B95&amp;"/"&amp;$C95&amp;"/"&amp;IF($D95="","*",$D95),BoostRules!$F$2:$G$65,2,FALSE)</f>
        <v>#N/A</v>
      </c>
      <c r="J95" t="e">
        <f>VLOOKUP($A95&amp;"/"&amp;$B95&amp;"/"&amp;"*"&amp;"/"&amp;IF($D95="","*",$D95),BoostRules!$F$2:$G$65,2,FALSE)</f>
        <v>#N/A</v>
      </c>
      <c r="K95" t="e">
        <f>VLOOKUP($A95&amp;"/"&amp;$B95&amp;"/"&amp;IF($C95="","*",$C95)&amp;"/"&amp;IF($D95="","*",$D95),BoostRules!$F$2:$G$65,2,FALSE)</f>
        <v>#N/A</v>
      </c>
      <c r="L95">
        <f>VLOOKUP($A95&amp;"/"&amp;"*"&amp;"/"&amp;"*"&amp;"/"&amp;IF($D95="","*",$D95),BoostRules!$F$2:$G$65,2,FALSE)</f>
        <v>0</v>
      </c>
      <c r="N95">
        <f>'All Combos'!$F95+'All Combos'!$G95</f>
        <v>1000</v>
      </c>
      <c r="O95" s="12" t="b">
        <f t="shared" si="3"/>
        <v>0</v>
      </c>
    </row>
    <row r="96" spans="1:15" x14ac:dyDescent="0.2">
      <c r="A96" t="s">
        <v>4</v>
      </c>
      <c r="B96" t="s">
        <v>62</v>
      </c>
      <c r="C96" t="s">
        <v>45</v>
      </c>
      <c r="E96" t="s">
        <v>144</v>
      </c>
      <c r="F96">
        <f>VLOOKUP(E96,'Filter Categories'!$A$2:$B$18,2,FALSE)</f>
        <v>1000</v>
      </c>
      <c r="H96">
        <f t="shared" si="2"/>
        <v>0</v>
      </c>
      <c r="I96" t="e">
        <f>VLOOKUP($A96&amp;"/"&amp;$B96&amp;"/"&amp;$C96&amp;"/"&amp;IF($D96="","*",$D96),BoostRules!$F$2:$G$65,2,FALSE)</f>
        <v>#N/A</v>
      </c>
      <c r="J96" t="e">
        <f>VLOOKUP($A96&amp;"/"&amp;$B96&amp;"/"&amp;"*"&amp;"/"&amp;IF($D96="","*",$D96),BoostRules!$F$2:$G$65,2,FALSE)</f>
        <v>#N/A</v>
      </c>
      <c r="K96" t="e">
        <f>VLOOKUP($A96&amp;"/"&amp;$B96&amp;"/"&amp;IF($C96="","*",$C96)&amp;"/"&amp;IF($D96="","*",$D96),BoostRules!$F$2:$G$65,2,FALSE)</f>
        <v>#N/A</v>
      </c>
      <c r="L96">
        <f>VLOOKUP($A96&amp;"/"&amp;"*"&amp;"/"&amp;"*"&amp;"/"&amp;IF($D96="","*",$D96),BoostRules!$F$2:$G$65,2,FALSE)</f>
        <v>0</v>
      </c>
      <c r="N96">
        <f>'All Combos'!$F96+'All Combos'!$G96</f>
        <v>1000</v>
      </c>
      <c r="O96" s="12" t="b">
        <f t="shared" si="3"/>
        <v>0</v>
      </c>
    </row>
    <row r="97" spans="1:15" x14ac:dyDescent="0.2">
      <c r="A97" t="s">
        <v>4</v>
      </c>
      <c r="B97" t="s">
        <v>62</v>
      </c>
      <c r="C97" t="s">
        <v>55</v>
      </c>
      <c r="E97" t="s">
        <v>144</v>
      </c>
      <c r="F97">
        <f>VLOOKUP(E97,'Filter Categories'!$A$2:$B$18,2,FALSE)</f>
        <v>1000</v>
      </c>
      <c r="H97">
        <f t="shared" si="2"/>
        <v>0</v>
      </c>
      <c r="I97" t="e">
        <f>VLOOKUP($A97&amp;"/"&amp;$B97&amp;"/"&amp;$C97&amp;"/"&amp;IF($D97="","*",$D97),BoostRules!$F$2:$G$65,2,FALSE)</f>
        <v>#N/A</v>
      </c>
      <c r="J97" t="e">
        <f>VLOOKUP($A97&amp;"/"&amp;$B97&amp;"/"&amp;"*"&amp;"/"&amp;IF($D97="","*",$D97),BoostRules!$F$2:$G$65,2,FALSE)</f>
        <v>#N/A</v>
      </c>
      <c r="K97" t="e">
        <f>VLOOKUP($A97&amp;"/"&amp;$B97&amp;"/"&amp;IF($C97="","*",$C97)&amp;"/"&amp;IF($D97="","*",$D97),BoostRules!$F$2:$G$65,2,FALSE)</f>
        <v>#N/A</v>
      </c>
      <c r="L97">
        <f>VLOOKUP($A97&amp;"/"&amp;"*"&amp;"/"&amp;"*"&amp;"/"&amp;IF($D97="","*",$D97),BoostRules!$F$2:$G$65,2,FALSE)</f>
        <v>0</v>
      </c>
      <c r="N97">
        <f>'All Combos'!$F97+'All Combos'!$G97</f>
        <v>1000</v>
      </c>
      <c r="O97" s="12" t="b">
        <f t="shared" si="3"/>
        <v>0</v>
      </c>
    </row>
    <row r="98" spans="1:15" x14ac:dyDescent="0.2">
      <c r="A98" t="s">
        <v>4</v>
      </c>
      <c r="B98" t="s">
        <v>62</v>
      </c>
      <c r="C98" t="s">
        <v>56</v>
      </c>
      <c r="E98" t="s">
        <v>144</v>
      </c>
      <c r="F98">
        <f>VLOOKUP(E98,'Filter Categories'!$A$2:$B$18,2,FALSE)</f>
        <v>1000</v>
      </c>
      <c r="H98">
        <f t="shared" si="2"/>
        <v>0</v>
      </c>
      <c r="I98" t="e">
        <f>VLOOKUP($A98&amp;"/"&amp;$B98&amp;"/"&amp;$C98&amp;"/"&amp;IF($D98="","*",$D98),BoostRules!$F$2:$G$65,2,FALSE)</f>
        <v>#N/A</v>
      </c>
      <c r="J98" t="e">
        <f>VLOOKUP($A98&amp;"/"&amp;$B98&amp;"/"&amp;"*"&amp;"/"&amp;IF($D98="","*",$D98),BoostRules!$F$2:$G$65,2,FALSE)</f>
        <v>#N/A</v>
      </c>
      <c r="K98" t="e">
        <f>VLOOKUP($A98&amp;"/"&amp;$B98&amp;"/"&amp;IF($C98="","*",$C98)&amp;"/"&amp;IF($D98="","*",$D98),BoostRules!$F$2:$G$65,2,FALSE)</f>
        <v>#N/A</v>
      </c>
      <c r="L98">
        <f>VLOOKUP($A98&amp;"/"&amp;"*"&amp;"/"&amp;"*"&amp;"/"&amp;IF($D98="","*",$D98),BoostRules!$F$2:$G$65,2,FALSE)</f>
        <v>0</v>
      </c>
      <c r="N98">
        <f>'All Combos'!$F98+'All Combos'!$G98</f>
        <v>1000</v>
      </c>
      <c r="O98" s="12" t="b">
        <f t="shared" si="3"/>
        <v>0</v>
      </c>
    </row>
    <row r="99" spans="1:15" x14ac:dyDescent="0.2">
      <c r="A99" t="s">
        <v>4</v>
      </c>
      <c r="B99" t="s">
        <v>58</v>
      </c>
      <c r="C99" t="s">
        <v>52</v>
      </c>
      <c r="E99" t="s">
        <v>144</v>
      </c>
      <c r="F99">
        <f>VLOOKUP(E99,'Filter Categories'!$A$2:$B$18,2,FALSE)</f>
        <v>1000</v>
      </c>
      <c r="H99">
        <f t="shared" si="2"/>
        <v>0</v>
      </c>
      <c r="I99" t="e">
        <f>VLOOKUP($A99&amp;"/"&amp;$B99&amp;"/"&amp;$C99&amp;"/"&amp;IF($D99="","*",$D99),BoostRules!$F$2:$G$65,2,FALSE)</f>
        <v>#N/A</v>
      </c>
      <c r="J99" t="e">
        <f>VLOOKUP($A99&amp;"/"&amp;$B99&amp;"/"&amp;"*"&amp;"/"&amp;IF($D99="","*",$D99),BoostRules!$F$2:$G$65,2,FALSE)</f>
        <v>#N/A</v>
      </c>
      <c r="K99" t="e">
        <f>VLOOKUP($A99&amp;"/"&amp;$B99&amp;"/"&amp;IF($C99="","*",$C99)&amp;"/"&amp;IF($D99="","*",$D99),BoostRules!$F$2:$G$65,2,FALSE)</f>
        <v>#N/A</v>
      </c>
      <c r="L99">
        <f>VLOOKUP($A99&amp;"/"&amp;"*"&amp;"/"&amp;"*"&amp;"/"&amp;IF($D99="","*",$D99),BoostRules!$F$2:$G$65,2,FALSE)</f>
        <v>0</v>
      </c>
      <c r="N99">
        <f>'All Combos'!$F99+'All Combos'!$G99</f>
        <v>1000</v>
      </c>
      <c r="O99" s="12" t="b">
        <f t="shared" si="3"/>
        <v>0</v>
      </c>
    </row>
    <row r="100" spans="1:15" x14ac:dyDescent="0.2">
      <c r="A100" t="s">
        <v>4</v>
      </c>
      <c r="B100" t="s">
        <v>58</v>
      </c>
      <c r="C100" t="s">
        <v>53</v>
      </c>
      <c r="E100" t="s">
        <v>144</v>
      </c>
      <c r="F100">
        <f>VLOOKUP(E100,'Filter Categories'!$A$2:$B$18,2,FALSE)</f>
        <v>1000</v>
      </c>
      <c r="H100">
        <f t="shared" si="2"/>
        <v>0</v>
      </c>
      <c r="I100" t="e">
        <f>VLOOKUP($A100&amp;"/"&amp;$B100&amp;"/"&amp;$C100&amp;"/"&amp;IF($D100="","*",$D100),BoostRules!$F$2:$G$65,2,FALSE)</f>
        <v>#N/A</v>
      </c>
      <c r="J100" t="e">
        <f>VLOOKUP($A100&amp;"/"&amp;$B100&amp;"/"&amp;"*"&amp;"/"&amp;IF($D100="","*",$D100),BoostRules!$F$2:$G$65,2,FALSE)</f>
        <v>#N/A</v>
      </c>
      <c r="K100" t="e">
        <f>VLOOKUP($A100&amp;"/"&amp;$B100&amp;"/"&amp;IF($C100="","*",$C100)&amp;"/"&amp;IF($D100="","*",$D100),BoostRules!$F$2:$G$65,2,FALSE)</f>
        <v>#N/A</v>
      </c>
      <c r="L100">
        <f>VLOOKUP($A100&amp;"/"&amp;"*"&amp;"/"&amp;"*"&amp;"/"&amp;IF($D100="","*",$D100),BoostRules!$F$2:$G$65,2,FALSE)</f>
        <v>0</v>
      </c>
      <c r="N100">
        <f>'All Combos'!$F100+'All Combos'!$G100</f>
        <v>1000</v>
      </c>
      <c r="O100" s="12" t="b">
        <f t="shared" si="3"/>
        <v>0</v>
      </c>
    </row>
    <row r="101" spans="1:15" x14ac:dyDescent="0.2">
      <c r="A101" t="s">
        <v>4</v>
      </c>
      <c r="B101" t="s">
        <v>58</v>
      </c>
      <c r="C101" t="s">
        <v>54</v>
      </c>
      <c r="E101" t="s">
        <v>144</v>
      </c>
      <c r="F101">
        <f>VLOOKUP(E101,'Filter Categories'!$A$2:$B$18,2,FALSE)</f>
        <v>1000</v>
      </c>
      <c r="H101">
        <f t="shared" si="2"/>
        <v>0</v>
      </c>
      <c r="I101" t="e">
        <f>VLOOKUP($A101&amp;"/"&amp;$B101&amp;"/"&amp;$C101&amp;"/"&amp;IF($D101="","*",$D101),BoostRules!$F$2:$G$65,2,FALSE)</f>
        <v>#N/A</v>
      </c>
      <c r="J101" t="e">
        <f>VLOOKUP($A101&amp;"/"&amp;$B101&amp;"/"&amp;"*"&amp;"/"&amp;IF($D101="","*",$D101),BoostRules!$F$2:$G$65,2,FALSE)</f>
        <v>#N/A</v>
      </c>
      <c r="K101" t="e">
        <f>VLOOKUP($A101&amp;"/"&amp;$B101&amp;"/"&amp;IF($C101="","*",$C101)&amp;"/"&amp;IF($D101="","*",$D101),BoostRules!$F$2:$G$65,2,FALSE)</f>
        <v>#N/A</v>
      </c>
      <c r="L101">
        <f>VLOOKUP($A101&amp;"/"&amp;"*"&amp;"/"&amp;"*"&amp;"/"&amp;IF($D101="","*",$D101),BoostRules!$F$2:$G$65,2,FALSE)</f>
        <v>0</v>
      </c>
      <c r="N101">
        <f>'All Combos'!$F101+'All Combos'!$G101</f>
        <v>1000</v>
      </c>
      <c r="O101" s="12" t="b">
        <f t="shared" si="3"/>
        <v>0</v>
      </c>
    </row>
    <row r="102" spans="1:15" x14ac:dyDescent="0.2">
      <c r="A102" t="s">
        <v>4</v>
      </c>
      <c r="B102" t="s">
        <v>58</v>
      </c>
      <c r="C102" t="s">
        <v>45</v>
      </c>
      <c r="E102" t="s">
        <v>144</v>
      </c>
      <c r="F102">
        <f>VLOOKUP(E102,'Filter Categories'!$A$2:$B$18,2,FALSE)</f>
        <v>1000</v>
      </c>
      <c r="H102">
        <f t="shared" si="2"/>
        <v>0</v>
      </c>
      <c r="I102" t="e">
        <f>VLOOKUP($A102&amp;"/"&amp;$B102&amp;"/"&amp;$C102&amp;"/"&amp;IF($D102="","*",$D102),BoostRules!$F$2:$G$65,2,FALSE)</f>
        <v>#N/A</v>
      </c>
      <c r="J102" t="e">
        <f>VLOOKUP($A102&amp;"/"&amp;$B102&amp;"/"&amp;"*"&amp;"/"&amp;IF($D102="","*",$D102),BoostRules!$F$2:$G$65,2,FALSE)</f>
        <v>#N/A</v>
      </c>
      <c r="K102" t="e">
        <f>VLOOKUP($A102&amp;"/"&amp;$B102&amp;"/"&amp;IF($C102="","*",$C102)&amp;"/"&amp;IF($D102="","*",$D102),BoostRules!$F$2:$G$65,2,FALSE)</f>
        <v>#N/A</v>
      </c>
      <c r="L102">
        <f>VLOOKUP($A102&amp;"/"&amp;"*"&amp;"/"&amp;"*"&amp;"/"&amp;IF($D102="","*",$D102),BoostRules!$F$2:$G$65,2,FALSE)</f>
        <v>0</v>
      </c>
      <c r="N102">
        <f>'All Combos'!$F102+'All Combos'!$G102</f>
        <v>1000</v>
      </c>
      <c r="O102" s="12" t="b">
        <f t="shared" si="3"/>
        <v>0</v>
      </c>
    </row>
    <row r="103" spans="1:15" x14ac:dyDescent="0.2">
      <c r="A103" t="s">
        <v>4</v>
      </c>
      <c r="B103" t="s">
        <v>58</v>
      </c>
      <c r="C103" t="s">
        <v>55</v>
      </c>
      <c r="E103" t="s">
        <v>144</v>
      </c>
      <c r="F103">
        <f>VLOOKUP(E103,'Filter Categories'!$A$2:$B$18,2,FALSE)</f>
        <v>1000</v>
      </c>
      <c r="H103">
        <f t="shared" si="2"/>
        <v>0</v>
      </c>
      <c r="I103" t="e">
        <f>VLOOKUP($A103&amp;"/"&amp;$B103&amp;"/"&amp;$C103&amp;"/"&amp;IF($D103="","*",$D103),BoostRules!$F$2:$G$65,2,FALSE)</f>
        <v>#N/A</v>
      </c>
      <c r="J103" t="e">
        <f>VLOOKUP($A103&amp;"/"&amp;$B103&amp;"/"&amp;"*"&amp;"/"&amp;IF($D103="","*",$D103),BoostRules!$F$2:$G$65,2,FALSE)</f>
        <v>#N/A</v>
      </c>
      <c r="K103" t="e">
        <f>VLOOKUP($A103&amp;"/"&amp;$B103&amp;"/"&amp;IF($C103="","*",$C103)&amp;"/"&amp;IF($D103="","*",$D103),BoostRules!$F$2:$G$65,2,FALSE)</f>
        <v>#N/A</v>
      </c>
      <c r="L103">
        <f>VLOOKUP($A103&amp;"/"&amp;"*"&amp;"/"&amp;"*"&amp;"/"&amp;IF($D103="","*",$D103),BoostRules!$F$2:$G$65,2,FALSE)</f>
        <v>0</v>
      </c>
      <c r="N103">
        <f>'All Combos'!$F103+'All Combos'!$G103</f>
        <v>1000</v>
      </c>
      <c r="O103" s="12" t="b">
        <f t="shared" si="3"/>
        <v>0</v>
      </c>
    </row>
    <row r="104" spans="1:15" x14ac:dyDescent="0.2">
      <c r="A104" t="s">
        <v>4</v>
      </c>
      <c r="B104" t="s">
        <v>58</v>
      </c>
      <c r="C104" t="s">
        <v>56</v>
      </c>
      <c r="E104" t="s">
        <v>144</v>
      </c>
      <c r="F104">
        <f>VLOOKUP(E104,'Filter Categories'!$A$2:$B$18,2,FALSE)</f>
        <v>1000</v>
      </c>
      <c r="H104">
        <f t="shared" si="2"/>
        <v>0</v>
      </c>
      <c r="I104" t="e">
        <f>VLOOKUP($A104&amp;"/"&amp;$B104&amp;"/"&amp;$C104&amp;"/"&amp;IF($D104="","*",$D104),BoostRules!$F$2:$G$65,2,FALSE)</f>
        <v>#N/A</v>
      </c>
      <c r="J104" t="e">
        <f>VLOOKUP($A104&amp;"/"&amp;$B104&amp;"/"&amp;"*"&amp;"/"&amp;IF($D104="","*",$D104),BoostRules!$F$2:$G$65,2,FALSE)</f>
        <v>#N/A</v>
      </c>
      <c r="K104" t="e">
        <f>VLOOKUP($A104&amp;"/"&amp;$B104&amp;"/"&amp;IF($C104="","*",$C104)&amp;"/"&amp;IF($D104="","*",$D104),BoostRules!$F$2:$G$65,2,FALSE)</f>
        <v>#N/A</v>
      </c>
      <c r="L104">
        <f>VLOOKUP($A104&amp;"/"&amp;"*"&amp;"/"&amp;"*"&amp;"/"&amp;IF($D104="","*",$D104),BoostRules!$F$2:$G$65,2,FALSE)</f>
        <v>0</v>
      </c>
      <c r="N104">
        <f>'All Combos'!$F104+'All Combos'!$G104</f>
        <v>1000</v>
      </c>
      <c r="O104" s="12" t="b">
        <f t="shared" si="3"/>
        <v>0</v>
      </c>
    </row>
    <row r="105" spans="1:15" x14ac:dyDescent="0.2">
      <c r="A105" t="s">
        <v>4</v>
      </c>
      <c r="B105" t="s">
        <v>59</v>
      </c>
      <c r="C105" t="s">
        <v>52</v>
      </c>
      <c r="E105" t="s">
        <v>144</v>
      </c>
      <c r="F105">
        <f>VLOOKUP(E105,'Filter Categories'!$A$2:$B$18,2,FALSE)</f>
        <v>1000</v>
      </c>
      <c r="H105">
        <f t="shared" si="2"/>
        <v>0</v>
      </c>
      <c r="I105" t="e">
        <f>VLOOKUP($A105&amp;"/"&amp;$B105&amp;"/"&amp;$C105&amp;"/"&amp;IF($D105="","*",$D105),BoostRules!$F$2:$G$65,2,FALSE)</f>
        <v>#N/A</v>
      </c>
      <c r="J105" t="e">
        <f>VLOOKUP($A105&amp;"/"&amp;$B105&amp;"/"&amp;"*"&amp;"/"&amp;IF($D105="","*",$D105),BoostRules!$F$2:$G$65,2,FALSE)</f>
        <v>#N/A</v>
      </c>
      <c r="K105" t="e">
        <f>VLOOKUP($A105&amp;"/"&amp;$B105&amp;"/"&amp;IF($C105="","*",$C105)&amp;"/"&amp;IF($D105="","*",$D105),BoostRules!$F$2:$G$65,2,FALSE)</f>
        <v>#N/A</v>
      </c>
      <c r="L105">
        <f>VLOOKUP($A105&amp;"/"&amp;"*"&amp;"/"&amp;"*"&amp;"/"&amp;IF($D105="","*",$D105),BoostRules!$F$2:$G$65,2,FALSE)</f>
        <v>0</v>
      </c>
      <c r="N105">
        <f>'All Combos'!$F105+'All Combos'!$G105</f>
        <v>1000</v>
      </c>
      <c r="O105" s="12" t="b">
        <f t="shared" si="3"/>
        <v>0</v>
      </c>
    </row>
    <row r="106" spans="1:15" x14ac:dyDescent="0.2">
      <c r="A106" t="s">
        <v>4</v>
      </c>
      <c r="B106" t="s">
        <v>59</v>
      </c>
      <c r="C106" t="s">
        <v>53</v>
      </c>
      <c r="E106" t="s">
        <v>144</v>
      </c>
      <c r="F106">
        <f>VLOOKUP(E106,'Filter Categories'!$A$2:$B$18,2,FALSE)</f>
        <v>1000</v>
      </c>
      <c r="H106">
        <f t="shared" si="2"/>
        <v>0</v>
      </c>
      <c r="I106" t="e">
        <f>VLOOKUP($A106&amp;"/"&amp;$B106&amp;"/"&amp;$C106&amp;"/"&amp;IF($D106="","*",$D106),BoostRules!$F$2:$G$65,2,FALSE)</f>
        <v>#N/A</v>
      </c>
      <c r="J106" t="e">
        <f>VLOOKUP($A106&amp;"/"&amp;$B106&amp;"/"&amp;"*"&amp;"/"&amp;IF($D106="","*",$D106),BoostRules!$F$2:$G$65,2,FALSE)</f>
        <v>#N/A</v>
      </c>
      <c r="K106" t="e">
        <f>VLOOKUP($A106&amp;"/"&amp;$B106&amp;"/"&amp;IF($C106="","*",$C106)&amp;"/"&amp;IF($D106="","*",$D106),BoostRules!$F$2:$G$65,2,FALSE)</f>
        <v>#N/A</v>
      </c>
      <c r="L106">
        <f>VLOOKUP($A106&amp;"/"&amp;"*"&amp;"/"&amp;"*"&amp;"/"&amp;IF($D106="","*",$D106),BoostRules!$F$2:$G$65,2,FALSE)</f>
        <v>0</v>
      </c>
      <c r="N106">
        <f>'All Combos'!$F106+'All Combos'!$G106</f>
        <v>1000</v>
      </c>
      <c r="O106" s="12" t="b">
        <f t="shared" si="3"/>
        <v>0</v>
      </c>
    </row>
    <row r="107" spans="1:15" x14ac:dyDescent="0.2">
      <c r="A107" t="s">
        <v>4</v>
      </c>
      <c r="B107" t="s">
        <v>59</v>
      </c>
      <c r="C107" t="s">
        <v>54</v>
      </c>
      <c r="E107" t="s">
        <v>144</v>
      </c>
      <c r="F107">
        <f>VLOOKUP(E107,'Filter Categories'!$A$2:$B$18,2,FALSE)</f>
        <v>1000</v>
      </c>
      <c r="H107">
        <f t="shared" si="2"/>
        <v>0</v>
      </c>
      <c r="I107" t="e">
        <f>VLOOKUP($A107&amp;"/"&amp;$B107&amp;"/"&amp;$C107&amp;"/"&amp;IF($D107="","*",$D107),BoostRules!$F$2:$G$65,2,FALSE)</f>
        <v>#N/A</v>
      </c>
      <c r="J107" t="e">
        <f>VLOOKUP($A107&amp;"/"&amp;$B107&amp;"/"&amp;"*"&amp;"/"&amp;IF($D107="","*",$D107),BoostRules!$F$2:$G$65,2,FALSE)</f>
        <v>#N/A</v>
      </c>
      <c r="K107" t="e">
        <f>VLOOKUP($A107&amp;"/"&amp;$B107&amp;"/"&amp;IF($C107="","*",$C107)&amp;"/"&amp;IF($D107="","*",$D107),BoostRules!$F$2:$G$65,2,FALSE)</f>
        <v>#N/A</v>
      </c>
      <c r="L107">
        <f>VLOOKUP($A107&amp;"/"&amp;"*"&amp;"/"&amp;"*"&amp;"/"&amp;IF($D107="","*",$D107),BoostRules!$F$2:$G$65,2,FALSE)</f>
        <v>0</v>
      </c>
      <c r="N107">
        <f>'All Combos'!$F107+'All Combos'!$G107</f>
        <v>1000</v>
      </c>
      <c r="O107" s="12" t="b">
        <f t="shared" si="3"/>
        <v>0</v>
      </c>
    </row>
    <row r="108" spans="1:15" x14ac:dyDescent="0.2">
      <c r="A108" t="s">
        <v>4</v>
      </c>
      <c r="B108" t="s">
        <v>59</v>
      </c>
      <c r="C108" t="s">
        <v>45</v>
      </c>
      <c r="E108" t="s">
        <v>144</v>
      </c>
      <c r="F108">
        <f>VLOOKUP(E108,'Filter Categories'!$A$2:$B$18,2,FALSE)</f>
        <v>1000</v>
      </c>
      <c r="H108">
        <f t="shared" si="2"/>
        <v>0</v>
      </c>
      <c r="I108" t="e">
        <f>VLOOKUP($A108&amp;"/"&amp;$B108&amp;"/"&amp;$C108&amp;"/"&amp;IF($D108="","*",$D108),BoostRules!$F$2:$G$65,2,FALSE)</f>
        <v>#N/A</v>
      </c>
      <c r="J108" t="e">
        <f>VLOOKUP($A108&amp;"/"&amp;$B108&amp;"/"&amp;"*"&amp;"/"&amp;IF($D108="","*",$D108),BoostRules!$F$2:$G$65,2,FALSE)</f>
        <v>#N/A</v>
      </c>
      <c r="K108" t="e">
        <f>VLOOKUP($A108&amp;"/"&amp;$B108&amp;"/"&amp;IF($C108="","*",$C108)&amp;"/"&amp;IF($D108="","*",$D108),BoostRules!$F$2:$G$65,2,FALSE)</f>
        <v>#N/A</v>
      </c>
      <c r="L108">
        <f>VLOOKUP($A108&amp;"/"&amp;"*"&amp;"/"&amp;"*"&amp;"/"&amp;IF($D108="","*",$D108),BoostRules!$F$2:$G$65,2,FALSE)</f>
        <v>0</v>
      </c>
      <c r="N108">
        <f>'All Combos'!$F108+'All Combos'!$G108</f>
        <v>1000</v>
      </c>
      <c r="O108" s="12" t="b">
        <f t="shared" si="3"/>
        <v>0</v>
      </c>
    </row>
    <row r="109" spans="1:15" x14ac:dyDescent="0.2">
      <c r="A109" t="s">
        <v>4</v>
      </c>
      <c r="B109" t="s">
        <v>59</v>
      </c>
      <c r="C109" t="s">
        <v>55</v>
      </c>
      <c r="E109" t="s">
        <v>144</v>
      </c>
      <c r="F109">
        <f>VLOOKUP(E109,'Filter Categories'!$A$2:$B$18,2,FALSE)</f>
        <v>1000</v>
      </c>
      <c r="H109">
        <f t="shared" si="2"/>
        <v>0</v>
      </c>
      <c r="I109" t="e">
        <f>VLOOKUP($A109&amp;"/"&amp;$B109&amp;"/"&amp;$C109&amp;"/"&amp;IF($D109="","*",$D109),BoostRules!$F$2:$G$65,2,FALSE)</f>
        <v>#N/A</v>
      </c>
      <c r="J109" t="e">
        <f>VLOOKUP($A109&amp;"/"&amp;$B109&amp;"/"&amp;"*"&amp;"/"&amp;IF($D109="","*",$D109),BoostRules!$F$2:$G$65,2,FALSE)</f>
        <v>#N/A</v>
      </c>
      <c r="K109" t="e">
        <f>VLOOKUP($A109&amp;"/"&amp;$B109&amp;"/"&amp;IF($C109="","*",$C109)&amp;"/"&amp;IF($D109="","*",$D109),BoostRules!$F$2:$G$65,2,FALSE)</f>
        <v>#N/A</v>
      </c>
      <c r="L109">
        <f>VLOOKUP($A109&amp;"/"&amp;"*"&amp;"/"&amp;"*"&amp;"/"&amp;IF($D109="","*",$D109),BoostRules!$F$2:$G$65,2,FALSE)</f>
        <v>0</v>
      </c>
      <c r="N109">
        <f>'All Combos'!$F109+'All Combos'!$G109</f>
        <v>1000</v>
      </c>
      <c r="O109" s="12" t="b">
        <f t="shared" si="3"/>
        <v>0</v>
      </c>
    </row>
    <row r="110" spans="1:15" x14ac:dyDescent="0.2">
      <c r="A110" t="s">
        <v>4</v>
      </c>
      <c r="B110" t="s">
        <v>59</v>
      </c>
      <c r="C110" t="s">
        <v>56</v>
      </c>
      <c r="E110" t="s">
        <v>144</v>
      </c>
      <c r="F110">
        <f>VLOOKUP(E110,'Filter Categories'!$A$2:$B$18,2,FALSE)</f>
        <v>1000</v>
      </c>
      <c r="H110">
        <f t="shared" si="2"/>
        <v>0</v>
      </c>
      <c r="I110" t="e">
        <f>VLOOKUP($A110&amp;"/"&amp;$B110&amp;"/"&amp;$C110&amp;"/"&amp;IF($D110="","*",$D110),BoostRules!$F$2:$G$65,2,FALSE)</f>
        <v>#N/A</v>
      </c>
      <c r="J110" t="e">
        <f>VLOOKUP($A110&amp;"/"&amp;$B110&amp;"/"&amp;"*"&amp;"/"&amp;IF($D110="","*",$D110),BoostRules!$F$2:$G$65,2,FALSE)</f>
        <v>#N/A</v>
      </c>
      <c r="K110" t="e">
        <f>VLOOKUP($A110&amp;"/"&amp;$B110&amp;"/"&amp;IF($C110="","*",$C110)&amp;"/"&amp;IF($D110="","*",$D110),BoostRules!$F$2:$G$65,2,FALSE)</f>
        <v>#N/A</v>
      </c>
      <c r="L110">
        <f>VLOOKUP($A110&amp;"/"&amp;"*"&amp;"/"&amp;"*"&amp;"/"&amp;IF($D110="","*",$D110),BoostRules!$F$2:$G$65,2,FALSE)</f>
        <v>0</v>
      </c>
      <c r="N110">
        <f>'All Combos'!$F110+'All Combos'!$G110</f>
        <v>1000</v>
      </c>
      <c r="O110" s="12" t="b">
        <f t="shared" si="3"/>
        <v>0</v>
      </c>
    </row>
    <row r="111" spans="1:15" x14ac:dyDescent="0.2">
      <c r="A111" t="s">
        <v>4</v>
      </c>
      <c r="B111" t="s">
        <v>46</v>
      </c>
      <c r="C111" t="s">
        <v>52</v>
      </c>
      <c r="E111" t="s">
        <v>144</v>
      </c>
      <c r="F111">
        <f>VLOOKUP(E111,'Filter Categories'!$A$2:$B$18,2,FALSE)</f>
        <v>1000</v>
      </c>
      <c r="H111">
        <f t="shared" si="2"/>
        <v>0</v>
      </c>
      <c r="I111" t="e">
        <f>VLOOKUP($A111&amp;"/"&amp;$B111&amp;"/"&amp;$C111&amp;"/"&amp;IF($D111="","*",$D111),BoostRules!$F$2:$G$65,2,FALSE)</f>
        <v>#N/A</v>
      </c>
      <c r="J111" t="e">
        <f>VLOOKUP($A111&amp;"/"&amp;$B111&amp;"/"&amp;"*"&amp;"/"&amp;IF($D111="","*",$D111),BoostRules!$F$2:$G$65,2,FALSE)</f>
        <v>#N/A</v>
      </c>
      <c r="K111" t="e">
        <f>VLOOKUP($A111&amp;"/"&amp;$B111&amp;"/"&amp;IF($C111="","*",$C111)&amp;"/"&amp;IF($D111="","*",$D111),BoostRules!$F$2:$G$65,2,FALSE)</f>
        <v>#N/A</v>
      </c>
      <c r="L111">
        <f>VLOOKUP($A111&amp;"/"&amp;"*"&amp;"/"&amp;"*"&amp;"/"&amp;IF($D111="","*",$D111),BoostRules!$F$2:$G$65,2,FALSE)</f>
        <v>0</v>
      </c>
      <c r="N111">
        <f>'All Combos'!$F111+'All Combos'!$G111</f>
        <v>1000</v>
      </c>
      <c r="O111" s="12" t="b">
        <f t="shared" si="3"/>
        <v>0</v>
      </c>
    </row>
    <row r="112" spans="1:15" x14ac:dyDescent="0.2">
      <c r="A112" t="s">
        <v>4</v>
      </c>
      <c r="B112" t="s">
        <v>46</v>
      </c>
      <c r="C112" t="s">
        <v>53</v>
      </c>
      <c r="E112" t="s">
        <v>144</v>
      </c>
      <c r="F112">
        <f>VLOOKUP(E112,'Filter Categories'!$A$2:$B$18,2,FALSE)</f>
        <v>1000</v>
      </c>
      <c r="H112">
        <f t="shared" si="2"/>
        <v>0</v>
      </c>
      <c r="I112" t="e">
        <f>VLOOKUP($A112&amp;"/"&amp;$B112&amp;"/"&amp;$C112&amp;"/"&amp;IF($D112="","*",$D112),BoostRules!$F$2:$G$65,2,FALSE)</f>
        <v>#N/A</v>
      </c>
      <c r="J112" t="e">
        <f>VLOOKUP($A112&amp;"/"&amp;$B112&amp;"/"&amp;"*"&amp;"/"&amp;IF($D112="","*",$D112),BoostRules!$F$2:$G$65,2,FALSE)</f>
        <v>#N/A</v>
      </c>
      <c r="K112" t="e">
        <f>VLOOKUP($A112&amp;"/"&amp;$B112&amp;"/"&amp;IF($C112="","*",$C112)&amp;"/"&amp;IF($D112="","*",$D112),BoostRules!$F$2:$G$65,2,FALSE)</f>
        <v>#N/A</v>
      </c>
      <c r="L112">
        <f>VLOOKUP($A112&amp;"/"&amp;"*"&amp;"/"&amp;"*"&amp;"/"&amp;IF($D112="","*",$D112),BoostRules!$F$2:$G$65,2,FALSE)</f>
        <v>0</v>
      </c>
      <c r="N112">
        <f>'All Combos'!$F112+'All Combos'!$G112</f>
        <v>1000</v>
      </c>
      <c r="O112" s="12" t="b">
        <f t="shared" si="3"/>
        <v>0</v>
      </c>
    </row>
    <row r="113" spans="1:15" x14ac:dyDescent="0.2">
      <c r="A113" t="s">
        <v>4</v>
      </c>
      <c r="B113" t="s">
        <v>46</v>
      </c>
      <c r="C113" t="s">
        <v>54</v>
      </c>
      <c r="E113" t="s">
        <v>144</v>
      </c>
      <c r="F113">
        <f>VLOOKUP(E113,'Filter Categories'!$A$2:$B$18,2,FALSE)</f>
        <v>1000</v>
      </c>
      <c r="H113">
        <f t="shared" si="2"/>
        <v>0</v>
      </c>
      <c r="I113" t="e">
        <f>VLOOKUP($A113&amp;"/"&amp;$B113&amp;"/"&amp;$C113&amp;"/"&amp;IF($D113="","*",$D113),BoostRules!$F$2:$G$65,2,FALSE)</f>
        <v>#N/A</v>
      </c>
      <c r="J113" t="e">
        <f>VLOOKUP($A113&amp;"/"&amp;$B113&amp;"/"&amp;"*"&amp;"/"&amp;IF($D113="","*",$D113),BoostRules!$F$2:$G$65,2,FALSE)</f>
        <v>#N/A</v>
      </c>
      <c r="K113" t="e">
        <f>VLOOKUP($A113&amp;"/"&amp;$B113&amp;"/"&amp;IF($C113="","*",$C113)&amp;"/"&amp;IF($D113="","*",$D113),BoostRules!$F$2:$G$65,2,FALSE)</f>
        <v>#N/A</v>
      </c>
      <c r="L113">
        <f>VLOOKUP($A113&amp;"/"&amp;"*"&amp;"/"&amp;"*"&amp;"/"&amp;IF($D113="","*",$D113),BoostRules!$F$2:$G$65,2,FALSE)</f>
        <v>0</v>
      </c>
      <c r="N113">
        <f>'All Combos'!$F113+'All Combos'!$G113</f>
        <v>1000</v>
      </c>
      <c r="O113" s="12" t="b">
        <f t="shared" si="3"/>
        <v>0</v>
      </c>
    </row>
    <row r="114" spans="1:15" x14ac:dyDescent="0.2">
      <c r="A114" t="s">
        <v>4</v>
      </c>
      <c r="B114" t="s">
        <v>46</v>
      </c>
      <c r="C114" t="s">
        <v>45</v>
      </c>
      <c r="E114" t="s">
        <v>144</v>
      </c>
      <c r="F114">
        <f>VLOOKUP(E114,'Filter Categories'!$A$2:$B$18,2,FALSE)</f>
        <v>1000</v>
      </c>
      <c r="H114">
        <f t="shared" si="2"/>
        <v>0</v>
      </c>
      <c r="I114" t="e">
        <f>VLOOKUP($A114&amp;"/"&amp;$B114&amp;"/"&amp;$C114&amp;"/"&amp;IF($D114="","*",$D114),BoostRules!$F$2:$G$65,2,FALSE)</f>
        <v>#N/A</v>
      </c>
      <c r="J114" t="e">
        <f>VLOOKUP($A114&amp;"/"&amp;$B114&amp;"/"&amp;"*"&amp;"/"&amp;IF($D114="","*",$D114),BoostRules!$F$2:$G$65,2,FALSE)</f>
        <v>#N/A</v>
      </c>
      <c r="K114" t="e">
        <f>VLOOKUP($A114&amp;"/"&amp;$B114&amp;"/"&amp;IF($C114="","*",$C114)&amp;"/"&amp;IF($D114="","*",$D114),BoostRules!$F$2:$G$65,2,FALSE)</f>
        <v>#N/A</v>
      </c>
      <c r="L114">
        <f>VLOOKUP($A114&amp;"/"&amp;"*"&amp;"/"&amp;"*"&amp;"/"&amp;IF($D114="","*",$D114),BoostRules!$F$2:$G$65,2,FALSE)</f>
        <v>0</v>
      </c>
      <c r="N114">
        <f>'All Combos'!$F114+'All Combos'!$G114</f>
        <v>1000</v>
      </c>
      <c r="O114" s="12" t="b">
        <f t="shared" si="3"/>
        <v>0</v>
      </c>
    </row>
    <row r="115" spans="1:15" x14ac:dyDescent="0.2">
      <c r="A115" t="s">
        <v>4</v>
      </c>
      <c r="B115" t="s">
        <v>46</v>
      </c>
      <c r="C115" t="s">
        <v>55</v>
      </c>
      <c r="E115" t="s">
        <v>144</v>
      </c>
      <c r="F115">
        <f>VLOOKUP(E115,'Filter Categories'!$A$2:$B$18,2,FALSE)</f>
        <v>1000</v>
      </c>
      <c r="H115">
        <f t="shared" si="2"/>
        <v>0</v>
      </c>
      <c r="I115" t="e">
        <f>VLOOKUP($A115&amp;"/"&amp;$B115&amp;"/"&amp;$C115&amp;"/"&amp;IF($D115="","*",$D115),BoostRules!$F$2:$G$65,2,FALSE)</f>
        <v>#N/A</v>
      </c>
      <c r="J115" t="e">
        <f>VLOOKUP($A115&amp;"/"&amp;$B115&amp;"/"&amp;"*"&amp;"/"&amp;IF($D115="","*",$D115),BoostRules!$F$2:$G$65,2,FALSE)</f>
        <v>#N/A</v>
      </c>
      <c r="K115" t="e">
        <f>VLOOKUP($A115&amp;"/"&amp;$B115&amp;"/"&amp;IF($C115="","*",$C115)&amp;"/"&amp;IF($D115="","*",$D115),BoostRules!$F$2:$G$65,2,FALSE)</f>
        <v>#N/A</v>
      </c>
      <c r="L115">
        <f>VLOOKUP($A115&amp;"/"&amp;"*"&amp;"/"&amp;"*"&amp;"/"&amp;IF($D115="","*",$D115),BoostRules!$F$2:$G$65,2,FALSE)</f>
        <v>0</v>
      </c>
      <c r="N115">
        <f>'All Combos'!$F115+'All Combos'!$G115</f>
        <v>1000</v>
      </c>
      <c r="O115" s="12" t="b">
        <f t="shared" si="3"/>
        <v>0</v>
      </c>
    </row>
    <row r="116" spans="1:15" x14ac:dyDescent="0.2">
      <c r="A116" t="s">
        <v>4</v>
      </c>
      <c r="B116" t="s">
        <v>46</v>
      </c>
      <c r="C116" t="s">
        <v>56</v>
      </c>
      <c r="E116" t="s">
        <v>144</v>
      </c>
      <c r="F116">
        <f>VLOOKUP(E116,'Filter Categories'!$A$2:$B$18,2,FALSE)</f>
        <v>1000</v>
      </c>
      <c r="H116">
        <f t="shared" si="2"/>
        <v>0</v>
      </c>
      <c r="I116" t="e">
        <f>VLOOKUP($A116&amp;"/"&amp;$B116&amp;"/"&amp;$C116&amp;"/"&amp;IF($D116="","*",$D116),BoostRules!$F$2:$G$65,2,FALSE)</f>
        <v>#N/A</v>
      </c>
      <c r="J116" t="e">
        <f>VLOOKUP($A116&amp;"/"&amp;$B116&amp;"/"&amp;"*"&amp;"/"&amp;IF($D116="","*",$D116),BoostRules!$F$2:$G$65,2,FALSE)</f>
        <v>#N/A</v>
      </c>
      <c r="K116" t="e">
        <f>VLOOKUP($A116&amp;"/"&amp;$B116&amp;"/"&amp;IF($C116="","*",$C116)&amp;"/"&amp;IF($D116="","*",$D116),BoostRules!$F$2:$G$65,2,FALSE)</f>
        <v>#N/A</v>
      </c>
      <c r="L116">
        <f>VLOOKUP($A116&amp;"/"&amp;"*"&amp;"/"&amp;"*"&amp;"/"&amp;IF($D116="","*",$D116),BoostRules!$F$2:$G$65,2,FALSE)</f>
        <v>0</v>
      </c>
      <c r="N116">
        <f>'All Combos'!$F116+'All Combos'!$G116</f>
        <v>1000</v>
      </c>
      <c r="O116" s="12" t="b">
        <f t="shared" si="3"/>
        <v>0</v>
      </c>
    </row>
    <row r="117" spans="1:15" x14ac:dyDescent="0.2">
      <c r="A117" t="s">
        <v>4</v>
      </c>
      <c r="B117" t="s">
        <v>61</v>
      </c>
      <c r="C117" t="s">
        <v>52</v>
      </c>
      <c r="E117" t="s">
        <v>144</v>
      </c>
      <c r="F117">
        <f>VLOOKUP(E117,'Filter Categories'!$A$2:$B$18,2,FALSE)</f>
        <v>1000</v>
      </c>
      <c r="H117">
        <f t="shared" si="2"/>
        <v>0</v>
      </c>
      <c r="I117" t="e">
        <f>VLOOKUP($A117&amp;"/"&amp;$B117&amp;"/"&amp;$C117&amp;"/"&amp;IF($D117="","*",$D117),BoostRules!$F$2:$G$65,2,FALSE)</f>
        <v>#N/A</v>
      </c>
      <c r="J117" t="e">
        <f>VLOOKUP($A117&amp;"/"&amp;$B117&amp;"/"&amp;"*"&amp;"/"&amp;IF($D117="","*",$D117),BoostRules!$F$2:$G$65,2,FALSE)</f>
        <v>#N/A</v>
      </c>
      <c r="K117" t="e">
        <f>VLOOKUP($A117&amp;"/"&amp;$B117&amp;"/"&amp;IF($C117="","*",$C117)&amp;"/"&amp;IF($D117="","*",$D117),BoostRules!$F$2:$G$65,2,FALSE)</f>
        <v>#N/A</v>
      </c>
      <c r="L117">
        <f>VLOOKUP($A117&amp;"/"&amp;"*"&amp;"/"&amp;"*"&amp;"/"&amp;IF($D117="","*",$D117),BoostRules!$F$2:$G$65,2,FALSE)</f>
        <v>0</v>
      </c>
      <c r="N117">
        <f>'All Combos'!$F117+'All Combos'!$G117</f>
        <v>1000</v>
      </c>
      <c r="O117" s="12" t="b">
        <f t="shared" si="3"/>
        <v>0</v>
      </c>
    </row>
    <row r="118" spans="1:15" x14ac:dyDescent="0.2">
      <c r="A118" t="s">
        <v>4</v>
      </c>
      <c r="B118" t="s">
        <v>61</v>
      </c>
      <c r="C118" t="s">
        <v>53</v>
      </c>
      <c r="E118" t="s">
        <v>144</v>
      </c>
      <c r="F118">
        <f>VLOOKUP(E118,'Filter Categories'!$A$2:$B$18,2,FALSE)</f>
        <v>1000</v>
      </c>
      <c r="H118">
        <f t="shared" si="2"/>
        <v>0</v>
      </c>
      <c r="I118" t="e">
        <f>VLOOKUP($A118&amp;"/"&amp;$B118&amp;"/"&amp;$C118&amp;"/"&amp;IF($D118="","*",$D118),BoostRules!$F$2:$G$65,2,FALSE)</f>
        <v>#N/A</v>
      </c>
      <c r="J118" t="e">
        <f>VLOOKUP($A118&amp;"/"&amp;$B118&amp;"/"&amp;"*"&amp;"/"&amp;IF($D118="","*",$D118),BoostRules!$F$2:$G$65,2,FALSE)</f>
        <v>#N/A</v>
      </c>
      <c r="K118" t="e">
        <f>VLOOKUP($A118&amp;"/"&amp;$B118&amp;"/"&amp;IF($C118="","*",$C118)&amp;"/"&amp;IF($D118="","*",$D118),BoostRules!$F$2:$G$65,2,FALSE)</f>
        <v>#N/A</v>
      </c>
      <c r="L118">
        <f>VLOOKUP($A118&amp;"/"&amp;"*"&amp;"/"&amp;"*"&amp;"/"&amp;IF($D118="","*",$D118),BoostRules!$F$2:$G$65,2,FALSE)</f>
        <v>0</v>
      </c>
      <c r="N118">
        <f>'All Combos'!$F118+'All Combos'!$G118</f>
        <v>1000</v>
      </c>
      <c r="O118" s="12" t="b">
        <f t="shared" si="3"/>
        <v>0</v>
      </c>
    </row>
    <row r="119" spans="1:15" x14ac:dyDescent="0.2">
      <c r="A119" t="s">
        <v>4</v>
      </c>
      <c r="B119" t="s">
        <v>61</v>
      </c>
      <c r="C119" t="s">
        <v>54</v>
      </c>
      <c r="E119" t="s">
        <v>144</v>
      </c>
      <c r="F119">
        <f>VLOOKUP(E119,'Filter Categories'!$A$2:$B$18,2,FALSE)</f>
        <v>1000</v>
      </c>
      <c r="H119">
        <f t="shared" si="2"/>
        <v>0</v>
      </c>
      <c r="I119" t="e">
        <f>VLOOKUP($A119&amp;"/"&amp;$B119&amp;"/"&amp;$C119&amp;"/"&amp;IF($D119="","*",$D119),BoostRules!$F$2:$G$65,2,FALSE)</f>
        <v>#N/A</v>
      </c>
      <c r="J119" t="e">
        <f>VLOOKUP($A119&amp;"/"&amp;$B119&amp;"/"&amp;"*"&amp;"/"&amp;IF($D119="","*",$D119),BoostRules!$F$2:$G$65,2,FALSE)</f>
        <v>#N/A</v>
      </c>
      <c r="K119" t="e">
        <f>VLOOKUP($A119&amp;"/"&amp;$B119&amp;"/"&amp;IF($C119="","*",$C119)&amp;"/"&amp;IF($D119="","*",$D119),BoostRules!$F$2:$G$65,2,FALSE)</f>
        <v>#N/A</v>
      </c>
      <c r="L119">
        <f>VLOOKUP($A119&amp;"/"&amp;"*"&amp;"/"&amp;"*"&amp;"/"&amp;IF($D119="","*",$D119),BoostRules!$F$2:$G$65,2,FALSE)</f>
        <v>0</v>
      </c>
      <c r="N119">
        <f>'All Combos'!$F119+'All Combos'!$G119</f>
        <v>1000</v>
      </c>
      <c r="O119" s="12" t="b">
        <f t="shared" si="3"/>
        <v>0</v>
      </c>
    </row>
    <row r="120" spans="1:15" x14ac:dyDescent="0.2">
      <c r="A120" t="s">
        <v>4</v>
      </c>
      <c r="B120" t="s">
        <v>61</v>
      </c>
      <c r="C120" t="s">
        <v>45</v>
      </c>
      <c r="E120" t="s">
        <v>144</v>
      </c>
      <c r="F120">
        <f>VLOOKUP(E120,'Filter Categories'!$A$2:$B$18,2,FALSE)</f>
        <v>1000</v>
      </c>
      <c r="H120">
        <f t="shared" si="2"/>
        <v>0</v>
      </c>
      <c r="I120" t="e">
        <f>VLOOKUP($A120&amp;"/"&amp;$B120&amp;"/"&amp;$C120&amp;"/"&amp;IF($D120="","*",$D120),BoostRules!$F$2:$G$65,2,FALSE)</f>
        <v>#N/A</v>
      </c>
      <c r="J120" t="e">
        <f>VLOOKUP($A120&amp;"/"&amp;$B120&amp;"/"&amp;"*"&amp;"/"&amp;IF($D120="","*",$D120),BoostRules!$F$2:$G$65,2,FALSE)</f>
        <v>#N/A</v>
      </c>
      <c r="K120" t="e">
        <f>VLOOKUP($A120&amp;"/"&amp;$B120&amp;"/"&amp;IF($C120="","*",$C120)&amp;"/"&amp;IF($D120="","*",$D120),BoostRules!$F$2:$G$65,2,FALSE)</f>
        <v>#N/A</v>
      </c>
      <c r="L120">
        <f>VLOOKUP($A120&amp;"/"&amp;"*"&amp;"/"&amp;"*"&amp;"/"&amp;IF($D120="","*",$D120),BoostRules!$F$2:$G$65,2,FALSE)</f>
        <v>0</v>
      </c>
      <c r="N120">
        <f>'All Combos'!$F120+'All Combos'!$G120</f>
        <v>1000</v>
      </c>
      <c r="O120" s="12" t="b">
        <f t="shared" si="3"/>
        <v>0</v>
      </c>
    </row>
    <row r="121" spans="1:15" x14ac:dyDescent="0.2">
      <c r="A121" t="s">
        <v>4</v>
      </c>
      <c r="B121" t="s">
        <v>61</v>
      </c>
      <c r="C121" t="s">
        <v>55</v>
      </c>
      <c r="E121" t="s">
        <v>144</v>
      </c>
      <c r="F121">
        <f>VLOOKUP(E121,'Filter Categories'!$A$2:$B$18,2,FALSE)</f>
        <v>1000</v>
      </c>
      <c r="H121">
        <f t="shared" si="2"/>
        <v>0</v>
      </c>
      <c r="I121" t="e">
        <f>VLOOKUP($A121&amp;"/"&amp;$B121&amp;"/"&amp;$C121&amp;"/"&amp;IF($D121="","*",$D121),BoostRules!$F$2:$G$65,2,FALSE)</f>
        <v>#N/A</v>
      </c>
      <c r="J121" t="e">
        <f>VLOOKUP($A121&amp;"/"&amp;$B121&amp;"/"&amp;"*"&amp;"/"&amp;IF($D121="","*",$D121),BoostRules!$F$2:$G$65,2,FALSE)</f>
        <v>#N/A</v>
      </c>
      <c r="K121" t="e">
        <f>VLOOKUP($A121&amp;"/"&amp;$B121&amp;"/"&amp;IF($C121="","*",$C121)&amp;"/"&amp;IF($D121="","*",$D121),BoostRules!$F$2:$G$65,2,FALSE)</f>
        <v>#N/A</v>
      </c>
      <c r="L121">
        <f>VLOOKUP($A121&amp;"/"&amp;"*"&amp;"/"&amp;"*"&amp;"/"&amp;IF($D121="","*",$D121),BoostRules!$F$2:$G$65,2,FALSE)</f>
        <v>0</v>
      </c>
      <c r="N121">
        <f>'All Combos'!$F121+'All Combos'!$G121</f>
        <v>1000</v>
      </c>
      <c r="O121" s="12" t="b">
        <f t="shared" si="3"/>
        <v>0</v>
      </c>
    </row>
    <row r="122" spans="1:15" x14ac:dyDescent="0.2">
      <c r="A122" t="s">
        <v>4</v>
      </c>
      <c r="B122" t="s">
        <v>61</v>
      </c>
      <c r="C122" t="s">
        <v>56</v>
      </c>
      <c r="E122" t="s">
        <v>144</v>
      </c>
      <c r="F122">
        <f>VLOOKUP(E122,'Filter Categories'!$A$2:$B$18,2,FALSE)</f>
        <v>1000</v>
      </c>
      <c r="H122">
        <f t="shared" si="2"/>
        <v>0</v>
      </c>
      <c r="I122" t="e">
        <f>VLOOKUP($A122&amp;"/"&amp;$B122&amp;"/"&amp;$C122&amp;"/"&amp;IF($D122="","*",$D122),BoostRules!$F$2:$G$65,2,FALSE)</f>
        <v>#N/A</v>
      </c>
      <c r="J122" t="e">
        <f>VLOOKUP($A122&amp;"/"&amp;$B122&amp;"/"&amp;"*"&amp;"/"&amp;IF($D122="","*",$D122),BoostRules!$F$2:$G$65,2,FALSE)</f>
        <v>#N/A</v>
      </c>
      <c r="K122" t="e">
        <f>VLOOKUP($A122&amp;"/"&amp;$B122&amp;"/"&amp;IF($C122="","*",$C122)&amp;"/"&amp;IF($D122="","*",$D122),BoostRules!$F$2:$G$65,2,FALSE)</f>
        <v>#N/A</v>
      </c>
      <c r="L122">
        <f>VLOOKUP($A122&amp;"/"&amp;"*"&amp;"/"&amp;"*"&amp;"/"&amp;IF($D122="","*",$D122),BoostRules!$F$2:$G$65,2,FALSE)</f>
        <v>0</v>
      </c>
      <c r="N122">
        <f>'All Combos'!$F122+'All Combos'!$G122</f>
        <v>1000</v>
      </c>
      <c r="O122" s="12" t="b">
        <f t="shared" si="3"/>
        <v>0</v>
      </c>
    </row>
    <row r="123" spans="1:15" x14ac:dyDescent="0.2">
      <c r="A123" t="s">
        <v>4</v>
      </c>
      <c r="B123" t="s">
        <v>141</v>
      </c>
      <c r="C123" t="s">
        <v>52</v>
      </c>
      <c r="E123" t="s">
        <v>144</v>
      </c>
      <c r="F123">
        <f>VLOOKUP(E123,'Filter Categories'!$A$2:$B$18,2,FALSE)</f>
        <v>1000</v>
      </c>
      <c r="H123">
        <f t="shared" si="2"/>
        <v>0</v>
      </c>
      <c r="I123" t="e">
        <f>VLOOKUP($A123&amp;"/"&amp;$B123&amp;"/"&amp;$C123&amp;"/"&amp;IF($D123="","*",$D123),BoostRules!$F$2:$G$65,2,FALSE)</f>
        <v>#N/A</v>
      </c>
      <c r="J123" t="e">
        <f>VLOOKUP($A123&amp;"/"&amp;$B123&amp;"/"&amp;"*"&amp;"/"&amp;IF($D123="","*",$D123),BoostRules!$F$2:$G$65,2,FALSE)</f>
        <v>#N/A</v>
      </c>
      <c r="K123" t="e">
        <f>VLOOKUP($A123&amp;"/"&amp;$B123&amp;"/"&amp;IF($C123="","*",$C123)&amp;"/"&amp;IF($D123="","*",$D123),BoostRules!$F$2:$G$65,2,FALSE)</f>
        <v>#N/A</v>
      </c>
      <c r="L123">
        <f>VLOOKUP($A123&amp;"/"&amp;"*"&amp;"/"&amp;"*"&amp;"/"&amp;IF($D123="","*",$D123),BoostRules!$F$2:$G$65,2,FALSE)</f>
        <v>0</v>
      </c>
      <c r="N123">
        <f>'All Combos'!$F123+'All Combos'!$G123</f>
        <v>1000</v>
      </c>
      <c r="O123" s="12" t="b">
        <f t="shared" si="3"/>
        <v>0</v>
      </c>
    </row>
    <row r="124" spans="1:15" x14ac:dyDescent="0.2">
      <c r="A124" t="s">
        <v>4</v>
      </c>
      <c r="B124" t="s">
        <v>141</v>
      </c>
      <c r="C124" t="s">
        <v>53</v>
      </c>
      <c r="E124" t="s">
        <v>144</v>
      </c>
      <c r="F124">
        <f>VLOOKUP(E124,'Filter Categories'!$A$2:$B$18,2,FALSE)</f>
        <v>1000</v>
      </c>
      <c r="H124">
        <f t="shared" si="2"/>
        <v>0</v>
      </c>
      <c r="I124" t="e">
        <f>VLOOKUP($A124&amp;"/"&amp;$B124&amp;"/"&amp;$C124&amp;"/"&amp;IF($D124="","*",$D124),BoostRules!$F$2:$G$65,2,FALSE)</f>
        <v>#N/A</v>
      </c>
      <c r="J124" t="e">
        <f>VLOOKUP($A124&amp;"/"&amp;$B124&amp;"/"&amp;"*"&amp;"/"&amp;IF($D124="","*",$D124),BoostRules!$F$2:$G$65,2,FALSE)</f>
        <v>#N/A</v>
      </c>
      <c r="K124" t="e">
        <f>VLOOKUP($A124&amp;"/"&amp;$B124&amp;"/"&amp;IF($C124="","*",$C124)&amp;"/"&amp;IF($D124="","*",$D124),BoostRules!$F$2:$G$65,2,FALSE)</f>
        <v>#N/A</v>
      </c>
      <c r="L124">
        <f>VLOOKUP($A124&amp;"/"&amp;"*"&amp;"/"&amp;"*"&amp;"/"&amp;IF($D124="","*",$D124),BoostRules!$F$2:$G$65,2,FALSE)</f>
        <v>0</v>
      </c>
      <c r="N124">
        <f>'All Combos'!$F124+'All Combos'!$G124</f>
        <v>1000</v>
      </c>
      <c r="O124" s="12" t="b">
        <f t="shared" si="3"/>
        <v>0</v>
      </c>
    </row>
    <row r="125" spans="1:15" x14ac:dyDescent="0.2">
      <c r="A125" t="s">
        <v>4</v>
      </c>
      <c r="B125" t="s">
        <v>141</v>
      </c>
      <c r="C125" t="s">
        <v>54</v>
      </c>
      <c r="E125" t="s">
        <v>144</v>
      </c>
      <c r="F125">
        <f>VLOOKUP(E125,'Filter Categories'!$A$2:$B$18,2,FALSE)</f>
        <v>1000</v>
      </c>
      <c r="H125">
        <f t="shared" si="2"/>
        <v>0</v>
      </c>
      <c r="I125" t="e">
        <f>VLOOKUP($A125&amp;"/"&amp;$B125&amp;"/"&amp;$C125&amp;"/"&amp;IF($D125="","*",$D125),BoostRules!$F$2:$G$65,2,FALSE)</f>
        <v>#N/A</v>
      </c>
      <c r="J125" t="e">
        <f>VLOOKUP($A125&amp;"/"&amp;$B125&amp;"/"&amp;"*"&amp;"/"&amp;IF($D125="","*",$D125),BoostRules!$F$2:$G$65,2,FALSE)</f>
        <v>#N/A</v>
      </c>
      <c r="K125" t="e">
        <f>VLOOKUP($A125&amp;"/"&amp;$B125&amp;"/"&amp;IF($C125="","*",$C125)&amp;"/"&amp;IF($D125="","*",$D125),BoostRules!$F$2:$G$65,2,FALSE)</f>
        <v>#N/A</v>
      </c>
      <c r="L125">
        <f>VLOOKUP($A125&amp;"/"&amp;"*"&amp;"/"&amp;"*"&amp;"/"&amp;IF($D125="","*",$D125),BoostRules!$F$2:$G$65,2,FALSE)</f>
        <v>0</v>
      </c>
      <c r="N125">
        <f>'All Combos'!$F125+'All Combos'!$G125</f>
        <v>1000</v>
      </c>
      <c r="O125" s="12" t="b">
        <f t="shared" si="3"/>
        <v>0</v>
      </c>
    </row>
    <row r="126" spans="1:15" x14ac:dyDescent="0.2">
      <c r="A126" t="s">
        <v>4</v>
      </c>
      <c r="B126" t="s">
        <v>141</v>
      </c>
      <c r="C126" t="s">
        <v>45</v>
      </c>
      <c r="E126" t="s">
        <v>144</v>
      </c>
      <c r="F126">
        <f>VLOOKUP(E126,'Filter Categories'!$A$2:$B$18,2,FALSE)</f>
        <v>1000</v>
      </c>
      <c r="H126">
        <f t="shared" si="2"/>
        <v>0</v>
      </c>
      <c r="I126" t="e">
        <f>VLOOKUP($A126&amp;"/"&amp;$B126&amp;"/"&amp;$C126&amp;"/"&amp;IF($D126="","*",$D126),BoostRules!$F$2:$G$65,2,FALSE)</f>
        <v>#N/A</v>
      </c>
      <c r="J126" t="e">
        <f>VLOOKUP($A126&amp;"/"&amp;$B126&amp;"/"&amp;"*"&amp;"/"&amp;IF($D126="","*",$D126),BoostRules!$F$2:$G$65,2,FALSE)</f>
        <v>#N/A</v>
      </c>
      <c r="K126" t="e">
        <f>VLOOKUP($A126&amp;"/"&amp;$B126&amp;"/"&amp;IF($C126="","*",$C126)&amp;"/"&amp;IF($D126="","*",$D126),BoostRules!$F$2:$G$65,2,FALSE)</f>
        <v>#N/A</v>
      </c>
      <c r="L126">
        <f>VLOOKUP($A126&amp;"/"&amp;"*"&amp;"/"&amp;"*"&amp;"/"&amp;IF($D126="","*",$D126),BoostRules!$F$2:$G$65,2,FALSE)</f>
        <v>0</v>
      </c>
      <c r="N126">
        <f>'All Combos'!$F126+'All Combos'!$G126</f>
        <v>1000</v>
      </c>
      <c r="O126" s="12" t="b">
        <f t="shared" si="3"/>
        <v>0</v>
      </c>
    </row>
    <row r="127" spans="1:15" x14ac:dyDescent="0.2">
      <c r="A127" t="s">
        <v>4</v>
      </c>
      <c r="B127" t="s">
        <v>141</v>
      </c>
      <c r="C127" t="s">
        <v>55</v>
      </c>
      <c r="E127" t="s">
        <v>144</v>
      </c>
      <c r="F127">
        <f>VLOOKUP(E127,'Filter Categories'!$A$2:$B$18,2,FALSE)</f>
        <v>1000</v>
      </c>
      <c r="H127">
        <f t="shared" si="2"/>
        <v>0</v>
      </c>
      <c r="I127" t="e">
        <f>VLOOKUP($A127&amp;"/"&amp;$B127&amp;"/"&amp;$C127&amp;"/"&amp;IF($D127="","*",$D127),BoostRules!$F$2:$G$65,2,FALSE)</f>
        <v>#N/A</v>
      </c>
      <c r="J127" t="e">
        <f>VLOOKUP($A127&amp;"/"&amp;$B127&amp;"/"&amp;"*"&amp;"/"&amp;IF($D127="","*",$D127),BoostRules!$F$2:$G$65,2,FALSE)</f>
        <v>#N/A</v>
      </c>
      <c r="K127" t="e">
        <f>VLOOKUP($A127&amp;"/"&amp;$B127&amp;"/"&amp;IF($C127="","*",$C127)&amp;"/"&amp;IF($D127="","*",$D127),BoostRules!$F$2:$G$65,2,FALSE)</f>
        <v>#N/A</v>
      </c>
      <c r="L127">
        <f>VLOOKUP($A127&amp;"/"&amp;"*"&amp;"/"&amp;"*"&amp;"/"&amp;IF($D127="","*",$D127),BoostRules!$F$2:$G$65,2,FALSE)</f>
        <v>0</v>
      </c>
      <c r="N127">
        <f>'All Combos'!$F127+'All Combos'!$G127</f>
        <v>1000</v>
      </c>
      <c r="O127" s="12" t="b">
        <f t="shared" si="3"/>
        <v>0</v>
      </c>
    </row>
    <row r="128" spans="1:15" x14ac:dyDescent="0.2">
      <c r="A128" t="s">
        <v>4</v>
      </c>
      <c r="B128" t="s">
        <v>141</v>
      </c>
      <c r="C128" t="s">
        <v>56</v>
      </c>
      <c r="E128" t="s">
        <v>144</v>
      </c>
      <c r="F128">
        <f>VLOOKUP(E128,'Filter Categories'!$A$2:$B$18,2,FALSE)</f>
        <v>1000</v>
      </c>
      <c r="H128">
        <f t="shared" si="2"/>
        <v>0</v>
      </c>
      <c r="I128" t="e">
        <f>VLOOKUP($A128&amp;"/"&amp;$B128&amp;"/"&amp;$C128&amp;"/"&amp;IF($D128="","*",$D128),BoostRules!$F$2:$G$65,2,FALSE)</f>
        <v>#N/A</v>
      </c>
      <c r="J128" t="e">
        <f>VLOOKUP($A128&amp;"/"&amp;$B128&amp;"/"&amp;"*"&amp;"/"&amp;IF($D128="","*",$D128),BoostRules!$F$2:$G$65,2,FALSE)</f>
        <v>#N/A</v>
      </c>
      <c r="K128" t="e">
        <f>VLOOKUP($A128&amp;"/"&amp;$B128&amp;"/"&amp;IF($C128="","*",$C128)&amp;"/"&amp;IF($D128="","*",$D128),BoostRules!$F$2:$G$65,2,FALSE)</f>
        <v>#N/A</v>
      </c>
      <c r="L128">
        <f>VLOOKUP($A128&amp;"/"&amp;"*"&amp;"/"&amp;"*"&amp;"/"&amp;IF($D128="","*",$D128),BoostRules!$F$2:$G$65,2,FALSE)</f>
        <v>0</v>
      </c>
      <c r="N128">
        <f>'All Combos'!$F128+'All Combos'!$G128</f>
        <v>1000</v>
      </c>
      <c r="O128" s="12" t="b">
        <f t="shared" si="3"/>
        <v>0</v>
      </c>
    </row>
    <row r="129" spans="1:15" x14ac:dyDescent="0.2">
      <c r="A129" t="s">
        <v>4</v>
      </c>
      <c r="B129" t="s">
        <v>47</v>
      </c>
      <c r="C129" t="s">
        <v>52</v>
      </c>
      <c r="E129" t="s">
        <v>144</v>
      </c>
      <c r="F129">
        <f>VLOOKUP(E129,'Filter Categories'!$A$2:$B$18,2,FALSE)</f>
        <v>1000</v>
      </c>
      <c r="H129">
        <f t="shared" si="2"/>
        <v>0</v>
      </c>
      <c r="I129" t="e">
        <f>VLOOKUP($A129&amp;"/"&amp;$B129&amp;"/"&amp;$C129&amp;"/"&amp;IF($D129="","*",$D129),BoostRules!$F$2:$G$65,2,FALSE)</f>
        <v>#N/A</v>
      </c>
      <c r="J129" t="e">
        <f>VLOOKUP($A129&amp;"/"&amp;$B129&amp;"/"&amp;"*"&amp;"/"&amp;IF($D129="","*",$D129),BoostRules!$F$2:$G$65,2,FALSE)</f>
        <v>#N/A</v>
      </c>
      <c r="K129" t="e">
        <f>VLOOKUP($A129&amp;"/"&amp;$B129&amp;"/"&amp;IF($C129="","*",$C129)&amp;"/"&amp;IF($D129="","*",$D129),BoostRules!$F$2:$G$65,2,FALSE)</f>
        <v>#N/A</v>
      </c>
      <c r="L129">
        <f>VLOOKUP($A129&amp;"/"&amp;"*"&amp;"/"&amp;"*"&amp;"/"&amp;IF($D129="","*",$D129),BoostRules!$F$2:$G$65,2,FALSE)</f>
        <v>0</v>
      </c>
      <c r="N129">
        <f>'All Combos'!$F129+'All Combos'!$G129</f>
        <v>1000</v>
      </c>
      <c r="O129" s="12" t="b">
        <f t="shared" si="3"/>
        <v>0</v>
      </c>
    </row>
    <row r="130" spans="1:15" x14ac:dyDescent="0.2">
      <c r="A130" t="s">
        <v>4</v>
      </c>
      <c r="B130" t="s">
        <v>47</v>
      </c>
      <c r="C130" t="s">
        <v>53</v>
      </c>
      <c r="E130" t="s">
        <v>144</v>
      </c>
      <c r="F130">
        <f>VLOOKUP(E130,'Filter Categories'!$A$2:$B$18,2,FALSE)</f>
        <v>1000</v>
      </c>
      <c r="H130">
        <f t="shared" si="2"/>
        <v>0</v>
      </c>
      <c r="I130" t="e">
        <f>VLOOKUP($A130&amp;"/"&amp;$B130&amp;"/"&amp;$C130&amp;"/"&amp;IF($D130="","*",$D130),BoostRules!$F$2:$G$65,2,FALSE)</f>
        <v>#N/A</v>
      </c>
      <c r="J130" t="e">
        <f>VLOOKUP($A130&amp;"/"&amp;$B130&amp;"/"&amp;"*"&amp;"/"&amp;IF($D130="","*",$D130),BoostRules!$F$2:$G$65,2,FALSE)</f>
        <v>#N/A</v>
      </c>
      <c r="K130" t="e">
        <f>VLOOKUP($A130&amp;"/"&amp;$B130&amp;"/"&amp;IF($C130="","*",$C130)&amp;"/"&amp;IF($D130="","*",$D130),BoostRules!$F$2:$G$65,2,FALSE)</f>
        <v>#N/A</v>
      </c>
      <c r="L130">
        <f>VLOOKUP($A130&amp;"/"&amp;"*"&amp;"/"&amp;"*"&amp;"/"&amp;IF($D130="","*",$D130),BoostRules!$F$2:$G$65,2,FALSE)</f>
        <v>0</v>
      </c>
      <c r="N130">
        <f>'All Combos'!$F130+'All Combos'!$G130</f>
        <v>1000</v>
      </c>
      <c r="O130" s="12" t="b">
        <f t="shared" si="3"/>
        <v>0</v>
      </c>
    </row>
    <row r="131" spans="1:15" x14ac:dyDescent="0.2">
      <c r="A131" t="s">
        <v>4</v>
      </c>
      <c r="B131" t="s">
        <v>47</v>
      </c>
      <c r="C131" t="s">
        <v>54</v>
      </c>
      <c r="E131" t="s">
        <v>144</v>
      </c>
      <c r="F131">
        <f>VLOOKUP(E131,'Filter Categories'!$A$2:$B$18,2,FALSE)</f>
        <v>1000</v>
      </c>
      <c r="H131">
        <f t="shared" ref="H131:H194" si="4">IFERROR(I131,IFERROR(J131,IFERROR(K131,IFERROR(L131,IFERROR(M131,0)))))</f>
        <v>0</v>
      </c>
      <c r="I131" t="e">
        <f>VLOOKUP($A131&amp;"/"&amp;$B131&amp;"/"&amp;$C131&amp;"/"&amp;IF($D131="","*",$D131),BoostRules!$F$2:$G$65,2,FALSE)</f>
        <v>#N/A</v>
      </c>
      <c r="J131" t="e">
        <f>VLOOKUP($A131&amp;"/"&amp;$B131&amp;"/"&amp;"*"&amp;"/"&amp;IF($D131="","*",$D131),BoostRules!$F$2:$G$65,2,FALSE)</f>
        <v>#N/A</v>
      </c>
      <c r="K131" t="e">
        <f>VLOOKUP($A131&amp;"/"&amp;$B131&amp;"/"&amp;IF($C131="","*",$C131)&amp;"/"&amp;IF($D131="","*",$D131),BoostRules!$F$2:$G$65,2,FALSE)</f>
        <v>#N/A</v>
      </c>
      <c r="L131">
        <f>VLOOKUP($A131&amp;"/"&amp;"*"&amp;"/"&amp;"*"&amp;"/"&amp;IF($D131="","*",$D131),BoostRules!$F$2:$G$65,2,FALSE)</f>
        <v>0</v>
      </c>
      <c r="N131">
        <f>'All Combos'!$F131+'All Combos'!$G131</f>
        <v>1000</v>
      </c>
      <c r="O131" s="12" t="b">
        <f t="shared" ref="O131:O194" si="5">G131&lt;&gt;H131</f>
        <v>0</v>
      </c>
    </row>
    <row r="132" spans="1:15" x14ac:dyDescent="0.2">
      <c r="A132" t="s">
        <v>4</v>
      </c>
      <c r="B132" t="s">
        <v>47</v>
      </c>
      <c r="C132" t="s">
        <v>45</v>
      </c>
      <c r="E132" t="s">
        <v>144</v>
      </c>
      <c r="F132">
        <f>VLOOKUP(E132,'Filter Categories'!$A$2:$B$18,2,FALSE)</f>
        <v>1000</v>
      </c>
      <c r="H132">
        <f t="shared" si="4"/>
        <v>0</v>
      </c>
      <c r="I132" t="e">
        <f>VLOOKUP($A132&amp;"/"&amp;$B132&amp;"/"&amp;$C132&amp;"/"&amp;IF($D132="","*",$D132),BoostRules!$F$2:$G$65,2,FALSE)</f>
        <v>#N/A</v>
      </c>
      <c r="J132" t="e">
        <f>VLOOKUP($A132&amp;"/"&amp;$B132&amp;"/"&amp;"*"&amp;"/"&amp;IF($D132="","*",$D132),BoostRules!$F$2:$G$65,2,FALSE)</f>
        <v>#N/A</v>
      </c>
      <c r="K132" t="e">
        <f>VLOOKUP($A132&amp;"/"&amp;$B132&amp;"/"&amp;IF($C132="","*",$C132)&amp;"/"&amp;IF($D132="","*",$D132),BoostRules!$F$2:$G$65,2,FALSE)</f>
        <v>#N/A</v>
      </c>
      <c r="L132">
        <f>VLOOKUP($A132&amp;"/"&amp;"*"&amp;"/"&amp;"*"&amp;"/"&amp;IF($D132="","*",$D132),BoostRules!$F$2:$G$65,2,FALSE)</f>
        <v>0</v>
      </c>
      <c r="N132">
        <f>'All Combos'!$F132+'All Combos'!$G132</f>
        <v>1000</v>
      </c>
      <c r="O132" s="12" t="b">
        <f t="shared" si="5"/>
        <v>0</v>
      </c>
    </row>
    <row r="133" spans="1:15" x14ac:dyDescent="0.2">
      <c r="A133" t="s">
        <v>4</v>
      </c>
      <c r="B133" t="s">
        <v>47</v>
      </c>
      <c r="C133" t="s">
        <v>55</v>
      </c>
      <c r="E133" t="s">
        <v>144</v>
      </c>
      <c r="F133">
        <f>VLOOKUP(E133,'Filter Categories'!$A$2:$B$18,2,FALSE)</f>
        <v>1000</v>
      </c>
      <c r="H133">
        <f t="shared" si="4"/>
        <v>0</v>
      </c>
      <c r="I133" t="e">
        <f>VLOOKUP($A133&amp;"/"&amp;$B133&amp;"/"&amp;$C133&amp;"/"&amp;IF($D133="","*",$D133),BoostRules!$F$2:$G$65,2,FALSE)</f>
        <v>#N/A</v>
      </c>
      <c r="J133" t="e">
        <f>VLOOKUP($A133&amp;"/"&amp;$B133&amp;"/"&amp;"*"&amp;"/"&amp;IF($D133="","*",$D133),BoostRules!$F$2:$G$65,2,FALSE)</f>
        <v>#N/A</v>
      </c>
      <c r="K133" t="e">
        <f>VLOOKUP($A133&amp;"/"&amp;$B133&amp;"/"&amp;IF($C133="","*",$C133)&amp;"/"&amp;IF($D133="","*",$D133),BoostRules!$F$2:$G$65,2,FALSE)</f>
        <v>#N/A</v>
      </c>
      <c r="L133">
        <f>VLOOKUP($A133&amp;"/"&amp;"*"&amp;"/"&amp;"*"&amp;"/"&amp;IF($D133="","*",$D133),BoostRules!$F$2:$G$65,2,FALSE)</f>
        <v>0</v>
      </c>
      <c r="N133">
        <f>'All Combos'!$F133+'All Combos'!$G133</f>
        <v>1000</v>
      </c>
      <c r="O133" s="12" t="b">
        <f t="shared" si="5"/>
        <v>0</v>
      </c>
    </row>
    <row r="134" spans="1:15" x14ac:dyDescent="0.2">
      <c r="A134" t="s">
        <v>4</v>
      </c>
      <c r="B134" t="s">
        <v>47</v>
      </c>
      <c r="C134" t="s">
        <v>56</v>
      </c>
      <c r="E134" t="s">
        <v>144</v>
      </c>
      <c r="F134">
        <f>VLOOKUP(E134,'Filter Categories'!$A$2:$B$18,2,FALSE)</f>
        <v>1000</v>
      </c>
      <c r="H134">
        <f t="shared" si="4"/>
        <v>0</v>
      </c>
      <c r="I134" t="e">
        <f>VLOOKUP($A134&amp;"/"&amp;$B134&amp;"/"&amp;$C134&amp;"/"&amp;IF($D134="","*",$D134),BoostRules!$F$2:$G$65,2,FALSE)</f>
        <v>#N/A</v>
      </c>
      <c r="J134" t="e">
        <f>VLOOKUP($A134&amp;"/"&amp;$B134&amp;"/"&amp;"*"&amp;"/"&amp;IF($D134="","*",$D134),BoostRules!$F$2:$G$65,2,FALSE)</f>
        <v>#N/A</v>
      </c>
      <c r="K134" t="e">
        <f>VLOOKUP($A134&amp;"/"&amp;$B134&amp;"/"&amp;IF($C134="","*",$C134)&amp;"/"&amp;IF($D134="","*",$D134),BoostRules!$F$2:$G$65,2,FALSE)</f>
        <v>#N/A</v>
      </c>
      <c r="L134">
        <f>VLOOKUP($A134&amp;"/"&amp;"*"&amp;"/"&amp;"*"&amp;"/"&amp;IF($D134="","*",$D134),BoostRules!$F$2:$G$65,2,FALSE)</f>
        <v>0</v>
      </c>
      <c r="N134">
        <f>'All Combos'!$F134+'All Combos'!$G134</f>
        <v>1000</v>
      </c>
      <c r="O134" s="12" t="b">
        <f t="shared" si="5"/>
        <v>0</v>
      </c>
    </row>
    <row r="135" spans="1:15" x14ac:dyDescent="0.2">
      <c r="A135" t="s">
        <v>4</v>
      </c>
      <c r="B135" t="s">
        <v>60</v>
      </c>
      <c r="C135" t="s">
        <v>52</v>
      </c>
      <c r="E135" t="s">
        <v>144</v>
      </c>
      <c r="F135">
        <f>VLOOKUP(E135,'Filter Categories'!$A$2:$B$18,2,FALSE)</f>
        <v>1000</v>
      </c>
      <c r="H135">
        <f t="shared" si="4"/>
        <v>0</v>
      </c>
      <c r="I135" t="e">
        <f>VLOOKUP($A135&amp;"/"&amp;$B135&amp;"/"&amp;$C135&amp;"/"&amp;IF($D135="","*",$D135),BoostRules!$F$2:$G$65,2,FALSE)</f>
        <v>#N/A</v>
      </c>
      <c r="J135" t="e">
        <f>VLOOKUP($A135&amp;"/"&amp;$B135&amp;"/"&amp;"*"&amp;"/"&amp;IF($D135="","*",$D135),BoostRules!$F$2:$G$65,2,FALSE)</f>
        <v>#N/A</v>
      </c>
      <c r="K135" t="e">
        <f>VLOOKUP($A135&amp;"/"&amp;$B135&amp;"/"&amp;IF($C135="","*",$C135)&amp;"/"&amp;IF($D135="","*",$D135),BoostRules!$F$2:$G$65,2,FALSE)</f>
        <v>#N/A</v>
      </c>
      <c r="L135">
        <f>VLOOKUP($A135&amp;"/"&amp;"*"&amp;"/"&amp;"*"&amp;"/"&amp;IF($D135="","*",$D135),BoostRules!$F$2:$G$65,2,FALSE)</f>
        <v>0</v>
      </c>
      <c r="N135">
        <f>'All Combos'!$F135+'All Combos'!$G135</f>
        <v>1000</v>
      </c>
      <c r="O135" s="12" t="b">
        <f t="shared" si="5"/>
        <v>0</v>
      </c>
    </row>
    <row r="136" spans="1:15" x14ac:dyDescent="0.2">
      <c r="A136" t="s">
        <v>4</v>
      </c>
      <c r="B136" t="s">
        <v>60</v>
      </c>
      <c r="C136" t="s">
        <v>53</v>
      </c>
      <c r="E136" t="s">
        <v>144</v>
      </c>
      <c r="F136">
        <f>VLOOKUP(E136,'Filter Categories'!$A$2:$B$18,2,FALSE)</f>
        <v>1000</v>
      </c>
      <c r="H136">
        <f t="shared" si="4"/>
        <v>0</v>
      </c>
      <c r="I136" t="e">
        <f>VLOOKUP($A136&amp;"/"&amp;$B136&amp;"/"&amp;$C136&amp;"/"&amp;IF($D136="","*",$D136),BoostRules!$F$2:$G$65,2,FALSE)</f>
        <v>#N/A</v>
      </c>
      <c r="J136" t="e">
        <f>VLOOKUP($A136&amp;"/"&amp;$B136&amp;"/"&amp;"*"&amp;"/"&amp;IF($D136="","*",$D136),BoostRules!$F$2:$G$65,2,FALSE)</f>
        <v>#N/A</v>
      </c>
      <c r="K136" t="e">
        <f>VLOOKUP($A136&amp;"/"&amp;$B136&amp;"/"&amp;IF($C136="","*",$C136)&amp;"/"&amp;IF($D136="","*",$D136),BoostRules!$F$2:$G$65,2,FALSE)</f>
        <v>#N/A</v>
      </c>
      <c r="L136">
        <f>VLOOKUP($A136&amp;"/"&amp;"*"&amp;"/"&amp;"*"&amp;"/"&amp;IF($D136="","*",$D136),BoostRules!$F$2:$G$65,2,FALSE)</f>
        <v>0</v>
      </c>
      <c r="N136">
        <f>'All Combos'!$F136+'All Combos'!$G136</f>
        <v>1000</v>
      </c>
      <c r="O136" s="12" t="b">
        <f t="shared" si="5"/>
        <v>0</v>
      </c>
    </row>
    <row r="137" spans="1:15" x14ac:dyDescent="0.2">
      <c r="A137" t="s">
        <v>4</v>
      </c>
      <c r="B137" t="s">
        <v>60</v>
      </c>
      <c r="C137" t="s">
        <v>54</v>
      </c>
      <c r="E137" t="s">
        <v>144</v>
      </c>
      <c r="F137">
        <f>VLOOKUP(E137,'Filter Categories'!$A$2:$B$18,2,FALSE)</f>
        <v>1000</v>
      </c>
      <c r="H137">
        <f t="shared" si="4"/>
        <v>0</v>
      </c>
      <c r="I137" t="e">
        <f>VLOOKUP($A137&amp;"/"&amp;$B137&amp;"/"&amp;$C137&amp;"/"&amp;IF($D137="","*",$D137),BoostRules!$F$2:$G$65,2,FALSE)</f>
        <v>#N/A</v>
      </c>
      <c r="J137" t="e">
        <f>VLOOKUP($A137&amp;"/"&amp;$B137&amp;"/"&amp;"*"&amp;"/"&amp;IF($D137="","*",$D137),BoostRules!$F$2:$G$65,2,FALSE)</f>
        <v>#N/A</v>
      </c>
      <c r="K137" t="e">
        <f>VLOOKUP($A137&amp;"/"&amp;$B137&amp;"/"&amp;IF($C137="","*",$C137)&amp;"/"&amp;IF($D137="","*",$D137),BoostRules!$F$2:$G$65,2,FALSE)</f>
        <v>#N/A</v>
      </c>
      <c r="L137">
        <f>VLOOKUP($A137&amp;"/"&amp;"*"&amp;"/"&amp;"*"&amp;"/"&amp;IF($D137="","*",$D137),BoostRules!$F$2:$G$65,2,FALSE)</f>
        <v>0</v>
      </c>
      <c r="N137">
        <f>'All Combos'!$F137+'All Combos'!$G137</f>
        <v>1000</v>
      </c>
      <c r="O137" s="12" t="b">
        <f t="shared" si="5"/>
        <v>0</v>
      </c>
    </row>
    <row r="138" spans="1:15" x14ac:dyDescent="0.2">
      <c r="A138" t="s">
        <v>4</v>
      </c>
      <c r="B138" t="s">
        <v>60</v>
      </c>
      <c r="C138" t="s">
        <v>45</v>
      </c>
      <c r="E138" t="s">
        <v>144</v>
      </c>
      <c r="F138">
        <f>VLOOKUP(E138,'Filter Categories'!$A$2:$B$18,2,FALSE)</f>
        <v>1000</v>
      </c>
      <c r="H138">
        <f t="shared" si="4"/>
        <v>0</v>
      </c>
      <c r="I138" t="e">
        <f>VLOOKUP($A138&amp;"/"&amp;$B138&amp;"/"&amp;$C138&amp;"/"&amp;IF($D138="","*",$D138),BoostRules!$F$2:$G$65,2,FALSE)</f>
        <v>#N/A</v>
      </c>
      <c r="J138" t="e">
        <f>VLOOKUP($A138&amp;"/"&amp;$B138&amp;"/"&amp;"*"&amp;"/"&amp;IF($D138="","*",$D138),BoostRules!$F$2:$G$65,2,FALSE)</f>
        <v>#N/A</v>
      </c>
      <c r="K138" t="e">
        <f>VLOOKUP($A138&amp;"/"&amp;$B138&amp;"/"&amp;IF($C138="","*",$C138)&amp;"/"&amp;IF($D138="","*",$D138),BoostRules!$F$2:$G$65,2,FALSE)</f>
        <v>#N/A</v>
      </c>
      <c r="L138">
        <f>VLOOKUP($A138&amp;"/"&amp;"*"&amp;"/"&amp;"*"&amp;"/"&amp;IF($D138="","*",$D138),BoostRules!$F$2:$G$65,2,FALSE)</f>
        <v>0</v>
      </c>
      <c r="N138">
        <f>'All Combos'!$F138+'All Combos'!$G138</f>
        <v>1000</v>
      </c>
      <c r="O138" s="12" t="b">
        <f t="shared" si="5"/>
        <v>0</v>
      </c>
    </row>
    <row r="139" spans="1:15" x14ac:dyDescent="0.2">
      <c r="A139" t="s">
        <v>4</v>
      </c>
      <c r="B139" t="s">
        <v>60</v>
      </c>
      <c r="C139" t="s">
        <v>55</v>
      </c>
      <c r="E139" t="s">
        <v>144</v>
      </c>
      <c r="F139">
        <f>VLOOKUP(E139,'Filter Categories'!$A$2:$B$18,2,FALSE)</f>
        <v>1000</v>
      </c>
      <c r="H139">
        <f t="shared" si="4"/>
        <v>0</v>
      </c>
      <c r="I139" t="e">
        <f>VLOOKUP($A139&amp;"/"&amp;$B139&amp;"/"&amp;$C139&amp;"/"&amp;IF($D139="","*",$D139),BoostRules!$F$2:$G$65,2,FALSE)</f>
        <v>#N/A</v>
      </c>
      <c r="J139" t="e">
        <f>VLOOKUP($A139&amp;"/"&amp;$B139&amp;"/"&amp;"*"&amp;"/"&amp;IF($D139="","*",$D139),BoostRules!$F$2:$G$65,2,FALSE)</f>
        <v>#N/A</v>
      </c>
      <c r="K139" t="e">
        <f>VLOOKUP($A139&amp;"/"&amp;$B139&amp;"/"&amp;IF($C139="","*",$C139)&amp;"/"&amp;IF($D139="","*",$D139),BoostRules!$F$2:$G$65,2,FALSE)</f>
        <v>#N/A</v>
      </c>
      <c r="L139">
        <f>VLOOKUP($A139&amp;"/"&amp;"*"&amp;"/"&amp;"*"&amp;"/"&amp;IF($D139="","*",$D139),BoostRules!$F$2:$G$65,2,FALSE)</f>
        <v>0</v>
      </c>
      <c r="N139">
        <f>'All Combos'!$F139+'All Combos'!$G139</f>
        <v>1000</v>
      </c>
      <c r="O139" s="12" t="b">
        <f t="shared" si="5"/>
        <v>0</v>
      </c>
    </row>
    <row r="140" spans="1:15" x14ac:dyDescent="0.2">
      <c r="A140" t="s">
        <v>4</v>
      </c>
      <c r="B140" t="s">
        <v>60</v>
      </c>
      <c r="C140" t="s">
        <v>56</v>
      </c>
      <c r="E140" t="s">
        <v>144</v>
      </c>
      <c r="F140">
        <f>VLOOKUP(E140,'Filter Categories'!$A$2:$B$18,2,FALSE)</f>
        <v>1000</v>
      </c>
      <c r="H140">
        <f t="shared" si="4"/>
        <v>0</v>
      </c>
      <c r="I140" t="e">
        <f>VLOOKUP($A140&amp;"/"&amp;$B140&amp;"/"&amp;$C140&amp;"/"&amp;IF($D140="","*",$D140),BoostRules!$F$2:$G$65,2,FALSE)</f>
        <v>#N/A</v>
      </c>
      <c r="J140" t="e">
        <f>VLOOKUP($A140&amp;"/"&amp;$B140&amp;"/"&amp;"*"&amp;"/"&amp;IF($D140="","*",$D140),BoostRules!$F$2:$G$65,2,FALSE)</f>
        <v>#N/A</v>
      </c>
      <c r="K140" t="e">
        <f>VLOOKUP($A140&amp;"/"&amp;$B140&amp;"/"&amp;IF($C140="","*",$C140)&amp;"/"&amp;IF($D140="","*",$D140),BoostRules!$F$2:$G$65,2,FALSE)</f>
        <v>#N/A</v>
      </c>
      <c r="L140">
        <f>VLOOKUP($A140&amp;"/"&amp;"*"&amp;"/"&amp;"*"&amp;"/"&amp;IF($D140="","*",$D140),BoostRules!$F$2:$G$65,2,FALSE)</f>
        <v>0</v>
      </c>
      <c r="N140">
        <f>'All Combos'!$F140+'All Combos'!$G140</f>
        <v>1000</v>
      </c>
      <c r="O140" s="12" t="b">
        <f t="shared" si="5"/>
        <v>0</v>
      </c>
    </row>
    <row r="141" spans="1:15" x14ac:dyDescent="0.2">
      <c r="A141" t="s">
        <v>4</v>
      </c>
      <c r="B141" t="s">
        <v>67</v>
      </c>
      <c r="C141" t="s">
        <v>52</v>
      </c>
      <c r="E141" t="s">
        <v>144</v>
      </c>
      <c r="F141">
        <f>VLOOKUP(E141,'Filter Categories'!$A$2:$B$18,2,FALSE)</f>
        <v>1000</v>
      </c>
      <c r="H141">
        <f t="shared" si="4"/>
        <v>0</v>
      </c>
      <c r="I141" t="e">
        <f>VLOOKUP($A141&amp;"/"&amp;$B141&amp;"/"&amp;$C141&amp;"/"&amp;IF($D141="","*",$D141),BoostRules!$F$2:$G$65,2,FALSE)</f>
        <v>#N/A</v>
      </c>
      <c r="J141" t="e">
        <f>VLOOKUP($A141&amp;"/"&amp;$B141&amp;"/"&amp;"*"&amp;"/"&amp;IF($D141="","*",$D141),BoostRules!$F$2:$G$65,2,FALSE)</f>
        <v>#N/A</v>
      </c>
      <c r="K141" t="e">
        <f>VLOOKUP($A141&amp;"/"&amp;$B141&amp;"/"&amp;IF($C141="","*",$C141)&amp;"/"&amp;IF($D141="","*",$D141),BoostRules!$F$2:$G$65,2,FALSE)</f>
        <v>#N/A</v>
      </c>
      <c r="L141">
        <f>VLOOKUP($A141&amp;"/"&amp;"*"&amp;"/"&amp;"*"&amp;"/"&amp;IF($D141="","*",$D141),BoostRules!$F$2:$G$65,2,FALSE)</f>
        <v>0</v>
      </c>
      <c r="N141">
        <f>'All Combos'!$F141+'All Combos'!$G141</f>
        <v>1000</v>
      </c>
      <c r="O141" s="12" t="b">
        <f t="shared" si="5"/>
        <v>0</v>
      </c>
    </row>
    <row r="142" spans="1:15" x14ac:dyDescent="0.2">
      <c r="A142" t="s">
        <v>4</v>
      </c>
      <c r="B142" t="s">
        <v>67</v>
      </c>
      <c r="C142" t="s">
        <v>53</v>
      </c>
      <c r="E142" t="s">
        <v>144</v>
      </c>
      <c r="F142">
        <f>VLOOKUP(E142,'Filter Categories'!$A$2:$B$18,2,FALSE)</f>
        <v>1000</v>
      </c>
      <c r="H142">
        <f t="shared" si="4"/>
        <v>0</v>
      </c>
      <c r="I142" t="e">
        <f>VLOOKUP($A142&amp;"/"&amp;$B142&amp;"/"&amp;$C142&amp;"/"&amp;IF($D142="","*",$D142),BoostRules!$F$2:$G$65,2,FALSE)</f>
        <v>#N/A</v>
      </c>
      <c r="J142" t="e">
        <f>VLOOKUP($A142&amp;"/"&amp;$B142&amp;"/"&amp;"*"&amp;"/"&amp;IF($D142="","*",$D142),BoostRules!$F$2:$G$65,2,FALSE)</f>
        <v>#N/A</v>
      </c>
      <c r="K142" t="e">
        <f>VLOOKUP($A142&amp;"/"&amp;$B142&amp;"/"&amp;IF($C142="","*",$C142)&amp;"/"&amp;IF($D142="","*",$D142),BoostRules!$F$2:$G$65,2,FALSE)</f>
        <v>#N/A</v>
      </c>
      <c r="L142">
        <f>VLOOKUP($A142&amp;"/"&amp;"*"&amp;"/"&amp;"*"&amp;"/"&amp;IF($D142="","*",$D142),BoostRules!$F$2:$G$65,2,FALSE)</f>
        <v>0</v>
      </c>
      <c r="N142">
        <f>'All Combos'!$F142+'All Combos'!$G142</f>
        <v>1000</v>
      </c>
      <c r="O142" s="12" t="b">
        <f t="shared" si="5"/>
        <v>0</v>
      </c>
    </row>
    <row r="143" spans="1:15" x14ac:dyDescent="0.2">
      <c r="A143" t="s">
        <v>4</v>
      </c>
      <c r="B143" t="s">
        <v>67</v>
      </c>
      <c r="C143" t="s">
        <v>54</v>
      </c>
      <c r="E143" t="s">
        <v>144</v>
      </c>
      <c r="F143">
        <f>VLOOKUP(E143,'Filter Categories'!$A$2:$B$18,2,FALSE)</f>
        <v>1000</v>
      </c>
      <c r="H143">
        <f t="shared" si="4"/>
        <v>0</v>
      </c>
      <c r="I143" t="e">
        <f>VLOOKUP($A143&amp;"/"&amp;$B143&amp;"/"&amp;$C143&amp;"/"&amp;IF($D143="","*",$D143),BoostRules!$F$2:$G$65,2,FALSE)</f>
        <v>#N/A</v>
      </c>
      <c r="J143" t="e">
        <f>VLOOKUP($A143&amp;"/"&amp;$B143&amp;"/"&amp;"*"&amp;"/"&amp;IF($D143="","*",$D143),BoostRules!$F$2:$G$65,2,FALSE)</f>
        <v>#N/A</v>
      </c>
      <c r="K143" t="e">
        <f>VLOOKUP($A143&amp;"/"&amp;$B143&amp;"/"&amp;IF($C143="","*",$C143)&amp;"/"&amp;IF($D143="","*",$D143),BoostRules!$F$2:$G$65,2,FALSE)</f>
        <v>#N/A</v>
      </c>
      <c r="L143">
        <f>VLOOKUP($A143&amp;"/"&amp;"*"&amp;"/"&amp;"*"&amp;"/"&amp;IF($D143="","*",$D143),BoostRules!$F$2:$G$65,2,FALSE)</f>
        <v>0</v>
      </c>
      <c r="N143">
        <f>'All Combos'!$F143+'All Combos'!$G143</f>
        <v>1000</v>
      </c>
      <c r="O143" s="12" t="b">
        <f t="shared" si="5"/>
        <v>0</v>
      </c>
    </row>
    <row r="144" spans="1:15" x14ac:dyDescent="0.2">
      <c r="A144" t="s">
        <v>4</v>
      </c>
      <c r="B144" t="s">
        <v>67</v>
      </c>
      <c r="C144" t="s">
        <v>45</v>
      </c>
      <c r="E144" t="s">
        <v>144</v>
      </c>
      <c r="F144">
        <f>VLOOKUP(E144,'Filter Categories'!$A$2:$B$18,2,FALSE)</f>
        <v>1000</v>
      </c>
      <c r="H144">
        <f t="shared" si="4"/>
        <v>0</v>
      </c>
      <c r="I144" t="e">
        <f>VLOOKUP($A144&amp;"/"&amp;$B144&amp;"/"&amp;$C144&amp;"/"&amp;IF($D144="","*",$D144),BoostRules!$F$2:$G$65,2,FALSE)</f>
        <v>#N/A</v>
      </c>
      <c r="J144" t="e">
        <f>VLOOKUP($A144&amp;"/"&amp;$B144&amp;"/"&amp;"*"&amp;"/"&amp;IF($D144="","*",$D144),BoostRules!$F$2:$G$65,2,FALSE)</f>
        <v>#N/A</v>
      </c>
      <c r="K144" t="e">
        <f>VLOOKUP($A144&amp;"/"&amp;$B144&amp;"/"&amp;IF($C144="","*",$C144)&amp;"/"&amp;IF($D144="","*",$D144),BoostRules!$F$2:$G$65,2,FALSE)</f>
        <v>#N/A</v>
      </c>
      <c r="L144">
        <f>VLOOKUP($A144&amp;"/"&amp;"*"&amp;"/"&amp;"*"&amp;"/"&amp;IF($D144="","*",$D144),BoostRules!$F$2:$G$65,2,FALSE)</f>
        <v>0</v>
      </c>
      <c r="N144">
        <f>'All Combos'!$F144+'All Combos'!$G144</f>
        <v>1000</v>
      </c>
      <c r="O144" s="12" t="b">
        <f t="shared" si="5"/>
        <v>0</v>
      </c>
    </row>
    <row r="145" spans="1:15" x14ac:dyDescent="0.2">
      <c r="A145" t="s">
        <v>4</v>
      </c>
      <c r="B145" t="s">
        <v>67</v>
      </c>
      <c r="C145" t="s">
        <v>55</v>
      </c>
      <c r="E145" t="s">
        <v>144</v>
      </c>
      <c r="F145">
        <f>VLOOKUP(E145,'Filter Categories'!$A$2:$B$18,2,FALSE)</f>
        <v>1000</v>
      </c>
      <c r="H145">
        <f t="shared" si="4"/>
        <v>0</v>
      </c>
      <c r="I145" t="e">
        <f>VLOOKUP($A145&amp;"/"&amp;$B145&amp;"/"&amp;$C145&amp;"/"&amp;IF($D145="","*",$D145),BoostRules!$F$2:$G$65,2,FALSE)</f>
        <v>#N/A</v>
      </c>
      <c r="J145" t="e">
        <f>VLOOKUP($A145&amp;"/"&amp;$B145&amp;"/"&amp;"*"&amp;"/"&amp;IF($D145="","*",$D145),BoostRules!$F$2:$G$65,2,FALSE)</f>
        <v>#N/A</v>
      </c>
      <c r="K145" t="e">
        <f>VLOOKUP($A145&amp;"/"&amp;$B145&amp;"/"&amp;IF($C145="","*",$C145)&amp;"/"&amp;IF($D145="","*",$D145),BoostRules!$F$2:$G$65,2,FALSE)</f>
        <v>#N/A</v>
      </c>
      <c r="L145">
        <f>VLOOKUP($A145&amp;"/"&amp;"*"&amp;"/"&amp;"*"&amp;"/"&amp;IF($D145="","*",$D145),BoostRules!$F$2:$G$65,2,FALSE)</f>
        <v>0</v>
      </c>
      <c r="N145">
        <f>'All Combos'!$F145+'All Combos'!$G145</f>
        <v>1000</v>
      </c>
      <c r="O145" s="12" t="b">
        <f t="shared" si="5"/>
        <v>0</v>
      </c>
    </row>
    <row r="146" spans="1:15" x14ac:dyDescent="0.2">
      <c r="A146" t="s">
        <v>4</v>
      </c>
      <c r="B146" t="s">
        <v>67</v>
      </c>
      <c r="C146" t="s">
        <v>56</v>
      </c>
      <c r="E146" t="s">
        <v>144</v>
      </c>
      <c r="F146">
        <f>VLOOKUP(E146,'Filter Categories'!$A$2:$B$18,2,FALSE)</f>
        <v>1000</v>
      </c>
      <c r="H146">
        <f t="shared" si="4"/>
        <v>0</v>
      </c>
      <c r="I146" t="e">
        <f>VLOOKUP($A146&amp;"/"&amp;$B146&amp;"/"&amp;$C146&amp;"/"&amp;IF($D146="","*",$D146),BoostRules!$F$2:$G$65,2,FALSE)</f>
        <v>#N/A</v>
      </c>
      <c r="J146" t="e">
        <f>VLOOKUP($A146&amp;"/"&amp;$B146&amp;"/"&amp;"*"&amp;"/"&amp;IF($D146="","*",$D146),BoostRules!$F$2:$G$65,2,FALSE)</f>
        <v>#N/A</v>
      </c>
      <c r="K146" t="e">
        <f>VLOOKUP($A146&amp;"/"&amp;$B146&amp;"/"&amp;IF($C146="","*",$C146)&amp;"/"&amp;IF($D146="","*",$D146),BoostRules!$F$2:$G$65,2,FALSE)</f>
        <v>#N/A</v>
      </c>
      <c r="L146">
        <f>VLOOKUP($A146&amp;"/"&amp;"*"&amp;"/"&amp;"*"&amp;"/"&amp;IF($D146="","*",$D146),BoostRules!$F$2:$G$65,2,FALSE)</f>
        <v>0</v>
      </c>
      <c r="N146">
        <f>'All Combos'!$F146+'All Combos'!$G146</f>
        <v>1000</v>
      </c>
      <c r="O146" s="12" t="b">
        <f t="shared" si="5"/>
        <v>0</v>
      </c>
    </row>
    <row r="147" spans="1:15" x14ac:dyDescent="0.2">
      <c r="A147" t="s">
        <v>4</v>
      </c>
      <c r="B147" t="s">
        <v>65</v>
      </c>
      <c r="C147" t="s">
        <v>52</v>
      </c>
      <c r="E147" t="s">
        <v>144</v>
      </c>
      <c r="F147">
        <f>VLOOKUP(E147,'Filter Categories'!$A$2:$B$18,2,FALSE)</f>
        <v>1000</v>
      </c>
      <c r="H147">
        <f t="shared" si="4"/>
        <v>0</v>
      </c>
      <c r="I147" t="e">
        <f>VLOOKUP($A147&amp;"/"&amp;$B147&amp;"/"&amp;$C147&amp;"/"&amp;IF($D147="","*",$D147),BoostRules!$F$2:$G$65,2,FALSE)</f>
        <v>#N/A</v>
      </c>
      <c r="J147" t="e">
        <f>VLOOKUP($A147&amp;"/"&amp;$B147&amp;"/"&amp;"*"&amp;"/"&amp;IF($D147="","*",$D147),BoostRules!$F$2:$G$65,2,FALSE)</f>
        <v>#N/A</v>
      </c>
      <c r="K147" t="e">
        <f>VLOOKUP($A147&amp;"/"&amp;$B147&amp;"/"&amp;IF($C147="","*",$C147)&amp;"/"&amp;IF($D147="","*",$D147),BoostRules!$F$2:$G$65,2,FALSE)</f>
        <v>#N/A</v>
      </c>
      <c r="L147">
        <f>VLOOKUP($A147&amp;"/"&amp;"*"&amp;"/"&amp;"*"&amp;"/"&amp;IF($D147="","*",$D147),BoostRules!$F$2:$G$65,2,FALSE)</f>
        <v>0</v>
      </c>
      <c r="N147">
        <f>'All Combos'!$F147+'All Combos'!$G147</f>
        <v>1000</v>
      </c>
      <c r="O147" s="12" t="b">
        <f t="shared" si="5"/>
        <v>0</v>
      </c>
    </row>
    <row r="148" spans="1:15" x14ac:dyDescent="0.2">
      <c r="A148" t="s">
        <v>4</v>
      </c>
      <c r="B148" t="s">
        <v>65</v>
      </c>
      <c r="C148" t="s">
        <v>53</v>
      </c>
      <c r="E148" t="s">
        <v>144</v>
      </c>
      <c r="F148">
        <f>VLOOKUP(E148,'Filter Categories'!$A$2:$B$18,2,FALSE)</f>
        <v>1000</v>
      </c>
      <c r="H148">
        <f t="shared" si="4"/>
        <v>0</v>
      </c>
      <c r="I148" t="e">
        <f>VLOOKUP($A148&amp;"/"&amp;$B148&amp;"/"&amp;$C148&amp;"/"&amp;IF($D148="","*",$D148),BoostRules!$F$2:$G$65,2,FALSE)</f>
        <v>#N/A</v>
      </c>
      <c r="J148" t="e">
        <f>VLOOKUP($A148&amp;"/"&amp;$B148&amp;"/"&amp;"*"&amp;"/"&amp;IF($D148="","*",$D148),BoostRules!$F$2:$G$65,2,FALSE)</f>
        <v>#N/A</v>
      </c>
      <c r="K148" t="e">
        <f>VLOOKUP($A148&amp;"/"&amp;$B148&amp;"/"&amp;IF($C148="","*",$C148)&amp;"/"&amp;IF($D148="","*",$D148),BoostRules!$F$2:$G$65,2,FALSE)</f>
        <v>#N/A</v>
      </c>
      <c r="L148">
        <f>VLOOKUP($A148&amp;"/"&amp;"*"&amp;"/"&amp;"*"&amp;"/"&amp;IF($D148="","*",$D148),BoostRules!$F$2:$G$65,2,FALSE)</f>
        <v>0</v>
      </c>
      <c r="N148">
        <f>'All Combos'!$F148+'All Combos'!$G148</f>
        <v>1000</v>
      </c>
      <c r="O148" s="12" t="b">
        <f t="shared" si="5"/>
        <v>0</v>
      </c>
    </row>
    <row r="149" spans="1:15" x14ac:dyDescent="0.2">
      <c r="A149" t="s">
        <v>4</v>
      </c>
      <c r="B149" t="s">
        <v>65</v>
      </c>
      <c r="C149" t="s">
        <v>54</v>
      </c>
      <c r="E149" t="s">
        <v>144</v>
      </c>
      <c r="F149">
        <f>VLOOKUP(E149,'Filter Categories'!$A$2:$B$18,2,FALSE)</f>
        <v>1000</v>
      </c>
      <c r="H149">
        <f t="shared" si="4"/>
        <v>0</v>
      </c>
      <c r="I149" t="e">
        <f>VLOOKUP($A149&amp;"/"&amp;$B149&amp;"/"&amp;$C149&amp;"/"&amp;IF($D149="","*",$D149),BoostRules!$F$2:$G$65,2,FALSE)</f>
        <v>#N/A</v>
      </c>
      <c r="J149" t="e">
        <f>VLOOKUP($A149&amp;"/"&amp;$B149&amp;"/"&amp;"*"&amp;"/"&amp;IF($D149="","*",$D149),BoostRules!$F$2:$G$65,2,FALSE)</f>
        <v>#N/A</v>
      </c>
      <c r="K149" t="e">
        <f>VLOOKUP($A149&amp;"/"&amp;$B149&amp;"/"&amp;IF($C149="","*",$C149)&amp;"/"&amp;IF($D149="","*",$D149),BoostRules!$F$2:$G$65,2,FALSE)</f>
        <v>#N/A</v>
      </c>
      <c r="L149">
        <f>VLOOKUP($A149&amp;"/"&amp;"*"&amp;"/"&amp;"*"&amp;"/"&amp;IF($D149="","*",$D149),BoostRules!$F$2:$G$65,2,FALSE)</f>
        <v>0</v>
      </c>
      <c r="N149">
        <f>'All Combos'!$F149+'All Combos'!$G149</f>
        <v>1000</v>
      </c>
      <c r="O149" s="12" t="b">
        <f t="shared" si="5"/>
        <v>0</v>
      </c>
    </row>
    <row r="150" spans="1:15" x14ac:dyDescent="0.2">
      <c r="A150" t="s">
        <v>4</v>
      </c>
      <c r="B150" t="s">
        <v>65</v>
      </c>
      <c r="C150" t="s">
        <v>45</v>
      </c>
      <c r="E150" t="s">
        <v>144</v>
      </c>
      <c r="F150">
        <f>VLOOKUP(E150,'Filter Categories'!$A$2:$B$18,2,FALSE)</f>
        <v>1000</v>
      </c>
      <c r="H150">
        <f t="shared" si="4"/>
        <v>0</v>
      </c>
      <c r="I150" t="e">
        <f>VLOOKUP($A150&amp;"/"&amp;$B150&amp;"/"&amp;$C150&amp;"/"&amp;IF($D150="","*",$D150),BoostRules!$F$2:$G$65,2,FALSE)</f>
        <v>#N/A</v>
      </c>
      <c r="J150" t="e">
        <f>VLOOKUP($A150&amp;"/"&amp;$B150&amp;"/"&amp;"*"&amp;"/"&amp;IF($D150="","*",$D150),BoostRules!$F$2:$G$65,2,FALSE)</f>
        <v>#N/A</v>
      </c>
      <c r="K150" t="e">
        <f>VLOOKUP($A150&amp;"/"&amp;$B150&amp;"/"&amp;IF($C150="","*",$C150)&amp;"/"&amp;IF($D150="","*",$D150),BoostRules!$F$2:$G$65,2,FALSE)</f>
        <v>#N/A</v>
      </c>
      <c r="L150">
        <f>VLOOKUP($A150&amp;"/"&amp;"*"&amp;"/"&amp;"*"&amp;"/"&amp;IF($D150="","*",$D150),BoostRules!$F$2:$G$65,2,FALSE)</f>
        <v>0</v>
      </c>
      <c r="N150">
        <f>'All Combos'!$F150+'All Combos'!$G150</f>
        <v>1000</v>
      </c>
      <c r="O150" s="12" t="b">
        <f t="shared" si="5"/>
        <v>0</v>
      </c>
    </row>
    <row r="151" spans="1:15" x14ac:dyDescent="0.2">
      <c r="A151" t="s">
        <v>4</v>
      </c>
      <c r="B151" t="s">
        <v>65</v>
      </c>
      <c r="C151" t="s">
        <v>55</v>
      </c>
      <c r="E151" t="s">
        <v>144</v>
      </c>
      <c r="F151">
        <f>VLOOKUP(E151,'Filter Categories'!$A$2:$B$18,2,FALSE)</f>
        <v>1000</v>
      </c>
      <c r="H151">
        <f t="shared" si="4"/>
        <v>0</v>
      </c>
      <c r="I151" t="e">
        <f>VLOOKUP($A151&amp;"/"&amp;$B151&amp;"/"&amp;$C151&amp;"/"&amp;IF($D151="","*",$D151),BoostRules!$F$2:$G$65,2,FALSE)</f>
        <v>#N/A</v>
      </c>
      <c r="J151" t="e">
        <f>VLOOKUP($A151&amp;"/"&amp;$B151&amp;"/"&amp;"*"&amp;"/"&amp;IF($D151="","*",$D151),BoostRules!$F$2:$G$65,2,FALSE)</f>
        <v>#N/A</v>
      </c>
      <c r="K151" t="e">
        <f>VLOOKUP($A151&amp;"/"&amp;$B151&amp;"/"&amp;IF($C151="","*",$C151)&amp;"/"&amp;IF($D151="","*",$D151),BoostRules!$F$2:$G$65,2,FALSE)</f>
        <v>#N/A</v>
      </c>
      <c r="L151">
        <f>VLOOKUP($A151&amp;"/"&amp;"*"&amp;"/"&amp;"*"&amp;"/"&amp;IF($D151="","*",$D151),BoostRules!$F$2:$G$65,2,FALSE)</f>
        <v>0</v>
      </c>
      <c r="N151">
        <f>'All Combos'!$F151+'All Combos'!$G151</f>
        <v>1000</v>
      </c>
      <c r="O151" s="12" t="b">
        <f t="shared" si="5"/>
        <v>0</v>
      </c>
    </row>
    <row r="152" spans="1:15" x14ac:dyDescent="0.2">
      <c r="A152" t="s">
        <v>4</v>
      </c>
      <c r="B152" t="s">
        <v>65</v>
      </c>
      <c r="C152" t="s">
        <v>56</v>
      </c>
      <c r="E152" t="s">
        <v>144</v>
      </c>
      <c r="F152">
        <f>VLOOKUP(E152,'Filter Categories'!$A$2:$B$18,2,FALSE)</f>
        <v>1000</v>
      </c>
      <c r="H152">
        <f t="shared" si="4"/>
        <v>0</v>
      </c>
      <c r="I152" t="e">
        <f>VLOOKUP($A152&amp;"/"&amp;$B152&amp;"/"&amp;$C152&amp;"/"&amp;IF($D152="","*",$D152),BoostRules!$F$2:$G$65,2,FALSE)</f>
        <v>#N/A</v>
      </c>
      <c r="J152" t="e">
        <f>VLOOKUP($A152&amp;"/"&amp;$B152&amp;"/"&amp;"*"&amp;"/"&amp;IF($D152="","*",$D152),BoostRules!$F$2:$G$65,2,FALSE)</f>
        <v>#N/A</v>
      </c>
      <c r="K152" t="e">
        <f>VLOOKUP($A152&amp;"/"&amp;$B152&amp;"/"&amp;IF($C152="","*",$C152)&amp;"/"&amp;IF($D152="","*",$D152),BoostRules!$F$2:$G$65,2,FALSE)</f>
        <v>#N/A</v>
      </c>
      <c r="L152">
        <f>VLOOKUP($A152&amp;"/"&amp;"*"&amp;"/"&amp;"*"&amp;"/"&amp;IF($D152="","*",$D152),BoostRules!$F$2:$G$65,2,FALSE)</f>
        <v>0</v>
      </c>
      <c r="N152">
        <f>'All Combos'!$F152+'All Combos'!$G152</f>
        <v>1000</v>
      </c>
      <c r="O152" s="12" t="b">
        <f t="shared" si="5"/>
        <v>0</v>
      </c>
    </row>
    <row r="153" spans="1:15" x14ac:dyDescent="0.2">
      <c r="A153" t="s">
        <v>35</v>
      </c>
      <c r="B153" t="s">
        <v>42</v>
      </c>
      <c r="E153" t="s">
        <v>144</v>
      </c>
      <c r="F153">
        <f>VLOOKUP(E153,'Filter Categories'!$A$2:$B$18,2,FALSE)</f>
        <v>1000</v>
      </c>
      <c r="H153">
        <f t="shared" si="4"/>
        <v>0</v>
      </c>
      <c r="I153" t="e">
        <f>VLOOKUP($A153&amp;"/"&amp;$B153&amp;"/"&amp;$C153&amp;"/"&amp;IF($D153="","*",$D153),BoostRules!$F$2:$G$65,2,FALSE)</f>
        <v>#N/A</v>
      </c>
      <c r="J153" t="e">
        <f>VLOOKUP($A153&amp;"/"&amp;$B153&amp;"/"&amp;"*"&amp;"/"&amp;IF($D153="","*",$D153),BoostRules!$F$2:$G$65,2,FALSE)</f>
        <v>#N/A</v>
      </c>
      <c r="K153" t="e">
        <f>VLOOKUP($A153&amp;"/"&amp;$B153&amp;"/"&amp;IF($C153="","*",$C153)&amp;"/"&amp;IF($D153="","*",$D153),BoostRules!$F$2:$G$65,2,FALSE)</f>
        <v>#N/A</v>
      </c>
      <c r="L153">
        <f>VLOOKUP($A153&amp;"/"&amp;"*"&amp;"/"&amp;"*"&amp;"/"&amp;IF($D153="","*",$D153),BoostRules!$F$2:$G$65,2,FALSE)</f>
        <v>0</v>
      </c>
      <c r="N153">
        <f>'All Combos'!$F153+'All Combos'!$G153</f>
        <v>1000</v>
      </c>
      <c r="O153" s="12" t="b">
        <f t="shared" si="5"/>
        <v>0</v>
      </c>
    </row>
    <row r="154" spans="1:15" x14ac:dyDescent="0.2">
      <c r="A154" t="s">
        <v>35</v>
      </c>
      <c r="B154" t="s">
        <v>43</v>
      </c>
      <c r="E154" t="s">
        <v>144</v>
      </c>
      <c r="F154">
        <f>VLOOKUP(E154,'Filter Categories'!$A$2:$B$18,2,FALSE)</f>
        <v>1000</v>
      </c>
      <c r="H154">
        <f t="shared" si="4"/>
        <v>0</v>
      </c>
      <c r="I154" t="e">
        <f>VLOOKUP($A154&amp;"/"&amp;$B154&amp;"/"&amp;$C154&amp;"/"&amp;IF($D154="","*",$D154),BoostRules!$F$2:$G$65,2,FALSE)</f>
        <v>#N/A</v>
      </c>
      <c r="J154" t="e">
        <f>VLOOKUP($A154&amp;"/"&amp;$B154&amp;"/"&amp;"*"&amp;"/"&amp;IF($D154="","*",$D154),BoostRules!$F$2:$G$65,2,FALSE)</f>
        <v>#N/A</v>
      </c>
      <c r="K154" t="e">
        <f>VLOOKUP($A154&amp;"/"&amp;$B154&amp;"/"&amp;IF($C154="","*",$C154)&amp;"/"&amp;IF($D154="","*",$D154),BoostRules!$F$2:$G$65,2,FALSE)</f>
        <v>#N/A</v>
      </c>
      <c r="L154">
        <f>VLOOKUP($A154&amp;"/"&amp;"*"&amp;"/"&amp;"*"&amp;"/"&amp;IF($D154="","*",$D154),BoostRules!$F$2:$G$65,2,FALSE)</f>
        <v>0</v>
      </c>
      <c r="N154">
        <f>'All Combos'!$F154+'All Combos'!$G154</f>
        <v>1000</v>
      </c>
      <c r="O154" s="12" t="b">
        <f t="shared" si="5"/>
        <v>0</v>
      </c>
    </row>
    <row r="155" spans="1:15" x14ac:dyDescent="0.2">
      <c r="A155" t="s">
        <v>35</v>
      </c>
      <c r="B155" t="s">
        <v>44</v>
      </c>
      <c r="E155" t="s">
        <v>144</v>
      </c>
      <c r="F155">
        <f>VLOOKUP(E155,'Filter Categories'!$A$2:$B$18,2,FALSE)</f>
        <v>1000</v>
      </c>
      <c r="H155">
        <f t="shared" si="4"/>
        <v>0</v>
      </c>
      <c r="I155" t="e">
        <f>VLOOKUP($A155&amp;"/"&amp;$B155&amp;"/"&amp;$C155&amp;"/"&amp;IF($D155="","*",$D155),BoostRules!$F$2:$G$65,2,FALSE)</f>
        <v>#N/A</v>
      </c>
      <c r="J155" t="e">
        <f>VLOOKUP($A155&amp;"/"&amp;$B155&amp;"/"&amp;"*"&amp;"/"&amp;IF($D155="","*",$D155),BoostRules!$F$2:$G$65,2,FALSE)</f>
        <v>#N/A</v>
      </c>
      <c r="K155" t="e">
        <f>VLOOKUP($A155&amp;"/"&amp;$B155&amp;"/"&amp;IF($C155="","*",$C155)&amp;"/"&amp;IF($D155="","*",$D155),BoostRules!$F$2:$G$65,2,FALSE)</f>
        <v>#N/A</v>
      </c>
      <c r="L155">
        <f>VLOOKUP($A155&amp;"/"&amp;"*"&amp;"/"&amp;"*"&amp;"/"&amp;IF($D155="","*",$D155),BoostRules!$F$2:$G$65,2,FALSE)</f>
        <v>0</v>
      </c>
      <c r="N155">
        <f>'All Combos'!$F155+'All Combos'!$G155</f>
        <v>1000</v>
      </c>
      <c r="O155" s="12" t="b">
        <f t="shared" si="5"/>
        <v>0</v>
      </c>
    </row>
    <row r="156" spans="1:15" x14ac:dyDescent="0.2">
      <c r="A156" t="s">
        <v>3</v>
      </c>
      <c r="B156" t="s">
        <v>84</v>
      </c>
      <c r="C156" t="s">
        <v>85</v>
      </c>
      <c r="D156" t="s">
        <v>119</v>
      </c>
      <c r="E156" t="s">
        <v>84</v>
      </c>
      <c r="F156">
        <f>VLOOKUP(E156,'Filter Categories'!$A$2:$B$18,2,FALSE)</f>
        <v>900</v>
      </c>
      <c r="G156">
        <v>50</v>
      </c>
      <c r="H156">
        <f t="shared" si="4"/>
        <v>50</v>
      </c>
      <c r="I156" t="e">
        <f>VLOOKUP($A156&amp;"/"&amp;$B156&amp;"/"&amp;$C156&amp;"/"&amp;IF($D156="","*",$D156),BoostRules!$F$2:$G$65,2,FALSE)</f>
        <v>#N/A</v>
      </c>
      <c r="J156" t="e">
        <f>VLOOKUP($A156&amp;"/"&amp;$B156&amp;"/"&amp;"*"&amp;"/"&amp;IF($D156="","*",$D156),BoostRules!$F$2:$G$65,2,FALSE)</f>
        <v>#N/A</v>
      </c>
      <c r="K156" t="e">
        <f>VLOOKUP($A156&amp;"/"&amp;$B156&amp;"/"&amp;IF($C156="","*",$C156)&amp;"/"&amp;IF($D156="","*",$D156),BoostRules!$F$2:$G$65,2,FALSE)</f>
        <v>#N/A</v>
      </c>
      <c r="L156">
        <f>VLOOKUP($A156&amp;"/"&amp;"*"&amp;"/"&amp;"*"&amp;"/"&amp;IF($D156="","*",$D156),BoostRules!$F$2:$G$65,2,FALSE)</f>
        <v>50</v>
      </c>
      <c r="N156">
        <f>'All Combos'!$F156+'All Combos'!$G156</f>
        <v>950</v>
      </c>
      <c r="O156" s="12" t="b">
        <f t="shared" si="5"/>
        <v>0</v>
      </c>
    </row>
    <row r="157" spans="1:15" x14ac:dyDescent="0.2">
      <c r="A157" t="s">
        <v>3</v>
      </c>
      <c r="B157" t="s">
        <v>84</v>
      </c>
      <c r="C157" t="s">
        <v>86</v>
      </c>
      <c r="D157" t="s">
        <v>119</v>
      </c>
      <c r="E157" t="s">
        <v>84</v>
      </c>
      <c r="F157">
        <f>VLOOKUP(E157,'Filter Categories'!$A$2:$B$18,2,FALSE)</f>
        <v>900</v>
      </c>
      <c r="G157">
        <v>50</v>
      </c>
      <c r="H157">
        <f t="shared" si="4"/>
        <v>50</v>
      </c>
      <c r="I157" t="e">
        <f>VLOOKUP($A157&amp;"/"&amp;$B157&amp;"/"&amp;$C157&amp;"/"&amp;IF($D157="","*",$D157),BoostRules!$F$2:$G$65,2,FALSE)</f>
        <v>#N/A</v>
      </c>
      <c r="J157" t="e">
        <f>VLOOKUP($A157&amp;"/"&amp;$B157&amp;"/"&amp;"*"&amp;"/"&amp;IF($D157="","*",$D157),BoostRules!$F$2:$G$65,2,FALSE)</f>
        <v>#N/A</v>
      </c>
      <c r="K157" t="e">
        <f>VLOOKUP($A157&amp;"/"&amp;$B157&amp;"/"&amp;IF($C157="","*",$C157)&amp;"/"&amp;IF($D157="","*",$D157),BoostRules!$F$2:$G$65,2,FALSE)</f>
        <v>#N/A</v>
      </c>
      <c r="L157">
        <f>VLOOKUP($A157&amp;"/"&amp;"*"&amp;"/"&amp;"*"&amp;"/"&amp;IF($D157="","*",$D157),BoostRules!$F$2:$G$65,2,FALSE)</f>
        <v>50</v>
      </c>
      <c r="N157">
        <f>'All Combos'!$F157+'All Combos'!$G157</f>
        <v>950</v>
      </c>
      <c r="O157" s="12" t="b">
        <f t="shared" si="5"/>
        <v>0</v>
      </c>
    </row>
    <row r="158" spans="1:15" x14ac:dyDescent="0.2">
      <c r="A158" t="s">
        <v>3</v>
      </c>
      <c r="B158" t="s">
        <v>84</v>
      </c>
      <c r="C158" t="s">
        <v>87</v>
      </c>
      <c r="D158" t="s">
        <v>119</v>
      </c>
      <c r="E158" t="s">
        <v>84</v>
      </c>
      <c r="F158">
        <f>VLOOKUP(E158,'Filter Categories'!$A$2:$B$18,2,FALSE)</f>
        <v>900</v>
      </c>
      <c r="G158">
        <v>50</v>
      </c>
      <c r="H158">
        <f t="shared" si="4"/>
        <v>50</v>
      </c>
      <c r="I158" t="e">
        <f>VLOOKUP($A158&amp;"/"&amp;$B158&amp;"/"&amp;$C158&amp;"/"&amp;IF($D158="","*",$D158),BoostRules!$F$2:$G$65,2,FALSE)</f>
        <v>#N/A</v>
      </c>
      <c r="J158" t="e">
        <f>VLOOKUP($A158&amp;"/"&amp;$B158&amp;"/"&amp;"*"&amp;"/"&amp;IF($D158="","*",$D158),BoostRules!$F$2:$G$65,2,FALSE)</f>
        <v>#N/A</v>
      </c>
      <c r="K158" t="e">
        <f>VLOOKUP($A158&amp;"/"&amp;$B158&amp;"/"&amp;IF($C158="","*",$C158)&amp;"/"&amp;IF($D158="","*",$D158),BoostRules!$F$2:$G$65,2,FALSE)</f>
        <v>#N/A</v>
      </c>
      <c r="L158">
        <f>VLOOKUP($A158&amp;"/"&amp;"*"&amp;"/"&amp;"*"&amp;"/"&amp;IF($D158="","*",$D158),BoostRules!$F$2:$G$65,2,FALSE)</f>
        <v>50</v>
      </c>
      <c r="N158">
        <f>'All Combos'!$F158+'All Combos'!$G158</f>
        <v>950</v>
      </c>
      <c r="O158" s="12" t="b">
        <f t="shared" si="5"/>
        <v>0</v>
      </c>
    </row>
    <row r="159" spans="1:15" x14ac:dyDescent="0.2">
      <c r="A159" t="s">
        <v>3</v>
      </c>
      <c r="B159" t="s">
        <v>84</v>
      </c>
      <c r="C159" t="s">
        <v>88</v>
      </c>
      <c r="D159" t="s">
        <v>119</v>
      </c>
      <c r="E159" t="s">
        <v>84</v>
      </c>
      <c r="F159">
        <f>VLOOKUP(E159,'Filter Categories'!$A$2:$B$18,2,FALSE)</f>
        <v>900</v>
      </c>
      <c r="G159">
        <v>50</v>
      </c>
      <c r="H159">
        <f t="shared" si="4"/>
        <v>50</v>
      </c>
      <c r="I159" t="e">
        <f>VLOOKUP($A159&amp;"/"&amp;$B159&amp;"/"&amp;$C159&amp;"/"&amp;IF($D159="","*",$D159),BoostRules!$F$2:$G$65,2,FALSE)</f>
        <v>#N/A</v>
      </c>
      <c r="J159" t="e">
        <f>VLOOKUP($A159&amp;"/"&amp;$B159&amp;"/"&amp;"*"&amp;"/"&amp;IF($D159="","*",$D159),BoostRules!$F$2:$G$65,2,FALSE)</f>
        <v>#N/A</v>
      </c>
      <c r="K159" t="e">
        <f>VLOOKUP($A159&amp;"/"&amp;$B159&amp;"/"&amp;IF($C159="","*",$C159)&amp;"/"&amp;IF($D159="","*",$D159),BoostRules!$F$2:$G$65,2,FALSE)</f>
        <v>#N/A</v>
      </c>
      <c r="L159">
        <f>VLOOKUP($A159&amp;"/"&amp;"*"&amp;"/"&amp;"*"&amp;"/"&amp;IF($D159="","*",$D159),BoostRules!$F$2:$G$65,2,FALSE)</f>
        <v>50</v>
      </c>
      <c r="N159">
        <f>'All Combos'!$F159+'All Combos'!$G159</f>
        <v>950</v>
      </c>
      <c r="O159" s="12" t="b">
        <f t="shared" si="5"/>
        <v>0</v>
      </c>
    </row>
    <row r="160" spans="1:15" x14ac:dyDescent="0.2">
      <c r="A160" t="s">
        <v>3</v>
      </c>
      <c r="B160" t="s">
        <v>84</v>
      </c>
      <c r="C160" t="s">
        <v>84</v>
      </c>
      <c r="D160" t="s">
        <v>119</v>
      </c>
      <c r="E160" t="s">
        <v>84</v>
      </c>
      <c r="F160">
        <f>VLOOKUP(E160,'Filter Categories'!$A$2:$B$18,2,FALSE)</f>
        <v>900</v>
      </c>
      <c r="G160">
        <v>50</v>
      </c>
      <c r="H160">
        <f t="shared" si="4"/>
        <v>50</v>
      </c>
      <c r="I160" t="e">
        <f>VLOOKUP($A160&amp;"/"&amp;$B160&amp;"/"&amp;$C160&amp;"/"&amp;IF($D160="","*",$D160),BoostRules!$F$2:$G$65,2,FALSE)</f>
        <v>#N/A</v>
      </c>
      <c r="J160" t="e">
        <f>VLOOKUP($A160&amp;"/"&amp;$B160&amp;"/"&amp;"*"&amp;"/"&amp;IF($D160="","*",$D160),BoostRules!$F$2:$G$65,2,FALSE)</f>
        <v>#N/A</v>
      </c>
      <c r="K160" t="e">
        <f>VLOOKUP($A160&amp;"/"&amp;$B160&amp;"/"&amp;IF($C160="","*",$C160)&amp;"/"&amp;IF($D160="","*",$D160),BoostRules!$F$2:$G$65,2,FALSE)</f>
        <v>#N/A</v>
      </c>
      <c r="L160">
        <f>VLOOKUP($A160&amp;"/"&amp;"*"&amp;"/"&amp;"*"&amp;"/"&amp;IF($D160="","*",$D160),BoostRules!$F$2:$G$65,2,FALSE)</f>
        <v>50</v>
      </c>
      <c r="N160">
        <f>'All Combos'!$F160+'All Combos'!$G160</f>
        <v>950</v>
      </c>
      <c r="O160" s="12" t="b">
        <f t="shared" si="5"/>
        <v>0</v>
      </c>
    </row>
    <row r="161" spans="1:15" x14ac:dyDescent="0.2">
      <c r="A161" t="s">
        <v>3</v>
      </c>
      <c r="B161" t="s">
        <v>84</v>
      </c>
      <c r="C161" t="s">
        <v>89</v>
      </c>
      <c r="D161" t="s">
        <v>119</v>
      </c>
      <c r="E161" t="s">
        <v>84</v>
      </c>
      <c r="F161">
        <f>VLOOKUP(E161,'Filter Categories'!$A$2:$B$18,2,FALSE)</f>
        <v>900</v>
      </c>
      <c r="G161">
        <v>50</v>
      </c>
      <c r="H161">
        <f t="shared" si="4"/>
        <v>50</v>
      </c>
      <c r="I161" t="e">
        <f>VLOOKUP($A161&amp;"/"&amp;$B161&amp;"/"&amp;$C161&amp;"/"&amp;IF($D161="","*",$D161),BoostRules!$F$2:$G$65,2,FALSE)</f>
        <v>#N/A</v>
      </c>
      <c r="J161" t="e">
        <f>VLOOKUP($A161&amp;"/"&amp;$B161&amp;"/"&amp;"*"&amp;"/"&amp;IF($D161="","*",$D161),BoostRules!$F$2:$G$65,2,FALSE)</f>
        <v>#N/A</v>
      </c>
      <c r="K161" t="e">
        <f>VLOOKUP($A161&amp;"/"&amp;$B161&amp;"/"&amp;IF($C161="","*",$C161)&amp;"/"&amp;IF($D161="","*",$D161),BoostRules!$F$2:$G$65,2,FALSE)</f>
        <v>#N/A</v>
      </c>
      <c r="L161">
        <f>VLOOKUP($A161&amp;"/"&amp;"*"&amp;"/"&amp;"*"&amp;"/"&amp;IF($D161="","*",$D161),BoostRules!$F$2:$G$65,2,FALSE)</f>
        <v>50</v>
      </c>
      <c r="N161">
        <f>'All Combos'!$F161+'All Combos'!$G161</f>
        <v>950</v>
      </c>
      <c r="O161" s="12" t="b">
        <f t="shared" si="5"/>
        <v>0</v>
      </c>
    </row>
    <row r="162" spans="1:15" x14ac:dyDescent="0.2">
      <c r="A162" t="s">
        <v>3</v>
      </c>
      <c r="B162" t="s">
        <v>84</v>
      </c>
      <c r="C162" t="s">
        <v>90</v>
      </c>
      <c r="D162" t="s">
        <v>119</v>
      </c>
      <c r="E162" t="s">
        <v>84</v>
      </c>
      <c r="F162">
        <f>VLOOKUP(E162,'Filter Categories'!$A$2:$B$18,2,FALSE)</f>
        <v>900</v>
      </c>
      <c r="G162">
        <v>50</v>
      </c>
      <c r="H162">
        <f t="shared" si="4"/>
        <v>50</v>
      </c>
      <c r="I162" t="e">
        <f>VLOOKUP($A162&amp;"/"&amp;$B162&amp;"/"&amp;$C162&amp;"/"&amp;IF($D162="","*",$D162),BoostRules!$F$2:$G$65,2,FALSE)</f>
        <v>#N/A</v>
      </c>
      <c r="J162" t="e">
        <f>VLOOKUP($A162&amp;"/"&amp;$B162&amp;"/"&amp;"*"&amp;"/"&amp;IF($D162="","*",$D162),BoostRules!$F$2:$G$65,2,FALSE)</f>
        <v>#N/A</v>
      </c>
      <c r="K162" t="e">
        <f>VLOOKUP($A162&amp;"/"&amp;$B162&amp;"/"&amp;IF($C162="","*",$C162)&amp;"/"&amp;IF($D162="","*",$D162),BoostRules!$F$2:$G$65,2,FALSE)</f>
        <v>#N/A</v>
      </c>
      <c r="L162">
        <f>VLOOKUP($A162&amp;"/"&amp;"*"&amp;"/"&amp;"*"&amp;"/"&amp;IF($D162="","*",$D162),BoostRules!$F$2:$G$65,2,FALSE)</f>
        <v>50</v>
      </c>
      <c r="N162">
        <f>'All Combos'!$F162+'All Combos'!$G162</f>
        <v>950</v>
      </c>
      <c r="O162" s="12" t="b">
        <f t="shared" si="5"/>
        <v>0</v>
      </c>
    </row>
    <row r="163" spans="1:15" x14ac:dyDescent="0.2">
      <c r="A163" t="s">
        <v>3</v>
      </c>
      <c r="B163" t="s">
        <v>84</v>
      </c>
      <c r="C163" t="s">
        <v>85</v>
      </c>
      <c r="D163" t="s">
        <v>120</v>
      </c>
      <c r="E163" t="s">
        <v>84</v>
      </c>
      <c r="F163">
        <f>VLOOKUP(E163,'Filter Categories'!$A$2:$B$18,2,FALSE)</f>
        <v>900</v>
      </c>
      <c r="G163">
        <v>50</v>
      </c>
      <c r="H163">
        <f t="shared" si="4"/>
        <v>50</v>
      </c>
      <c r="I163" t="e">
        <f>VLOOKUP($A163&amp;"/"&amp;$B163&amp;"/"&amp;$C163&amp;"/"&amp;IF($D163="","*",$D163),BoostRules!$F$2:$G$65,2,FALSE)</f>
        <v>#N/A</v>
      </c>
      <c r="J163" t="e">
        <f>VLOOKUP($A163&amp;"/"&amp;$B163&amp;"/"&amp;"*"&amp;"/"&amp;IF($D163="","*",$D163),BoostRules!$F$2:$G$65,2,FALSE)</f>
        <v>#N/A</v>
      </c>
      <c r="K163" t="e">
        <f>VLOOKUP($A163&amp;"/"&amp;$B163&amp;"/"&amp;IF($C163="","*",$C163)&amp;"/"&amp;IF($D163="","*",$D163),BoostRules!$F$2:$G$65,2,FALSE)</f>
        <v>#N/A</v>
      </c>
      <c r="L163">
        <f>VLOOKUP($A163&amp;"/"&amp;"*"&amp;"/"&amp;"*"&amp;"/"&amp;IF($D163="","*",$D163),BoostRules!$F$2:$G$65,2,FALSE)</f>
        <v>50</v>
      </c>
      <c r="N163">
        <f>'All Combos'!$F163+'All Combos'!$G163</f>
        <v>950</v>
      </c>
      <c r="O163" s="12" t="b">
        <f t="shared" si="5"/>
        <v>0</v>
      </c>
    </row>
    <row r="164" spans="1:15" x14ac:dyDescent="0.2">
      <c r="A164" t="s">
        <v>3</v>
      </c>
      <c r="B164" t="s">
        <v>84</v>
      </c>
      <c r="C164" t="s">
        <v>86</v>
      </c>
      <c r="D164" t="s">
        <v>120</v>
      </c>
      <c r="E164" t="s">
        <v>84</v>
      </c>
      <c r="F164">
        <f>VLOOKUP(E164,'Filter Categories'!$A$2:$B$18,2,FALSE)</f>
        <v>900</v>
      </c>
      <c r="G164">
        <v>50</v>
      </c>
      <c r="H164">
        <f t="shared" si="4"/>
        <v>50</v>
      </c>
      <c r="I164" t="e">
        <f>VLOOKUP($A164&amp;"/"&amp;$B164&amp;"/"&amp;$C164&amp;"/"&amp;IF($D164="","*",$D164),BoostRules!$F$2:$G$65,2,FALSE)</f>
        <v>#N/A</v>
      </c>
      <c r="J164" t="e">
        <f>VLOOKUP($A164&amp;"/"&amp;$B164&amp;"/"&amp;"*"&amp;"/"&amp;IF($D164="","*",$D164),BoostRules!$F$2:$G$65,2,FALSE)</f>
        <v>#N/A</v>
      </c>
      <c r="K164" t="e">
        <f>VLOOKUP($A164&amp;"/"&amp;$B164&amp;"/"&amp;IF($C164="","*",$C164)&amp;"/"&amp;IF($D164="","*",$D164),BoostRules!$F$2:$G$65,2,FALSE)</f>
        <v>#N/A</v>
      </c>
      <c r="L164">
        <f>VLOOKUP($A164&amp;"/"&amp;"*"&amp;"/"&amp;"*"&amp;"/"&amp;IF($D164="","*",$D164),BoostRules!$F$2:$G$65,2,FALSE)</f>
        <v>50</v>
      </c>
      <c r="N164">
        <f>'All Combos'!$F164+'All Combos'!$G164</f>
        <v>950</v>
      </c>
      <c r="O164" s="12" t="b">
        <f t="shared" si="5"/>
        <v>0</v>
      </c>
    </row>
    <row r="165" spans="1:15" x14ac:dyDescent="0.2">
      <c r="A165" t="s">
        <v>3</v>
      </c>
      <c r="B165" t="s">
        <v>84</v>
      </c>
      <c r="C165" t="s">
        <v>87</v>
      </c>
      <c r="D165" t="s">
        <v>120</v>
      </c>
      <c r="E165" t="s">
        <v>84</v>
      </c>
      <c r="F165">
        <f>VLOOKUP(E165,'Filter Categories'!$A$2:$B$18,2,FALSE)</f>
        <v>900</v>
      </c>
      <c r="G165">
        <v>50</v>
      </c>
      <c r="H165">
        <f t="shared" si="4"/>
        <v>50</v>
      </c>
      <c r="I165" t="e">
        <f>VLOOKUP($A165&amp;"/"&amp;$B165&amp;"/"&amp;$C165&amp;"/"&amp;IF($D165="","*",$D165),BoostRules!$F$2:$G$65,2,FALSE)</f>
        <v>#N/A</v>
      </c>
      <c r="J165" t="e">
        <f>VLOOKUP($A165&amp;"/"&amp;$B165&amp;"/"&amp;"*"&amp;"/"&amp;IF($D165="","*",$D165),BoostRules!$F$2:$G$65,2,FALSE)</f>
        <v>#N/A</v>
      </c>
      <c r="K165" t="e">
        <f>VLOOKUP($A165&amp;"/"&amp;$B165&amp;"/"&amp;IF($C165="","*",$C165)&amp;"/"&amp;IF($D165="","*",$D165),BoostRules!$F$2:$G$65,2,FALSE)</f>
        <v>#N/A</v>
      </c>
      <c r="L165">
        <f>VLOOKUP($A165&amp;"/"&amp;"*"&amp;"/"&amp;"*"&amp;"/"&amp;IF($D165="","*",$D165),BoostRules!$F$2:$G$65,2,FALSE)</f>
        <v>50</v>
      </c>
      <c r="N165">
        <f>'All Combos'!$F165+'All Combos'!$G165</f>
        <v>950</v>
      </c>
      <c r="O165" s="12" t="b">
        <f t="shared" si="5"/>
        <v>0</v>
      </c>
    </row>
    <row r="166" spans="1:15" x14ac:dyDescent="0.2">
      <c r="A166" t="s">
        <v>3</v>
      </c>
      <c r="B166" t="s">
        <v>84</v>
      </c>
      <c r="C166" t="s">
        <v>88</v>
      </c>
      <c r="D166" t="s">
        <v>120</v>
      </c>
      <c r="E166" t="s">
        <v>84</v>
      </c>
      <c r="F166">
        <f>VLOOKUP(E166,'Filter Categories'!$A$2:$B$18,2,FALSE)</f>
        <v>900</v>
      </c>
      <c r="G166">
        <v>50</v>
      </c>
      <c r="H166">
        <f t="shared" si="4"/>
        <v>50</v>
      </c>
      <c r="I166" t="e">
        <f>VLOOKUP($A166&amp;"/"&amp;$B166&amp;"/"&amp;$C166&amp;"/"&amp;IF($D166="","*",$D166),BoostRules!$F$2:$G$65,2,FALSE)</f>
        <v>#N/A</v>
      </c>
      <c r="J166" t="e">
        <f>VLOOKUP($A166&amp;"/"&amp;$B166&amp;"/"&amp;"*"&amp;"/"&amp;IF($D166="","*",$D166),BoostRules!$F$2:$G$65,2,FALSE)</f>
        <v>#N/A</v>
      </c>
      <c r="K166" t="e">
        <f>VLOOKUP($A166&amp;"/"&amp;$B166&amp;"/"&amp;IF($C166="","*",$C166)&amp;"/"&amp;IF($D166="","*",$D166),BoostRules!$F$2:$G$65,2,FALSE)</f>
        <v>#N/A</v>
      </c>
      <c r="L166">
        <f>VLOOKUP($A166&amp;"/"&amp;"*"&amp;"/"&amp;"*"&amp;"/"&amp;IF($D166="","*",$D166),BoostRules!$F$2:$G$65,2,FALSE)</f>
        <v>50</v>
      </c>
      <c r="N166">
        <f>'All Combos'!$F166+'All Combos'!$G166</f>
        <v>950</v>
      </c>
      <c r="O166" s="12" t="b">
        <f t="shared" si="5"/>
        <v>0</v>
      </c>
    </row>
    <row r="167" spans="1:15" x14ac:dyDescent="0.2">
      <c r="A167" t="s">
        <v>3</v>
      </c>
      <c r="B167" t="s">
        <v>84</v>
      </c>
      <c r="C167" t="s">
        <v>84</v>
      </c>
      <c r="D167" t="s">
        <v>120</v>
      </c>
      <c r="E167" t="s">
        <v>84</v>
      </c>
      <c r="F167">
        <f>VLOOKUP(E167,'Filter Categories'!$A$2:$B$18,2,FALSE)</f>
        <v>900</v>
      </c>
      <c r="G167">
        <v>50</v>
      </c>
      <c r="H167">
        <f t="shared" si="4"/>
        <v>50</v>
      </c>
      <c r="I167" t="e">
        <f>VLOOKUP($A167&amp;"/"&amp;$B167&amp;"/"&amp;$C167&amp;"/"&amp;IF($D167="","*",$D167),BoostRules!$F$2:$G$65,2,FALSE)</f>
        <v>#N/A</v>
      </c>
      <c r="J167" t="e">
        <f>VLOOKUP($A167&amp;"/"&amp;$B167&amp;"/"&amp;"*"&amp;"/"&amp;IF($D167="","*",$D167),BoostRules!$F$2:$G$65,2,FALSE)</f>
        <v>#N/A</v>
      </c>
      <c r="K167" t="e">
        <f>VLOOKUP($A167&amp;"/"&amp;$B167&amp;"/"&amp;IF($C167="","*",$C167)&amp;"/"&amp;IF($D167="","*",$D167),BoostRules!$F$2:$G$65,2,FALSE)</f>
        <v>#N/A</v>
      </c>
      <c r="L167">
        <f>VLOOKUP($A167&amp;"/"&amp;"*"&amp;"/"&amp;"*"&amp;"/"&amp;IF($D167="","*",$D167),BoostRules!$F$2:$G$65,2,FALSE)</f>
        <v>50</v>
      </c>
      <c r="N167">
        <f>'All Combos'!$F167+'All Combos'!$G167</f>
        <v>950</v>
      </c>
      <c r="O167" s="12" t="b">
        <f t="shared" si="5"/>
        <v>0</v>
      </c>
    </row>
    <row r="168" spans="1:15" x14ac:dyDescent="0.2">
      <c r="A168" t="s">
        <v>3</v>
      </c>
      <c r="B168" t="s">
        <v>84</v>
      </c>
      <c r="C168" t="s">
        <v>89</v>
      </c>
      <c r="D168" t="s">
        <v>120</v>
      </c>
      <c r="E168" t="s">
        <v>84</v>
      </c>
      <c r="F168">
        <f>VLOOKUP(E168,'Filter Categories'!$A$2:$B$18,2,FALSE)</f>
        <v>900</v>
      </c>
      <c r="G168">
        <v>50</v>
      </c>
      <c r="H168">
        <f t="shared" si="4"/>
        <v>50</v>
      </c>
      <c r="I168" t="e">
        <f>VLOOKUP($A168&amp;"/"&amp;$B168&amp;"/"&amp;$C168&amp;"/"&amp;IF($D168="","*",$D168),BoostRules!$F$2:$G$65,2,FALSE)</f>
        <v>#N/A</v>
      </c>
      <c r="J168" t="e">
        <f>VLOOKUP($A168&amp;"/"&amp;$B168&amp;"/"&amp;"*"&amp;"/"&amp;IF($D168="","*",$D168),BoostRules!$F$2:$G$65,2,FALSE)</f>
        <v>#N/A</v>
      </c>
      <c r="K168" t="e">
        <f>VLOOKUP($A168&amp;"/"&amp;$B168&amp;"/"&amp;IF($C168="","*",$C168)&amp;"/"&amp;IF($D168="","*",$D168),BoostRules!$F$2:$G$65,2,FALSE)</f>
        <v>#N/A</v>
      </c>
      <c r="L168">
        <f>VLOOKUP($A168&amp;"/"&amp;"*"&amp;"/"&amp;"*"&amp;"/"&amp;IF($D168="","*",$D168),BoostRules!$F$2:$G$65,2,FALSE)</f>
        <v>50</v>
      </c>
      <c r="N168">
        <f>'All Combos'!$F168+'All Combos'!$G168</f>
        <v>950</v>
      </c>
      <c r="O168" s="12" t="b">
        <f t="shared" si="5"/>
        <v>0</v>
      </c>
    </row>
    <row r="169" spans="1:15" x14ac:dyDescent="0.2">
      <c r="A169" t="s">
        <v>3</v>
      </c>
      <c r="B169" t="s">
        <v>84</v>
      </c>
      <c r="C169" t="s">
        <v>90</v>
      </c>
      <c r="D169" t="s">
        <v>120</v>
      </c>
      <c r="E169" t="s">
        <v>84</v>
      </c>
      <c r="F169">
        <f>VLOOKUP(E169,'Filter Categories'!$A$2:$B$18,2,FALSE)</f>
        <v>900</v>
      </c>
      <c r="G169">
        <v>50</v>
      </c>
      <c r="H169">
        <f t="shared" si="4"/>
        <v>50</v>
      </c>
      <c r="I169" t="e">
        <f>VLOOKUP($A169&amp;"/"&amp;$B169&amp;"/"&amp;$C169&amp;"/"&amp;IF($D169="","*",$D169),BoostRules!$F$2:$G$65,2,FALSE)</f>
        <v>#N/A</v>
      </c>
      <c r="J169" t="e">
        <f>VLOOKUP($A169&amp;"/"&amp;$B169&amp;"/"&amp;"*"&amp;"/"&amp;IF($D169="","*",$D169),BoostRules!$F$2:$G$65,2,FALSE)</f>
        <v>#N/A</v>
      </c>
      <c r="K169" t="e">
        <f>VLOOKUP($A169&amp;"/"&amp;$B169&amp;"/"&amp;IF($C169="","*",$C169)&amp;"/"&amp;IF($D169="","*",$D169),BoostRules!$F$2:$G$65,2,FALSE)</f>
        <v>#N/A</v>
      </c>
      <c r="L169">
        <f>VLOOKUP($A169&amp;"/"&amp;"*"&amp;"/"&amp;"*"&amp;"/"&amp;IF($D169="","*",$D169),BoostRules!$F$2:$G$65,2,FALSE)</f>
        <v>50</v>
      </c>
      <c r="N169">
        <f>'All Combos'!$F169+'All Combos'!$G169</f>
        <v>950</v>
      </c>
      <c r="O169" s="12" t="b">
        <f t="shared" si="5"/>
        <v>0</v>
      </c>
    </row>
    <row r="170" spans="1:15" x14ac:dyDescent="0.2">
      <c r="A170" t="s">
        <v>3</v>
      </c>
      <c r="B170" t="s">
        <v>104</v>
      </c>
      <c r="C170" t="s">
        <v>104</v>
      </c>
      <c r="D170" t="s">
        <v>160</v>
      </c>
      <c r="E170" t="s">
        <v>84</v>
      </c>
      <c r="F170">
        <f>VLOOKUP(E170,'Filter Categories'!$A$2:$B$18,2,FALSE)</f>
        <v>900</v>
      </c>
      <c r="G170">
        <v>30</v>
      </c>
      <c r="H170">
        <f t="shared" si="4"/>
        <v>30</v>
      </c>
      <c r="I170" t="e">
        <f>VLOOKUP($A170&amp;"/"&amp;$B170&amp;"/"&amp;$C170&amp;"/"&amp;IF($D170="","*",$D170),BoostRules!$F$2:$G$65,2,FALSE)</f>
        <v>#N/A</v>
      </c>
      <c r="J170">
        <f>VLOOKUP($A170&amp;"/"&amp;$B170&amp;"/"&amp;"*"&amp;"/"&amp;IF($D170="","*",$D170),BoostRules!$F$2:$G$65,2,FALSE)</f>
        <v>30</v>
      </c>
      <c r="K170" t="e">
        <f>VLOOKUP($A170&amp;"/"&amp;$B170&amp;"/"&amp;IF($C170="","*",$C170)&amp;"/"&amp;IF($D170="","*",$D170),BoostRules!$F$2:$G$65,2,FALSE)</f>
        <v>#N/A</v>
      </c>
      <c r="L170">
        <f>VLOOKUP($A170&amp;"/"&amp;"*"&amp;"/"&amp;"*"&amp;"/"&amp;IF($D170="","*",$D170),BoostRules!$F$2:$G$65,2,FALSE)</f>
        <v>30</v>
      </c>
      <c r="N170">
        <f>'All Combos'!$F170+'All Combos'!$G170</f>
        <v>930</v>
      </c>
      <c r="O170" s="12" t="b">
        <f t="shared" si="5"/>
        <v>0</v>
      </c>
    </row>
    <row r="171" spans="1:15" x14ac:dyDescent="0.2">
      <c r="A171" t="s">
        <v>3</v>
      </c>
      <c r="B171" t="s">
        <v>104</v>
      </c>
      <c r="C171" t="s">
        <v>104</v>
      </c>
      <c r="D171" t="s">
        <v>161</v>
      </c>
      <c r="E171" t="s">
        <v>84</v>
      </c>
      <c r="F171">
        <f>VLOOKUP(E171,'Filter Categories'!$A$2:$B$18,2,FALSE)</f>
        <v>900</v>
      </c>
      <c r="G171">
        <v>30</v>
      </c>
      <c r="H171">
        <f t="shared" si="4"/>
        <v>30</v>
      </c>
      <c r="I171" t="e">
        <f>VLOOKUP($A171&amp;"/"&amp;$B171&amp;"/"&amp;$C171&amp;"/"&amp;IF($D171="","*",$D171),BoostRules!$F$2:$G$65,2,FALSE)</f>
        <v>#N/A</v>
      </c>
      <c r="J171">
        <f>VLOOKUP($A171&amp;"/"&amp;$B171&amp;"/"&amp;"*"&amp;"/"&amp;IF($D171="","*",$D171),BoostRules!$F$2:$G$65,2,FALSE)</f>
        <v>30</v>
      </c>
      <c r="K171" t="e">
        <f>VLOOKUP($A171&amp;"/"&amp;$B171&amp;"/"&amp;IF($C171="","*",$C171)&amp;"/"&amp;IF($D171="","*",$D171),BoostRules!$F$2:$G$65,2,FALSE)</f>
        <v>#N/A</v>
      </c>
      <c r="L171">
        <f>VLOOKUP($A171&amp;"/"&amp;"*"&amp;"/"&amp;"*"&amp;"/"&amp;IF($D171="","*",$D171),BoostRules!$F$2:$G$65,2,FALSE)</f>
        <v>30</v>
      </c>
      <c r="N171">
        <f>'All Combos'!$F171+'All Combos'!$G171</f>
        <v>930</v>
      </c>
      <c r="O171" s="12" t="b">
        <f t="shared" si="5"/>
        <v>0</v>
      </c>
    </row>
    <row r="172" spans="1:15" x14ac:dyDescent="0.2">
      <c r="A172" t="s">
        <v>3</v>
      </c>
      <c r="B172" t="s">
        <v>84</v>
      </c>
      <c r="C172" t="s">
        <v>85</v>
      </c>
      <c r="D172" t="s">
        <v>121</v>
      </c>
      <c r="E172" t="s">
        <v>84</v>
      </c>
      <c r="F172">
        <f>VLOOKUP(E172,'Filter Categories'!$A$2:$B$18,2,FALSE)</f>
        <v>900</v>
      </c>
      <c r="G172">
        <v>10</v>
      </c>
      <c r="H172">
        <f t="shared" si="4"/>
        <v>10</v>
      </c>
      <c r="I172" t="e">
        <f>VLOOKUP($A172&amp;"/"&amp;$B172&amp;"/"&amp;$C172&amp;"/"&amp;IF($D172="","*",$D172),BoostRules!$F$2:$G$65,2,FALSE)</f>
        <v>#N/A</v>
      </c>
      <c r="J172" t="e">
        <f>VLOOKUP($A172&amp;"/"&amp;$B172&amp;"/"&amp;"*"&amp;"/"&amp;IF($D172="","*",$D172),BoostRules!$F$2:$G$65,2,FALSE)</f>
        <v>#N/A</v>
      </c>
      <c r="K172" t="e">
        <f>VLOOKUP($A172&amp;"/"&amp;$B172&amp;"/"&amp;IF($C172="","*",$C172)&amp;"/"&amp;IF($D172="","*",$D172),BoostRules!$F$2:$G$65,2,FALSE)</f>
        <v>#N/A</v>
      </c>
      <c r="L172">
        <f>VLOOKUP($A172&amp;"/"&amp;"*"&amp;"/"&amp;"*"&amp;"/"&amp;IF($D172="","*",$D172),BoostRules!$F$2:$G$65,2,FALSE)</f>
        <v>10</v>
      </c>
      <c r="N172">
        <f>'All Combos'!$F172+'All Combos'!$G172</f>
        <v>910</v>
      </c>
      <c r="O172" s="12" t="b">
        <f t="shared" si="5"/>
        <v>0</v>
      </c>
    </row>
    <row r="173" spans="1:15" x14ac:dyDescent="0.2">
      <c r="A173" t="s">
        <v>3</v>
      </c>
      <c r="B173" t="s">
        <v>84</v>
      </c>
      <c r="C173" t="s">
        <v>86</v>
      </c>
      <c r="D173" t="s">
        <v>121</v>
      </c>
      <c r="E173" t="s">
        <v>84</v>
      </c>
      <c r="F173">
        <f>VLOOKUP(E173,'Filter Categories'!$A$2:$B$18,2,FALSE)</f>
        <v>900</v>
      </c>
      <c r="G173">
        <v>10</v>
      </c>
      <c r="H173">
        <f t="shared" si="4"/>
        <v>10</v>
      </c>
      <c r="I173" t="e">
        <f>VLOOKUP($A173&amp;"/"&amp;$B173&amp;"/"&amp;$C173&amp;"/"&amp;IF($D173="","*",$D173),BoostRules!$F$2:$G$65,2,FALSE)</f>
        <v>#N/A</v>
      </c>
      <c r="J173" t="e">
        <f>VLOOKUP($A173&amp;"/"&amp;$B173&amp;"/"&amp;"*"&amp;"/"&amp;IF($D173="","*",$D173),BoostRules!$F$2:$G$65,2,FALSE)</f>
        <v>#N/A</v>
      </c>
      <c r="K173" t="e">
        <f>VLOOKUP($A173&amp;"/"&amp;$B173&amp;"/"&amp;IF($C173="","*",$C173)&amp;"/"&amp;IF($D173="","*",$D173),BoostRules!$F$2:$G$65,2,FALSE)</f>
        <v>#N/A</v>
      </c>
      <c r="L173">
        <f>VLOOKUP($A173&amp;"/"&amp;"*"&amp;"/"&amp;"*"&amp;"/"&amp;IF($D173="","*",$D173),BoostRules!$F$2:$G$65,2,FALSE)</f>
        <v>10</v>
      </c>
      <c r="N173">
        <f>'All Combos'!$F173+'All Combos'!$G173</f>
        <v>910</v>
      </c>
      <c r="O173" s="12" t="b">
        <f t="shared" si="5"/>
        <v>0</v>
      </c>
    </row>
    <row r="174" spans="1:15" x14ac:dyDescent="0.2">
      <c r="A174" t="s">
        <v>3</v>
      </c>
      <c r="B174" t="s">
        <v>84</v>
      </c>
      <c r="C174" t="s">
        <v>87</v>
      </c>
      <c r="D174" t="s">
        <v>121</v>
      </c>
      <c r="E174" t="s">
        <v>84</v>
      </c>
      <c r="F174">
        <f>VLOOKUP(E174,'Filter Categories'!$A$2:$B$18,2,FALSE)</f>
        <v>900</v>
      </c>
      <c r="G174">
        <v>10</v>
      </c>
      <c r="H174">
        <f t="shared" si="4"/>
        <v>10</v>
      </c>
      <c r="I174" t="e">
        <f>VLOOKUP($A174&amp;"/"&amp;$B174&amp;"/"&amp;$C174&amp;"/"&amp;IF($D174="","*",$D174),BoostRules!$F$2:$G$65,2,FALSE)</f>
        <v>#N/A</v>
      </c>
      <c r="J174" t="e">
        <f>VLOOKUP($A174&amp;"/"&amp;$B174&amp;"/"&amp;"*"&amp;"/"&amp;IF($D174="","*",$D174),BoostRules!$F$2:$G$65,2,FALSE)</f>
        <v>#N/A</v>
      </c>
      <c r="K174" t="e">
        <f>VLOOKUP($A174&amp;"/"&amp;$B174&amp;"/"&amp;IF($C174="","*",$C174)&amp;"/"&amp;IF($D174="","*",$D174),BoostRules!$F$2:$G$65,2,FALSE)</f>
        <v>#N/A</v>
      </c>
      <c r="L174">
        <f>VLOOKUP($A174&amp;"/"&amp;"*"&amp;"/"&amp;"*"&amp;"/"&amp;IF($D174="","*",$D174),BoostRules!$F$2:$G$65,2,FALSE)</f>
        <v>10</v>
      </c>
      <c r="N174">
        <f>'All Combos'!$F174+'All Combos'!$G174</f>
        <v>910</v>
      </c>
      <c r="O174" s="12" t="b">
        <f t="shared" si="5"/>
        <v>0</v>
      </c>
    </row>
    <row r="175" spans="1:15" x14ac:dyDescent="0.2">
      <c r="A175" t="s">
        <v>3</v>
      </c>
      <c r="B175" t="s">
        <v>84</v>
      </c>
      <c r="C175" t="s">
        <v>88</v>
      </c>
      <c r="D175" t="s">
        <v>121</v>
      </c>
      <c r="E175" t="s">
        <v>84</v>
      </c>
      <c r="F175">
        <f>VLOOKUP(E175,'Filter Categories'!$A$2:$B$18,2,FALSE)</f>
        <v>900</v>
      </c>
      <c r="G175">
        <v>10</v>
      </c>
      <c r="H175">
        <f t="shared" si="4"/>
        <v>10</v>
      </c>
      <c r="I175" t="e">
        <f>VLOOKUP($A175&amp;"/"&amp;$B175&amp;"/"&amp;$C175&amp;"/"&amp;IF($D175="","*",$D175),BoostRules!$F$2:$G$65,2,FALSE)</f>
        <v>#N/A</v>
      </c>
      <c r="J175" t="e">
        <f>VLOOKUP($A175&amp;"/"&amp;$B175&amp;"/"&amp;"*"&amp;"/"&amp;IF($D175="","*",$D175),BoostRules!$F$2:$G$65,2,FALSE)</f>
        <v>#N/A</v>
      </c>
      <c r="K175" t="e">
        <f>VLOOKUP($A175&amp;"/"&amp;$B175&amp;"/"&amp;IF($C175="","*",$C175)&amp;"/"&amp;IF($D175="","*",$D175),BoostRules!$F$2:$G$65,2,FALSE)</f>
        <v>#N/A</v>
      </c>
      <c r="L175">
        <f>VLOOKUP($A175&amp;"/"&amp;"*"&amp;"/"&amp;"*"&amp;"/"&amp;IF($D175="","*",$D175),BoostRules!$F$2:$G$65,2,FALSE)</f>
        <v>10</v>
      </c>
      <c r="N175">
        <f>'All Combos'!$F175+'All Combos'!$G175</f>
        <v>910</v>
      </c>
      <c r="O175" s="12" t="b">
        <f t="shared" si="5"/>
        <v>0</v>
      </c>
    </row>
    <row r="176" spans="1:15" x14ac:dyDescent="0.2">
      <c r="A176" t="s">
        <v>3</v>
      </c>
      <c r="B176" t="s">
        <v>84</v>
      </c>
      <c r="C176" t="s">
        <v>84</v>
      </c>
      <c r="D176" t="s">
        <v>121</v>
      </c>
      <c r="E176" t="s">
        <v>84</v>
      </c>
      <c r="F176">
        <f>VLOOKUP(E176,'Filter Categories'!$A$2:$B$18,2,FALSE)</f>
        <v>900</v>
      </c>
      <c r="G176">
        <v>10</v>
      </c>
      <c r="H176">
        <f t="shared" si="4"/>
        <v>10</v>
      </c>
      <c r="I176" t="e">
        <f>VLOOKUP($A176&amp;"/"&amp;$B176&amp;"/"&amp;$C176&amp;"/"&amp;IF($D176="","*",$D176),BoostRules!$F$2:$G$65,2,FALSE)</f>
        <v>#N/A</v>
      </c>
      <c r="J176" t="e">
        <f>VLOOKUP($A176&amp;"/"&amp;$B176&amp;"/"&amp;"*"&amp;"/"&amp;IF($D176="","*",$D176),BoostRules!$F$2:$G$65,2,FALSE)</f>
        <v>#N/A</v>
      </c>
      <c r="K176" t="e">
        <f>VLOOKUP($A176&amp;"/"&amp;$B176&amp;"/"&amp;IF($C176="","*",$C176)&amp;"/"&amp;IF($D176="","*",$D176),BoostRules!$F$2:$G$65,2,FALSE)</f>
        <v>#N/A</v>
      </c>
      <c r="L176">
        <f>VLOOKUP($A176&amp;"/"&amp;"*"&amp;"/"&amp;"*"&amp;"/"&amp;IF($D176="","*",$D176),BoostRules!$F$2:$G$65,2,FALSE)</f>
        <v>10</v>
      </c>
      <c r="N176">
        <f>'All Combos'!$F176+'All Combos'!$G176</f>
        <v>910</v>
      </c>
      <c r="O176" s="12" t="b">
        <f t="shared" si="5"/>
        <v>0</v>
      </c>
    </row>
    <row r="177" spans="1:15" x14ac:dyDescent="0.2">
      <c r="A177" t="s">
        <v>3</v>
      </c>
      <c r="B177" t="s">
        <v>84</v>
      </c>
      <c r="C177" t="s">
        <v>89</v>
      </c>
      <c r="D177" t="s">
        <v>121</v>
      </c>
      <c r="E177" t="s">
        <v>84</v>
      </c>
      <c r="F177">
        <f>VLOOKUP(E177,'Filter Categories'!$A$2:$B$18,2,FALSE)</f>
        <v>900</v>
      </c>
      <c r="G177">
        <v>10</v>
      </c>
      <c r="H177">
        <f t="shared" si="4"/>
        <v>10</v>
      </c>
      <c r="I177" t="e">
        <f>VLOOKUP($A177&amp;"/"&amp;$B177&amp;"/"&amp;$C177&amp;"/"&amp;IF($D177="","*",$D177),BoostRules!$F$2:$G$65,2,FALSE)</f>
        <v>#N/A</v>
      </c>
      <c r="J177" t="e">
        <f>VLOOKUP($A177&amp;"/"&amp;$B177&amp;"/"&amp;"*"&amp;"/"&amp;IF($D177="","*",$D177),BoostRules!$F$2:$G$65,2,FALSE)</f>
        <v>#N/A</v>
      </c>
      <c r="K177" t="e">
        <f>VLOOKUP($A177&amp;"/"&amp;$B177&amp;"/"&amp;IF($C177="","*",$C177)&amp;"/"&amp;IF($D177="","*",$D177),BoostRules!$F$2:$G$65,2,FALSE)</f>
        <v>#N/A</v>
      </c>
      <c r="L177">
        <f>VLOOKUP($A177&amp;"/"&amp;"*"&amp;"/"&amp;"*"&amp;"/"&amp;IF($D177="","*",$D177),BoostRules!$F$2:$G$65,2,FALSE)</f>
        <v>10</v>
      </c>
      <c r="N177">
        <f>'All Combos'!$F177+'All Combos'!$G177</f>
        <v>910</v>
      </c>
      <c r="O177" s="12" t="b">
        <f t="shared" si="5"/>
        <v>0</v>
      </c>
    </row>
    <row r="178" spans="1:15" x14ac:dyDescent="0.2">
      <c r="A178" t="s">
        <v>3</v>
      </c>
      <c r="B178" t="s">
        <v>84</v>
      </c>
      <c r="C178" t="s">
        <v>90</v>
      </c>
      <c r="D178" t="s">
        <v>121</v>
      </c>
      <c r="E178" t="s">
        <v>84</v>
      </c>
      <c r="F178">
        <f>VLOOKUP(E178,'Filter Categories'!$A$2:$B$18,2,FALSE)</f>
        <v>900</v>
      </c>
      <c r="G178">
        <v>10</v>
      </c>
      <c r="H178">
        <f t="shared" si="4"/>
        <v>10</v>
      </c>
      <c r="I178" t="e">
        <f>VLOOKUP($A178&amp;"/"&amp;$B178&amp;"/"&amp;$C178&amp;"/"&amp;IF($D178="","*",$D178),BoostRules!$F$2:$G$65,2,FALSE)</f>
        <v>#N/A</v>
      </c>
      <c r="J178" t="e">
        <f>VLOOKUP($A178&amp;"/"&amp;$B178&amp;"/"&amp;"*"&amp;"/"&amp;IF($D178="","*",$D178),BoostRules!$F$2:$G$65,2,FALSE)</f>
        <v>#N/A</v>
      </c>
      <c r="K178" t="e">
        <f>VLOOKUP($A178&amp;"/"&amp;$B178&amp;"/"&amp;IF($C178="","*",$C178)&amp;"/"&amp;IF($D178="","*",$D178),BoostRules!$F$2:$G$65,2,FALSE)</f>
        <v>#N/A</v>
      </c>
      <c r="L178">
        <f>VLOOKUP($A178&amp;"/"&amp;"*"&amp;"/"&amp;"*"&amp;"/"&amp;IF($D178="","*",$D178),BoostRules!$F$2:$G$65,2,FALSE)</f>
        <v>10</v>
      </c>
      <c r="N178">
        <f>'All Combos'!$F178+'All Combos'!$G178</f>
        <v>910</v>
      </c>
      <c r="O178" s="12" t="b">
        <f t="shared" si="5"/>
        <v>0</v>
      </c>
    </row>
    <row r="179" spans="1:15" x14ac:dyDescent="0.2">
      <c r="A179" t="s">
        <v>3</v>
      </c>
      <c r="B179" t="s">
        <v>84</v>
      </c>
      <c r="C179" t="s">
        <v>85</v>
      </c>
      <c r="D179" t="s">
        <v>122</v>
      </c>
      <c r="E179" t="s">
        <v>84</v>
      </c>
      <c r="F179">
        <f>VLOOKUP(E179,'Filter Categories'!$A$2:$B$18,2,FALSE)</f>
        <v>900</v>
      </c>
      <c r="G179">
        <v>10</v>
      </c>
      <c r="H179">
        <f t="shared" si="4"/>
        <v>10</v>
      </c>
      <c r="I179" t="e">
        <f>VLOOKUP($A179&amp;"/"&amp;$B179&amp;"/"&amp;$C179&amp;"/"&amp;IF($D179="","*",$D179),BoostRules!$F$2:$G$65,2,FALSE)</f>
        <v>#N/A</v>
      </c>
      <c r="J179" t="e">
        <f>VLOOKUP($A179&amp;"/"&amp;$B179&amp;"/"&amp;"*"&amp;"/"&amp;IF($D179="","*",$D179),BoostRules!$F$2:$G$65,2,FALSE)</f>
        <v>#N/A</v>
      </c>
      <c r="K179" t="e">
        <f>VLOOKUP($A179&amp;"/"&amp;$B179&amp;"/"&amp;IF($C179="","*",$C179)&amp;"/"&amp;IF($D179="","*",$D179),BoostRules!$F$2:$G$65,2,FALSE)</f>
        <v>#N/A</v>
      </c>
      <c r="L179">
        <f>VLOOKUP($A179&amp;"/"&amp;"*"&amp;"/"&amp;"*"&amp;"/"&amp;IF($D179="","*",$D179),BoostRules!$F$2:$G$65,2,FALSE)</f>
        <v>10</v>
      </c>
      <c r="N179">
        <f>'All Combos'!$F179+'All Combos'!$G179</f>
        <v>910</v>
      </c>
      <c r="O179" s="12" t="b">
        <f t="shared" si="5"/>
        <v>0</v>
      </c>
    </row>
    <row r="180" spans="1:15" x14ac:dyDescent="0.2">
      <c r="A180" t="s">
        <v>3</v>
      </c>
      <c r="B180" t="s">
        <v>84</v>
      </c>
      <c r="C180" t="s">
        <v>86</v>
      </c>
      <c r="D180" t="s">
        <v>122</v>
      </c>
      <c r="E180" t="s">
        <v>84</v>
      </c>
      <c r="F180">
        <f>VLOOKUP(E180,'Filter Categories'!$A$2:$B$18,2,FALSE)</f>
        <v>900</v>
      </c>
      <c r="G180">
        <v>10</v>
      </c>
      <c r="H180">
        <f t="shared" si="4"/>
        <v>10</v>
      </c>
      <c r="I180" t="e">
        <f>VLOOKUP($A180&amp;"/"&amp;$B180&amp;"/"&amp;$C180&amp;"/"&amp;IF($D180="","*",$D180),BoostRules!$F$2:$G$65,2,FALSE)</f>
        <v>#N/A</v>
      </c>
      <c r="J180" t="e">
        <f>VLOOKUP($A180&amp;"/"&amp;$B180&amp;"/"&amp;"*"&amp;"/"&amp;IF($D180="","*",$D180),BoostRules!$F$2:$G$65,2,FALSE)</f>
        <v>#N/A</v>
      </c>
      <c r="K180" t="e">
        <f>VLOOKUP($A180&amp;"/"&amp;$B180&amp;"/"&amp;IF($C180="","*",$C180)&amp;"/"&amp;IF($D180="","*",$D180),BoostRules!$F$2:$G$65,2,FALSE)</f>
        <v>#N/A</v>
      </c>
      <c r="L180">
        <f>VLOOKUP($A180&amp;"/"&amp;"*"&amp;"/"&amp;"*"&amp;"/"&amp;IF($D180="","*",$D180),BoostRules!$F$2:$G$65,2,FALSE)</f>
        <v>10</v>
      </c>
      <c r="N180">
        <f>'All Combos'!$F180+'All Combos'!$G180</f>
        <v>910</v>
      </c>
      <c r="O180" s="12" t="b">
        <f t="shared" si="5"/>
        <v>0</v>
      </c>
    </row>
    <row r="181" spans="1:15" x14ac:dyDescent="0.2">
      <c r="A181" t="s">
        <v>3</v>
      </c>
      <c r="B181" t="s">
        <v>84</v>
      </c>
      <c r="C181" t="s">
        <v>87</v>
      </c>
      <c r="D181" t="s">
        <v>122</v>
      </c>
      <c r="E181" t="s">
        <v>84</v>
      </c>
      <c r="F181">
        <f>VLOOKUP(E181,'Filter Categories'!$A$2:$B$18,2,FALSE)</f>
        <v>900</v>
      </c>
      <c r="G181">
        <v>10</v>
      </c>
      <c r="H181">
        <f t="shared" si="4"/>
        <v>10</v>
      </c>
      <c r="I181" t="e">
        <f>VLOOKUP($A181&amp;"/"&amp;$B181&amp;"/"&amp;$C181&amp;"/"&amp;IF($D181="","*",$D181),BoostRules!$F$2:$G$65,2,FALSE)</f>
        <v>#N/A</v>
      </c>
      <c r="J181" t="e">
        <f>VLOOKUP($A181&amp;"/"&amp;$B181&amp;"/"&amp;"*"&amp;"/"&amp;IF($D181="","*",$D181),BoostRules!$F$2:$G$65,2,FALSE)</f>
        <v>#N/A</v>
      </c>
      <c r="K181" t="e">
        <f>VLOOKUP($A181&amp;"/"&amp;$B181&amp;"/"&amp;IF($C181="","*",$C181)&amp;"/"&amp;IF($D181="","*",$D181),BoostRules!$F$2:$G$65,2,FALSE)</f>
        <v>#N/A</v>
      </c>
      <c r="L181">
        <f>VLOOKUP($A181&amp;"/"&amp;"*"&amp;"/"&amp;"*"&amp;"/"&amp;IF($D181="","*",$D181),BoostRules!$F$2:$G$65,2,FALSE)</f>
        <v>10</v>
      </c>
      <c r="N181">
        <f>'All Combos'!$F181+'All Combos'!$G181</f>
        <v>910</v>
      </c>
      <c r="O181" s="12" t="b">
        <f t="shared" si="5"/>
        <v>0</v>
      </c>
    </row>
    <row r="182" spans="1:15" x14ac:dyDescent="0.2">
      <c r="A182" t="s">
        <v>3</v>
      </c>
      <c r="B182" t="s">
        <v>84</v>
      </c>
      <c r="C182" t="s">
        <v>88</v>
      </c>
      <c r="D182" t="s">
        <v>122</v>
      </c>
      <c r="E182" t="s">
        <v>84</v>
      </c>
      <c r="F182">
        <f>VLOOKUP(E182,'Filter Categories'!$A$2:$B$18,2,FALSE)</f>
        <v>900</v>
      </c>
      <c r="G182">
        <v>10</v>
      </c>
      <c r="H182">
        <f t="shared" si="4"/>
        <v>10</v>
      </c>
      <c r="I182" t="e">
        <f>VLOOKUP($A182&amp;"/"&amp;$B182&amp;"/"&amp;$C182&amp;"/"&amp;IF($D182="","*",$D182),BoostRules!$F$2:$G$65,2,FALSE)</f>
        <v>#N/A</v>
      </c>
      <c r="J182" t="e">
        <f>VLOOKUP($A182&amp;"/"&amp;$B182&amp;"/"&amp;"*"&amp;"/"&amp;IF($D182="","*",$D182),BoostRules!$F$2:$G$65,2,FALSE)</f>
        <v>#N/A</v>
      </c>
      <c r="K182" t="e">
        <f>VLOOKUP($A182&amp;"/"&amp;$B182&amp;"/"&amp;IF($C182="","*",$C182)&amp;"/"&amp;IF($D182="","*",$D182),BoostRules!$F$2:$G$65,2,FALSE)</f>
        <v>#N/A</v>
      </c>
      <c r="L182">
        <f>VLOOKUP($A182&amp;"/"&amp;"*"&amp;"/"&amp;"*"&amp;"/"&amp;IF($D182="","*",$D182),BoostRules!$F$2:$G$65,2,FALSE)</f>
        <v>10</v>
      </c>
      <c r="N182">
        <f>'All Combos'!$F182+'All Combos'!$G182</f>
        <v>910</v>
      </c>
      <c r="O182" s="12" t="b">
        <f t="shared" si="5"/>
        <v>0</v>
      </c>
    </row>
    <row r="183" spans="1:15" x14ac:dyDescent="0.2">
      <c r="A183" t="s">
        <v>3</v>
      </c>
      <c r="B183" t="s">
        <v>84</v>
      </c>
      <c r="C183" t="s">
        <v>84</v>
      </c>
      <c r="D183" t="s">
        <v>122</v>
      </c>
      <c r="E183" t="s">
        <v>84</v>
      </c>
      <c r="F183">
        <f>VLOOKUP(E183,'Filter Categories'!$A$2:$B$18,2,FALSE)</f>
        <v>900</v>
      </c>
      <c r="G183">
        <v>10</v>
      </c>
      <c r="H183">
        <f t="shared" si="4"/>
        <v>10</v>
      </c>
      <c r="I183" t="e">
        <f>VLOOKUP($A183&amp;"/"&amp;$B183&amp;"/"&amp;$C183&amp;"/"&amp;IF($D183="","*",$D183),BoostRules!$F$2:$G$65,2,FALSE)</f>
        <v>#N/A</v>
      </c>
      <c r="J183" t="e">
        <f>VLOOKUP($A183&amp;"/"&amp;$B183&amp;"/"&amp;"*"&amp;"/"&amp;IF($D183="","*",$D183),BoostRules!$F$2:$G$65,2,FALSE)</f>
        <v>#N/A</v>
      </c>
      <c r="K183" t="e">
        <f>VLOOKUP($A183&amp;"/"&amp;$B183&amp;"/"&amp;IF($C183="","*",$C183)&amp;"/"&amp;IF($D183="","*",$D183),BoostRules!$F$2:$G$65,2,FALSE)</f>
        <v>#N/A</v>
      </c>
      <c r="L183">
        <f>VLOOKUP($A183&amp;"/"&amp;"*"&amp;"/"&amp;"*"&amp;"/"&amp;IF($D183="","*",$D183),BoostRules!$F$2:$G$65,2,FALSE)</f>
        <v>10</v>
      </c>
      <c r="N183">
        <f>'All Combos'!$F183+'All Combos'!$G183</f>
        <v>910</v>
      </c>
      <c r="O183" s="12" t="b">
        <f t="shared" si="5"/>
        <v>0</v>
      </c>
    </row>
    <row r="184" spans="1:15" x14ac:dyDescent="0.2">
      <c r="A184" t="s">
        <v>3</v>
      </c>
      <c r="B184" t="s">
        <v>84</v>
      </c>
      <c r="C184" t="s">
        <v>89</v>
      </c>
      <c r="D184" t="s">
        <v>122</v>
      </c>
      <c r="E184" t="s">
        <v>84</v>
      </c>
      <c r="F184">
        <f>VLOOKUP(E184,'Filter Categories'!$A$2:$B$18,2,FALSE)</f>
        <v>900</v>
      </c>
      <c r="G184">
        <v>10</v>
      </c>
      <c r="H184">
        <f t="shared" si="4"/>
        <v>10</v>
      </c>
      <c r="I184" t="e">
        <f>VLOOKUP($A184&amp;"/"&amp;$B184&amp;"/"&amp;$C184&amp;"/"&amp;IF($D184="","*",$D184),BoostRules!$F$2:$G$65,2,FALSE)</f>
        <v>#N/A</v>
      </c>
      <c r="J184" t="e">
        <f>VLOOKUP($A184&amp;"/"&amp;$B184&amp;"/"&amp;"*"&amp;"/"&amp;IF($D184="","*",$D184),BoostRules!$F$2:$G$65,2,FALSE)</f>
        <v>#N/A</v>
      </c>
      <c r="K184" t="e">
        <f>VLOOKUP($A184&amp;"/"&amp;$B184&amp;"/"&amp;IF($C184="","*",$C184)&amp;"/"&amp;IF($D184="","*",$D184),BoostRules!$F$2:$G$65,2,FALSE)</f>
        <v>#N/A</v>
      </c>
      <c r="L184">
        <f>VLOOKUP($A184&amp;"/"&amp;"*"&amp;"/"&amp;"*"&amp;"/"&amp;IF($D184="","*",$D184),BoostRules!$F$2:$G$65,2,FALSE)</f>
        <v>10</v>
      </c>
      <c r="N184">
        <f>'All Combos'!$F184+'All Combos'!$G184</f>
        <v>910</v>
      </c>
      <c r="O184" s="12" t="b">
        <f t="shared" si="5"/>
        <v>0</v>
      </c>
    </row>
    <row r="185" spans="1:15" x14ac:dyDescent="0.2">
      <c r="A185" t="s">
        <v>3</v>
      </c>
      <c r="B185" t="s">
        <v>84</v>
      </c>
      <c r="C185" t="s">
        <v>90</v>
      </c>
      <c r="D185" t="s">
        <v>122</v>
      </c>
      <c r="E185" t="s">
        <v>84</v>
      </c>
      <c r="F185">
        <f>VLOOKUP(E185,'Filter Categories'!$A$2:$B$18,2,FALSE)</f>
        <v>900</v>
      </c>
      <c r="G185">
        <v>10</v>
      </c>
      <c r="H185">
        <f t="shared" si="4"/>
        <v>10</v>
      </c>
      <c r="I185" t="e">
        <f>VLOOKUP($A185&amp;"/"&amp;$B185&amp;"/"&amp;$C185&amp;"/"&amp;IF($D185="","*",$D185),BoostRules!$F$2:$G$65,2,FALSE)</f>
        <v>#N/A</v>
      </c>
      <c r="J185" t="e">
        <f>VLOOKUP($A185&amp;"/"&amp;$B185&amp;"/"&amp;"*"&amp;"/"&amp;IF($D185="","*",$D185),BoostRules!$F$2:$G$65,2,FALSE)</f>
        <v>#N/A</v>
      </c>
      <c r="K185" t="e">
        <f>VLOOKUP($A185&amp;"/"&amp;$B185&amp;"/"&amp;IF($C185="","*",$C185)&amp;"/"&amp;IF($D185="","*",$D185),BoostRules!$F$2:$G$65,2,FALSE)</f>
        <v>#N/A</v>
      </c>
      <c r="L185">
        <f>VLOOKUP($A185&amp;"/"&amp;"*"&amp;"/"&amp;"*"&amp;"/"&amp;IF($D185="","*",$D185),BoostRules!$F$2:$G$65,2,FALSE)</f>
        <v>10</v>
      </c>
      <c r="N185">
        <f>'All Combos'!$F185+'All Combos'!$G185</f>
        <v>910</v>
      </c>
      <c r="O185" s="12" t="b">
        <f t="shared" si="5"/>
        <v>0</v>
      </c>
    </row>
    <row r="186" spans="1:15" x14ac:dyDescent="0.2">
      <c r="A186" t="s">
        <v>3</v>
      </c>
      <c r="B186" t="s">
        <v>104</v>
      </c>
      <c r="C186" t="s">
        <v>104</v>
      </c>
      <c r="D186" t="s">
        <v>122</v>
      </c>
      <c r="E186" t="s">
        <v>84</v>
      </c>
      <c r="F186">
        <f>VLOOKUP(E186,'Filter Categories'!$A$2:$B$18,2,FALSE)</f>
        <v>900</v>
      </c>
      <c r="G186">
        <v>5</v>
      </c>
      <c r="H186">
        <f t="shared" si="4"/>
        <v>5</v>
      </c>
      <c r="I186" t="e">
        <f>VLOOKUP($A186&amp;"/"&amp;$B186&amp;"/"&amp;$C186&amp;"/"&amp;IF($D186="","*",$D186),BoostRules!$F$2:$G$65,2,FALSE)</f>
        <v>#N/A</v>
      </c>
      <c r="J186">
        <f>VLOOKUP($A186&amp;"/"&amp;$B186&amp;"/"&amp;"*"&amp;"/"&amp;IF($D186="","*",$D186),BoostRules!$F$2:$G$65,2,FALSE)</f>
        <v>5</v>
      </c>
      <c r="K186" t="e">
        <f>VLOOKUP($A186&amp;"/"&amp;$B186&amp;"/"&amp;IF($C186="","*",$C186)&amp;"/"&amp;IF($D186="","*",$D186),BoostRules!$F$2:$G$65,2,FALSE)</f>
        <v>#N/A</v>
      </c>
      <c r="L186">
        <f>VLOOKUP($A186&amp;"/"&amp;"*"&amp;"/"&amp;"*"&amp;"/"&amp;IF($D186="","*",$D186),BoostRules!$F$2:$G$65,2,FALSE)</f>
        <v>10</v>
      </c>
      <c r="N186">
        <f>'All Combos'!$F186+'All Combos'!$G186</f>
        <v>905</v>
      </c>
      <c r="O186" s="12" t="b">
        <f t="shared" si="5"/>
        <v>0</v>
      </c>
    </row>
    <row r="187" spans="1:15" x14ac:dyDescent="0.2">
      <c r="A187" t="s">
        <v>5</v>
      </c>
      <c r="B187" t="s">
        <v>116</v>
      </c>
      <c r="E187" t="s">
        <v>84</v>
      </c>
      <c r="F187">
        <f>VLOOKUP(E187,'Filter Categories'!$A$2:$B$18,2,FALSE)</f>
        <v>900</v>
      </c>
      <c r="G187">
        <v>0</v>
      </c>
      <c r="H187">
        <f t="shared" si="4"/>
        <v>0</v>
      </c>
      <c r="I187" t="e">
        <f>VLOOKUP($A187&amp;"/"&amp;$B187&amp;"/"&amp;$C187&amp;"/"&amp;IF($D187="","*",$D187),BoostRules!$F$2:$G$65,2,FALSE)</f>
        <v>#N/A</v>
      </c>
      <c r="J187" t="e">
        <f>VLOOKUP($A187&amp;"/"&amp;$B187&amp;"/"&amp;"*"&amp;"/"&amp;IF($D187="","*",$D187),BoostRules!$F$2:$G$65,2,FALSE)</f>
        <v>#N/A</v>
      </c>
      <c r="K187" t="e">
        <f>VLOOKUP($A187&amp;"/"&amp;$B187&amp;"/"&amp;IF($C187="","*",$C187)&amp;"/"&amp;IF($D187="","*",$D187),BoostRules!$F$2:$G$65,2,FALSE)</f>
        <v>#N/A</v>
      </c>
      <c r="L187" t="e">
        <f>VLOOKUP($A187&amp;"/"&amp;"*"&amp;"/"&amp;"*"&amp;"/"&amp;IF($D187="","*",$D187),BoostRules!$F$2:$G$65,2,FALSE)</f>
        <v>#N/A</v>
      </c>
      <c r="N187">
        <f>'All Combos'!$F187+'All Combos'!$G187</f>
        <v>900</v>
      </c>
      <c r="O187" s="12" t="b">
        <f t="shared" si="5"/>
        <v>0</v>
      </c>
    </row>
    <row r="188" spans="1:15" x14ac:dyDescent="0.2">
      <c r="A188" t="s">
        <v>3</v>
      </c>
      <c r="B188" t="s">
        <v>126</v>
      </c>
      <c r="C188" t="s">
        <v>126</v>
      </c>
      <c r="E188" t="s">
        <v>52</v>
      </c>
      <c r="F188">
        <f>VLOOKUP(E188,'Filter Categories'!$A$2:$B$18,2,FALSE)</f>
        <v>800</v>
      </c>
      <c r="G188">
        <v>50</v>
      </c>
      <c r="H188">
        <f t="shared" si="4"/>
        <v>50</v>
      </c>
      <c r="I188" t="e">
        <f>VLOOKUP($A188&amp;"/"&amp;$B188&amp;"/"&amp;$C188&amp;"/"&amp;IF($D188="","*",$D188),BoostRules!$F$2:$G$65,2,FALSE)</f>
        <v>#N/A</v>
      </c>
      <c r="J188" t="e">
        <f>VLOOKUP($A188&amp;"/"&amp;$B188&amp;"/"&amp;"*"&amp;"/"&amp;IF($D188="","*",$D188),BoostRules!$F$2:$G$65,2,FALSE)</f>
        <v>#N/A</v>
      </c>
      <c r="K188" t="e">
        <f>VLOOKUP($A188&amp;"/"&amp;$B188&amp;"/"&amp;IF($C188="","*",$C188)&amp;"/"&amp;IF($D188="","*",$D188),BoostRules!$F$2:$G$65,2,FALSE)</f>
        <v>#N/A</v>
      </c>
      <c r="L188">
        <f>VLOOKUP($A188&amp;"/"&amp;"*"&amp;"/"&amp;"*"&amp;"/"&amp;IF($D188="","*",$D188),BoostRules!$F$2:$G$65,2,FALSE)</f>
        <v>50</v>
      </c>
      <c r="N188">
        <f>'All Combos'!$F188+'All Combos'!$G188</f>
        <v>850</v>
      </c>
      <c r="O188" s="12" t="b">
        <f t="shared" si="5"/>
        <v>0</v>
      </c>
    </row>
    <row r="189" spans="1:15" x14ac:dyDescent="0.2">
      <c r="A189" t="s">
        <v>3</v>
      </c>
      <c r="B189" t="s">
        <v>90</v>
      </c>
      <c r="C189" t="s">
        <v>56</v>
      </c>
      <c r="E189" t="s">
        <v>52</v>
      </c>
      <c r="F189">
        <f>VLOOKUP(E189,'Filter Categories'!$A$2:$B$18,2,FALSE)</f>
        <v>800</v>
      </c>
      <c r="G189">
        <v>30</v>
      </c>
      <c r="H189">
        <f t="shared" si="4"/>
        <v>30</v>
      </c>
      <c r="I189">
        <f>VLOOKUP($A189&amp;"/"&amp;$B189&amp;"/"&amp;$C189&amp;"/"&amp;IF($D189="","*",$D189),BoostRules!$F$2:$G$65,2,FALSE)</f>
        <v>30</v>
      </c>
      <c r="J189">
        <f>VLOOKUP($A189&amp;"/"&amp;$B189&amp;"/"&amp;"*"&amp;"/"&amp;IF($D189="","*",$D189),BoostRules!$F$2:$G$65,2,FALSE)</f>
        <v>0</v>
      </c>
      <c r="K189">
        <f>VLOOKUP($A189&amp;"/"&amp;$B189&amp;"/"&amp;IF($C189="","*",$C189)&amp;"/"&amp;IF($D189="","*",$D189),BoostRules!$F$2:$G$65,2,FALSE)</f>
        <v>30</v>
      </c>
      <c r="L189">
        <f>VLOOKUP($A189&amp;"/"&amp;"*"&amp;"/"&amp;"*"&amp;"/"&amp;IF($D189="","*",$D189),BoostRules!$F$2:$G$65,2,FALSE)</f>
        <v>50</v>
      </c>
      <c r="N189">
        <f>'All Combos'!$F189+'All Combos'!$G189</f>
        <v>830</v>
      </c>
      <c r="O189" s="12" t="b">
        <f t="shared" si="5"/>
        <v>0</v>
      </c>
    </row>
    <row r="190" spans="1:15" x14ac:dyDescent="0.2">
      <c r="A190" t="s">
        <v>3</v>
      </c>
      <c r="B190" t="s">
        <v>127</v>
      </c>
      <c r="C190" t="s">
        <v>129</v>
      </c>
      <c r="E190" t="s">
        <v>127</v>
      </c>
      <c r="F190">
        <f>VLOOKUP(E190,'Filter Categories'!$A$2:$B$18,2,FALSE)</f>
        <v>700</v>
      </c>
      <c r="G190">
        <v>90</v>
      </c>
      <c r="H190">
        <f t="shared" si="4"/>
        <v>90</v>
      </c>
      <c r="I190">
        <f>VLOOKUP($A190&amp;"/"&amp;$B190&amp;"/"&amp;$C190&amp;"/"&amp;IF($D190="","*",$D190),BoostRules!$F$2:$G$65,2,FALSE)</f>
        <v>90</v>
      </c>
      <c r="J190">
        <f>VLOOKUP($A190&amp;"/"&amp;$B190&amp;"/"&amp;"*"&amp;"/"&amp;IF($D190="","*",$D190),BoostRules!$F$2:$G$65,2,FALSE)</f>
        <v>90</v>
      </c>
      <c r="K190">
        <f>VLOOKUP($A190&amp;"/"&amp;$B190&amp;"/"&amp;IF($C190="","*",$C190)&amp;"/"&amp;IF($D190="","*",$D190),BoostRules!$F$2:$G$65,2,FALSE)</f>
        <v>90</v>
      </c>
      <c r="L190">
        <f>VLOOKUP($A190&amp;"/"&amp;"*"&amp;"/"&amp;"*"&amp;"/"&amp;IF($D190="","*",$D190),BoostRules!$F$2:$G$65,2,FALSE)</f>
        <v>50</v>
      </c>
      <c r="N190">
        <f>'All Combos'!$F190+'All Combos'!$G190</f>
        <v>790</v>
      </c>
      <c r="O190" s="12" t="b">
        <f t="shared" si="5"/>
        <v>0</v>
      </c>
    </row>
    <row r="191" spans="1:15" x14ac:dyDescent="0.2">
      <c r="A191" t="s">
        <v>3</v>
      </c>
      <c r="B191" t="s">
        <v>127</v>
      </c>
      <c r="C191" t="s">
        <v>53</v>
      </c>
      <c r="E191" t="s">
        <v>127</v>
      </c>
      <c r="F191">
        <f>VLOOKUP(E191,'Filter Categories'!$A$2:$B$18,2,FALSE)</f>
        <v>700</v>
      </c>
      <c r="G191">
        <v>80</v>
      </c>
      <c r="H191">
        <f t="shared" si="4"/>
        <v>80</v>
      </c>
      <c r="I191">
        <f>VLOOKUP($A191&amp;"/"&amp;$B191&amp;"/"&amp;$C191&amp;"/"&amp;IF($D191="","*",$D191),BoostRules!$F$2:$G$65,2,FALSE)</f>
        <v>80</v>
      </c>
      <c r="J191">
        <f>VLOOKUP($A191&amp;"/"&amp;$B191&amp;"/"&amp;"*"&amp;"/"&amp;IF($D191="","*",$D191),BoostRules!$F$2:$G$65,2,FALSE)</f>
        <v>90</v>
      </c>
      <c r="K191">
        <f>VLOOKUP($A191&amp;"/"&amp;$B191&amp;"/"&amp;IF($C191="","*",$C191)&amp;"/"&amp;IF($D191="","*",$D191),BoostRules!$F$2:$G$65,2,FALSE)</f>
        <v>80</v>
      </c>
      <c r="L191">
        <f>VLOOKUP($A191&amp;"/"&amp;"*"&amp;"/"&amp;"*"&amp;"/"&amp;IF($D191="","*",$D191),BoostRules!$F$2:$G$65,2,FALSE)</f>
        <v>50</v>
      </c>
      <c r="N191">
        <f>'All Combos'!$F191+'All Combos'!$G191</f>
        <v>780</v>
      </c>
      <c r="O191" s="12" t="b">
        <f t="shared" si="5"/>
        <v>0</v>
      </c>
    </row>
    <row r="192" spans="1:15" x14ac:dyDescent="0.2">
      <c r="A192" t="s">
        <v>3</v>
      </c>
      <c r="B192" t="s">
        <v>127</v>
      </c>
      <c r="C192" t="s">
        <v>69</v>
      </c>
      <c r="E192" t="s">
        <v>127</v>
      </c>
      <c r="F192">
        <f>VLOOKUP(E192,'Filter Categories'!$A$2:$B$18,2,FALSE)</f>
        <v>700</v>
      </c>
      <c r="G192">
        <v>70</v>
      </c>
      <c r="H192">
        <f t="shared" si="4"/>
        <v>70</v>
      </c>
      <c r="I192">
        <f>VLOOKUP($A192&amp;"/"&amp;$B192&amp;"/"&amp;$C192&amp;"/"&amp;IF($D192="","*",$D192),BoostRules!$F$2:$G$65,2,FALSE)</f>
        <v>70</v>
      </c>
      <c r="J192">
        <f>VLOOKUP($A192&amp;"/"&amp;$B192&amp;"/"&amp;"*"&amp;"/"&amp;IF($D192="","*",$D192),BoostRules!$F$2:$G$65,2,FALSE)</f>
        <v>90</v>
      </c>
      <c r="K192">
        <f>VLOOKUP($A192&amp;"/"&amp;$B192&amp;"/"&amp;IF($C192="","*",$C192)&amp;"/"&amp;IF($D192="","*",$D192),BoostRules!$F$2:$G$65,2,FALSE)</f>
        <v>70</v>
      </c>
      <c r="L192">
        <f>VLOOKUP($A192&amp;"/"&amp;"*"&amp;"/"&amp;"*"&amp;"/"&amp;IF($D192="","*",$D192),BoostRules!$F$2:$G$65,2,FALSE)</f>
        <v>50</v>
      </c>
      <c r="N192">
        <f>'All Combos'!$F192+'All Combos'!$G192</f>
        <v>770</v>
      </c>
      <c r="O192" s="12" t="b">
        <f t="shared" si="5"/>
        <v>0</v>
      </c>
    </row>
    <row r="193" spans="1:15" x14ac:dyDescent="0.2">
      <c r="A193" t="s">
        <v>3</v>
      </c>
      <c r="B193" t="s">
        <v>127</v>
      </c>
      <c r="C193" t="s">
        <v>128</v>
      </c>
      <c r="E193" t="s">
        <v>127</v>
      </c>
      <c r="F193">
        <f>VLOOKUP(E193,'Filter Categories'!$A$2:$B$18,2,FALSE)</f>
        <v>700</v>
      </c>
      <c r="G193">
        <v>60</v>
      </c>
      <c r="H193">
        <f t="shared" si="4"/>
        <v>60</v>
      </c>
      <c r="I193">
        <f>VLOOKUP($A193&amp;"/"&amp;$B193&amp;"/"&amp;$C193&amp;"/"&amp;IF($D193="","*",$D193),BoostRules!$F$2:$G$65,2,FALSE)</f>
        <v>60</v>
      </c>
      <c r="J193">
        <f>VLOOKUP($A193&amp;"/"&amp;$B193&amp;"/"&amp;"*"&amp;"/"&amp;IF($D193="","*",$D193),BoostRules!$F$2:$G$65,2,FALSE)</f>
        <v>90</v>
      </c>
      <c r="K193">
        <f>VLOOKUP($A193&amp;"/"&amp;$B193&amp;"/"&amp;IF($C193="","*",$C193)&amp;"/"&amp;IF($D193="","*",$D193),BoostRules!$F$2:$G$65,2,FALSE)</f>
        <v>60</v>
      </c>
      <c r="L193">
        <f>VLOOKUP($A193&amp;"/"&amp;"*"&amp;"/"&amp;"*"&amp;"/"&amp;IF($D193="","*",$D193),BoostRules!$F$2:$G$65,2,FALSE)</f>
        <v>50</v>
      </c>
      <c r="N193">
        <f>'All Combos'!$F193+'All Combos'!$G193</f>
        <v>760</v>
      </c>
      <c r="O193" s="12" t="b">
        <f t="shared" si="5"/>
        <v>0</v>
      </c>
    </row>
    <row r="194" spans="1:15" x14ac:dyDescent="0.2">
      <c r="A194" t="s">
        <v>3</v>
      </c>
      <c r="B194" t="s">
        <v>125</v>
      </c>
      <c r="C194" t="s">
        <v>125</v>
      </c>
      <c r="E194" t="s">
        <v>168</v>
      </c>
      <c r="F194">
        <f>VLOOKUP(E194,'Filter Categories'!$A$2:$B$18,2,FALSE)</f>
        <v>700</v>
      </c>
      <c r="G194">
        <v>50</v>
      </c>
      <c r="H194">
        <f t="shared" si="4"/>
        <v>50</v>
      </c>
      <c r="I194">
        <f>VLOOKUP($A194&amp;"/"&amp;$B194&amp;"/"&amp;$C194&amp;"/"&amp;IF($D194="","*",$D194),BoostRules!$F$2:$G$65,2,FALSE)</f>
        <v>50</v>
      </c>
      <c r="J194">
        <f>VLOOKUP($A194&amp;"/"&amp;$B194&amp;"/"&amp;"*"&amp;"/"&amp;IF($D194="","*",$D194),BoostRules!$F$2:$G$65,2,FALSE)</f>
        <v>50</v>
      </c>
      <c r="K194">
        <f>VLOOKUP($A194&amp;"/"&amp;$B194&amp;"/"&amp;IF($C194="","*",$C194)&amp;"/"&amp;IF($D194="","*",$D194),BoostRules!$F$2:$G$65,2,FALSE)</f>
        <v>50</v>
      </c>
      <c r="L194">
        <f>VLOOKUP($A194&amp;"/"&amp;"*"&amp;"/"&amp;"*"&amp;"/"&amp;IF($D194="","*",$D194),BoostRules!$F$2:$G$65,2,FALSE)</f>
        <v>50</v>
      </c>
      <c r="N194">
        <f>'All Combos'!$F194+'All Combos'!$G194</f>
        <v>750</v>
      </c>
      <c r="O194" s="12" t="b">
        <f t="shared" si="5"/>
        <v>0</v>
      </c>
    </row>
    <row r="195" spans="1:15" x14ac:dyDescent="0.2">
      <c r="A195" t="s">
        <v>3</v>
      </c>
      <c r="B195" t="s">
        <v>131</v>
      </c>
      <c r="C195" t="s">
        <v>132</v>
      </c>
      <c r="E195" t="s">
        <v>150</v>
      </c>
      <c r="F195">
        <f>VLOOKUP(E195,'Filter Categories'!$A$2:$B$18,2,FALSE)</f>
        <v>700</v>
      </c>
      <c r="G195">
        <v>40</v>
      </c>
      <c r="H195">
        <f t="shared" ref="H195:H233" si="6">IFERROR(I195,IFERROR(J195,IFERROR(K195,IFERROR(L195,IFERROR(M195,0)))))</f>
        <v>40</v>
      </c>
      <c r="I195">
        <f>VLOOKUP($A195&amp;"/"&amp;$B195&amp;"/"&amp;$C195&amp;"/"&amp;IF($D195="","*",$D195),BoostRules!$F$2:$G$65,2,FALSE)</f>
        <v>40</v>
      </c>
      <c r="J195">
        <f>VLOOKUP($A195&amp;"/"&amp;$B195&amp;"/"&amp;"*"&amp;"/"&amp;IF($D195="","*",$D195),BoostRules!$F$2:$G$65,2,FALSE)</f>
        <v>40</v>
      </c>
      <c r="K195">
        <f>VLOOKUP($A195&amp;"/"&amp;$B195&amp;"/"&amp;IF($C195="","*",$C195)&amp;"/"&amp;IF($D195="","*",$D195),BoostRules!$F$2:$G$65,2,FALSE)</f>
        <v>40</v>
      </c>
      <c r="L195">
        <f>VLOOKUP($A195&amp;"/"&amp;"*"&amp;"/"&amp;"*"&amp;"/"&amp;IF($D195="","*",$D195),BoostRules!$F$2:$G$65,2,FALSE)</f>
        <v>50</v>
      </c>
      <c r="N195">
        <f>'All Combos'!$F195+'All Combos'!$G195</f>
        <v>740</v>
      </c>
      <c r="O195" s="12" t="b">
        <f t="shared" ref="O195:O233" si="7">G195&lt;&gt;H195</f>
        <v>0</v>
      </c>
    </row>
    <row r="196" spans="1:15" x14ac:dyDescent="0.2">
      <c r="A196" t="s">
        <v>3</v>
      </c>
      <c r="B196" t="s">
        <v>134</v>
      </c>
      <c r="C196" t="s">
        <v>134</v>
      </c>
      <c r="E196" t="s">
        <v>150</v>
      </c>
      <c r="F196">
        <f>VLOOKUP(E196,'Filter Categories'!$A$2:$B$18,2,FALSE)</f>
        <v>700</v>
      </c>
      <c r="G196">
        <v>35</v>
      </c>
      <c r="H196">
        <f t="shared" si="6"/>
        <v>35</v>
      </c>
      <c r="I196">
        <f>VLOOKUP($A196&amp;"/"&amp;$B196&amp;"/"&amp;$C196&amp;"/"&amp;IF($D196="","*",$D196),BoostRules!$F$2:$G$65,2,FALSE)</f>
        <v>35</v>
      </c>
      <c r="J196">
        <f>VLOOKUP($A196&amp;"/"&amp;$B196&amp;"/"&amp;"*"&amp;"/"&amp;IF($D196="","*",$D196),BoostRules!$F$2:$G$65,2,FALSE)</f>
        <v>35</v>
      </c>
      <c r="K196">
        <f>VLOOKUP($A196&amp;"/"&amp;$B196&amp;"/"&amp;IF($C196="","*",$C196)&amp;"/"&amp;IF($D196="","*",$D196),BoostRules!$F$2:$G$65,2,FALSE)</f>
        <v>35</v>
      </c>
      <c r="L196">
        <f>VLOOKUP($A196&amp;"/"&amp;"*"&amp;"/"&amp;"*"&amp;"/"&amp;IF($D196="","*",$D196),BoostRules!$F$2:$G$65,2,FALSE)</f>
        <v>50</v>
      </c>
      <c r="N196">
        <f>'All Combos'!$F196+'All Combos'!$G196</f>
        <v>735</v>
      </c>
      <c r="O196" s="12" t="b">
        <f t="shared" si="7"/>
        <v>0</v>
      </c>
    </row>
    <row r="197" spans="1:15" x14ac:dyDescent="0.2">
      <c r="A197" t="s">
        <v>3</v>
      </c>
      <c r="B197" t="s">
        <v>133</v>
      </c>
      <c r="C197" t="s">
        <v>133</v>
      </c>
      <c r="E197" t="s">
        <v>150</v>
      </c>
      <c r="F197">
        <f>VLOOKUP(E197,'Filter Categories'!$A$2:$B$18,2,FALSE)</f>
        <v>700</v>
      </c>
      <c r="G197">
        <v>30</v>
      </c>
      <c r="H197">
        <f t="shared" si="6"/>
        <v>30</v>
      </c>
      <c r="I197">
        <f>VLOOKUP($A197&amp;"/"&amp;$B197&amp;"/"&amp;$C197&amp;"/"&amp;IF($D197="","*",$D197),BoostRules!$F$2:$G$65,2,FALSE)</f>
        <v>30</v>
      </c>
      <c r="J197">
        <f>VLOOKUP($A197&amp;"/"&amp;$B197&amp;"/"&amp;"*"&amp;"/"&amp;IF($D197="","*",$D197),BoostRules!$F$2:$G$65,2,FALSE)</f>
        <v>30</v>
      </c>
      <c r="K197">
        <f>VLOOKUP($A197&amp;"/"&amp;$B197&amp;"/"&amp;IF($C197="","*",$C197)&amp;"/"&amp;IF($D197="","*",$D197),BoostRules!$F$2:$G$65,2,FALSE)</f>
        <v>30</v>
      </c>
      <c r="L197">
        <f>VLOOKUP($A197&amp;"/"&amp;"*"&amp;"/"&amp;"*"&amp;"/"&amp;IF($D197="","*",$D197),BoostRules!$F$2:$G$65,2,FALSE)</f>
        <v>50</v>
      </c>
      <c r="N197">
        <f>'All Combos'!$F197+'All Combos'!$G197</f>
        <v>730</v>
      </c>
      <c r="O197" s="12" t="b">
        <f t="shared" si="7"/>
        <v>0</v>
      </c>
    </row>
    <row r="198" spans="1:15" x14ac:dyDescent="0.2">
      <c r="A198" t="s">
        <v>3</v>
      </c>
      <c r="B198" t="s">
        <v>92</v>
      </c>
      <c r="C198" t="s">
        <v>93</v>
      </c>
      <c r="E198" t="s">
        <v>109</v>
      </c>
      <c r="F198">
        <f>VLOOKUP(E198,'Filter Categories'!$A$2:$B$18,2,FALSE)</f>
        <v>600</v>
      </c>
      <c r="G198">
        <v>80</v>
      </c>
      <c r="H198">
        <f t="shared" si="6"/>
        <v>80</v>
      </c>
      <c r="I198">
        <f>VLOOKUP($A198&amp;"/"&amp;$B198&amp;"/"&amp;$C198&amp;"/"&amp;IF($D198="","*",$D198),BoostRules!$F$2:$G$65,2,FALSE)</f>
        <v>80</v>
      </c>
      <c r="J198">
        <f>VLOOKUP($A198&amp;"/"&amp;$B198&amp;"/"&amp;"*"&amp;"/"&amp;IF($D198="","*",$D198),BoostRules!$F$2:$G$65,2,FALSE)</f>
        <v>80</v>
      </c>
      <c r="K198">
        <f>VLOOKUP($A198&amp;"/"&amp;$B198&amp;"/"&amp;IF($C198="","*",$C198)&amp;"/"&amp;IF($D198="","*",$D198),BoostRules!$F$2:$G$65,2,FALSE)</f>
        <v>80</v>
      </c>
      <c r="L198">
        <f>VLOOKUP($A198&amp;"/"&amp;"*"&amp;"/"&amp;"*"&amp;"/"&amp;IF($D198="","*",$D198),BoostRules!$F$2:$G$65,2,FALSE)</f>
        <v>50</v>
      </c>
      <c r="N198">
        <f>'All Combos'!$F198+'All Combos'!$G198</f>
        <v>680</v>
      </c>
      <c r="O198" s="12" t="b">
        <f t="shared" si="7"/>
        <v>0</v>
      </c>
    </row>
    <row r="199" spans="1:15" x14ac:dyDescent="0.2">
      <c r="A199" t="s">
        <v>3</v>
      </c>
      <c r="B199" t="s">
        <v>92</v>
      </c>
      <c r="C199" t="s">
        <v>92</v>
      </c>
      <c r="E199" t="s">
        <v>109</v>
      </c>
      <c r="F199">
        <f>VLOOKUP(E199,'Filter Categories'!$A$2:$B$18,2,FALSE)</f>
        <v>600</v>
      </c>
      <c r="G199">
        <v>70</v>
      </c>
      <c r="H199">
        <f t="shared" si="6"/>
        <v>70</v>
      </c>
      <c r="I199">
        <f>VLOOKUP($A199&amp;"/"&amp;$B199&amp;"/"&amp;$C199&amp;"/"&amp;IF($D199="","*",$D199),BoostRules!$F$2:$G$65,2,FALSE)</f>
        <v>70</v>
      </c>
      <c r="J199">
        <f>VLOOKUP($A199&amp;"/"&amp;$B199&amp;"/"&amp;"*"&amp;"/"&amp;IF($D199="","*",$D199),BoostRules!$F$2:$G$65,2,FALSE)</f>
        <v>80</v>
      </c>
      <c r="K199">
        <f>VLOOKUP($A199&amp;"/"&amp;$B199&amp;"/"&amp;IF($C199="","*",$C199)&amp;"/"&amp;IF($D199="","*",$D199),BoostRules!$F$2:$G$65,2,FALSE)</f>
        <v>70</v>
      </c>
      <c r="L199">
        <f>VLOOKUP($A199&amp;"/"&amp;"*"&amp;"/"&amp;"*"&amp;"/"&amp;IF($D199="","*",$D199),BoostRules!$F$2:$G$65,2,FALSE)</f>
        <v>50</v>
      </c>
      <c r="N199">
        <f>'All Combos'!$F199+'All Combos'!$G199</f>
        <v>670</v>
      </c>
      <c r="O199" s="12" t="b">
        <f t="shared" si="7"/>
        <v>0</v>
      </c>
    </row>
    <row r="200" spans="1:15" x14ac:dyDescent="0.2">
      <c r="A200" t="s">
        <v>3</v>
      </c>
      <c r="B200" t="s">
        <v>90</v>
      </c>
      <c r="C200" t="s">
        <v>94</v>
      </c>
      <c r="E200" t="s">
        <v>109</v>
      </c>
      <c r="F200">
        <f>VLOOKUP(E200,'Filter Categories'!$A$2:$B$18,2,FALSE)</f>
        <v>600</v>
      </c>
      <c r="G200">
        <v>20</v>
      </c>
      <c r="H200">
        <f t="shared" si="6"/>
        <v>20</v>
      </c>
      <c r="I200">
        <f>VLOOKUP($A200&amp;"/"&amp;$B200&amp;"/"&amp;$C200&amp;"/"&amp;IF($D200="","*",$D200),BoostRules!$F$2:$G$65,2,FALSE)</f>
        <v>20</v>
      </c>
      <c r="J200">
        <f>VLOOKUP($A200&amp;"/"&amp;$B200&amp;"/"&amp;"*"&amp;"/"&amp;IF($D200="","*",$D200),BoostRules!$F$2:$G$65,2,FALSE)</f>
        <v>0</v>
      </c>
      <c r="K200">
        <f>VLOOKUP($A200&amp;"/"&amp;$B200&amp;"/"&amp;IF($C200="","*",$C200)&amp;"/"&amp;IF($D200="","*",$D200),BoostRules!$F$2:$G$65,2,FALSE)</f>
        <v>20</v>
      </c>
      <c r="L200">
        <f>VLOOKUP($A200&amp;"/"&amp;"*"&amp;"/"&amp;"*"&amp;"/"&amp;IF($D200="","*",$D200),BoostRules!$F$2:$G$65,2,FALSE)</f>
        <v>50</v>
      </c>
      <c r="N200">
        <f>'All Combos'!$F200+'All Combos'!$G200</f>
        <v>620</v>
      </c>
      <c r="O200" s="12" t="b">
        <f t="shared" si="7"/>
        <v>0</v>
      </c>
    </row>
    <row r="201" spans="1:15" x14ac:dyDescent="0.2">
      <c r="A201" t="s">
        <v>3</v>
      </c>
      <c r="B201" t="s">
        <v>74</v>
      </c>
      <c r="C201" t="s">
        <v>163</v>
      </c>
      <c r="E201" t="s">
        <v>109</v>
      </c>
      <c r="F201">
        <f>VLOOKUP(E201,'Filter Categories'!$A$2:$B$18,2,FALSE)</f>
        <v>600</v>
      </c>
      <c r="G201">
        <v>10</v>
      </c>
      <c r="H201">
        <f t="shared" si="6"/>
        <v>10</v>
      </c>
      <c r="I201">
        <f>VLOOKUP($A201&amp;"/"&amp;$B201&amp;"/"&amp;$C201&amp;"/"&amp;IF($D201="","*",$D201),BoostRules!$F$2:$G$65,2,FALSE)</f>
        <v>10</v>
      </c>
      <c r="J201">
        <f>VLOOKUP($A201&amp;"/"&amp;$B201&amp;"/"&amp;"*"&amp;"/"&amp;IF($D201="","*",$D201),BoostRules!$F$2:$G$65,2,FALSE)</f>
        <v>20</v>
      </c>
      <c r="K201">
        <f>VLOOKUP($A201&amp;"/"&amp;$B201&amp;"/"&amp;IF($C201="","*",$C201)&amp;"/"&amp;IF($D201="","*",$D201),BoostRules!$F$2:$G$65,2,FALSE)</f>
        <v>10</v>
      </c>
      <c r="L201">
        <f>VLOOKUP($A201&amp;"/"&amp;"*"&amp;"/"&amp;"*"&amp;"/"&amp;IF($D201="","*",$D201),BoostRules!$F$2:$G$65,2,FALSE)</f>
        <v>50</v>
      </c>
      <c r="N201">
        <f>'All Combos'!$F201+'All Combos'!$G201</f>
        <v>610</v>
      </c>
      <c r="O201" s="12" t="b">
        <f t="shared" si="7"/>
        <v>0</v>
      </c>
    </row>
    <row r="202" spans="1:15" x14ac:dyDescent="0.2">
      <c r="A202" t="s">
        <v>3</v>
      </c>
      <c r="B202" t="s">
        <v>135</v>
      </c>
      <c r="C202" t="s">
        <v>137</v>
      </c>
      <c r="E202" t="s">
        <v>151</v>
      </c>
      <c r="F202">
        <f>VLOOKUP(E202,'Filter Categories'!$A$2:$B$18,2,FALSE)</f>
        <v>500</v>
      </c>
      <c r="G202">
        <v>80</v>
      </c>
      <c r="H202">
        <f t="shared" si="6"/>
        <v>80</v>
      </c>
      <c r="I202">
        <f>VLOOKUP($A202&amp;"/"&amp;$B202&amp;"/"&amp;$C202&amp;"/"&amp;IF($D202="","*",$D202),BoostRules!$F$2:$G$65,2,FALSE)</f>
        <v>80</v>
      </c>
      <c r="J202">
        <f>VLOOKUP($A202&amp;"/"&amp;$B202&amp;"/"&amp;"*"&amp;"/"&amp;IF($D202="","*",$D202),BoostRules!$F$2:$G$65,2,FALSE)</f>
        <v>80</v>
      </c>
      <c r="K202">
        <f>VLOOKUP($A202&amp;"/"&amp;$B202&amp;"/"&amp;IF($C202="","*",$C202)&amp;"/"&amp;IF($D202="","*",$D202),BoostRules!$F$2:$G$65,2,FALSE)</f>
        <v>80</v>
      </c>
      <c r="L202">
        <f>VLOOKUP($A202&amp;"/"&amp;"*"&amp;"/"&amp;"*"&amp;"/"&amp;IF($D202="","*",$D202),BoostRules!$F$2:$G$65,2,FALSE)</f>
        <v>50</v>
      </c>
      <c r="N202">
        <f>'All Combos'!$F202+'All Combos'!$G202</f>
        <v>580</v>
      </c>
      <c r="O202" s="12" t="b">
        <f t="shared" si="7"/>
        <v>0</v>
      </c>
    </row>
    <row r="203" spans="1:15" x14ac:dyDescent="0.2">
      <c r="A203" t="s">
        <v>3</v>
      </c>
      <c r="B203" t="s">
        <v>138</v>
      </c>
      <c r="C203" t="s">
        <v>140</v>
      </c>
      <c r="E203" t="s">
        <v>151</v>
      </c>
      <c r="F203">
        <f>VLOOKUP(E203,'Filter Categories'!$A$2:$B$18,2,FALSE)</f>
        <v>500</v>
      </c>
      <c r="G203">
        <v>70</v>
      </c>
      <c r="H203">
        <f t="shared" si="6"/>
        <v>70</v>
      </c>
      <c r="I203">
        <f>VLOOKUP($A203&amp;"/"&amp;$B203&amp;"/"&amp;$C203&amp;"/"&amp;IF($D203="","*",$D203),BoostRules!$F$2:$G$65,2,FALSE)</f>
        <v>70</v>
      </c>
      <c r="J203">
        <f>VLOOKUP($A203&amp;"/"&amp;$B203&amp;"/"&amp;"*"&amp;"/"&amp;IF($D203="","*",$D203),BoostRules!$F$2:$G$65,2,FALSE)</f>
        <v>70</v>
      </c>
      <c r="K203">
        <f>VLOOKUP($A203&amp;"/"&amp;$B203&amp;"/"&amp;IF($C203="","*",$C203)&amp;"/"&amp;IF($D203="","*",$D203),BoostRules!$F$2:$G$65,2,FALSE)</f>
        <v>70</v>
      </c>
      <c r="L203">
        <f>VLOOKUP($A203&amp;"/"&amp;"*"&amp;"/"&amp;"*"&amp;"/"&amp;IF($D203="","*",$D203),BoostRules!$F$2:$G$65,2,FALSE)</f>
        <v>50</v>
      </c>
      <c r="N203">
        <f>'All Combos'!$F203+'All Combos'!$G203</f>
        <v>570</v>
      </c>
      <c r="O203" s="12" t="b">
        <f t="shared" si="7"/>
        <v>0</v>
      </c>
    </row>
    <row r="204" spans="1:15" x14ac:dyDescent="0.2">
      <c r="A204" t="s">
        <v>3</v>
      </c>
      <c r="B204" t="s">
        <v>138</v>
      </c>
      <c r="C204" t="s">
        <v>139</v>
      </c>
      <c r="E204" t="s">
        <v>151</v>
      </c>
      <c r="F204">
        <f>VLOOKUP(E204,'Filter Categories'!$A$2:$B$18,2,FALSE)</f>
        <v>500</v>
      </c>
      <c r="G204">
        <v>60</v>
      </c>
      <c r="H204">
        <f t="shared" si="6"/>
        <v>60</v>
      </c>
      <c r="I204">
        <f>VLOOKUP($A204&amp;"/"&amp;$B204&amp;"/"&amp;$C204&amp;"/"&amp;IF($D204="","*",$D204),BoostRules!$F$2:$G$65,2,FALSE)</f>
        <v>60</v>
      </c>
      <c r="J204">
        <f>VLOOKUP($A204&amp;"/"&amp;$B204&amp;"/"&amp;"*"&amp;"/"&amp;IF($D204="","*",$D204),BoostRules!$F$2:$G$65,2,FALSE)</f>
        <v>70</v>
      </c>
      <c r="K204">
        <f>VLOOKUP($A204&amp;"/"&amp;$B204&amp;"/"&amp;IF($C204="","*",$C204)&amp;"/"&amp;IF($D204="","*",$D204),BoostRules!$F$2:$G$65,2,FALSE)</f>
        <v>60</v>
      </c>
      <c r="L204">
        <f>VLOOKUP($A204&amp;"/"&amp;"*"&amp;"/"&amp;"*"&amp;"/"&amp;IF($D204="","*",$D204),BoostRules!$F$2:$G$65,2,FALSE)</f>
        <v>50</v>
      </c>
      <c r="N204">
        <f>'All Combos'!$F204+'All Combos'!$G204</f>
        <v>560</v>
      </c>
      <c r="O204" s="12" t="b">
        <f t="shared" si="7"/>
        <v>0</v>
      </c>
    </row>
    <row r="205" spans="1:15" x14ac:dyDescent="0.2">
      <c r="A205" t="s">
        <v>3</v>
      </c>
      <c r="B205" t="s">
        <v>135</v>
      </c>
      <c r="C205" t="s">
        <v>136</v>
      </c>
      <c r="E205" t="s">
        <v>151</v>
      </c>
      <c r="F205">
        <f>VLOOKUP(E205,'Filter Categories'!$A$2:$B$18,2,FALSE)</f>
        <v>500</v>
      </c>
      <c r="G205">
        <v>40</v>
      </c>
      <c r="H205">
        <f t="shared" si="6"/>
        <v>40</v>
      </c>
      <c r="I205">
        <f>VLOOKUP($A205&amp;"/"&amp;$B205&amp;"/"&amp;$C205&amp;"/"&amp;IF($D205="","*",$D205),BoostRules!$F$2:$G$65,2,FALSE)</f>
        <v>40</v>
      </c>
      <c r="J205">
        <f>VLOOKUP($A205&amp;"/"&amp;$B205&amp;"/"&amp;"*"&amp;"/"&amp;IF($D205="","*",$D205),BoostRules!$F$2:$G$65,2,FALSE)</f>
        <v>80</v>
      </c>
      <c r="K205">
        <f>VLOOKUP($A205&amp;"/"&amp;$B205&amp;"/"&amp;IF($C205="","*",$C205)&amp;"/"&amp;IF($D205="","*",$D205),BoostRules!$F$2:$G$65,2,FALSE)</f>
        <v>40</v>
      </c>
      <c r="L205">
        <f>VLOOKUP($A205&amp;"/"&amp;"*"&amp;"/"&amp;"*"&amp;"/"&amp;IF($D205="","*",$D205),BoostRules!$F$2:$G$65,2,FALSE)</f>
        <v>50</v>
      </c>
      <c r="N205">
        <f>'All Combos'!$F205+'All Combos'!$G205</f>
        <v>540</v>
      </c>
      <c r="O205" s="12" t="b">
        <f t="shared" si="7"/>
        <v>0</v>
      </c>
    </row>
    <row r="206" spans="1:15" x14ac:dyDescent="0.2">
      <c r="A206" t="s">
        <v>3</v>
      </c>
      <c r="B206" t="s">
        <v>91</v>
      </c>
      <c r="C206" t="s">
        <v>91</v>
      </c>
      <c r="E206" t="s">
        <v>146</v>
      </c>
      <c r="F206">
        <f>VLOOKUP(E206,'Filter Categories'!$A$2:$B$18,2,FALSE)</f>
        <v>400</v>
      </c>
      <c r="G206">
        <v>80</v>
      </c>
      <c r="H206">
        <f t="shared" si="6"/>
        <v>80</v>
      </c>
      <c r="I206">
        <f>VLOOKUP($A206&amp;"/"&amp;$B206&amp;"/"&amp;$C206&amp;"/"&amp;IF($D206="","*",$D206),BoostRules!$F$2:$G$65,2,FALSE)</f>
        <v>80</v>
      </c>
      <c r="J206">
        <f>VLOOKUP($A206&amp;"/"&amp;$B206&amp;"/"&amp;"*"&amp;"/"&amp;IF($D206="","*",$D206),BoostRules!$F$2:$G$65,2,FALSE)</f>
        <v>70</v>
      </c>
      <c r="K206">
        <f>VLOOKUP($A206&amp;"/"&amp;$B206&amp;"/"&amp;IF($C206="","*",$C206)&amp;"/"&amp;IF($D206="","*",$D206),BoostRules!$F$2:$G$65,2,FALSE)</f>
        <v>80</v>
      </c>
      <c r="L206">
        <f>VLOOKUP($A206&amp;"/"&amp;"*"&amp;"/"&amp;"*"&amp;"/"&amp;IF($D206="","*",$D206),BoostRules!$F$2:$G$65,2,FALSE)</f>
        <v>50</v>
      </c>
      <c r="N206">
        <f>'All Combos'!$F206+'All Combos'!$G206</f>
        <v>480</v>
      </c>
      <c r="O206" s="12" t="b">
        <f t="shared" si="7"/>
        <v>0</v>
      </c>
    </row>
    <row r="207" spans="1:15" x14ac:dyDescent="0.2">
      <c r="A207" t="s">
        <v>3</v>
      </c>
      <c r="B207" t="s">
        <v>91</v>
      </c>
      <c r="C207" t="s">
        <v>124</v>
      </c>
      <c r="E207" t="s">
        <v>146</v>
      </c>
      <c r="F207">
        <f>VLOOKUP(E207,'Filter Categories'!$A$2:$B$18,2,FALSE)</f>
        <v>400</v>
      </c>
      <c r="G207">
        <v>70</v>
      </c>
      <c r="H207">
        <f t="shared" si="6"/>
        <v>70</v>
      </c>
      <c r="I207">
        <f>VLOOKUP($A207&amp;"/"&amp;$B207&amp;"/"&amp;$C207&amp;"/"&amp;IF($D207="","*",$D207),BoostRules!$F$2:$G$65,2,FALSE)</f>
        <v>70</v>
      </c>
      <c r="J207">
        <f>VLOOKUP($A207&amp;"/"&amp;$B207&amp;"/"&amp;"*"&amp;"/"&amp;IF($D207="","*",$D207),BoostRules!$F$2:$G$65,2,FALSE)</f>
        <v>70</v>
      </c>
      <c r="K207">
        <f>VLOOKUP($A207&amp;"/"&amp;$B207&amp;"/"&amp;IF($C207="","*",$C207)&amp;"/"&amp;IF($D207="","*",$D207),BoostRules!$F$2:$G$65,2,FALSE)</f>
        <v>70</v>
      </c>
      <c r="L207">
        <f>VLOOKUP($A207&amp;"/"&amp;"*"&amp;"/"&amp;"*"&amp;"/"&amp;IF($D207="","*",$D207),BoostRules!$F$2:$G$65,2,FALSE)</f>
        <v>50</v>
      </c>
      <c r="N207">
        <f>'All Combos'!$F207+'All Combos'!$G207</f>
        <v>470</v>
      </c>
      <c r="O207" s="12" t="b">
        <f t="shared" si="7"/>
        <v>0</v>
      </c>
    </row>
    <row r="208" spans="1:15" x14ac:dyDescent="0.2">
      <c r="A208" t="s">
        <v>3</v>
      </c>
      <c r="B208" t="s">
        <v>91</v>
      </c>
      <c r="C208" t="s">
        <v>123</v>
      </c>
      <c r="E208" t="s">
        <v>146</v>
      </c>
      <c r="F208">
        <f>VLOOKUP(E208,'Filter Categories'!$A$2:$B$18,2,FALSE)</f>
        <v>400</v>
      </c>
      <c r="G208">
        <v>60</v>
      </c>
      <c r="H208">
        <f t="shared" si="6"/>
        <v>60</v>
      </c>
      <c r="I208">
        <f>VLOOKUP($A208&amp;"/"&amp;$B208&amp;"/"&amp;$C208&amp;"/"&amp;IF($D208="","*",$D208),BoostRules!$F$2:$G$65,2,FALSE)</f>
        <v>60</v>
      </c>
      <c r="J208">
        <f>VLOOKUP($A208&amp;"/"&amp;$B208&amp;"/"&amp;"*"&amp;"/"&amp;IF($D208="","*",$D208),BoostRules!$F$2:$G$65,2,FALSE)</f>
        <v>70</v>
      </c>
      <c r="K208">
        <f>VLOOKUP($A208&amp;"/"&amp;$B208&amp;"/"&amp;IF($C208="","*",$C208)&amp;"/"&amp;IF($D208="","*",$D208),BoostRules!$F$2:$G$65,2,FALSE)</f>
        <v>60</v>
      </c>
      <c r="L208">
        <f>VLOOKUP($A208&amp;"/"&amp;"*"&amp;"/"&amp;"*"&amp;"/"&amp;IF($D208="","*",$D208),BoostRules!$F$2:$G$65,2,FALSE)</f>
        <v>50</v>
      </c>
      <c r="N208">
        <f>'All Combos'!$F208+'All Combos'!$G208</f>
        <v>460</v>
      </c>
      <c r="O208" s="12" t="b">
        <f t="shared" si="7"/>
        <v>0</v>
      </c>
    </row>
    <row r="209" spans="1:15" x14ac:dyDescent="0.2">
      <c r="A209" t="s">
        <v>3</v>
      </c>
      <c r="B209" t="s">
        <v>74</v>
      </c>
      <c r="C209" t="s">
        <v>80</v>
      </c>
      <c r="E209" t="s">
        <v>111</v>
      </c>
      <c r="F209">
        <f>VLOOKUP(E209,'Filter Categories'!$A$2:$B$18,2,FALSE)</f>
        <v>300</v>
      </c>
      <c r="G209">
        <v>90</v>
      </c>
      <c r="H209">
        <f t="shared" si="6"/>
        <v>90</v>
      </c>
      <c r="I209">
        <f>VLOOKUP($A209&amp;"/"&amp;$B209&amp;"/"&amp;$C209&amp;"/"&amp;IF($D209="","*",$D209),BoostRules!$F$2:$G$65,2,FALSE)</f>
        <v>90</v>
      </c>
      <c r="J209">
        <f>VLOOKUP($A209&amp;"/"&amp;$B209&amp;"/"&amp;"*"&amp;"/"&amp;IF($D209="","*",$D209),BoostRules!$F$2:$G$65,2,FALSE)</f>
        <v>20</v>
      </c>
      <c r="K209">
        <f>VLOOKUP($A209&amp;"/"&amp;$B209&amp;"/"&amp;IF($C209="","*",$C209)&amp;"/"&amp;IF($D209="","*",$D209),BoostRules!$F$2:$G$65,2,FALSE)</f>
        <v>90</v>
      </c>
      <c r="L209">
        <f>VLOOKUP($A209&amp;"/"&amp;"*"&amp;"/"&amp;"*"&amp;"/"&amp;IF($D209="","*",$D209),BoostRules!$F$2:$G$65,2,FALSE)</f>
        <v>50</v>
      </c>
      <c r="N209">
        <f>'All Combos'!$F209+'All Combos'!$G209</f>
        <v>390</v>
      </c>
      <c r="O209" s="12" t="b">
        <f t="shared" si="7"/>
        <v>0</v>
      </c>
    </row>
    <row r="210" spans="1:15" x14ac:dyDescent="0.2">
      <c r="A210" t="s">
        <v>3</v>
      </c>
      <c r="B210" t="s">
        <v>74</v>
      </c>
      <c r="C210" t="s">
        <v>75</v>
      </c>
      <c r="E210" t="s">
        <v>111</v>
      </c>
      <c r="F210">
        <f>VLOOKUP(E210,'Filter Categories'!$A$2:$B$18,2,FALSE)</f>
        <v>300</v>
      </c>
      <c r="G210">
        <v>20</v>
      </c>
      <c r="H210">
        <f t="shared" si="6"/>
        <v>20</v>
      </c>
      <c r="I210">
        <f>VLOOKUP($A210&amp;"/"&amp;$B210&amp;"/"&amp;$C210&amp;"/"&amp;IF($D210="","*",$D210),BoostRules!$F$2:$G$65,2,FALSE)</f>
        <v>20</v>
      </c>
      <c r="J210">
        <f>VLOOKUP($A210&amp;"/"&amp;$B210&amp;"/"&amp;"*"&amp;"/"&amp;IF($D210="","*",$D210),BoostRules!$F$2:$G$65,2,FALSE)</f>
        <v>20</v>
      </c>
      <c r="K210">
        <f>VLOOKUP($A210&amp;"/"&amp;$B210&amp;"/"&amp;IF($C210="","*",$C210)&amp;"/"&amp;IF($D210="","*",$D210),BoostRules!$F$2:$G$65,2,FALSE)</f>
        <v>20</v>
      </c>
      <c r="L210">
        <f>VLOOKUP($A210&amp;"/"&amp;"*"&amp;"/"&amp;"*"&amp;"/"&amp;IF($D210="","*",$D210),BoostRules!$F$2:$G$65,2,FALSE)</f>
        <v>50</v>
      </c>
      <c r="N210">
        <f>'All Combos'!$F210+'All Combos'!$G210</f>
        <v>320</v>
      </c>
      <c r="O210" s="12" t="b">
        <f t="shared" si="7"/>
        <v>0</v>
      </c>
    </row>
    <row r="211" spans="1:15" x14ac:dyDescent="0.2">
      <c r="A211" t="s">
        <v>3</v>
      </c>
      <c r="B211" t="s">
        <v>74</v>
      </c>
      <c r="C211" t="s">
        <v>78</v>
      </c>
      <c r="E211" t="s">
        <v>111</v>
      </c>
      <c r="F211">
        <f>VLOOKUP(E211,'Filter Categories'!$A$2:$B$18,2,FALSE)</f>
        <v>300</v>
      </c>
      <c r="G211">
        <v>15</v>
      </c>
      <c r="H211">
        <f t="shared" si="6"/>
        <v>15</v>
      </c>
      <c r="I211">
        <f>VLOOKUP($A211&amp;"/"&amp;$B211&amp;"/"&amp;$C211&amp;"/"&amp;IF($D211="","*",$D211),BoostRules!$F$2:$G$65,2,FALSE)</f>
        <v>15</v>
      </c>
      <c r="J211">
        <f>VLOOKUP($A211&amp;"/"&amp;$B211&amp;"/"&amp;"*"&amp;"/"&amp;IF($D211="","*",$D211),BoostRules!$F$2:$G$65,2,FALSE)</f>
        <v>20</v>
      </c>
      <c r="K211">
        <f>VLOOKUP($A211&amp;"/"&amp;$B211&amp;"/"&amp;IF($C211="","*",$C211)&amp;"/"&amp;IF($D211="","*",$D211),BoostRules!$F$2:$G$65,2,FALSE)</f>
        <v>15</v>
      </c>
      <c r="L211">
        <f>VLOOKUP($A211&amp;"/"&amp;"*"&amp;"/"&amp;"*"&amp;"/"&amp;IF($D211="","*",$D211),BoostRules!$F$2:$G$65,2,FALSE)</f>
        <v>50</v>
      </c>
      <c r="N211">
        <f>'All Combos'!$F211+'All Combos'!$G211</f>
        <v>315</v>
      </c>
      <c r="O211" s="12" t="b">
        <f t="shared" si="7"/>
        <v>0</v>
      </c>
    </row>
    <row r="212" spans="1:15" x14ac:dyDescent="0.2">
      <c r="A212" t="s">
        <v>3</v>
      </c>
      <c r="B212" t="s">
        <v>74</v>
      </c>
      <c r="C212" t="s">
        <v>117</v>
      </c>
      <c r="E212" t="s">
        <v>111</v>
      </c>
      <c r="F212">
        <f>VLOOKUP(E212,'Filter Categories'!$A$2:$B$18,2,FALSE)</f>
        <v>300</v>
      </c>
      <c r="G212">
        <v>10</v>
      </c>
      <c r="H212">
        <f t="shared" si="6"/>
        <v>10</v>
      </c>
      <c r="I212">
        <f>VLOOKUP($A212&amp;"/"&amp;$B212&amp;"/"&amp;$C212&amp;"/"&amp;IF($D212="","*",$D212),BoostRules!$F$2:$G$65,2,FALSE)</f>
        <v>10</v>
      </c>
      <c r="J212">
        <f>VLOOKUP($A212&amp;"/"&amp;$B212&amp;"/"&amp;"*"&amp;"/"&amp;IF($D212="","*",$D212),BoostRules!$F$2:$G$65,2,FALSE)</f>
        <v>20</v>
      </c>
      <c r="K212">
        <f>VLOOKUP($A212&amp;"/"&amp;$B212&amp;"/"&amp;IF($C212="","*",$C212)&amp;"/"&amp;IF($D212="","*",$D212),BoostRules!$F$2:$G$65,2,FALSE)</f>
        <v>10</v>
      </c>
      <c r="L212">
        <f>VLOOKUP($A212&amp;"/"&amp;"*"&amp;"/"&amp;"*"&amp;"/"&amp;IF($D212="","*",$D212),BoostRules!$F$2:$G$65,2,FALSE)</f>
        <v>50</v>
      </c>
      <c r="N212">
        <f>'All Combos'!$F212+'All Combos'!$G212</f>
        <v>310</v>
      </c>
      <c r="O212" s="12" t="b">
        <f t="shared" si="7"/>
        <v>0</v>
      </c>
    </row>
    <row r="213" spans="1:15" x14ac:dyDescent="0.2">
      <c r="A213" t="s">
        <v>3</v>
      </c>
      <c r="B213" t="s">
        <v>45</v>
      </c>
      <c r="C213" t="s">
        <v>45</v>
      </c>
      <c r="E213" t="s">
        <v>145</v>
      </c>
      <c r="F213">
        <f>VLOOKUP(E213,'Filter Categories'!$A$2:$B$18,2,FALSE)</f>
        <v>200</v>
      </c>
      <c r="G213">
        <v>90</v>
      </c>
      <c r="H213">
        <f t="shared" si="6"/>
        <v>90</v>
      </c>
      <c r="I213">
        <f>VLOOKUP($A213&amp;"/"&amp;$B213&amp;"/"&amp;$C213&amp;"/"&amp;IF($D213="","*",$D213),BoostRules!$F$2:$G$65,2,FALSE)</f>
        <v>90</v>
      </c>
      <c r="J213">
        <f>VLOOKUP($A213&amp;"/"&amp;$B213&amp;"/"&amp;"*"&amp;"/"&amp;IF($D213="","*",$D213),BoostRules!$F$2:$G$65,2,FALSE)</f>
        <v>90</v>
      </c>
      <c r="K213">
        <f>VLOOKUP($A213&amp;"/"&amp;$B213&amp;"/"&amp;IF($C213="","*",$C213)&amp;"/"&amp;IF($D213="","*",$D213),BoostRules!$F$2:$G$65,2,FALSE)</f>
        <v>90</v>
      </c>
      <c r="L213">
        <f>VLOOKUP($A213&amp;"/"&amp;"*"&amp;"/"&amp;"*"&amp;"/"&amp;IF($D213="","*",$D213),BoostRules!$F$2:$G$65,2,FALSE)</f>
        <v>50</v>
      </c>
      <c r="N213">
        <f>'All Combos'!$F213+'All Combos'!$G213</f>
        <v>290</v>
      </c>
      <c r="O213" s="12" t="b">
        <f t="shared" si="7"/>
        <v>0</v>
      </c>
    </row>
    <row r="214" spans="1:15" x14ac:dyDescent="0.2">
      <c r="A214" t="s">
        <v>6</v>
      </c>
      <c r="B214" t="s">
        <v>45</v>
      </c>
      <c r="C214" t="s">
        <v>48</v>
      </c>
      <c r="E214" t="s">
        <v>145</v>
      </c>
      <c r="F214">
        <f>VLOOKUP(E214,'Filter Categories'!$A$2:$B$18,2,FALSE)</f>
        <v>200</v>
      </c>
      <c r="G214">
        <v>80</v>
      </c>
      <c r="H214">
        <f t="shared" si="6"/>
        <v>80</v>
      </c>
      <c r="I214">
        <f>VLOOKUP($A214&amp;"/"&amp;$B214&amp;"/"&amp;$C214&amp;"/"&amp;IF($D214="","*",$D214),BoostRules!$F$2:$G$65,2,FALSE)</f>
        <v>80</v>
      </c>
      <c r="J214">
        <f>VLOOKUP($A214&amp;"/"&amp;$B214&amp;"/"&amp;"*"&amp;"/"&amp;IF($D214="","*",$D214),BoostRules!$F$2:$G$65,2,FALSE)</f>
        <v>60</v>
      </c>
      <c r="K214">
        <f>VLOOKUP($A214&amp;"/"&amp;$B214&amp;"/"&amp;IF($C214="","*",$C214)&amp;"/"&amp;IF($D214="","*",$D214),BoostRules!$F$2:$G$65,2,FALSE)</f>
        <v>80</v>
      </c>
      <c r="L214">
        <f>VLOOKUP($A214&amp;"/"&amp;"*"&amp;"/"&amp;"*"&amp;"/"&amp;IF($D214="","*",$D214),BoostRules!$F$2:$G$65,2,FALSE)</f>
        <v>60</v>
      </c>
      <c r="N214">
        <f>'All Combos'!$F214+'All Combos'!$G214</f>
        <v>280</v>
      </c>
      <c r="O214" s="12" t="b">
        <f t="shared" si="7"/>
        <v>0</v>
      </c>
    </row>
    <row r="215" spans="1:15" x14ac:dyDescent="0.2">
      <c r="A215" t="s">
        <v>6</v>
      </c>
      <c r="B215" t="s">
        <v>45</v>
      </c>
      <c r="C215" t="s">
        <v>47</v>
      </c>
      <c r="E215" t="s">
        <v>145</v>
      </c>
      <c r="F215">
        <f>VLOOKUP(E215,'Filter Categories'!$A$2:$B$18,2,FALSE)</f>
        <v>200</v>
      </c>
      <c r="G215">
        <v>70</v>
      </c>
      <c r="H215">
        <f t="shared" si="6"/>
        <v>70</v>
      </c>
      <c r="I215">
        <f>VLOOKUP($A215&amp;"/"&amp;$B215&amp;"/"&amp;$C215&amp;"/"&amp;IF($D215="","*",$D215),BoostRules!$F$2:$G$65,2,FALSE)</f>
        <v>70</v>
      </c>
      <c r="J215">
        <f>VLOOKUP($A215&amp;"/"&amp;$B215&amp;"/"&amp;"*"&amp;"/"&amp;IF($D215="","*",$D215),BoostRules!$F$2:$G$65,2,FALSE)</f>
        <v>60</v>
      </c>
      <c r="K215">
        <f>VLOOKUP($A215&amp;"/"&amp;$B215&amp;"/"&amp;IF($C215="","*",$C215)&amp;"/"&amp;IF($D215="","*",$D215),BoostRules!$F$2:$G$65,2,FALSE)</f>
        <v>70</v>
      </c>
      <c r="L215">
        <f>VLOOKUP($A215&amp;"/"&amp;"*"&amp;"/"&amp;"*"&amp;"/"&amp;IF($D215="","*",$D215),BoostRules!$F$2:$G$65,2,FALSE)</f>
        <v>60</v>
      </c>
      <c r="N215">
        <f>'All Combos'!$F215+'All Combos'!$G215</f>
        <v>270</v>
      </c>
      <c r="O215" s="12" t="b">
        <f t="shared" si="7"/>
        <v>0</v>
      </c>
    </row>
    <row r="216" spans="1:15" x14ac:dyDescent="0.2">
      <c r="A216" t="s">
        <v>6</v>
      </c>
      <c r="B216" t="s">
        <v>45</v>
      </c>
      <c r="C216" t="s">
        <v>46</v>
      </c>
      <c r="E216" t="s">
        <v>145</v>
      </c>
      <c r="F216">
        <f>VLOOKUP(E216,'Filter Categories'!$A$2:$B$18,2,FALSE)</f>
        <v>200</v>
      </c>
      <c r="G216">
        <v>60</v>
      </c>
      <c r="H216">
        <f t="shared" si="6"/>
        <v>60</v>
      </c>
      <c r="I216">
        <f>VLOOKUP($A216&amp;"/"&amp;$B216&amp;"/"&amp;$C216&amp;"/"&amp;IF($D216="","*",$D216),BoostRules!$F$2:$G$65,2,FALSE)</f>
        <v>60</v>
      </c>
      <c r="J216">
        <f>VLOOKUP($A216&amp;"/"&amp;$B216&amp;"/"&amp;"*"&amp;"/"&amp;IF($D216="","*",$D216),BoostRules!$F$2:$G$65,2,FALSE)</f>
        <v>60</v>
      </c>
      <c r="K216">
        <f>VLOOKUP($A216&amp;"/"&amp;$B216&amp;"/"&amp;IF($C216="","*",$C216)&amp;"/"&amp;IF($D216="","*",$D216),BoostRules!$F$2:$G$65,2,FALSE)</f>
        <v>60</v>
      </c>
      <c r="L216">
        <f>VLOOKUP($A216&amp;"/"&amp;"*"&amp;"/"&amp;"*"&amp;"/"&amp;IF($D216="","*",$D216),BoostRules!$F$2:$G$65,2,FALSE)</f>
        <v>60</v>
      </c>
      <c r="N216">
        <f>'All Combos'!$F216+'All Combos'!$G216</f>
        <v>260</v>
      </c>
      <c r="O216" s="12" t="b">
        <f t="shared" si="7"/>
        <v>0</v>
      </c>
    </row>
    <row r="217" spans="1:15" x14ac:dyDescent="0.2">
      <c r="A217" t="s">
        <v>3</v>
      </c>
      <c r="B217" t="s">
        <v>55</v>
      </c>
      <c r="C217" t="s">
        <v>55</v>
      </c>
      <c r="E217" t="s">
        <v>145</v>
      </c>
      <c r="F217">
        <f>VLOOKUP(E217,'Filter Categories'!$A$2:$B$18,2,FALSE)</f>
        <v>200</v>
      </c>
      <c r="G217">
        <v>55</v>
      </c>
      <c r="H217">
        <f t="shared" si="6"/>
        <v>55</v>
      </c>
      <c r="I217">
        <f>VLOOKUP($A217&amp;"/"&amp;$B217&amp;"/"&amp;$C217&amp;"/"&amp;IF($D217="","*",$D217),BoostRules!$F$2:$G$65,2,FALSE)</f>
        <v>55</v>
      </c>
      <c r="J217">
        <f>VLOOKUP($A217&amp;"/"&amp;$B217&amp;"/"&amp;"*"&amp;"/"&amp;IF($D217="","*",$D217),BoostRules!$F$2:$G$65,2,FALSE)</f>
        <v>55</v>
      </c>
      <c r="K217">
        <f>VLOOKUP($A217&amp;"/"&amp;$B217&amp;"/"&amp;IF($C217="","*",$C217)&amp;"/"&amp;IF($D217="","*",$D217),BoostRules!$F$2:$G$65,2,FALSE)</f>
        <v>55</v>
      </c>
      <c r="L217">
        <f>VLOOKUP($A217&amp;"/"&amp;"*"&amp;"/"&amp;"*"&amp;"/"&amp;IF($D217="","*",$D217),BoostRules!$F$2:$G$65,2,FALSE)</f>
        <v>50</v>
      </c>
      <c r="N217">
        <f>'All Combos'!$F217+'All Combos'!$G217</f>
        <v>255</v>
      </c>
      <c r="O217" s="12" t="b">
        <f t="shared" si="7"/>
        <v>0</v>
      </c>
    </row>
    <row r="218" spans="1:15" x14ac:dyDescent="0.2">
      <c r="A218" t="s">
        <v>3</v>
      </c>
      <c r="B218" t="s">
        <v>130</v>
      </c>
      <c r="C218" t="s">
        <v>130</v>
      </c>
      <c r="E218" t="s">
        <v>149</v>
      </c>
      <c r="F218">
        <f>VLOOKUP(E218,'Filter Categories'!$A$2:$B$18,2,FALSE)</f>
        <v>200</v>
      </c>
      <c r="G218">
        <v>53</v>
      </c>
      <c r="H218">
        <f t="shared" si="6"/>
        <v>53</v>
      </c>
      <c r="I218">
        <f>VLOOKUP($A218&amp;"/"&amp;$B218&amp;"/"&amp;$C218&amp;"/"&amp;IF($D218="","*",$D218),BoostRules!$F$2:$G$65,2,FALSE)</f>
        <v>53</v>
      </c>
      <c r="J218">
        <f>VLOOKUP($A218&amp;"/"&amp;$B218&amp;"/"&amp;"*"&amp;"/"&amp;IF($D218="","*",$D218),BoostRules!$F$2:$G$65,2,FALSE)</f>
        <v>53</v>
      </c>
      <c r="K218">
        <f>VLOOKUP($A218&amp;"/"&amp;$B218&amp;"/"&amp;IF($C218="","*",$C218)&amp;"/"&amp;IF($D218="","*",$D218),BoostRules!$F$2:$G$65,2,FALSE)</f>
        <v>53</v>
      </c>
      <c r="L218">
        <f>VLOOKUP($A218&amp;"/"&amp;"*"&amp;"/"&amp;"*"&amp;"/"&amp;IF($D218="","*",$D218),BoostRules!$F$2:$G$65,2,FALSE)</f>
        <v>50</v>
      </c>
      <c r="N218">
        <f>'All Combos'!$F218+'All Combos'!$G218</f>
        <v>253</v>
      </c>
      <c r="O218" s="12" t="b">
        <f t="shared" si="7"/>
        <v>0</v>
      </c>
    </row>
    <row r="219" spans="1:15" x14ac:dyDescent="0.2">
      <c r="A219" t="s">
        <v>3</v>
      </c>
      <c r="B219" t="s">
        <v>74</v>
      </c>
      <c r="C219" t="s">
        <v>79</v>
      </c>
      <c r="E219" t="s">
        <v>90</v>
      </c>
      <c r="F219">
        <f>VLOOKUP(E219,'Filter Categories'!$A$2:$B$18,2,FALSE)</f>
        <v>100</v>
      </c>
      <c r="G219">
        <v>90</v>
      </c>
      <c r="H219">
        <f t="shared" si="6"/>
        <v>90</v>
      </c>
      <c r="I219">
        <f>VLOOKUP($A219&amp;"/"&amp;$B219&amp;"/"&amp;$C219&amp;"/"&amp;IF($D219="","*",$D219),BoostRules!$F$2:$G$65,2,FALSE)</f>
        <v>90</v>
      </c>
      <c r="J219">
        <f>VLOOKUP($A219&amp;"/"&amp;$B219&amp;"/"&amp;"*"&amp;"/"&amp;IF($D219="","*",$D219),BoostRules!$F$2:$G$65,2,FALSE)</f>
        <v>20</v>
      </c>
      <c r="K219">
        <f>VLOOKUP($A219&amp;"/"&amp;$B219&amp;"/"&amp;IF($C219="","*",$C219)&amp;"/"&amp;IF($D219="","*",$D219),BoostRules!$F$2:$G$65,2,FALSE)</f>
        <v>90</v>
      </c>
      <c r="L219">
        <f>VLOOKUP($A219&amp;"/"&amp;"*"&amp;"/"&amp;"*"&amp;"/"&amp;IF($D219="","*",$D219),BoostRules!$F$2:$G$65,2,FALSE)</f>
        <v>50</v>
      </c>
      <c r="N219">
        <f>'All Combos'!$F219+'All Combos'!$G219</f>
        <v>190</v>
      </c>
      <c r="O219" s="12" t="b">
        <f t="shared" si="7"/>
        <v>0</v>
      </c>
    </row>
    <row r="220" spans="1:15" x14ac:dyDescent="0.2">
      <c r="A220" t="s">
        <v>3</v>
      </c>
      <c r="B220" t="s">
        <v>74</v>
      </c>
      <c r="C220" t="s">
        <v>83</v>
      </c>
      <c r="E220" t="s">
        <v>90</v>
      </c>
      <c r="F220">
        <f>VLOOKUP(E220,'Filter Categories'!$A$2:$B$18,2,FALSE)</f>
        <v>100</v>
      </c>
      <c r="G220">
        <v>60</v>
      </c>
      <c r="H220">
        <f t="shared" si="6"/>
        <v>60</v>
      </c>
      <c r="I220">
        <f>VLOOKUP($A220&amp;"/"&amp;$B220&amp;"/"&amp;$C220&amp;"/"&amp;IF($D220="","*",$D220),BoostRules!$F$2:$G$65,2,FALSE)</f>
        <v>60</v>
      </c>
      <c r="J220">
        <f>VLOOKUP($A220&amp;"/"&amp;$B220&amp;"/"&amp;"*"&amp;"/"&amp;IF($D220="","*",$D220),BoostRules!$F$2:$G$65,2,FALSE)</f>
        <v>20</v>
      </c>
      <c r="K220">
        <f>VLOOKUP($A220&amp;"/"&amp;$B220&amp;"/"&amp;IF($C220="","*",$C220)&amp;"/"&amp;IF($D220="","*",$D220),BoostRules!$F$2:$G$65,2,FALSE)</f>
        <v>60</v>
      </c>
      <c r="L220">
        <f>VLOOKUP($A220&amp;"/"&amp;"*"&amp;"/"&amp;"*"&amp;"/"&amp;IF($D220="","*",$D220),BoostRules!$F$2:$G$65,2,FALSE)</f>
        <v>50</v>
      </c>
      <c r="N220">
        <f>'All Combos'!$F220+'All Combos'!$G220</f>
        <v>160</v>
      </c>
      <c r="O220" s="12" t="b">
        <f t="shared" si="7"/>
        <v>0</v>
      </c>
    </row>
    <row r="221" spans="1:15" x14ac:dyDescent="0.2">
      <c r="A221" t="s">
        <v>3</v>
      </c>
      <c r="B221" t="s">
        <v>74</v>
      </c>
      <c r="C221" t="s">
        <v>82</v>
      </c>
      <c r="E221" t="s">
        <v>90</v>
      </c>
      <c r="F221">
        <f>VLOOKUP(E221,'Filter Categories'!$A$2:$B$18,2,FALSE)</f>
        <v>100</v>
      </c>
      <c r="G221">
        <v>50</v>
      </c>
      <c r="H221">
        <f t="shared" si="6"/>
        <v>50</v>
      </c>
      <c r="I221">
        <f>VLOOKUP($A221&amp;"/"&amp;$B221&amp;"/"&amp;$C221&amp;"/"&amp;IF($D221="","*",$D221),BoostRules!$F$2:$G$65,2,FALSE)</f>
        <v>50</v>
      </c>
      <c r="J221">
        <f>VLOOKUP($A221&amp;"/"&amp;$B221&amp;"/"&amp;"*"&amp;"/"&amp;IF($D221="","*",$D221),BoostRules!$F$2:$G$65,2,FALSE)</f>
        <v>20</v>
      </c>
      <c r="K221">
        <f>VLOOKUP($A221&amp;"/"&amp;$B221&amp;"/"&amp;IF($C221="","*",$C221)&amp;"/"&amp;IF($D221="","*",$D221),BoostRules!$F$2:$G$65,2,FALSE)</f>
        <v>50</v>
      </c>
      <c r="L221">
        <f>VLOOKUP($A221&amp;"/"&amp;"*"&amp;"/"&amp;"*"&amp;"/"&amp;IF($D221="","*",$D221),BoostRules!$F$2:$G$65,2,FALSE)</f>
        <v>50</v>
      </c>
      <c r="N221">
        <f>'All Combos'!$F221+'All Combos'!$G221</f>
        <v>150</v>
      </c>
      <c r="O221" s="12" t="b">
        <f t="shared" si="7"/>
        <v>0</v>
      </c>
    </row>
    <row r="222" spans="1:15" x14ac:dyDescent="0.2">
      <c r="A222" t="s">
        <v>3</v>
      </c>
      <c r="B222" t="s">
        <v>90</v>
      </c>
      <c r="C222" t="s">
        <v>90</v>
      </c>
      <c r="E222" t="s">
        <v>90</v>
      </c>
      <c r="F222">
        <f>VLOOKUP(E222,'Filter Categories'!$A$2:$B$18,2,FALSE)</f>
        <v>100</v>
      </c>
      <c r="G222">
        <v>20</v>
      </c>
      <c r="H222">
        <f t="shared" si="6"/>
        <v>20</v>
      </c>
      <c r="I222">
        <f>VLOOKUP($A222&amp;"/"&amp;$B222&amp;"/"&amp;$C222&amp;"/"&amp;IF($D222="","*",$D222),BoostRules!$F$2:$G$65,2,FALSE)</f>
        <v>20</v>
      </c>
      <c r="J222">
        <f>VLOOKUP($A222&amp;"/"&amp;$B222&amp;"/"&amp;"*"&amp;"/"&amp;IF($D222="","*",$D222),BoostRules!$F$2:$G$65,2,FALSE)</f>
        <v>0</v>
      </c>
      <c r="K222">
        <f>VLOOKUP($A222&amp;"/"&amp;$B222&amp;"/"&amp;IF($C222="","*",$C222)&amp;"/"&amp;IF($D222="","*",$D222),BoostRules!$F$2:$G$65,2,FALSE)</f>
        <v>20</v>
      </c>
      <c r="L222">
        <f>VLOOKUP($A222&amp;"/"&amp;"*"&amp;"/"&amp;"*"&amp;"/"&amp;IF($D222="","*",$D222),BoostRules!$F$2:$G$65,2,FALSE)</f>
        <v>50</v>
      </c>
      <c r="N222">
        <f>'All Combos'!$F222+'All Combos'!$G222</f>
        <v>120</v>
      </c>
      <c r="O222" s="12" t="b">
        <f t="shared" si="7"/>
        <v>0</v>
      </c>
    </row>
    <row r="223" spans="1:15" x14ac:dyDescent="0.2">
      <c r="A223" t="s">
        <v>3</v>
      </c>
      <c r="B223" t="s">
        <v>74</v>
      </c>
      <c r="C223" t="s">
        <v>77</v>
      </c>
      <c r="E223" t="s">
        <v>90</v>
      </c>
      <c r="F223">
        <f>VLOOKUP(E223,'Filter Categories'!$A$2:$B$18,2,FALSE)</f>
        <v>100</v>
      </c>
      <c r="G223">
        <v>10</v>
      </c>
      <c r="H223">
        <f t="shared" si="6"/>
        <v>10</v>
      </c>
      <c r="I223">
        <f>VLOOKUP($A223&amp;"/"&amp;$B223&amp;"/"&amp;$C223&amp;"/"&amp;IF($D223="","*",$D223),BoostRules!$F$2:$G$65,2,FALSE)</f>
        <v>10</v>
      </c>
      <c r="J223">
        <f>VLOOKUP($A223&amp;"/"&amp;$B223&amp;"/"&amp;"*"&amp;"/"&amp;IF($D223="","*",$D223),BoostRules!$F$2:$G$65,2,FALSE)</f>
        <v>20</v>
      </c>
      <c r="K223">
        <f>VLOOKUP($A223&amp;"/"&amp;$B223&amp;"/"&amp;IF($C223="","*",$C223)&amp;"/"&amp;IF($D223="","*",$D223),BoostRules!$F$2:$G$65,2,FALSE)</f>
        <v>10</v>
      </c>
      <c r="L223">
        <f>VLOOKUP($A223&amp;"/"&amp;"*"&amp;"/"&amp;"*"&amp;"/"&amp;IF($D223="","*",$D223),BoostRules!$F$2:$G$65,2,FALSE)</f>
        <v>50</v>
      </c>
      <c r="N223">
        <f>'All Combos'!$F223+'All Combos'!$G223</f>
        <v>110</v>
      </c>
      <c r="O223" s="12" t="b">
        <f t="shared" si="7"/>
        <v>0</v>
      </c>
    </row>
    <row r="224" spans="1:15" x14ac:dyDescent="0.2">
      <c r="A224" t="s">
        <v>3</v>
      </c>
      <c r="B224" t="s">
        <v>74</v>
      </c>
      <c r="C224" t="s">
        <v>81</v>
      </c>
      <c r="E224" t="s">
        <v>90</v>
      </c>
      <c r="F224">
        <f>VLOOKUP(E224,'Filter Categories'!$A$2:$B$18,2,FALSE)</f>
        <v>100</v>
      </c>
      <c r="G224">
        <v>0</v>
      </c>
      <c r="H224">
        <f t="shared" si="6"/>
        <v>0</v>
      </c>
      <c r="I224">
        <f>VLOOKUP($A224&amp;"/"&amp;$B224&amp;"/"&amp;$C224&amp;"/"&amp;IF($D224="","*",$D224),BoostRules!$F$2:$G$65,2,FALSE)</f>
        <v>0</v>
      </c>
      <c r="J224">
        <f>VLOOKUP($A224&amp;"/"&amp;$B224&amp;"/"&amp;"*"&amp;"/"&amp;IF($D224="","*",$D224),BoostRules!$F$2:$G$65,2,FALSE)</f>
        <v>20</v>
      </c>
      <c r="K224">
        <f>VLOOKUP($A224&amp;"/"&amp;$B224&amp;"/"&amp;IF($C224="","*",$C224)&amp;"/"&amp;IF($D224="","*",$D224),BoostRules!$F$2:$G$65,2,FALSE)</f>
        <v>0</v>
      </c>
      <c r="L224">
        <f>VLOOKUP($A224&amp;"/"&amp;"*"&amp;"/"&amp;"*"&amp;"/"&amp;IF($D224="","*",$D224),BoostRules!$F$2:$G$65,2,FALSE)</f>
        <v>50</v>
      </c>
      <c r="N224">
        <f>'All Combos'!$F224+'All Combos'!$G224</f>
        <v>100</v>
      </c>
      <c r="O224" s="12" t="b">
        <f t="shared" si="7"/>
        <v>0</v>
      </c>
    </row>
    <row r="225" spans="1:15" x14ac:dyDescent="0.2">
      <c r="A225" t="s">
        <v>3</v>
      </c>
      <c r="B225" t="s">
        <v>90</v>
      </c>
      <c r="C225" t="s">
        <v>95</v>
      </c>
      <c r="E225" t="s">
        <v>147</v>
      </c>
      <c r="F225">
        <f>VLOOKUP(E225,'Filter Categories'!$A$2:$B$18,2,FALSE)</f>
        <v>0</v>
      </c>
      <c r="H225">
        <f t="shared" si="6"/>
        <v>0</v>
      </c>
      <c r="I225">
        <f>VLOOKUP($A225&amp;"/"&amp;$B225&amp;"/"&amp;$C225&amp;"/"&amp;IF($D225="","*",$D225),BoostRules!$F$2:$G$65,2,FALSE)</f>
        <v>0</v>
      </c>
      <c r="J225">
        <f>VLOOKUP($A225&amp;"/"&amp;$B225&amp;"/"&amp;"*"&amp;"/"&amp;IF($D225="","*",$D225),BoostRules!$F$2:$G$65,2,FALSE)</f>
        <v>0</v>
      </c>
      <c r="K225">
        <f>VLOOKUP($A225&amp;"/"&amp;$B225&amp;"/"&amp;IF($C225="","*",$C225)&amp;"/"&amp;IF($D225="","*",$D225),BoostRules!$F$2:$G$65,2,FALSE)</f>
        <v>0</v>
      </c>
      <c r="L225">
        <f>VLOOKUP($A225&amp;"/"&amp;"*"&amp;"/"&amp;"*"&amp;"/"&amp;IF($D225="","*",$D225),BoostRules!$F$2:$G$65,2,FALSE)</f>
        <v>50</v>
      </c>
      <c r="N225">
        <f>'All Combos'!$F225+'All Combos'!$G225</f>
        <v>0</v>
      </c>
      <c r="O225" s="12" t="b">
        <f t="shared" si="7"/>
        <v>0</v>
      </c>
    </row>
    <row r="226" spans="1:15" x14ac:dyDescent="0.2">
      <c r="A226" t="s">
        <v>3</v>
      </c>
      <c r="B226" t="s">
        <v>90</v>
      </c>
      <c r="C226" t="s">
        <v>96</v>
      </c>
      <c r="E226" t="s">
        <v>147</v>
      </c>
      <c r="F226">
        <f>VLOOKUP(E226,'Filter Categories'!$A$2:$B$18,2,FALSE)</f>
        <v>0</v>
      </c>
      <c r="H226">
        <f t="shared" si="6"/>
        <v>0</v>
      </c>
      <c r="I226">
        <f>VLOOKUP($A226&amp;"/"&amp;$B226&amp;"/"&amp;$C226&amp;"/"&amp;IF($D226="","*",$D226),BoostRules!$F$2:$G$65,2,FALSE)</f>
        <v>0</v>
      </c>
      <c r="J226">
        <f>VLOOKUP($A226&amp;"/"&amp;$B226&amp;"/"&amp;"*"&amp;"/"&amp;IF($D226="","*",$D226),BoostRules!$F$2:$G$65,2,FALSE)</f>
        <v>0</v>
      </c>
      <c r="K226">
        <f>VLOOKUP($A226&amp;"/"&amp;$B226&amp;"/"&amp;IF($C226="","*",$C226)&amp;"/"&amp;IF($D226="","*",$D226),BoostRules!$F$2:$G$65,2,FALSE)</f>
        <v>0</v>
      </c>
      <c r="L226">
        <f>VLOOKUP($A226&amp;"/"&amp;"*"&amp;"/"&amp;"*"&amp;"/"&amp;IF($D226="","*",$D226),BoostRules!$F$2:$G$65,2,FALSE)</f>
        <v>50</v>
      </c>
      <c r="N226">
        <f>'All Combos'!$F226+'All Combos'!$G226</f>
        <v>0</v>
      </c>
      <c r="O226" s="12" t="b">
        <f t="shared" si="7"/>
        <v>0</v>
      </c>
    </row>
    <row r="227" spans="1:15" x14ac:dyDescent="0.2">
      <c r="A227" t="s">
        <v>3</v>
      </c>
      <c r="B227" t="s">
        <v>90</v>
      </c>
      <c r="C227" t="s">
        <v>97</v>
      </c>
      <c r="E227" t="s">
        <v>147</v>
      </c>
      <c r="F227">
        <f>VLOOKUP(E227,'Filter Categories'!$A$2:$B$18,2,FALSE)</f>
        <v>0</v>
      </c>
      <c r="H227">
        <f t="shared" si="6"/>
        <v>0</v>
      </c>
      <c r="I227">
        <f>VLOOKUP($A227&amp;"/"&amp;$B227&amp;"/"&amp;$C227&amp;"/"&amp;IF($D227="","*",$D227),BoostRules!$F$2:$G$65,2,FALSE)</f>
        <v>0</v>
      </c>
      <c r="J227">
        <f>VLOOKUP($A227&amp;"/"&amp;$B227&amp;"/"&amp;"*"&amp;"/"&amp;IF($D227="","*",$D227),BoostRules!$F$2:$G$65,2,FALSE)</f>
        <v>0</v>
      </c>
      <c r="K227">
        <f>VLOOKUP($A227&amp;"/"&amp;$B227&amp;"/"&amp;IF($C227="","*",$C227)&amp;"/"&amp;IF($D227="","*",$D227),BoostRules!$F$2:$G$65,2,FALSE)</f>
        <v>0</v>
      </c>
      <c r="L227">
        <f>VLOOKUP($A227&amp;"/"&amp;"*"&amp;"/"&amp;"*"&amp;"/"&amp;IF($D227="","*",$D227),BoostRules!$F$2:$G$65,2,FALSE)</f>
        <v>50</v>
      </c>
      <c r="N227">
        <f>'All Combos'!$F227+'All Combos'!$G227</f>
        <v>0</v>
      </c>
      <c r="O227" s="12" t="b">
        <f t="shared" si="7"/>
        <v>0</v>
      </c>
    </row>
    <row r="228" spans="1:15" x14ac:dyDescent="0.2">
      <c r="A228" t="s">
        <v>3</v>
      </c>
      <c r="B228" t="s">
        <v>90</v>
      </c>
      <c r="C228" t="s">
        <v>98</v>
      </c>
      <c r="E228" t="s">
        <v>147</v>
      </c>
      <c r="F228">
        <f>VLOOKUP(E228,'Filter Categories'!$A$2:$B$18,2,FALSE)</f>
        <v>0</v>
      </c>
      <c r="H228">
        <f t="shared" si="6"/>
        <v>0</v>
      </c>
      <c r="I228">
        <f>VLOOKUP($A228&amp;"/"&amp;$B228&amp;"/"&amp;$C228&amp;"/"&amp;IF($D228="","*",$D228),BoostRules!$F$2:$G$65,2,FALSE)</f>
        <v>0</v>
      </c>
      <c r="J228">
        <f>VLOOKUP($A228&amp;"/"&amp;$B228&amp;"/"&amp;"*"&amp;"/"&amp;IF($D228="","*",$D228),BoostRules!$F$2:$G$65,2,FALSE)</f>
        <v>0</v>
      </c>
      <c r="K228">
        <f>VLOOKUP($A228&amp;"/"&amp;$B228&amp;"/"&amp;IF($C228="","*",$C228)&amp;"/"&amp;IF($D228="","*",$D228),BoostRules!$F$2:$G$65,2,FALSE)</f>
        <v>0</v>
      </c>
      <c r="L228">
        <f>VLOOKUP($A228&amp;"/"&amp;"*"&amp;"/"&amp;"*"&amp;"/"&amp;IF($D228="","*",$D228),BoostRules!$F$2:$G$65,2,FALSE)</f>
        <v>50</v>
      </c>
      <c r="N228">
        <f>'All Combos'!$F228+'All Combos'!$G228</f>
        <v>0</v>
      </c>
      <c r="O228" s="12" t="b">
        <f t="shared" si="7"/>
        <v>0</v>
      </c>
    </row>
    <row r="229" spans="1:15" x14ac:dyDescent="0.2">
      <c r="A229" t="s">
        <v>3</v>
      </c>
      <c r="B229" t="s">
        <v>90</v>
      </c>
      <c r="C229" t="s">
        <v>99</v>
      </c>
      <c r="E229" t="s">
        <v>147</v>
      </c>
      <c r="F229">
        <f>VLOOKUP(E229,'Filter Categories'!$A$2:$B$18,2,FALSE)</f>
        <v>0</v>
      </c>
      <c r="H229">
        <f t="shared" si="6"/>
        <v>0</v>
      </c>
      <c r="I229">
        <f>VLOOKUP($A229&amp;"/"&amp;$B229&amp;"/"&amp;$C229&amp;"/"&amp;IF($D229="","*",$D229),BoostRules!$F$2:$G$65,2,FALSE)</f>
        <v>0</v>
      </c>
      <c r="J229">
        <f>VLOOKUP($A229&amp;"/"&amp;$B229&amp;"/"&amp;"*"&amp;"/"&amp;IF($D229="","*",$D229),BoostRules!$F$2:$G$65,2,FALSE)</f>
        <v>0</v>
      </c>
      <c r="K229">
        <f>VLOOKUP($A229&amp;"/"&amp;$B229&amp;"/"&amp;IF($C229="","*",$C229)&amp;"/"&amp;IF($D229="","*",$D229),BoostRules!$F$2:$G$65,2,FALSE)</f>
        <v>0</v>
      </c>
      <c r="L229">
        <f>VLOOKUP($A229&amp;"/"&amp;"*"&amp;"/"&amp;"*"&amp;"/"&amp;IF($D229="","*",$D229),BoostRules!$F$2:$G$65,2,FALSE)</f>
        <v>50</v>
      </c>
      <c r="N229">
        <f>'All Combos'!$F229+'All Combos'!$G229</f>
        <v>0</v>
      </c>
      <c r="O229" s="12" t="b">
        <f t="shared" si="7"/>
        <v>0</v>
      </c>
    </row>
    <row r="230" spans="1:15" x14ac:dyDescent="0.2">
      <c r="A230" t="s">
        <v>3</v>
      </c>
      <c r="B230" t="s">
        <v>90</v>
      </c>
      <c r="C230" t="s">
        <v>100</v>
      </c>
      <c r="E230" t="s">
        <v>147</v>
      </c>
      <c r="F230">
        <f>VLOOKUP(E230,'Filter Categories'!$A$2:$B$18,2,FALSE)</f>
        <v>0</v>
      </c>
      <c r="H230">
        <f t="shared" si="6"/>
        <v>0</v>
      </c>
      <c r="I230">
        <f>VLOOKUP($A230&amp;"/"&amp;$B230&amp;"/"&amp;$C230&amp;"/"&amp;IF($D230="","*",$D230),BoostRules!$F$2:$G$65,2,FALSE)</f>
        <v>0</v>
      </c>
      <c r="J230">
        <f>VLOOKUP($A230&amp;"/"&amp;$B230&amp;"/"&amp;"*"&amp;"/"&amp;IF($D230="","*",$D230),BoostRules!$F$2:$G$65,2,FALSE)</f>
        <v>0</v>
      </c>
      <c r="K230">
        <f>VLOOKUP($A230&amp;"/"&amp;$B230&amp;"/"&amp;IF($C230="","*",$C230)&amp;"/"&amp;IF($D230="","*",$D230),BoostRules!$F$2:$G$65,2,FALSE)</f>
        <v>0</v>
      </c>
      <c r="L230">
        <f>VLOOKUP($A230&amp;"/"&amp;"*"&amp;"/"&amp;"*"&amp;"/"&amp;IF($D230="","*",$D230),BoostRules!$F$2:$G$65,2,FALSE)</f>
        <v>50</v>
      </c>
      <c r="N230">
        <f>'All Combos'!$F230+'All Combos'!$G230</f>
        <v>0</v>
      </c>
      <c r="O230" s="12" t="b">
        <f t="shared" si="7"/>
        <v>0</v>
      </c>
    </row>
    <row r="231" spans="1:15" x14ac:dyDescent="0.2">
      <c r="A231" t="s">
        <v>3</v>
      </c>
      <c r="B231" t="s">
        <v>90</v>
      </c>
      <c r="C231" t="s">
        <v>101</v>
      </c>
      <c r="E231" t="s">
        <v>147</v>
      </c>
      <c r="F231">
        <f>VLOOKUP(E231,'Filter Categories'!$A$2:$B$18,2,FALSE)</f>
        <v>0</v>
      </c>
      <c r="H231">
        <f t="shared" si="6"/>
        <v>0</v>
      </c>
      <c r="I231">
        <f>VLOOKUP($A231&amp;"/"&amp;$B231&amp;"/"&amp;$C231&amp;"/"&amp;IF($D231="","*",$D231),BoostRules!$F$2:$G$65,2,FALSE)</f>
        <v>0</v>
      </c>
      <c r="J231">
        <f>VLOOKUP($A231&amp;"/"&amp;$B231&amp;"/"&amp;"*"&amp;"/"&amp;IF($D231="","*",$D231),BoostRules!$F$2:$G$65,2,FALSE)</f>
        <v>0</v>
      </c>
      <c r="K231">
        <f>VLOOKUP($A231&amp;"/"&amp;$B231&amp;"/"&amp;IF($C231="","*",$C231)&amp;"/"&amp;IF($D231="","*",$D231),BoostRules!$F$2:$G$65,2,FALSE)</f>
        <v>0</v>
      </c>
      <c r="L231">
        <f>VLOOKUP($A231&amp;"/"&amp;"*"&amp;"/"&amp;"*"&amp;"/"&amp;IF($D231="","*",$D231),BoostRules!$F$2:$G$65,2,FALSE)</f>
        <v>50</v>
      </c>
      <c r="N231">
        <f>'All Combos'!$F231+'All Combos'!$G231</f>
        <v>0</v>
      </c>
      <c r="O231" s="12" t="b">
        <f t="shared" si="7"/>
        <v>0</v>
      </c>
    </row>
    <row r="232" spans="1:15" x14ac:dyDescent="0.2">
      <c r="A232" t="s">
        <v>3</v>
      </c>
      <c r="B232" t="s">
        <v>90</v>
      </c>
      <c r="C232" t="s">
        <v>102</v>
      </c>
      <c r="E232" t="s">
        <v>147</v>
      </c>
      <c r="F232">
        <f>VLOOKUP(E232,'Filter Categories'!$A$2:$B$18,2,FALSE)</f>
        <v>0</v>
      </c>
      <c r="H232">
        <f t="shared" si="6"/>
        <v>0</v>
      </c>
      <c r="I232">
        <f>VLOOKUP($A232&amp;"/"&amp;$B232&amp;"/"&amp;$C232&amp;"/"&amp;IF($D232="","*",$D232),BoostRules!$F$2:$G$65,2,FALSE)</f>
        <v>0</v>
      </c>
      <c r="J232">
        <f>VLOOKUP($A232&amp;"/"&amp;$B232&amp;"/"&amp;"*"&amp;"/"&amp;IF($D232="","*",$D232),BoostRules!$F$2:$G$65,2,FALSE)</f>
        <v>0</v>
      </c>
      <c r="K232">
        <f>VLOOKUP($A232&amp;"/"&amp;$B232&amp;"/"&amp;IF($C232="","*",$C232)&amp;"/"&amp;IF($D232="","*",$D232),BoostRules!$F$2:$G$65,2,FALSE)</f>
        <v>0</v>
      </c>
      <c r="L232">
        <f>VLOOKUP($A232&amp;"/"&amp;"*"&amp;"/"&amp;"*"&amp;"/"&amp;IF($D232="","*",$D232),BoostRules!$F$2:$G$65,2,FALSE)</f>
        <v>50</v>
      </c>
      <c r="N232">
        <f>'All Combos'!$F232+'All Combos'!$G232</f>
        <v>0</v>
      </c>
      <c r="O232" s="12" t="b">
        <f t="shared" si="7"/>
        <v>0</v>
      </c>
    </row>
    <row r="233" spans="1:15" x14ac:dyDescent="0.2">
      <c r="A233" t="s">
        <v>3</v>
      </c>
      <c r="B233" t="s">
        <v>90</v>
      </c>
      <c r="C233" t="s">
        <v>103</v>
      </c>
      <c r="E233" t="s">
        <v>147</v>
      </c>
      <c r="F233">
        <f>VLOOKUP(E233,'Filter Categories'!$A$2:$B$18,2,FALSE)</f>
        <v>0</v>
      </c>
      <c r="H233">
        <f t="shared" si="6"/>
        <v>0</v>
      </c>
      <c r="I233">
        <f>VLOOKUP($A233&amp;"/"&amp;$B233&amp;"/"&amp;$C233&amp;"/"&amp;IF($D233="","*",$D233),BoostRules!$F$2:$G$65,2,FALSE)</f>
        <v>0</v>
      </c>
      <c r="J233">
        <f>VLOOKUP($A233&amp;"/"&amp;$B233&amp;"/"&amp;"*"&amp;"/"&amp;IF($D233="","*",$D233),BoostRules!$F$2:$G$65,2,FALSE)</f>
        <v>0</v>
      </c>
      <c r="K233">
        <f>VLOOKUP($A233&amp;"/"&amp;$B233&amp;"/"&amp;IF($C233="","*",$C233)&amp;"/"&amp;IF($D233="","*",$D233),BoostRules!$F$2:$G$65,2,FALSE)</f>
        <v>0</v>
      </c>
      <c r="L233">
        <f>VLOOKUP($A233&amp;"/"&amp;"*"&amp;"/"&amp;"*"&amp;"/"&amp;IF($D233="","*",$D233),BoostRules!$F$2:$G$65,2,FALSE)</f>
        <v>50</v>
      </c>
      <c r="N233">
        <f>'All Combos'!$F233+'All Combos'!$G233</f>
        <v>0</v>
      </c>
      <c r="O233" s="12" t="b">
        <f t="shared" si="7"/>
        <v>0</v>
      </c>
    </row>
    <row r="234" spans="1:15" x14ac:dyDescent="0.2">
      <c r="A234" t="s">
        <v>6</v>
      </c>
      <c r="B234" t="s">
        <v>45</v>
      </c>
      <c r="C234" t="s">
        <v>181</v>
      </c>
      <c r="E234" t="s">
        <v>145</v>
      </c>
      <c r="F234">
        <f>VLOOKUP(E234,'Filter Categories'!$A$2:$B$18,2,FALSE)</f>
        <v>200</v>
      </c>
      <c r="G234">
        <v>90</v>
      </c>
      <c r="H234">
        <f>IFERROR(I234,IFERROR(J234,IFERROR(K234,IFERROR(L234,IFERROR(M234,0)))))</f>
        <v>60</v>
      </c>
      <c r="I234" t="e">
        <f>VLOOKUP($A234&amp;"/"&amp;$B234&amp;"/"&amp;$C234&amp;"/"&amp;IF($D234="","*",$D234),BoostRules!$F$2:$G$65,2,FALSE)</f>
        <v>#N/A</v>
      </c>
      <c r="J234">
        <f>VLOOKUP($A234&amp;"/"&amp;$B234&amp;"/"&amp;"*"&amp;"/"&amp;IF($D234="","*",$D234),BoostRules!$F$2:$G$65,2,FALSE)</f>
        <v>60</v>
      </c>
      <c r="K234" t="e">
        <f>VLOOKUP($A234&amp;"/"&amp;$B234&amp;"/"&amp;IF($C234="","*",$C234)&amp;"/"&amp;IF($D234="","*",$D234),BoostRules!$F$2:$G$65,2,FALSE)</f>
        <v>#N/A</v>
      </c>
      <c r="L234">
        <f>VLOOKUP($A234&amp;"/"&amp;"*"&amp;"/"&amp;"*"&amp;"/"&amp;IF($D234="","*",$D234),BoostRules!$F$2:$G$65,2,FALSE)</f>
        <v>60</v>
      </c>
      <c r="N234">
        <f>'All Combos'!$F234+'All Combos'!$G234</f>
        <v>290</v>
      </c>
      <c r="O234" s="12" t="b">
        <f>G234&lt;&gt;H234</f>
        <v>1</v>
      </c>
    </row>
    <row r="235" spans="1:15" x14ac:dyDescent="0.2">
      <c r="A235" t="s">
        <v>6</v>
      </c>
      <c r="B235" t="s">
        <v>45</v>
      </c>
      <c r="C235" t="s">
        <v>182</v>
      </c>
      <c r="E235" t="s">
        <v>145</v>
      </c>
      <c r="F235">
        <f>VLOOKUP(E235,'Filter Categories'!$A$2:$B$18,2,FALSE)</f>
        <v>200</v>
      </c>
      <c r="G235">
        <v>10</v>
      </c>
      <c r="H235">
        <f>IFERROR(I235,IFERROR(J235,IFERROR(K235,IFERROR(L235,IFERROR(M235,0)))))</f>
        <v>60</v>
      </c>
      <c r="I235" t="e">
        <f>VLOOKUP($A235&amp;"/"&amp;$B235&amp;"/"&amp;$C235&amp;"/"&amp;IF($D235="","*",$D235),BoostRules!$F$2:$G$65,2,FALSE)</f>
        <v>#N/A</v>
      </c>
      <c r="J235">
        <f>VLOOKUP($A235&amp;"/"&amp;$B235&amp;"/"&amp;"*"&amp;"/"&amp;IF($D235="","*",$D235),BoostRules!$F$2:$G$65,2,FALSE)</f>
        <v>60</v>
      </c>
      <c r="K235" t="e">
        <f>VLOOKUP($A235&amp;"/"&amp;$B235&amp;"/"&amp;IF($C235="","*",$C235)&amp;"/"&amp;IF($D235="","*",$D235),BoostRules!$F$2:$G$65,2,FALSE)</f>
        <v>#N/A</v>
      </c>
      <c r="L235">
        <f>VLOOKUP($A235&amp;"/"&amp;"*"&amp;"/"&amp;"*"&amp;"/"&amp;IF($D235="","*",$D235),BoostRules!$F$2:$G$65,2,FALSE)</f>
        <v>60</v>
      </c>
      <c r="N235">
        <f>'All Combos'!$F235+'All Combos'!$G235</f>
        <v>210</v>
      </c>
      <c r="O235" s="12" t="b">
        <f>G235&lt;&gt;H235</f>
        <v>1</v>
      </c>
    </row>
  </sheetData>
  <conditionalFormatting sqref="H2:H233">
    <cfRule type="expression" dxfId="2" priority="4">
      <formula>"H2&lt;&gt;G2"</formula>
    </cfRule>
  </conditionalFormatting>
  <conditionalFormatting sqref="N236:N65537 O1:O235">
    <cfRule type="cellIs" dxfId="1" priority="2" operator="equal">
      <formula>TRUE</formula>
    </cfRule>
  </conditionalFormatting>
  <conditionalFormatting sqref="H234:H235">
    <cfRule type="expression" dxfId="0" priority="1">
      <formula>"H2&lt;&gt;G2"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H57" sqref="H57"/>
    </sheetView>
  </sheetViews>
  <sheetFormatPr baseColWidth="10" defaultRowHeight="16" x14ac:dyDescent="0.2"/>
  <cols>
    <col min="2" max="2" width="11.6640625" customWidth="1"/>
    <col min="3" max="3" width="25.6640625" customWidth="1"/>
    <col min="4" max="4" width="23.33203125" bestFit="1" customWidth="1"/>
    <col min="5" max="5" width="19.1640625" bestFit="1" customWidth="1"/>
    <col min="6" max="6" width="52.33203125" bestFit="1" customWidth="1"/>
    <col min="9" max="9" width="71.6640625" bestFit="1" customWidth="1"/>
  </cols>
  <sheetData>
    <row r="1" spans="1:9" ht="17" thickBot="1" x14ac:dyDescent="0.25">
      <c r="A1" s="8" t="s">
        <v>180</v>
      </c>
      <c r="B1" t="s">
        <v>8</v>
      </c>
      <c r="C1" t="s">
        <v>0</v>
      </c>
      <c r="D1" t="s">
        <v>1</v>
      </c>
      <c r="E1" t="s">
        <v>118</v>
      </c>
      <c r="F1" t="s">
        <v>173</v>
      </c>
      <c r="G1" t="s">
        <v>172</v>
      </c>
    </row>
    <row r="2" spans="1:9" ht="17" thickTop="1" x14ac:dyDescent="0.2">
      <c r="A2" s="9" t="b">
        <v>1</v>
      </c>
      <c r="B2" t="s">
        <v>6</v>
      </c>
      <c r="C2" t="s">
        <v>45</v>
      </c>
      <c r="D2" t="s">
        <v>46</v>
      </c>
      <c r="F2" t="str">
        <f t="shared" ref="F2:F33" si="0">B2&amp;"/"&amp;IF(C2="","*",C2)&amp;"/"&amp;IF(D2="","*",D2)&amp;"/"&amp;IF(E2="","*",E2)</f>
        <v>earthquake/Earthquake/Minor/*</v>
      </c>
      <c r="G2">
        <v>60</v>
      </c>
      <c r="I2" t="str">
        <f>IF(E2&lt;&gt;"", "{ priority: "&amp;G2&amp;", rules: [['"&amp;B2&amp;"','"&amp;IF(C2&lt;&gt;"",C2,"*")&amp;"','"&amp;IF(D2&lt;&gt;"",D2,"*")&amp;"'"&amp;IF(E2&lt;&gt;"",",'"&amp;E2&amp;"'","")&amp;"]]}", "{ priority: "&amp;G2&amp;", rules: [['"&amp;B2&amp;"'"&amp;IF(C2&lt;&gt;"",",'"&amp;C2&amp;"'","")&amp;IF(D2&lt;&gt;"",",'"&amp;D2&amp;"'","")&amp;"]]}")&amp;","</f>
        <v>{ priority: 60, rules: [['earthquake','Earthquake','Minor']]},</v>
      </c>
    </row>
    <row r="3" spans="1:9" x14ac:dyDescent="0.2">
      <c r="A3" s="10" t="b">
        <v>1</v>
      </c>
      <c r="B3" t="s">
        <v>6</v>
      </c>
      <c r="C3" t="s">
        <v>45</v>
      </c>
      <c r="D3" t="s">
        <v>47</v>
      </c>
      <c r="F3" t="str">
        <f t="shared" si="0"/>
        <v>earthquake/Earthquake/Moderate/*</v>
      </c>
      <c r="G3">
        <v>70</v>
      </c>
      <c r="I3" t="str">
        <f t="shared" ref="I3:I65" si="1">IF(E3&lt;&gt;"", "{ priority: "&amp;G3&amp;", rules: [['"&amp;B3&amp;"','"&amp;IF(C3&lt;&gt;"",C3,"*")&amp;"','"&amp;IF(D3&lt;&gt;"",D3,"*")&amp;"'"&amp;IF(E3&lt;&gt;"",",'"&amp;E3&amp;"'","")&amp;"]]}", "{ priority: "&amp;G3&amp;", rules: [['"&amp;B3&amp;"'"&amp;IF(C3&lt;&gt;"",",'"&amp;C3&amp;"'","")&amp;IF(D3&lt;&gt;"",",'"&amp;D3&amp;"'","")&amp;"]]}")&amp;","</f>
        <v>{ priority: 70, rules: [['earthquake','Earthquake','Moderate']]},</v>
      </c>
    </row>
    <row r="4" spans="1:9" x14ac:dyDescent="0.2">
      <c r="A4" s="9" t="b">
        <v>1</v>
      </c>
      <c r="B4" t="s">
        <v>6</v>
      </c>
      <c r="C4" t="s">
        <v>45</v>
      </c>
      <c r="D4" t="s">
        <v>48</v>
      </c>
      <c r="F4" t="str">
        <f t="shared" si="0"/>
        <v>earthquake/Earthquake/Severe/*</v>
      </c>
      <c r="G4">
        <v>80</v>
      </c>
      <c r="I4" t="str">
        <f t="shared" si="1"/>
        <v>{ priority: 80, rules: [['earthquake','Earthquake','Severe']]},</v>
      </c>
    </row>
    <row r="5" spans="1:9" x14ac:dyDescent="0.2">
      <c r="A5" s="10" t="b">
        <v>1</v>
      </c>
      <c r="B5" t="s">
        <v>3</v>
      </c>
      <c r="E5" t="s">
        <v>120</v>
      </c>
      <c r="F5" s="12" t="str">
        <f t="shared" si="0"/>
        <v>incident/*/*/Not Yet Under Control</v>
      </c>
      <c r="G5">
        <v>50</v>
      </c>
      <c r="I5" t="str">
        <f t="shared" si="1"/>
        <v>{ priority: 50, rules: [['incident','*','*','Not Yet Under Control']]},</v>
      </c>
    </row>
    <row r="6" spans="1:9" x14ac:dyDescent="0.2">
      <c r="A6" s="9" t="b">
        <v>1</v>
      </c>
      <c r="B6" t="s">
        <v>3</v>
      </c>
      <c r="E6" t="s">
        <v>119</v>
      </c>
      <c r="F6" t="str">
        <f t="shared" si="0"/>
        <v>incident/*/*/Responding</v>
      </c>
      <c r="G6">
        <v>50</v>
      </c>
      <c r="I6" t="str">
        <f t="shared" si="1"/>
        <v>{ priority: 50, rules: [['incident','*','*','Responding']]},</v>
      </c>
    </row>
    <row r="7" spans="1:9" x14ac:dyDescent="0.2">
      <c r="A7" s="10" t="b">
        <v>1</v>
      </c>
      <c r="B7" t="s">
        <v>3</v>
      </c>
      <c r="E7" t="s">
        <v>122</v>
      </c>
      <c r="F7" s="12" t="str">
        <f t="shared" si="0"/>
        <v>incident/*/*/Safe</v>
      </c>
      <c r="G7">
        <v>10</v>
      </c>
      <c r="I7" t="str">
        <f t="shared" si="1"/>
        <v>{ priority: 10, rules: [['incident','*','*','Safe']]},</v>
      </c>
    </row>
    <row r="8" spans="1:9" x14ac:dyDescent="0.2">
      <c r="A8" s="9" t="b">
        <v>1</v>
      </c>
      <c r="B8" t="s">
        <v>3</v>
      </c>
      <c r="E8" t="s">
        <v>121</v>
      </c>
      <c r="F8" s="12" t="str">
        <f t="shared" si="0"/>
        <v>incident/*/*/Under Control</v>
      </c>
      <c r="G8">
        <v>10</v>
      </c>
      <c r="I8" t="str">
        <f t="shared" si="1"/>
        <v>{ priority: 10, rules: [['incident','*','*','Under Control']]},</v>
      </c>
    </row>
    <row r="9" spans="1:9" x14ac:dyDescent="0.2">
      <c r="A9" s="10"/>
      <c r="B9" t="s">
        <v>3</v>
      </c>
      <c r="C9" t="s">
        <v>74</v>
      </c>
      <c r="D9" t="s">
        <v>75</v>
      </c>
      <c r="F9" t="str">
        <f t="shared" si="0"/>
        <v>incident/Accident / Rescue/Aircraft/*</v>
      </c>
      <c r="G9">
        <v>20</v>
      </c>
      <c r="I9" t="str">
        <f t="shared" si="1"/>
        <v>{ priority: 20, rules: [['incident','Accident / Rescue','Aircraft']]},</v>
      </c>
    </row>
    <row r="10" spans="1:9" x14ac:dyDescent="0.2">
      <c r="A10" s="9"/>
      <c r="B10" t="s">
        <v>3</v>
      </c>
      <c r="C10" t="s">
        <v>74</v>
      </c>
      <c r="D10" t="s">
        <v>163</v>
      </c>
      <c r="F10" t="str">
        <f t="shared" si="0"/>
        <v>incident/Accident / Rescue/Heat/*</v>
      </c>
      <c r="G10">
        <v>10</v>
      </c>
      <c r="I10" t="str">
        <f t="shared" si="1"/>
        <v>{ priority: 10, rules: [['incident','Accident / Rescue','Heat']]},</v>
      </c>
    </row>
    <row r="11" spans="1:9" x14ac:dyDescent="0.2">
      <c r="A11" s="10"/>
      <c r="B11" t="s">
        <v>3</v>
      </c>
      <c r="C11" t="s">
        <v>74</v>
      </c>
      <c r="D11" t="s">
        <v>77</v>
      </c>
      <c r="F11" t="str">
        <f t="shared" si="0"/>
        <v>incident/Accident / Rescue/Incident/*</v>
      </c>
      <c r="G11">
        <v>10</v>
      </c>
      <c r="I11" t="str">
        <f t="shared" si="1"/>
        <v>{ priority: 10, rules: [['incident','Accident / Rescue','Incident']]},</v>
      </c>
    </row>
    <row r="12" spans="1:9" x14ac:dyDescent="0.2">
      <c r="A12" s="9"/>
      <c r="B12" t="s">
        <v>3</v>
      </c>
      <c r="C12" t="s">
        <v>74</v>
      </c>
      <c r="D12" t="s">
        <v>78</v>
      </c>
      <c r="F12" t="str">
        <f t="shared" si="0"/>
        <v>incident/Accident / Rescue/Rail/*</v>
      </c>
      <c r="G12">
        <v>15</v>
      </c>
      <c r="I12" t="str">
        <f t="shared" si="1"/>
        <v>{ priority: 15, rules: [['incident','Accident / Rescue','Rail']]},</v>
      </c>
    </row>
    <row r="13" spans="1:9" x14ac:dyDescent="0.2">
      <c r="A13" s="10"/>
      <c r="B13" t="s">
        <v>3</v>
      </c>
      <c r="C13" t="s">
        <v>74</v>
      </c>
      <c r="D13" t="s">
        <v>79</v>
      </c>
      <c r="F13" t="str">
        <f t="shared" si="0"/>
        <v>incident/Accident / Rescue/Rescue/*</v>
      </c>
      <c r="G13">
        <v>90</v>
      </c>
      <c r="I13" t="str">
        <f t="shared" si="1"/>
        <v>{ priority: 90, rules: [['incident','Accident / Rescue','Rescue']]},</v>
      </c>
    </row>
    <row r="14" spans="1:9" x14ac:dyDescent="0.2">
      <c r="A14" s="9"/>
      <c r="B14" t="s">
        <v>3</v>
      </c>
      <c r="C14" t="s">
        <v>74</v>
      </c>
      <c r="D14" t="s">
        <v>80</v>
      </c>
      <c r="F14" t="str">
        <f t="shared" si="0"/>
        <v>incident/Accident / Rescue/Road Accident/*</v>
      </c>
      <c r="G14">
        <v>90</v>
      </c>
      <c r="I14" t="str">
        <f t="shared" si="1"/>
        <v>{ priority: 90, rules: [['incident','Accident / Rescue','Road Accident']]},</v>
      </c>
    </row>
    <row r="15" spans="1:9" x14ac:dyDescent="0.2">
      <c r="A15" s="10"/>
      <c r="B15" t="s">
        <v>3</v>
      </c>
      <c r="C15" t="s">
        <v>74</v>
      </c>
      <c r="D15" t="s">
        <v>117</v>
      </c>
      <c r="F15" t="str">
        <f t="shared" si="0"/>
        <v>incident/Accident / Rescue/Ship/*</v>
      </c>
      <c r="G15">
        <v>10</v>
      </c>
      <c r="I15" t="str">
        <f t="shared" si="1"/>
        <v>{ priority: 10, rules: [['incident','Accident / Rescue','Ship']]},</v>
      </c>
    </row>
    <row r="16" spans="1:9" x14ac:dyDescent="0.2">
      <c r="A16" s="9"/>
      <c r="B16" t="s">
        <v>3</v>
      </c>
      <c r="C16" t="s">
        <v>74</v>
      </c>
      <c r="D16" t="s">
        <v>81</v>
      </c>
      <c r="F16" t="str">
        <f t="shared" si="0"/>
        <v>incident/Accident / Rescue/Trench Rescue/*</v>
      </c>
      <c r="G16">
        <v>0</v>
      </c>
      <c r="I16" t="str">
        <f t="shared" si="1"/>
        <v>{ priority: 0, rules: [['incident','Accident / Rescue','Trench Rescue']]},</v>
      </c>
    </row>
    <row r="17" spans="1:9" x14ac:dyDescent="0.2">
      <c r="A17" s="10"/>
      <c r="B17" t="s">
        <v>3</v>
      </c>
      <c r="C17" t="s">
        <v>74</v>
      </c>
      <c r="D17" t="s">
        <v>82</v>
      </c>
      <c r="F17" t="str">
        <f t="shared" si="0"/>
        <v>incident/Accident / Rescue/Usar/*</v>
      </c>
      <c r="G17">
        <v>50</v>
      </c>
      <c r="I17" t="str">
        <f t="shared" si="1"/>
        <v>{ priority: 50, rules: [['incident','Accident / Rescue','Usar']]},</v>
      </c>
    </row>
    <row r="18" spans="1:9" x14ac:dyDescent="0.2">
      <c r="A18" s="9"/>
      <c r="B18" t="s">
        <v>3</v>
      </c>
      <c r="C18" t="s">
        <v>74</v>
      </c>
      <c r="D18" t="s">
        <v>83</v>
      </c>
      <c r="F18" t="str">
        <f t="shared" si="0"/>
        <v>incident/Accident / Rescue/Washaway/*</v>
      </c>
      <c r="G18">
        <v>60</v>
      </c>
      <c r="I18" t="str">
        <f t="shared" si="1"/>
        <v>{ priority: 60, rules: [['incident','Accident / Rescue','Washaway']]},</v>
      </c>
    </row>
    <row r="19" spans="1:9" x14ac:dyDescent="0.2">
      <c r="A19" s="10"/>
      <c r="B19" t="s">
        <v>3</v>
      </c>
      <c r="C19" t="s">
        <v>135</v>
      </c>
      <c r="D19" t="s">
        <v>137</v>
      </c>
      <c r="F19" t="str">
        <f t="shared" si="0"/>
        <v>incident/Agricultural/Animal Health/*</v>
      </c>
      <c r="G19">
        <v>80</v>
      </c>
      <c r="I19" t="str">
        <f t="shared" si="1"/>
        <v>{ priority: 80, rules: [['incident','Agricultural','Animal Health']]},</v>
      </c>
    </row>
    <row r="20" spans="1:9" x14ac:dyDescent="0.2">
      <c r="A20" s="9"/>
      <c r="B20" t="s">
        <v>3</v>
      </c>
      <c r="C20" t="s">
        <v>135</v>
      </c>
      <c r="D20" t="s">
        <v>136</v>
      </c>
      <c r="F20" t="str">
        <f t="shared" si="0"/>
        <v>incident/Agricultural/Plant/*</v>
      </c>
      <c r="G20">
        <v>40</v>
      </c>
      <c r="I20" t="str">
        <f t="shared" si="1"/>
        <v>{ priority: 40, rules: [['incident','Agricultural','Plant']]},</v>
      </c>
    </row>
    <row r="21" spans="1:9" x14ac:dyDescent="0.2">
      <c r="A21" s="10"/>
      <c r="B21" t="s">
        <v>3</v>
      </c>
      <c r="C21" t="s">
        <v>125</v>
      </c>
      <c r="D21" t="s">
        <v>125</v>
      </c>
      <c r="F21" s="12" t="str">
        <f t="shared" si="0"/>
        <v>incident/Building Damage/Building Damage/*</v>
      </c>
      <c r="G21">
        <v>50</v>
      </c>
      <c r="I21" t="str">
        <f t="shared" si="1"/>
        <v>{ priority: 50, rules: [['incident','Building Damage','Building Damage']]},</v>
      </c>
    </row>
    <row r="22" spans="1:9" x14ac:dyDescent="0.2">
      <c r="A22" s="9"/>
      <c r="B22" t="s">
        <v>3</v>
      </c>
      <c r="C22" t="s">
        <v>45</v>
      </c>
      <c r="D22" t="s">
        <v>45</v>
      </c>
      <c r="F22" t="str">
        <f t="shared" si="0"/>
        <v>incident/Earthquake/Earthquake/*</v>
      </c>
      <c r="G22">
        <v>90</v>
      </c>
      <c r="I22" t="str">
        <f t="shared" si="1"/>
        <v>{ priority: 90, rules: [['incident','Earthquake','Earthquake']]},</v>
      </c>
    </row>
    <row r="23" spans="1:9" x14ac:dyDescent="0.2">
      <c r="A23" s="10"/>
      <c r="B23" t="s">
        <v>3</v>
      </c>
      <c r="C23" t="s">
        <v>138</v>
      </c>
      <c r="D23" t="s">
        <v>140</v>
      </c>
      <c r="F23" t="str">
        <f t="shared" si="0"/>
        <v>incident/Environment/Invertebrate Animal Plague/*</v>
      </c>
      <c r="G23">
        <v>70</v>
      </c>
      <c r="I23" t="str">
        <f t="shared" si="1"/>
        <v>{ priority: 70, rules: [['incident','Environment','Invertebrate Animal Plague']]},</v>
      </c>
    </row>
    <row r="24" spans="1:9" x14ac:dyDescent="0.2">
      <c r="A24" s="9"/>
      <c r="B24" t="s">
        <v>3</v>
      </c>
      <c r="C24" t="s">
        <v>138</v>
      </c>
      <c r="D24" t="s">
        <v>139</v>
      </c>
      <c r="F24" t="str">
        <f t="shared" si="0"/>
        <v>incident/Environment/Vertebrate Animal Plague/*</v>
      </c>
      <c r="G24">
        <v>60</v>
      </c>
      <c r="I24" t="str">
        <f t="shared" si="1"/>
        <v>{ priority: 60, rules: [['incident','Environment','Vertebrate Animal Plague']]},</v>
      </c>
    </row>
    <row r="25" spans="1:9" x14ac:dyDescent="0.2">
      <c r="A25" s="10"/>
      <c r="B25" t="s">
        <v>3</v>
      </c>
      <c r="C25" t="s">
        <v>91</v>
      </c>
      <c r="D25" t="s">
        <v>124</v>
      </c>
      <c r="F25" t="str">
        <f t="shared" si="0"/>
        <v>incident/Hazardous Material/Gas Leaks/*</v>
      </c>
      <c r="G25">
        <v>70</v>
      </c>
      <c r="I25" t="str">
        <f t="shared" si="1"/>
        <v>{ priority: 70, rules: [['incident','Hazardous Material','Gas Leaks']]},</v>
      </c>
    </row>
    <row r="26" spans="1:9" x14ac:dyDescent="0.2">
      <c r="A26" s="9"/>
      <c r="B26" t="s">
        <v>3</v>
      </c>
      <c r="C26" t="s">
        <v>91</v>
      </c>
      <c r="D26" t="s">
        <v>91</v>
      </c>
      <c r="F26" t="str">
        <f t="shared" si="0"/>
        <v>incident/Hazardous Material/Hazardous Material/*</v>
      </c>
      <c r="G26">
        <v>80</v>
      </c>
      <c r="I26" t="str">
        <f t="shared" si="1"/>
        <v>{ priority: 80, rules: [['incident','Hazardous Material','Hazardous Material']]},</v>
      </c>
    </row>
    <row r="27" spans="1:9" x14ac:dyDescent="0.2">
      <c r="A27" s="10"/>
      <c r="B27" t="s">
        <v>3</v>
      </c>
      <c r="C27" t="s">
        <v>91</v>
      </c>
      <c r="D27" t="s">
        <v>123</v>
      </c>
      <c r="F27" t="str">
        <f t="shared" si="0"/>
        <v>incident/Hazardous Material/Liquid Spills/*</v>
      </c>
      <c r="G27">
        <v>60</v>
      </c>
      <c r="I27" t="str">
        <f t="shared" si="1"/>
        <v>{ priority: 60, rules: [['incident','Hazardous Material','Liquid Spills']]},</v>
      </c>
    </row>
    <row r="28" spans="1:9" x14ac:dyDescent="0.2">
      <c r="A28" s="9"/>
      <c r="B28" t="s">
        <v>3</v>
      </c>
      <c r="C28" t="s">
        <v>130</v>
      </c>
      <c r="D28" t="s">
        <v>130</v>
      </c>
      <c r="F28" t="str">
        <f t="shared" si="0"/>
        <v>incident/Landslide/Landslide/*</v>
      </c>
      <c r="G28">
        <v>53</v>
      </c>
      <c r="I28" t="str">
        <f t="shared" si="1"/>
        <v>{ priority: 53, rules: [['incident','Landslide','Landslide']]},</v>
      </c>
    </row>
    <row r="29" spans="1:9" x14ac:dyDescent="0.2">
      <c r="A29" s="10"/>
      <c r="B29" t="s">
        <v>3</v>
      </c>
      <c r="C29" t="s">
        <v>92</v>
      </c>
      <c r="D29" t="s">
        <v>93</v>
      </c>
      <c r="F29" s="12" t="str">
        <f t="shared" si="0"/>
        <v>incident/Medical/Medical Emergency/*</v>
      </c>
      <c r="G29">
        <v>80</v>
      </c>
      <c r="I29" t="str">
        <f t="shared" si="1"/>
        <v>{ priority: 80, rules: [['incident','Medical','Medical Emergency']]},</v>
      </c>
    </row>
    <row r="30" spans="1:9" x14ac:dyDescent="0.2">
      <c r="A30" s="9"/>
      <c r="B30" t="s">
        <v>3</v>
      </c>
      <c r="C30" t="s">
        <v>92</v>
      </c>
      <c r="D30" t="s">
        <v>92</v>
      </c>
      <c r="F30" s="12" t="str">
        <f t="shared" si="0"/>
        <v>incident/Medical/Medical/*</v>
      </c>
      <c r="G30">
        <v>70</v>
      </c>
      <c r="I30" t="str">
        <f t="shared" si="1"/>
        <v>{ priority: 70, rules: [['incident','Medical','Medical']]},</v>
      </c>
    </row>
    <row r="31" spans="1:9" x14ac:dyDescent="0.2">
      <c r="A31" s="10"/>
      <c r="B31" t="s">
        <v>3</v>
      </c>
      <c r="C31" t="s">
        <v>90</v>
      </c>
      <c r="F31" s="12" t="str">
        <f t="shared" si="0"/>
        <v>incident/Other/*/*</v>
      </c>
      <c r="G31">
        <v>0</v>
      </c>
      <c r="I31" t="str">
        <f t="shared" si="1"/>
        <v>{ priority: 0, rules: [['incident','Other']]},</v>
      </c>
    </row>
    <row r="32" spans="1:9" x14ac:dyDescent="0.2">
      <c r="A32" s="9"/>
      <c r="B32" t="s">
        <v>3</v>
      </c>
      <c r="C32" t="s">
        <v>90</v>
      </c>
      <c r="D32" t="s">
        <v>94</v>
      </c>
      <c r="F32" s="12" t="str">
        <f t="shared" si="0"/>
        <v>incident/Other/Assist - Ambulance Vic/*</v>
      </c>
      <c r="G32">
        <v>20</v>
      </c>
      <c r="I32" t="str">
        <f t="shared" si="1"/>
        <v>{ priority: 20, rules: [['incident','Other','Assist - Ambulance Vic']]},</v>
      </c>
    </row>
    <row r="33" spans="1:9" x14ac:dyDescent="0.2">
      <c r="A33" s="10"/>
      <c r="B33" t="s">
        <v>3</v>
      </c>
      <c r="C33" t="s">
        <v>90</v>
      </c>
      <c r="D33" t="s">
        <v>56</v>
      </c>
      <c r="F33" s="12" t="str">
        <f t="shared" si="0"/>
        <v>incident/Other/Dam Failure/*</v>
      </c>
      <c r="G33">
        <v>30</v>
      </c>
      <c r="I33" t="str">
        <f t="shared" si="1"/>
        <v>{ priority: 30, rules: [['incident','Other','Dam Failure']]},</v>
      </c>
    </row>
    <row r="34" spans="1:9" x14ac:dyDescent="0.2">
      <c r="A34" s="9"/>
      <c r="B34" t="s">
        <v>3</v>
      </c>
      <c r="C34" t="s">
        <v>90</v>
      </c>
      <c r="D34" t="s">
        <v>90</v>
      </c>
      <c r="F34" t="str">
        <f t="shared" ref="F34:F56" si="2">B34&amp;"/"&amp;IF(C34="","*",C34)&amp;"/"&amp;IF(D34="","*",D34)&amp;"/"&amp;IF(E34="","*",E34)</f>
        <v>incident/Other/Other/*</v>
      </c>
      <c r="G34">
        <v>20</v>
      </c>
      <c r="I34" t="str">
        <f t="shared" si="1"/>
        <v>{ priority: 20, rules: [['incident','Other','Other']]},</v>
      </c>
    </row>
    <row r="35" spans="1:9" x14ac:dyDescent="0.2">
      <c r="A35" s="10" t="b">
        <v>1</v>
      </c>
      <c r="B35" t="s">
        <v>3</v>
      </c>
      <c r="C35" t="s">
        <v>104</v>
      </c>
      <c r="E35" t="s">
        <v>160</v>
      </c>
      <c r="F35" s="12" t="str">
        <f t="shared" si="2"/>
        <v>incident/Planned Burn/*/In Progress</v>
      </c>
      <c r="G35">
        <v>30</v>
      </c>
      <c r="I35" t="str">
        <f t="shared" si="1"/>
        <v>{ priority: 30, rules: [['incident','Planned Burn','*','In Progress']]},</v>
      </c>
    </row>
    <row r="36" spans="1:9" x14ac:dyDescent="0.2">
      <c r="A36" s="9" t="b">
        <v>1</v>
      </c>
      <c r="B36" t="s">
        <v>3</v>
      </c>
      <c r="C36" t="s">
        <v>104</v>
      </c>
      <c r="E36" t="s">
        <v>161</v>
      </c>
      <c r="F36" s="12" t="str">
        <f t="shared" si="2"/>
        <v>incident/Planned Burn/*/Patrolled</v>
      </c>
      <c r="G36">
        <v>30</v>
      </c>
      <c r="I36" t="str">
        <f t="shared" si="1"/>
        <v>{ priority: 30, rules: [['incident','Planned Burn','*','Patrolled']]},</v>
      </c>
    </row>
    <row r="37" spans="1:9" x14ac:dyDescent="0.2">
      <c r="A37" s="10" t="b">
        <v>1</v>
      </c>
      <c r="B37" t="s">
        <v>3</v>
      </c>
      <c r="C37" t="s">
        <v>104</v>
      </c>
      <c r="E37" t="s">
        <v>122</v>
      </c>
      <c r="F37" s="12" t="str">
        <f t="shared" si="2"/>
        <v>incident/Planned Burn/*/Safe</v>
      </c>
      <c r="G37">
        <v>5</v>
      </c>
      <c r="I37" t="str">
        <f t="shared" si="1"/>
        <v>{ priority: 5, rules: [['incident','Planned Burn','*','Safe']]},</v>
      </c>
    </row>
    <row r="38" spans="1:9" x14ac:dyDescent="0.2">
      <c r="A38" s="9"/>
      <c r="B38" t="s">
        <v>3</v>
      </c>
      <c r="C38" t="s">
        <v>131</v>
      </c>
      <c r="D38" t="s">
        <v>132</v>
      </c>
      <c r="F38" s="12" t="str">
        <f t="shared" si="2"/>
        <v>incident/Power Line/Fallen Power Lines/*</v>
      </c>
      <c r="G38">
        <v>40</v>
      </c>
      <c r="I38" t="str">
        <f t="shared" si="1"/>
        <v>{ priority: 40, rules: [['incident','Power Line','Fallen Power Lines']]},</v>
      </c>
    </row>
    <row r="39" spans="1:9" x14ac:dyDescent="0.2">
      <c r="A39" s="10"/>
      <c r="B39" t="s">
        <v>3</v>
      </c>
      <c r="C39" t="s">
        <v>134</v>
      </c>
      <c r="D39" t="s">
        <v>134</v>
      </c>
      <c r="F39" s="12" t="str">
        <f t="shared" si="2"/>
        <v>incident/Tree Down Traffic Hazard/Tree Down Traffic Hazard/*</v>
      </c>
      <c r="G39">
        <v>35</v>
      </c>
      <c r="I39" t="str">
        <f t="shared" si="1"/>
        <v>{ priority: 35, rules: [['incident','Tree Down Traffic Hazard','Tree Down Traffic Hazard']]},</v>
      </c>
    </row>
    <row r="40" spans="1:9" x14ac:dyDescent="0.2">
      <c r="A40" s="9"/>
      <c r="B40" t="s">
        <v>3</v>
      </c>
      <c r="C40" t="s">
        <v>133</v>
      </c>
      <c r="D40" t="s">
        <v>133</v>
      </c>
      <c r="F40" s="12" t="str">
        <f t="shared" si="2"/>
        <v>incident/Tree Down/Tree Down/*</v>
      </c>
      <c r="G40">
        <v>30</v>
      </c>
      <c r="I40" t="str">
        <f t="shared" si="1"/>
        <v>{ priority: 30, rules: [['incident','Tree Down','Tree Down']]},</v>
      </c>
    </row>
    <row r="41" spans="1:9" x14ac:dyDescent="0.2">
      <c r="A41" s="10"/>
      <c r="B41" t="s">
        <v>3</v>
      </c>
      <c r="C41" t="s">
        <v>55</v>
      </c>
      <c r="D41" t="s">
        <v>55</v>
      </c>
      <c r="F41" t="str">
        <f t="shared" si="2"/>
        <v>incident/Tsunami/Tsunami/*</v>
      </c>
      <c r="G41">
        <v>55</v>
      </c>
      <c r="I41" t="str">
        <f t="shared" si="1"/>
        <v>{ priority: 55, rules: [['incident','Tsunami','Tsunami']]},</v>
      </c>
    </row>
    <row r="42" spans="1:9" x14ac:dyDescent="0.2">
      <c r="A42" s="9"/>
      <c r="B42" t="s">
        <v>3</v>
      </c>
      <c r="C42" t="s">
        <v>127</v>
      </c>
      <c r="D42" t="s">
        <v>129</v>
      </c>
      <c r="F42" s="12" t="str">
        <f t="shared" si="2"/>
        <v>incident/Weather/Cyclone/*</v>
      </c>
      <c r="G42">
        <v>90</v>
      </c>
      <c r="I42" t="str">
        <f t="shared" si="1"/>
        <v>{ priority: 90, rules: [['incident','Weather','Cyclone']]},</v>
      </c>
    </row>
    <row r="43" spans="1:9" x14ac:dyDescent="0.2">
      <c r="A43" s="10"/>
      <c r="B43" t="s">
        <v>3</v>
      </c>
      <c r="C43" t="s">
        <v>127</v>
      </c>
      <c r="D43" t="s">
        <v>69</v>
      </c>
      <c r="F43" s="12" t="str">
        <f t="shared" si="2"/>
        <v>incident/Weather/Damaging Winds/*</v>
      </c>
      <c r="G43">
        <v>70</v>
      </c>
      <c r="I43" t="str">
        <f t="shared" si="1"/>
        <v>{ priority: 70, rules: [['incident','Weather','Damaging Winds']]},</v>
      </c>
    </row>
    <row r="44" spans="1:9" x14ac:dyDescent="0.2">
      <c r="A44" s="9"/>
      <c r="B44" t="s">
        <v>3</v>
      </c>
      <c r="C44" t="s">
        <v>127</v>
      </c>
      <c r="D44" t="s">
        <v>53</v>
      </c>
      <c r="F44" s="12" t="str">
        <f t="shared" si="2"/>
        <v>incident/Weather/Severe Weather/*</v>
      </c>
      <c r="G44">
        <v>80</v>
      </c>
      <c r="I44" t="str">
        <f t="shared" si="1"/>
        <v>{ priority: 80, rules: [['incident','Weather','Severe Weather']]},</v>
      </c>
    </row>
    <row r="45" spans="1:9" x14ac:dyDescent="0.2">
      <c r="A45" s="10"/>
      <c r="B45" t="s">
        <v>3</v>
      </c>
      <c r="C45" t="s">
        <v>127</v>
      </c>
      <c r="D45" t="s">
        <v>128</v>
      </c>
      <c r="F45" s="12" t="str">
        <f t="shared" si="2"/>
        <v>incident/Weather/Thunderstorm/*</v>
      </c>
      <c r="G45">
        <v>60</v>
      </c>
      <c r="I45" t="str">
        <f t="shared" si="1"/>
        <v>{ priority: 60, rules: [['incident','Weather','Thunderstorm']]},</v>
      </c>
    </row>
    <row r="46" spans="1:9" x14ac:dyDescent="0.2">
      <c r="A46" s="9" t="b">
        <v>1</v>
      </c>
      <c r="B46" t="s">
        <v>35</v>
      </c>
      <c r="F46" s="12" t="str">
        <f t="shared" si="2"/>
        <v>public-info/*/*/*</v>
      </c>
      <c r="G46">
        <v>0</v>
      </c>
      <c r="I46" t="str">
        <f t="shared" si="1"/>
        <v>{ priority: 0, rules: [['public-info']]},</v>
      </c>
    </row>
    <row r="47" spans="1:9" x14ac:dyDescent="0.2">
      <c r="A47" s="10" t="b">
        <v>1</v>
      </c>
      <c r="B47" t="s">
        <v>4</v>
      </c>
      <c r="F47" s="12" t="str">
        <f t="shared" si="2"/>
        <v>warning/*/*/*</v>
      </c>
      <c r="G47">
        <v>0</v>
      </c>
      <c r="I47" t="str">
        <f t="shared" si="1"/>
        <v>{ priority: 0, rules: [['warning']]},</v>
      </c>
    </row>
    <row r="48" spans="1:9" x14ac:dyDescent="0.2">
      <c r="A48" s="9" t="b">
        <v>1</v>
      </c>
      <c r="B48" t="s">
        <v>4</v>
      </c>
      <c r="C48" t="s">
        <v>70</v>
      </c>
      <c r="F48" t="str">
        <f t="shared" si="2"/>
        <v>warning/Advice/*/*</v>
      </c>
      <c r="G48">
        <v>50</v>
      </c>
      <c r="I48" t="str">
        <f t="shared" si="1"/>
        <v>{ priority: 50, rules: [['warning','Advice']]},</v>
      </c>
    </row>
    <row r="49" spans="1:9" x14ac:dyDescent="0.2">
      <c r="A49" s="10" t="b">
        <v>1</v>
      </c>
      <c r="B49" t="s">
        <v>4</v>
      </c>
      <c r="C49" t="s">
        <v>68</v>
      </c>
      <c r="F49" t="str">
        <f t="shared" si="2"/>
        <v>warning/Community Update/*/*</v>
      </c>
      <c r="G49">
        <v>10</v>
      </c>
      <c r="I49" t="str">
        <f t="shared" si="1"/>
        <v>{ priority: 10, rules: [['warning','Community Update']]},</v>
      </c>
    </row>
    <row r="50" spans="1:9" x14ac:dyDescent="0.2">
      <c r="A50" s="9" t="b">
        <v>1</v>
      </c>
      <c r="B50" t="s">
        <v>4</v>
      </c>
      <c r="C50" t="s">
        <v>72</v>
      </c>
      <c r="F50" t="str">
        <f t="shared" si="2"/>
        <v>warning/Emergency Warning/*/*</v>
      </c>
      <c r="G50">
        <v>70</v>
      </c>
      <c r="I50" t="str">
        <f t="shared" si="1"/>
        <v>{ priority: 70, rules: [['warning','Emergency Warning']]},</v>
      </c>
    </row>
    <row r="51" spans="1:9" x14ac:dyDescent="0.2">
      <c r="A51" s="10" t="b">
        <v>1</v>
      </c>
      <c r="B51" t="s">
        <v>4</v>
      </c>
      <c r="C51" t="s">
        <v>64</v>
      </c>
      <c r="F51" t="str">
        <f t="shared" si="2"/>
        <v>warning/Evacuate Immediately/*/*</v>
      </c>
      <c r="G51">
        <v>90</v>
      </c>
      <c r="I51" t="str">
        <f t="shared" si="1"/>
        <v>{ priority: 90, rules: [['warning','Evacuate Immediately']]},</v>
      </c>
    </row>
    <row r="52" spans="1:9" x14ac:dyDescent="0.2">
      <c r="A52" s="9" t="b">
        <v>1</v>
      </c>
      <c r="B52" t="s">
        <v>4</v>
      </c>
      <c r="C52" t="s">
        <v>66</v>
      </c>
      <c r="F52" t="str">
        <f t="shared" si="2"/>
        <v>warning/Evacuation Update/*/*</v>
      </c>
      <c r="G52">
        <v>90</v>
      </c>
      <c r="I52" t="str">
        <f t="shared" si="1"/>
        <v>{ priority: 90, rules: [['warning','Evacuation Update']]},</v>
      </c>
    </row>
    <row r="53" spans="1:9" x14ac:dyDescent="0.2">
      <c r="A53" s="10" t="b">
        <v>1</v>
      </c>
      <c r="B53" t="s">
        <v>4</v>
      </c>
      <c r="C53" t="s">
        <v>63</v>
      </c>
      <c r="F53" t="str">
        <f t="shared" si="2"/>
        <v>warning/Prepare to Evacuate/*/*</v>
      </c>
      <c r="G53">
        <v>80</v>
      </c>
      <c r="I53" t="str">
        <f t="shared" si="1"/>
        <v>{ priority: 80, rules: [['warning','Prepare to Evacuate']]},</v>
      </c>
    </row>
    <row r="54" spans="1:9" x14ac:dyDescent="0.2">
      <c r="A54" s="9" t="b">
        <v>1</v>
      </c>
      <c r="B54" t="s">
        <v>4</v>
      </c>
      <c r="C54" t="s">
        <v>73</v>
      </c>
      <c r="F54" t="str">
        <f t="shared" si="2"/>
        <v>warning/Recommendation to Evacuate/*/*</v>
      </c>
      <c r="G54">
        <v>90</v>
      </c>
      <c r="I54" t="str">
        <f t="shared" si="1"/>
        <v>{ priority: 90, rules: [['warning','Recommendation to Evacuate']]},</v>
      </c>
    </row>
    <row r="55" spans="1:9" x14ac:dyDescent="0.2">
      <c r="A55" s="10" t="b">
        <v>1</v>
      </c>
      <c r="B55" t="s">
        <v>4</v>
      </c>
      <c r="C55" t="s">
        <v>71</v>
      </c>
      <c r="F55" t="str">
        <f t="shared" si="2"/>
        <v>warning/Watch and Act/*/*</v>
      </c>
      <c r="G55">
        <v>60</v>
      </c>
      <c r="I55" t="str">
        <f t="shared" si="1"/>
        <v>{ priority: 60, rules: [['warning','Watch and Act']]},</v>
      </c>
    </row>
    <row r="56" spans="1:9" x14ac:dyDescent="0.2">
      <c r="A56" s="11" t="b">
        <v>1</v>
      </c>
      <c r="B56" t="s">
        <v>4</v>
      </c>
      <c r="C56" t="s">
        <v>57</v>
      </c>
      <c r="F56" t="str">
        <f t="shared" si="2"/>
        <v>warning/Watch/*/*</v>
      </c>
      <c r="G56">
        <v>60</v>
      </c>
      <c r="I56" t="str">
        <f t="shared" si="1"/>
        <v>{ priority: 60, rules: [['warning','Watch']]},</v>
      </c>
    </row>
    <row r="57" spans="1:9" x14ac:dyDescent="0.2">
      <c r="B57" t="s">
        <v>3</v>
      </c>
      <c r="C57" t="s">
        <v>90</v>
      </c>
      <c r="D57" t="s">
        <v>95</v>
      </c>
      <c r="F57" s="12" t="str">
        <f t="shared" ref="F57:F65" si="3">B57&amp;"/"&amp;IF(C57="","*",C57)&amp;"/"&amp;IF(D57="","*",D57)&amp;"/"&amp;IF(E57="","*",E57)</f>
        <v>incident/Other/Battery Fault/*</v>
      </c>
      <c r="G57">
        <v>0</v>
      </c>
      <c r="I57" t="str">
        <f t="shared" si="1"/>
        <v>{ priority: 0, rules: [['incident','Other','Battery Fault']]},</v>
      </c>
    </row>
    <row r="58" spans="1:9" x14ac:dyDescent="0.2">
      <c r="B58" t="s">
        <v>3</v>
      </c>
      <c r="C58" t="s">
        <v>90</v>
      </c>
      <c r="D58" t="s">
        <v>96</v>
      </c>
      <c r="F58" s="12" t="str">
        <f t="shared" si="3"/>
        <v>incident/Other/Equipment Fault/*</v>
      </c>
      <c r="G58">
        <v>0</v>
      </c>
      <c r="I58" t="str">
        <f t="shared" si="1"/>
        <v>{ priority: 0, rules: [['incident','Other','Equipment Fault']]},</v>
      </c>
    </row>
    <row r="59" spans="1:9" x14ac:dyDescent="0.2">
      <c r="B59" t="s">
        <v>3</v>
      </c>
      <c r="C59" t="s">
        <v>90</v>
      </c>
      <c r="D59" t="s">
        <v>97</v>
      </c>
      <c r="F59" s="12" t="str">
        <f t="shared" si="3"/>
        <v>incident/Other/Full Call/*</v>
      </c>
      <c r="G59">
        <v>0</v>
      </c>
      <c r="I59" t="str">
        <f t="shared" si="1"/>
        <v>{ priority: 0, rules: [['incident','Other','Full Call']]},</v>
      </c>
    </row>
    <row r="60" spans="1:9" x14ac:dyDescent="0.2">
      <c r="B60" t="s">
        <v>3</v>
      </c>
      <c r="C60" t="s">
        <v>90</v>
      </c>
      <c r="D60" t="s">
        <v>98</v>
      </c>
      <c r="F60" s="12" t="str">
        <f t="shared" si="3"/>
        <v>incident/Other/Late Notification/*</v>
      </c>
      <c r="G60">
        <v>0</v>
      </c>
      <c r="I60" t="str">
        <f t="shared" si="1"/>
        <v>{ priority: 0, rules: [['incident','Other','Late Notification']]},</v>
      </c>
    </row>
    <row r="61" spans="1:9" x14ac:dyDescent="0.2">
      <c r="B61" t="s">
        <v>3</v>
      </c>
      <c r="C61" t="s">
        <v>90</v>
      </c>
      <c r="D61" t="s">
        <v>99</v>
      </c>
      <c r="F61" s="12" t="str">
        <f t="shared" si="3"/>
        <v>incident/Other/Line Fault/*</v>
      </c>
      <c r="G61">
        <v>0</v>
      </c>
      <c r="I61" t="str">
        <f t="shared" si="1"/>
        <v>{ priority: 0, rules: [['incident','Other','Line Fault']]},</v>
      </c>
    </row>
    <row r="62" spans="1:9" x14ac:dyDescent="0.2">
      <c r="B62" t="s">
        <v>3</v>
      </c>
      <c r="C62" t="s">
        <v>90</v>
      </c>
      <c r="D62" t="s">
        <v>100</v>
      </c>
      <c r="F62" s="12" t="str">
        <f t="shared" si="3"/>
        <v>incident/Other/Move Up/*</v>
      </c>
      <c r="G62">
        <v>0</v>
      </c>
      <c r="I62" t="str">
        <f t="shared" si="1"/>
        <v>{ priority: 0, rules: [['incident','Other','Move Up']]},</v>
      </c>
    </row>
    <row r="63" spans="1:9" x14ac:dyDescent="0.2">
      <c r="B63" t="s">
        <v>3</v>
      </c>
      <c r="C63" t="s">
        <v>90</v>
      </c>
      <c r="D63" t="s">
        <v>101</v>
      </c>
      <c r="F63" s="12" t="str">
        <f t="shared" si="3"/>
        <v>incident/Other/Part Call/*</v>
      </c>
      <c r="G63">
        <v>0</v>
      </c>
      <c r="I63" t="str">
        <f t="shared" si="1"/>
        <v>{ priority: 0, rules: [['incident','Other','Part Call']]},</v>
      </c>
    </row>
    <row r="64" spans="1:9" x14ac:dyDescent="0.2">
      <c r="B64" t="s">
        <v>3</v>
      </c>
      <c r="C64" t="s">
        <v>90</v>
      </c>
      <c r="D64" t="s">
        <v>102</v>
      </c>
      <c r="F64" s="12" t="str">
        <f t="shared" si="3"/>
        <v>incident/Other/Test Timeout/*</v>
      </c>
      <c r="G64">
        <v>0</v>
      </c>
      <c r="I64" t="str">
        <f t="shared" si="1"/>
        <v>{ priority: 0, rules: [['incident','Other','Test Timeout']]},</v>
      </c>
    </row>
    <row r="65" spans="2:9" x14ac:dyDescent="0.2">
      <c r="B65" t="s">
        <v>3</v>
      </c>
      <c r="C65" t="s">
        <v>90</v>
      </c>
      <c r="D65" t="s">
        <v>103</v>
      </c>
      <c r="F65" s="12" t="str">
        <f t="shared" si="3"/>
        <v>incident/Other/Trivial Calls/*</v>
      </c>
      <c r="G65">
        <v>0</v>
      </c>
      <c r="I65" t="str">
        <f t="shared" si="1"/>
        <v>{ priority: 0, rules: [['incident','Other','Trivial Calls']]},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8" sqref="A18"/>
    </sheetView>
  </sheetViews>
  <sheetFormatPr baseColWidth="10" defaultRowHeight="16" x14ac:dyDescent="0.2"/>
  <cols>
    <col min="1" max="1" width="31.83203125" bestFit="1" customWidth="1"/>
  </cols>
  <sheetData>
    <row r="1" spans="1:2" x14ac:dyDescent="0.2">
      <c r="A1" t="s">
        <v>165</v>
      </c>
      <c r="B1" t="s">
        <v>164</v>
      </c>
    </row>
    <row r="2" spans="1:2" x14ac:dyDescent="0.2">
      <c r="A2" s="7" t="s">
        <v>144</v>
      </c>
      <c r="B2">
        <v>1000</v>
      </c>
    </row>
    <row r="3" spans="1:2" x14ac:dyDescent="0.2">
      <c r="A3" s="5" t="s">
        <v>84</v>
      </c>
      <c r="B3" s="4">
        <v>900</v>
      </c>
    </row>
    <row r="4" spans="1:2" x14ac:dyDescent="0.2">
      <c r="A4" s="5" t="s">
        <v>52</v>
      </c>
      <c r="B4" s="4">
        <v>800</v>
      </c>
    </row>
    <row r="5" spans="1:2" x14ac:dyDescent="0.2">
      <c r="A5" s="5" t="s">
        <v>127</v>
      </c>
      <c r="B5" s="4">
        <v>700</v>
      </c>
    </row>
    <row r="6" spans="1:2" x14ac:dyDescent="0.2">
      <c r="A6" s="7" t="s">
        <v>148</v>
      </c>
      <c r="B6">
        <v>700</v>
      </c>
    </row>
    <row r="7" spans="1:2" x14ac:dyDescent="0.2">
      <c r="A7" s="7" t="s">
        <v>150</v>
      </c>
      <c r="B7">
        <v>700</v>
      </c>
    </row>
    <row r="8" spans="1:2" x14ac:dyDescent="0.2">
      <c r="A8" s="7" t="s">
        <v>150</v>
      </c>
      <c r="B8">
        <v>700</v>
      </c>
    </row>
    <row r="9" spans="1:2" x14ac:dyDescent="0.2">
      <c r="A9" s="7" t="s">
        <v>150</v>
      </c>
      <c r="B9">
        <v>700</v>
      </c>
    </row>
    <row r="10" spans="1:2" x14ac:dyDescent="0.2">
      <c r="A10" s="7" t="s">
        <v>168</v>
      </c>
      <c r="B10">
        <v>700</v>
      </c>
    </row>
    <row r="11" spans="1:2" x14ac:dyDescent="0.2">
      <c r="A11" s="5" t="s">
        <v>109</v>
      </c>
      <c r="B11" s="4">
        <v>600</v>
      </c>
    </row>
    <row r="12" spans="1:2" x14ac:dyDescent="0.2">
      <c r="A12" s="5" t="s">
        <v>151</v>
      </c>
      <c r="B12" s="4">
        <v>500</v>
      </c>
    </row>
    <row r="13" spans="1:2" x14ac:dyDescent="0.2">
      <c r="A13" s="5" t="s">
        <v>146</v>
      </c>
      <c r="B13" s="4">
        <v>400</v>
      </c>
    </row>
    <row r="14" spans="1:2" x14ac:dyDescent="0.2">
      <c r="A14" s="5" t="s">
        <v>111</v>
      </c>
      <c r="B14" s="4">
        <v>300</v>
      </c>
    </row>
    <row r="15" spans="1:2" x14ac:dyDescent="0.2">
      <c r="A15" s="5" t="s">
        <v>145</v>
      </c>
      <c r="B15" s="4">
        <v>200</v>
      </c>
    </row>
    <row r="16" spans="1:2" x14ac:dyDescent="0.2">
      <c r="A16" s="7" t="s">
        <v>149</v>
      </c>
      <c r="B16">
        <v>200</v>
      </c>
    </row>
    <row r="17" spans="1:2" x14ac:dyDescent="0.2">
      <c r="A17" s="5" t="s">
        <v>90</v>
      </c>
      <c r="B17" s="4">
        <v>100</v>
      </c>
    </row>
    <row r="18" spans="1:2" x14ac:dyDescent="0.2">
      <c r="A18" s="6" t="s">
        <v>147</v>
      </c>
      <c r="B18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5" workbookViewId="0">
      <selection activeCell="C48" sqref="C48"/>
    </sheetView>
  </sheetViews>
  <sheetFormatPr baseColWidth="10" defaultRowHeight="16" x14ac:dyDescent="0.2"/>
  <cols>
    <col min="1" max="1" width="21.6640625" bestFit="1" customWidth="1"/>
    <col min="2" max="2" width="23.33203125" bestFit="1" customWidth="1"/>
    <col min="3" max="3" width="19.1640625" bestFit="1" customWidth="1"/>
    <col min="4" max="4" width="49.5" bestFit="1" customWidth="1"/>
  </cols>
  <sheetData>
    <row r="1" spans="1:4" x14ac:dyDescent="0.2">
      <c r="A1" s="3" t="s">
        <v>84</v>
      </c>
      <c r="B1" s="3" t="s">
        <v>85</v>
      </c>
      <c r="C1" s="3" t="s">
        <v>119</v>
      </c>
      <c r="D1" t="str">
        <f>"    ['"&amp;A1&amp;"','"&amp;B1&amp;"','"&amp;C1&amp;"'],"</f>
        <v xml:space="preserve">    ['Fire','Building','Responding'],</v>
      </c>
    </row>
    <row r="2" spans="1:4" x14ac:dyDescent="0.2">
      <c r="A2" s="2" t="s">
        <v>84</v>
      </c>
      <c r="B2" s="2" t="s">
        <v>86</v>
      </c>
      <c r="C2" s="2" t="s">
        <v>120</v>
      </c>
      <c r="D2" t="str">
        <f t="shared" ref="D2:D51" si="0">"    ['"&amp;A2&amp;"','"&amp;B2&amp;"','"&amp;C2&amp;"'],"</f>
        <v xml:space="preserve">    ['Fire','Building Fire','Not Yet Under Control'],</v>
      </c>
    </row>
    <row r="3" spans="1:4" x14ac:dyDescent="0.2">
      <c r="A3" s="3" t="s">
        <v>84</v>
      </c>
      <c r="B3" s="3" t="s">
        <v>87</v>
      </c>
      <c r="C3" s="3" t="s">
        <v>121</v>
      </c>
      <c r="D3" t="str">
        <f t="shared" si="0"/>
        <v xml:space="preserve">    ['Fire','Bushfire','Under Control'],</v>
      </c>
    </row>
    <row r="4" spans="1:4" x14ac:dyDescent="0.2">
      <c r="A4" s="2" t="s">
        <v>84</v>
      </c>
      <c r="B4" s="2" t="s">
        <v>88</v>
      </c>
      <c r="C4" s="2" t="s">
        <v>122</v>
      </c>
      <c r="D4" t="str">
        <f t="shared" si="0"/>
        <v xml:space="preserve">    ['Fire','False Alarm','Safe'],</v>
      </c>
    </row>
    <row r="5" spans="1:4" x14ac:dyDescent="0.2">
      <c r="A5" s="3" t="s">
        <v>84</v>
      </c>
      <c r="B5" s="3" t="s">
        <v>84</v>
      </c>
      <c r="C5" s="3"/>
      <c r="D5" t="str">
        <f t="shared" si="0"/>
        <v xml:space="preserve">    ['Fire','Fire',''],</v>
      </c>
    </row>
    <row r="6" spans="1:4" x14ac:dyDescent="0.2">
      <c r="A6" s="2" t="s">
        <v>84</v>
      </c>
      <c r="B6" s="2" t="s">
        <v>89</v>
      </c>
      <c r="C6" s="2"/>
      <c r="D6" t="str">
        <f t="shared" si="0"/>
        <v xml:space="preserve">    ['Fire','Non Building Fire',''],</v>
      </c>
    </row>
    <row r="7" spans="1:4" x14ac:dyDescent="0.2">
      <c r="A7" s="3" t="s">
        <v>84</v>
      </c>
      <c r="B7" s="3" t="s">
        <v>90</v>
      </c>
      <c r="C7" s="3"/>
      <c r="D7" t="str">
        <f t="shared" si="0"/>
        <v xml:space="preserve">    ['Fire','Other',''],</v>
      </c>
    </row>
    <row r="8" spans="1:4" x14ac:dyDescent="0.2">
      <c r="A8" s="2" t="s">
        <v>91</v>
      </c>
      <c r="B8" s="2" t="s">
        <v>91</v>
      </c>
      <c r="C8" s="2"/>
      <c r="D8" t="str">
        <f t="shared" si="0"/>
        <v xml:space="preserve">    ['Hazardous Material','Hazardous Material',''],</v>
      </c>
    </row>
    <row r="9" spans="1:4" x14ac:dyDescent="0.2">
      <c r="A9" s="3" t="s">
        <v>91</v>
      </c>
      <c r="B9" s="3" t="s">
        <v>123</v>
      </c>
      <c r="C9" s="3"/>
      <c r="D9" t="str">
        <f t="shared" si="0"/>
        <v xml:space="preserve">    ['Hazardous Material','Liquid Spills',''],</v>
      </c>
    </row>
    <row r="10" spans="1:4" x14ac:dyDescent="0.2">
      <c r="A10" s="2" t="s">
        <v>91</v>
      </c>
      <c r="B10" s="2" t="s">
        <v>124</v>
      </c>
      <c r="C10" s="2"/>
      <c r="D10" t="str">
        <f t="shared" si="0"/>
        <v xml:space="preserve">    ['Hazardous Material','Gas Leaks',''],</v>
      </c>
    </row>
    <row r="11" spans="1:4" x14ac:dyDescent="0.2">
      <c r="A11" s="3" t="s">
        <v>92</v>
      </c>
      <c r="B11" s="3" t="s">
        <v>92</v>
      </c>
      <c r="C11" s="3"/>
      <c r="D11" t="str">
        <f t="shared" si="0"/>
        <v xml:space="preserve">    ['Medical','Medical',''],</v>
      </c>
    </row>
    <row r="12" spans="1:4" x14ac:dyDescent="0.2">
      <c r="A12" s="2" t="s">
        <v>92</v>
      </c>
      <c r="B12" s="2" t="s">
        <v>93</v>
      </c>
      <c r="C12" s="2"/>
      <c r="D12" t="str">
        <f t="shared" si="0"/>
        <v xml:space="preserve">    ['Medical','Medical Emergency',''],</v>
      </c>
    </row>
    <row r="13" spans="1:4" x14ac:dyDescent="0.2">
      <c r="A13" s="3" t="s">
        <v>90</v>
      </c>
      <c r="B13" s="3" t="s">
        <v>94</v>
      </c>
      <c r="C13" s="3"/>
      <c r="D13" t="str">
        <f t="shared" si="0"/>
        <v xml:space="preserve">    ['Other','Assist - Ambulance Vic',''],</v>
      </c>
    </row>
    <row r="14" spans="1:4" x14ac:dyDescent="0.2">
      <c r="A14" s="2" t="s">
        <v>90</v>
      </c>
      <c r="B14" s="2" t="s">
        <v>56</v>
      </c>
      <c r="C14" s="2"/>
      <c r="D14" t="str">
        <f t="shared" si="0"/>
        <v xml:space="preserve">    ['Other','Dam Failure',''],</v>
      </c>
    </row>
    <row r="15" spans="1:4" x14ac:dyDescent="0.2">
      <c r="A15" s="3" t="s">
        <v>90</v>
      </c>
      <c r="B15" s="3" t="s">
        <v>95</v>
      </c>
      <c r="C15" s="3"/>
      <c r="D15" t="str">
        <f t="shared" si="0"/>
        <v xml:space="preserve">    ['Other','Battery Fault',''],</v>
      </c>
    </row>
    <row r="16" spans="1:4" x14ac:dyDescent="0.2">
      <c r="A16" s="2" t="s">
        <v>90</v>
      </c>
      <c r="B16" s="2" t="s">
        <v>96</v>
      </c>
      <c r="C16" s="2"/>
      <c r="D16" t="str">
        <f t="shared" si="0"/>
        <v xml:space="preserve">    ['Other','Equipment Fault',''],</v>
      </c>
    </row>
    <row r="17" spans="1:4" x14ac:dyDescent="0.2">
      <c r="A17" s="3" t="s">
        <v>90</v>
      </c>
      <c r="B17" s="3" t="s">
        <v>97</v>
      </c>
      <c r="C17" s="3"/>
      <c r="D17" t="str">
        <f t="shared" si="0"/>
        <v xml:space="preserve">    ['Other','Full Call',''],</v>
      </c>
    </row>
    <row r="18" spans="1:4" x14ac:dyDescent="0.2">
      <c r="A18" s="2" t="s">
        <v>90</v>
      </c>
      <c r="B18" s="2" t="s">
        <v>98</v>
      </c>
      <c r="C18" s="2"/>
      <c r="D18" t="str">
        <f t="shared" si="0"/>
        <v xml:space="preserve">    ['Other','Late Notification',''],</v>
      </c>
    </row>
    <row r="19" spans="1:4" x14ac:dyDescent="0.2">
      <c r="A19" s="3" t="s">
        <v>90</v>
      </c>
      <c r="B19" s="3" t="s">
        <v>99</v>
      </c>
      <c r="C19" s="3"/>
      <c r="D19" t="str">
        <f t="shared" si="0"/>
        <v xml:space="preserve">    ['Other','Line Fault',''],</v>
      </c>
    </row>
    <row r="20" spans="1:4" x14ac:dyDescent="0.2">
      <c r="A20" s="2" t="s">
        <v>90</v>
      </c>
      <c r="B20" s="2" t="s">
        <v>100</v>
      </c>
      <c r="C20" s="2"/>
      <c r="D20" t="str">
        <f t="shared" si="0"/>
        <v xml:space="preserve">    ['Other','Move Up',''],</v>
      </c>
    </row>
    <row r="21" spans="1:4" x14ac:dyDescent="0.2">
      <c r="A21" s="3" t="s">
        <v>90</v>
      </c>
      <c r="B21" s="3" t="s">
        <v>90</v>
      </c>
      <c r="C21" s="3"/>
      <c r="D21" t="str">
        <f t="shared" si="0"/>
        <v xml:space="preserve">    ['Other','Other',''],</v>
      </c>
    </row>
    <row r="22" spans="1:4" x14ac:dyDescent="0.2">
      <c r="A22" s="2" t="s">
        <v>90</v>
      </c>
      <c r="B22" s="2" t="s">
        <v>101</v>
      </c>
      <c r="C22" s="2"/>
      <c r="D22" t="str">
        <f t="shared" si="0"/>
        <v xml:space="preserve">    ['Other','Part Call',''],</v>
      </c>
    </row>
    <row r="23" spans="1:4" x14ac:dyDescent="0.2">
      <c r="A23" s="3" t="s">
        <v>90</v>
      </c>
      <c r="B23" s="3" t="s">
        <v>102</v>
      </c>
      <c r="C23" s="3"/>
      <c r="D23" t="str">
        <f t="shared" si="0"/>
        <v xml:space="preserve">    ['Other','Test Timeout',''],</v>
      </c>
    </row>
    <row r="24" spans="1:4" x14ac:dyDescent="0.2">
      <c r="A24" s="2" t="s">
        <v>90</v>
      </c>
      <c r="B24" s="2" t="s">
        <v>103</v>
      </c>
      <c r="C24" s="2"/>
      <c r="D24" t="str">
        <f t="shared" si="0"/>
        <v xml:space="preserve">    ['Other','Trivial Calls',''],</v>
      </c>
    </row>
    <row r="25" spans="1:4" x14ac:dyDescent="0.2">
      <c r="A25" s="3" t="s">
        <v>104</v>
      </c>
      <c r="B25" s="3" t="s">
        <v>104</v>
      </c>
      <c r="C25" s="3"/>
      <c r="D25" t="str">
        <f t="shared" si="0"/>
        <v xml:space="preserve">    ['Planned Burn','Planned Burn',''],</v>
      </c>
    </row>
    <row r="26" spans="1:4" x14ac:dyDescent="0.2">
      <c r="A26" s="2" t="s">
        <v>125</v>
      </c>
      <c r="B26" s="2" t="s">
        <v>125</v>
      </c>
      <c r="C26" s="2"/>
      <c r="D26" t="str">
        <f t="shared" si="0"/>
        <v xml:space="preserve">    ['Building Damage','Building Damage',''],</v>
      </c>
    </row>
    <row r="27" spans="1:4" x14ac:dyDescent="0.2">
      <c r="A27" s="3" t="s">
        <v>126</v>
      </c>
      <c r="B27" s="3" t="s">
        <v>126</v>
      </c>
      <c r="C27" s="3"/>
      <c r="D27" t="str">
        <f t="shared" si="0"/>
        <v xml:space="preserve">    ['Flooding','Flooding',''],</v>
      </c>
    </row>
    <row r="28" spans="1:4" x14ac:dyDescent="0.2">
      <c r="A28" s="2" t="s">
        <v>45</v>
      </c>
      <c r="B28" s="2" t="s">
        <v>45</v>
      </c>
      <c r="C28" s="2"/>
      <c r="D28" t="str">
        <f t="shared" si="0"/>
        <v xml:space="preserve">    ['Earthquake','Earthquake',''],</v>
      </c>
    </row>
    <row r="29" spans="1:4" x14ac:dyDescent="0.2">
      <c r="A29" s="3" t="s">
        <v>127</v>
      </c>
      <c r="B29" s="3" t="s">
        <v>53</v>
      </c>
      <c r="C29" s="3"/>
      <c r="D29" t="str">
        <f t="shared" si="0"/>
        <v xml:space="preserve">    ['Weather','Severe Weather',''],</v>
      </c>
    </row>
    <row r="30" spans="1:4" x14ac:dyDescent="0.2">
      <c r="A30" s="2" t="s">
        <v>127</v>
      </c>
      <c r="B30" s="2" t="s">
        <v>128</v>
      </c>
      <c r="C30" s="2"/>
      <c r="D30" t="str">
        <f t="shared" si="0"/>
        <v xml:space="preserve">    ['Weather','Thunderstorm',''],</v>
      </c>
    </row>
    <row r="31" spans="1:4" x14ac:dyDescent="0.2">
      <c r="A31" s="3" t="s">
        <v>127</v>
      </c>
      <c r="B31" s="3" t="s">
        <v>69</v>
      </c>
      <c r="C31" s="3"/>
      <c r="D31" t="str">
        <f t="shared" si="0"/>
        <v xml:space="preserve">    ['Weather','Damaging Winds',''],</v>
      </c>
    </row>
    <row r="32" spans="1:4" x14ac:dyDescent="0.2">
      <c r="A32" s="2" t="s">
        <v>127</v>
      </c>
      <c r="B32" s="2" t="s">
        <v>129</v>
      </c>
      <c r="C32" s="2"/>
      <c r="D32" t="str">
        <f t="shared" si="0"/>
        <v xml:space="preserve">    ['Weather','Cyclone',''],</v>
      </c>
    </row>
    <row r="33" spans="1:4" x14ac:dyDescent="0.2">
      <c r="A33" s="3" t="s">
        <v>55</v>
      </c>
      <c r="B33" s="3" t="s">
        <v>55</v>
      </c>
      <c r="C33" s="3"/>
      <c r="D33" t="str">
        <f t="shared" si="0"/>
        <v xml:space="preserve">    ['Tsunami','Tsunami',''],</v>
      </c>
    </row>
    <row r="34" spans="1:4" x14ac:dyDescent="0.2">
      <c r="A34" s="2" t="s">
        <v>130</v>
      </c>
      <c r="B34" s="2" t="s">
        <v>130</v>
      </c>
      <c r="C34" s="2"/>
      <c r="D34" t="str">
        <f t="shared" si="0"/>
        <v xml:space="preserve">    ['Landslide','Landslide',''],</v>
      </c>
    </row>
    <row r="35" spans="1:4" x14ac:dyDescent="0.2">
      <c r="A35" s="3" t="s">
        <v>131</v>
      </c>
      <c r="B35" s="3" t="s">
        <v>132</v>
      </c>
      <c r="C35" s="3"/>
      <c r="D35" t="str">
        <f t="shared" si="0"/>
        <v xml:space="preserve">    ['Power Line','Fallen Power Lines',''],</v>
      </c>
    </row>
    <row r="36" spans="1:4" x14ac:dyDescent="0.2">
      <c r="A36" s="2" t="s">
        <v>133</v>
      </c>
      <c r="B36" s="2" t="s">
        <v>133</v>
      </c>
      <c r="C36" s="2"/>
      <c r="D36" t="str">
        <f t="shared" si="0"/>
        <v xml:space="preserve">    ['Tree Down','Tree Down',''],</v>
      </c>
    </row>
    <row r="37" spans="1:4" x14ac:dyDescent="0.2">
      <c r="A37" s="3" t="s">
        <v>134</v>
      </c>
      <c r="B37" s="3" t="s">
        <v>134</v>
      </c>
      <c r="C37" s="3"/>
      <c r="D37" t="str">
        <f t="shared" si="0"/>
        <v xml:space="preserve">    ['Tree Down Traffic Hazard','Tree Down Traffic Hazard',''],</v>
      </c>
    </row>
    <row r="38" spans="1:4" x14ac:dyDescent="0.2">
      <c r="A38" s="2" t="s">
        <v>135</v>
      </c>
      <c r="B38" s="2" t="s">
        <v>136</v>
      </c>
      <c r="C38" s="2"/>
      <c r="D38" t="str">
        <f t="shared" si="0"/>
        <v xml:space="preserve">    ['Agricultural','Plant',''],</v>
      </c>
    </row>
    <row r="39" spans="1:4" x14ac:dyDescent="0.2">
      <c r="A39" s="3" t="s">
        <v>135</v>
      </c>
      <c r="B39" s="3" t="s">
        <v>137</v>
      </c>
      <c r="C39" s="3"/>
      <c r="D39" t="str">
        <f t="shared" si="0"/>
        <v xml:space="preserve">    ['Agricultural','Animal Health',''],</v>
      </c>
    </row>
    <row r="40" spans="1:4" x14ac:dyDescent="0.2">
      <c r="A40" s="2" t="s">
        <v>138</v>
      </c>
      <c r="B40" s="2" t="s">
        <v>139</v>
      </c>
      <c r="C40" s="2"/>
      <c r="D40" t="str">
        <f t="shared" si="0"/>
        <v xml:space="preserve">    ['Environment','Vertebrate Animal Plague',''],</v>
      </c>
    </row>
    <row r="41" spans="1:4" x14ac:dyDescent="0.2">
      <c r="A41" s="3" t="s">
        <v>138</v>
      </c>
      <c r="B41" s="3" t="s">
        <v>140</v>
      </c>
      <c r="C41" s="3"/>
      <c r="D41" t="str">
        <f t="shared" si="0"/>
        <v xml:space="preserve">    ['Environment','Invertebrate Animal Plague',''],</v>
      </c>
    </row>
    <row r="42" spans="1:4" x14ac:dyDescent="0.2">
      <c r="A42" s="3" t="s">
        <v>74</v>
      </c>
      <c r="B42" s="3" t="s">
        <v>75</v>
      </c>
      <c r="D42" t="str">
        <f t="shared" si="0"/>
        <v xml:space="preserve">    ['Accident / Rescue','Aircraft',''],</v>
      </c>
    </row>
    <row r="43" spans="1:4" x14ac:dyDescent="0.2">
      <c r="A43" s="2" t="s">
        <v>74</v>
      </c>
      <c r="B43" s="2" t="s">
        <v>76</v>
      </c>
      <c r="D43" t="str">
        <f t="shared" si="0"/>
        <v xml:space="preserve">    ['Accident / Rescue','Heart',''],</v>
      </c>
    </row>
    <row r="44" spans="1:4" x14ac:dyDescent="0.2">
      <c r="A44" s="3" t="s">
        <v>74</v>
      </c>
      <c r="B44" s="3" t="s">
        <v>77</v>
      </c>
      <c r="D44" t="str">
        <f t="shared" si="0"/>
        <v xml:space="preserve">    ['Accident / Rescue','Incident',''],</v>
      </c>
    </row>
    <row r="45" spans="1:4" x14ac:dyDescent="0.2">
      <c r="A45" s="2" t="s">
        <v>74</v>
      </c>
      <c r="B45" s="2" t="s">
        <v>78</v>
      </c>
      <c r="D45" t="str">
        <f t="shared" si="0"/>
        <v xml:space="preserve">    ['Accident / Rescue','Rail',''],</v>
      </c>
    </row>
    <row r="46" spans="1:4" x14ac:dyDescent="0.2">
      <c r="A46" s="3" t="s">
        <v>74</v>
      </c>
      <c r="B46" s="3" t="s">
        <v>79</v>
      </c>
      <c r="D46" t="str">
        <f t="shared" si="0"/>
        <v xml:space="preserve">    ['Accident / Rescue','Rescue',''],</v>
      </c>
    </row>
    <row r="47" spans="1:4" x14ac:dyDescent="0.2">
      <c r="A47" s="2" t="s">
        <v>74</v>
      </c>
      <c r="B47" s="2" t="s">
        <v>80</v>
      </c>
      <c r="D47" t="str">
        <f t="shared" si="0"/>
        <v xml:space="preserve">    ['Accident / Rescue','Road Accident',''],</v>
      </c>
    </row>
    <row r="48" spans="1:4" x14ac:dyDescent="0.2">
      <c r="A48" s="3" t="s">
        <v>74</v>
      </c>
      <c r="B48" s="3" t="s">
        <v>81</v>
      </c>
      <c r="D48" t="str">
        <f t="shared" si="0"/>
        <v xml:space="preserve">    ['Accident / Rescue','Trench Rescue',''],</v>
      </c>
    </row>
    <row r="49" spans="1:4" x14ac:dyDescent="0.2">
      <c r="A49" s="2" t="s">
        <v>74</v>
      </c>
      <c r="B49" s="2" t="s">
        <v>82</v>
      </c>
      <c r="D49" t="str">
        <f t="shared" si="0"/>
        <v xml:space="preserve">    ['Accident / Rescue','Usar',''],</v>
      </c>
    </row>
    <row r="50" spans="1:4" x14ac:dyDescent="0.2">
      <c r="A50" s="3" t="s">
        <v>74</v>
      </c>
      <c r="B50" s="3" t="s">
        <v>83</v>
      </c>
      <c r="D50" t="str">
        <f t="shared" si="0"/>
        <v xml:space="preserve">    ['Accident / Rescue','Washaway',''],</v>
      </c>
    </row>
    <row r="51" spans="1:4" x14ac:dyDescent="0.2">
      <c r="A51" s="2" t="s">
        <v>74</v>
      </c>
      <c r="B51" s="2" t="s">
        <v>117</v>
      </c>
      <c r="D51" t="str">
        <f t="shared" si="0"/>
        <v xml:space="preserve">    ['Accident / Rescue','Ship',''],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Feeds</vt:lpstr>
      <vt:lpstr>SES</vt:lpstr>
      <vt:lpstr>SES Warning Locations</vt:lpstr>
      <vt:lpstr>Values</vt:lpstr>
      <vt:lpstr>All Combos</vt:lpstr>
      <vt:lpstr>BoostRules</vt:lpstr>
      <vt:lpstr>Filter Categories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2015-09-09T02:30:33Z</dcterms:created>
  <dcterms:modified xsi:type="dcterms:W3CDTF">2015-12-17T00:45:00Z</dcterms:modified>
</cp:coreProperties>
</file>