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charts/colors5.xml" ContentType="application/vnd.ms-office.chartcolorstyl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charts/style5.xml" ContentType="application/vnd.ms-office.chart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arker\Dropbox\Lean Sigma Corporation\Courseware\Lean Sigma Corporation\SIX SIGMA\Tools &amp; Templates\"/>
    </mc:Choice>
  </mc:AlternateContent>
  <bookViews>
    <workbookView xWindow="0" yWindow="0" windowWidth="16810" windowHeight="8050"/>
  </bookViews>
  <sheets>
    <sheet name="MBF" sheetId="3" r:id="rId1"/>
    <sheet name="Chart Data" sheetId="2" r:id="rId2"/>
    <sheet name="Other Data" sheetId="1" r:id="rId3"/>
  </sheets>
  <calcPr calcId="152511"/>
</workbook>
</file>

<file path=xl/calcChain.xml><?xml version="1.0" encoding="utf-8"?>
<calcChain xmlns="http://schemas.openxmlformats.org/spreadsheetml/2006/main">
  <c r="P34" i="3" l="1"/>
  <c r="P33" i="3"/>
  <c r="P29" i="3" l="1"/>
  <c r="P21" i="3" l="1"/>
  <c r="P20" i="3"/>
  <c r="P27" i="3"/>
  <c r="P26" i="3"/>
  <c r="P23" i="3"/>
  <c r="P19" i="3" l="1"/>
  <c r="P35" i="3" s="1"/>
  <c r="Q5" i="2" l="1"/>
  <c r="Q6" i="2"/>
  <c r="Q7" i="2"/>
  <c r="Q8" i="2"/>
  <c r="Q9" i="2"/>
  <c r="Q10" i="2"/>
  <c r="Q11" i="2"/>
  <c r="Q12" i="2"/>
  <c r="Q13" i="2"/>
  <c r="Q14" i="2"/>
  <c r="Q15" i="2"/>
  <c r="Q4" i="2"/>
  <c r="M5" i="2"/>
  <c r="M6" i="2"/>
  <c r="M7" i="2"/>
  <c r="M8" i="2"/>
  <c r="M9" i="2"/>
  <c r="M10" i="2"/>
  <c r="M11" i="2"/>
  <c r="M12" i="2"/>
  <c r="M13" i="2"/>
  <c r="M14" i="2"/>
  <c r="M15" i="2"/>
  <c r="M4" i="2"/>
  <c r="N4" i="2" s="1"/>
  <c r="N5" i="2" l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E162" i="1"/>
  <c r="C162" i="1"/>
  <c r="B1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D162" i="1" l="1"/>
  <c r="F162" i="1"/>
  <c r="R4" i="2"/>
  <c r="R5" i="2"/>
  <c r="R6" i="2"/>
  <c r="R7" i="2"/>
  <c r="R8" i="2"/>
  <c r="R9" i="2"/>
  <c r="R10" i="2"/>
  <c r="R11" i="2"/>
  <c r="R12" i="2"/>
  <c r="R13" i="2"/>
  <c r="R14" i="2"/>
  <c r="R15" i="2"/>
  <c r="R3" i="2"/>
</calcChain>
</file>

<file path=xl/sharedStrings.xml><?xml version="1.0" encoding="utf-8"?>
<sst xmlns="http://schemas.openxmlformats.org/spreadsheetml/2006/main" count="77" uniqueCount="74">
  <si>
    <t>Date</t>
  </si>
  <si>
    <t>Daily Average</t>
  </si>
  <si>
    <t>% of Tot_Inv</t>
  </si>
  <si>
    <t>Cum_Avg_Age</t>
  </si>
  <si>
    <t>Month</t>
  </si>
  <si>
    <t>Target</t>
  </si>
  <si>
    <t>Status</t>
  </si>
  <si>
    <t>Responsible</t>
  </si>
  <si>
    <t>Capacity Management</t>
  </si>
  <si>
    <t>Category</t>
  </si>
  <si>
    <t>Recommendation</t>
  </si>
  <si>
    <t>Workflow &amp; Prioritization</t>
  </si>
  <si>
    <t>-23 FTE</t>
  </si>
  <si>
    <t>-12 FTE</t>
  </si>
  <si>
    <t>FTE</t>
  </si>
  <si>
    <t>Performance &amp; Incentives</t>
  </si>
  <si>
    <t>CM_01</t>
  </si>
  <si>
    <t>CM_02</t>
  </si>
  <si>
    <t>WP_01</t>
  </si>
  <si>
    <t>WP_02</t>
  </si>
  <si>
    <t>PP_01</t>
  </si>
  <si>
    <t>PP_02</t>
  </si>
  <si>
    <t>PP_03</t>
  </si>
  <si>
    <t>PI_01</t>
  </si>
  <si>
    <t>PI_02</t>
  </si>
  <si>
    <t>CM_03</t>
  </si>
  <si>
    <t>Increase Avg Inventory Pilot (test &amp; verify 90 days)</t>
  </si>
  <si>
    <t>Sequence</t>
  </si>
  <si>
    <t>PP_04</t>
  </si>
  <si>
    <t>PP_05</t>
  </si>
  <si>
    <t>Impact</t>
  </si>
  <si>
    <t>1-2 Days</t>
  </si>
  <si>
    <t>+6 FTE</t>
  </si>
  <si>
    <t>0 FTE</t>
  </si>
  <si>
    <t>Totals</t>
  </si>
  <si>
    <t>-2 FTE</t>
  </si>
  <si>
    <t>-35 FTE</t>
  </si>
  <si>
    <t>-7 FTE</t>
  </si>
  <si>
    <t>-9 FTE</t>
  </si>
  <si>
    <t>(38 FTE)</t>
  </si>
  <si>
    <r>
      <rPr>
        <b/>
        <sz val="11"/>
        <color theme="1"/>
        <rFont val="Calibri"/>
        <family val="2"/>
        <scheme val="minor"/>
      </rPr>
      <t>Problem Statement</t>
    </r>
    <r>
      <rPr>
        <sz val="11"/>
        <color theme="1"/>
        <rFont val="Calibri"/>
        <family val="2"/>
        <scheme val="minor"/>
      </rPr>
      <t xml:space="preserve">: The current baseline measure for average monthly cycle time is 99 days with a goal 75 days. Our objective is to reduce this gap of 24 days by the end of the second quarter 2015. This gap of 24 days represents a COPQ of $480,000 annualized. </t>
    </r>
  </si>
  <si>
    <t>Tot_Inv_Delta</t>
  </si>
  <si>
    <t>Tot_Inv</t>
  </si>
  <si>
    <t>Normalized</t>
  </si>
  <si>
    <t>Client A</t>
  </si>
  <si>
    <t>Other_Inv</t>
  </si>
  <si>
    <t>Total Assets</t>
  </si>
  <si>
    <t>Inv_Missing
Component_1</t>
  </si>
  <si>
    <t>Component_1
Missing Rate</t>
  </si>
  <si>
    <t>Component_2
Issue Rate</t>
  </si>
  <si>
    <t>Component_2
Issues</t>
  </si>
  <si>
    <t>Employee #002</t>
  </si>
  <si>
    <t>Avg Inventory per 'Z': Increase Avg Inv. to 250-300 per 'Z'</t>
  </si>
  <si>
    <t>Avg Inventory per 'X': Increase Avg. Inv to 450-500 per 'X'</t>
  </si>
  <si>
    <t>Consultant &amp; Client</t>
  </si>
  <si>
    <t>Re-evaluate Compoonent_1 Performance Benchmark Approach</t>
  </si>
  <si>
    <t>Re-evaluate Component_2 Performance Metrics</t>
  </si>
  <si>
    <t>Consultant</t>
  </si>
  <si>
    <t>Dedicated Onshore Processing Team</t>
  </si>
  <si>
    <t>"Advanced Review" Workflow Status Programming</t>
  </si>
  <si>
    <t>Employee #008</t>
  </si>
  <si>
    <t>Employee #023</t>
  </si>
  <si>
    <t>Component 'T' Compliance (Off-Shore)</t>
  </si>
  <si>
    <t>Component 'L' Compliance (Off-Shore)</t>
  </si>
  <si>
    <t>Eliminate event based process management</t>
  </si>
  <si>
    <t xml:space="preserve">Automation </t>
  </si>
  <si>
    <t xml:space="preserve">Adjust ROI Threshold (Policy) </t>
  </si>
  <si>
    <t>Employee #032</t>
  </si>
  <si>
    <t>Manager</t>
  </si>
  <si>
    <t>Director</t>
  </si>
  <si>
    <t>Employee #220</t>
  </si>
  <si>
    <t>Executive</t>
  </si>
  <si>
    <t>Process/Procedure/Policy</t>
  </si>
  <si>
    <t>www.LeanSigmaCorporation.com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</si>
</sst>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5E6F7F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0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166" fontId="11" fillId="3" borderId="12" xfId="0" applyNumberFormat="1" applyFont="1" applyFill="1" applyBorder="1" applyAlignment="1">
      <alignment horizontal="center"/>
    </xf>
    <xf numFmtId="38" fontId="9" fillId="3" borderId="12" xfId="0" applyNumberFormat="1" applyFont="1" applyFill="1" applyBorder="1" applyAlignment="1">
      <alignment horizontal="center"/>
    </xf>
    <xf numFmtId="166" fontId="9" fillId="3" borderId="12" xfId="0" quotePrefix="1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166" fontId="12" fillId="2" borderId="12" xfId="0" applyNumberFormat="1" applyFont="1" applyFill="1" applyBorder="1" applyAlignment="1">
      <alignment horizontal="center"/>
    </xf>
    <xf numFmtId="38" fontId="12" fillId="2" borderId="12" xfId="0" applyNumberFormat="1" applyFont="1" applyFill="1" applyBorder="1" applyAlignment="1">
      <alignment horizontal="center"/>
    </xf>
    <xf numFmtId="166" fontId="12" fillId="2" borderId="12" xfId="0" quotePrefix="1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66" fontId="13" fillId="3" borderId="12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/>
    </xf>
    <xf numFmtId="0" fontId="10" fillId="2" borderId="12" xfId="0" applyFont="1" applyFill="1" applyBorder="1"/>
    <xf numFmtId="0" fontId="11" fillId="3" borderId="12" xfId="0" applyFont="1" applyFill="1" applyBorder="1" applyAlignment="1">
      <alignment horizontal="center"/>
    </xf>
    <xf numFmtId="38" fontId="7" fillId="3" borderId="12" xfId="0" applyNumberFormat="1" applyFont="1" applyFill="1" applyBorder="1" applyAlignment="1">
      <alignment horizontal="center"/>
    </xf>
    <xf numFmtId="0" fontId="14" fillId="3" borderId="12" xfId="0" quotePrefix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right" wrapText="1" indent="2"/>
    </xf>
    <xf numFmtId="0" fontId="12" fillId="0" borderId="12" xfId="0" applyFont="1" applyBorder="1" applyAlignment="1">
      <alignment horizontal="right" wrapText="1" indent="2"/>
    </xf>
    <xf numFmtId="0" fontId="12" fillId="2" borderId="12" xfId="0" applyFont="1" applyFill="1" applyBorder="1" applyAlignment="1">
      <alignment horizontal="left" wrapText="1"/>
    </xf>
    <xf numFmtId="0" fontId="12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9" fillId="3" borderId="11" xfId="0" applyFont="1" applyFill="1" applyBorder="1" applyAlignment="1">
      <alignment horizontal="left" wrapText="1" indent="1"/>
    </xf>
    <xf numFmtId="0" fontId="10" fillId="3" borderId="12" xfId="0" applyFont="1" applyFill="1" applyBorder="1" applyAlignment="1">
      <alignment horizontal="left" wrapText="1" indent="1"/>
    </xf>
    <xf numFmtId="0" fontId="11" fillId="3" borderId="12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3" fillId="3" borderId="12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7" fillId="5" borderId="11" xfId="0" applyFont="1" applyFill="1" applyBorder="1" applyAlignment="1">
      <alignment horizontal="left" wrapText="1" indent="1"/>
    </xf>
    <xf numFmtId="0" fontId="7" fillId="5" borderId="12" xfId="0" applyFont="1" applyFill="1" applyBorder="1" applyAlignment="1">
      <alignment horizontal="left" wrapText="1" indent="1"/>
    </xf>
    <xf numFmtId="0" fontId="7" fillId="5" borderId="12" xfId="0" applyFont="1" applyFill="1" applyBorder="1" applyAlignment="1">
      <alignment wrapText="1"/>
    </xf>
    <xf numFmtId="0" fontId="8" fillId="5" borderId="12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7" fillId="3" borderId="12" xfId="0" applyFont="1" applyFill="1" applyBorder="1" applyAlignment="1">
      <alignment wrapText="1"/>
    </xf>
    <xf numFmtId="0" fontId="8" fillId="3" borderId="12" xfId="0" applyFont="1" applyFill="1" applyBorder="1" applyAlignment="1">
      <alignment wrapText="1"/>
    </xf>
    <xf numFmtId="0" fontId="11" fillId="3" borderId="12" xfId="0" applyFont="1" applyFill="1" applyBorder="1" applyAlignment="1">
      <alignment horizontal="right" wrapText="1"/>
    </xf>
    <xf numFmtId="0" fontId="4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6" fillId="2" borderId="0" xfId="2" applyFon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Avg_Monthly_Cycle</a:t>
            </a:r>
            <a:r>
              <a:rPr lang="en-US" baseline="0"/>
              <a:t>_Time</a:t>
            </a:r>
            <a:r>
              <a:rPr lang="en-US"/>
              <a:t/>
            </a:r>
            <a:br>
              <a:rPr lang="en-US"/>
            </a:br>
            <a:r>
              <a:rPr lang="en-US" sz="900"/>
              <a:t>as of 8/15/14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540099154273"/>
          <c:y val="0.18547468892777291"/>
          <c:w val="0.85941163604549431"/>
          <c:h val="0.57495971650416577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Data'!$O$2</c:f>
              <c:strCache>
                <c:ptCount val="1"/>
                <c:pt idx="0">
                  <c:v>Cum_Avg_Age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</c:name>
            <c:spPr>
              <a:ln w="127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'Chart Data'!$K$3:$K$15</c:f>
              <c:numCache>
                <c:formatCode>[$-409]mmm\-yy;@</c:formatCode>
                <c:ptCount val="13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</c:numCache>
            </c:numRef>
          </c:cat>
          <c:val>
            <c:numRef>
              <c:f>'Chart Data'!$O$3:$O$15</c:f>
              <c:numCache>
                <c:formatCode>General</c:formatCode>
                <c:ptCount val="13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83</c:v>
                </c:pt>
                <c:pt idx="4">
                  <c:v>88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89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Data'!$S$2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'Chart Data'!$S$3:$S$15</c:f>
              <c:numCache>
                <c:formatCode>General</c:formatCode>
                <c:ptCount val="1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0488"/>
        <c:axId val="494112256"/>
      </c:lineChart>
      <c:dateAx>
        <c:axId val="4941204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2256"/>
        <c:crosses val="autoZero"/>
        <c:auto val="1"/>
        <c:lblOffset val="100"/>
        <c:baseTimeUnit val="months"/>
      </c:dateAx>
      <c:valAx>
        <c:axId val="4941122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Avg 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9622338874303"/>
          <c:y val="0.92124978620319753"/>
          <c:w val="0.52614819106598409"/>
          <c:h val="7.7706336244367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Cycle Time</a:t>
            </a:r>
          </a:p>
          <a:p>
            <a:pPr>
              <a:defRPr/>
            </a:pPr>
            <a:r>
              <a:rPr lang="en-US" sz="900"/>
              <a:t>as of 8/31/14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3651210265383"/>
          <c:y val="0.18547468892777291"/>
          <c:w val="0.83830052493438323"/>
          <c:h val="0.59865698211334695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Data'!$P$2</c:f>
              <c:strCache>
                <c:ptCount val="1"/>
                <c:pt idx="0">
                  <c:v>Other_Inv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Data'!$K$3:$K$15</c:f>
              <c:numCache>
                <c:formatCode>[$-409]mmm\-yy;@</c:formatCode>
                <c:ptCount val="13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</c:numCache>
            </c:numRef>
          </c:cat>
          <c:val>
            <c:numRef>
              <c:f>'Chart Data'!$P$3:$P$15</c:f>
              <c:numCache>
                <c:formatCode>General</c:formatCode>
                <c:ptCount val="13"/>
                <c:pt idx="0">
                  <c:v>6153</c:v>
                </c:pt>
                <c:pt idx="1">
                  <c:v>6204</c:v>
                </c:pt>
                <c:pt idx="2">
                  <c:v>7445</c:v>
                </c:pt>
                <c:pt idx="3">
                  <c:v>7778</c:v>
                </c:pt>
                <c:pt idx="4">
                  <c:v>8523</c:v>
                </c:pt>
                <c:pt idx="5">
                  <c:v>8755</c:v>
                </c:pt>
                <c:pt idx="6">
                  <c:v>9042</c:v>
                </c:pt>
                <c:pt idx="7">
                  <c:v>8902</c:v>
                </c:pt>
                <c:pt idx="8">
                  <c:v>9158</c:v>
                </c:pt>
                <c:pt idx="9">
                  <c:v>10225</c:v>
                </c:pt>
                <c:pt idx="10">
                  <c:v>9379</c:v>
                </c:pt>
                <c:pt idx="11">
                  <c:v>9361</c:v>
                </c:pt>
                <c:pt idx="12">
                  <c:v>8923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Data'!$N$2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Data'!$N$3:$N$15</c:f>
              <c:numCache>
                <c:formatCode>0</c:formatCode>
                <c:ptCount val="13"/>
                <c:pt idx="1">
                  <c:v>6151.3072902338381</c:v>
                </c:pt>
                <c:pt idx="2">
                  <c:v>7155.507359009629</c:v>
                </c:pt>
                <c:pt idx="3">
                  <c:v>7596.8814305364513</c:v>
                </c:pt>
                <c:pt idx="4">
                  <c:v>8305.7036451169188</c:v>
                </c:pt>
                <c:pt idx="5">
                  <c:v>8441.9667812929856</c:v>
                </c:pt>
                <c:pt idx="6">
                  <c:v>8885.4567400275118</c:v>
                </c:pt>
                <c:pt idx="7">
                  <c:v>9081.387895460799</c:v>
                </c:pt>
                <c:pt idx="8">
                  <c:v>9254.0442916093543</c:v>
                </c:pt>
                <c:pt idx="9">
                  <c:v>9285.7825997248983</c:v>
                </c:pt>
                <c:pt idx="10">
                  <c:v>9424.1616231086664</c:v>
                </c:pt>
                <c:pt idx="11">
                  <c:v>9583.699518569465</c:v>
                </c:pt>
                <c:pt idx="12">
                  <c:v>9756.7790921595606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13432"/>
        <c:axId val="494113824"/>
      </c:lineChart>
      <c:dateAx>
        <c:axId val="49411343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3824"/>
        <c:crosses val="autoZero"/>
        <c:auto val="1"/>
        <c:lblOffset val="100"/>
        <c:baseTimeUnit val="months"/>
      </c:dateAx>
      <c:valAx>
        <c:axId val="49411382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Aggregate Inventory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Data'!$R$2</c:f>
              <c:strCache>
                <c:ptCount val="1"/>
                <c:pt idx="0">
                  <c:v>% of Tot_Inv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Data'!$K$3:$K$15</c:f>
              <c:numCache>
                <c:formatCode>[$-409]mmm\-yy;@</c:formatCode>
                <c:ptCount val="13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</c:numCache>
            </c:numRef>
          </c:cat>
          <c:val>
            <c:numRef>
              <c:f>'Chart Data'!$R$3:$R$15</c:f>
              <c:numCache>
                <c:formatCode>0.00</c:formatCode>
                <c:ptCount val="13"/>
                <c:pt idx="0">
                  <c:v>0.42317744154057774</c:v>
                </c:pt>
                <c:pt idx="1">
                  <c:v>0.42680242157402309</c:v>
                </c:pt>
                <c:pt idx="2">
                  <c:v>0.44029806611863503</c:v>
                </c:pt>
                <c:pt idx="3">
                  <c:v>0.43326648841354726</c:v>
                </c:pt>
                <c:pt idx="4">
                  <c:v>0.43424873898201455</c:v>
                </c:pt>
                <c:pt idx="5">
                  <c:v>0.43886911624642838</c:v>
                </c:pt>
                <c:pt idx="6">
                  <c:v>0.43063294756393772</c:v>
                </c:pt>
                <c:pt idx="7">
                  <c:v>0.41481826654240445</c:v>
                </c:pt>
                <c:pt idx="8">
                  <c:v>0.41878543991220046</c:v>
                </c:pt>
                <c:pt idx="9">
                  <c:v>0.46598003919245318</c:v>
                </c:pt>
                <c:pt idx="10">
                  <c:v>0.42114952851369558</c:v>
                </c:pt>
                <c:pt idx="11">
                  <c:v>0.41334393076345655</c:v>
                </c:pt>
                <c:pt idx="12">
                  <c:v>0.3870142262317835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17352"/>
        <c:axId val="494120880"/>
      </c:lineChart>
      <c:dateAx>
        <c:axId val="4941173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0880"/>
        <c:crosses val="autoZero"/>
        <c:auto val="1"/>
        <c:lblOffset val="100"/>
        <c:baseTimeUnit val="months"/>
      </c:dateAx>
      <c:valAx>
        <c:axId val="49412088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Other_Inv</a:t>
            </a:r>
          </a:p>
          <a:p>
            <a:pPr>
              <a:defRPr/>
            </a:pPr>
            <a:r>
              <a:rPr lang="en-US" sz="900"/>
              <a:t>as of 8/15/14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3651210265383"/>
          <c:y val="0.18547468892777291"/>
          <c:w val="0.83830052493438323"/>
          <c:h val="0.598656982113346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'Chart Data'!$K$3:$K$15</c:f>
              <c:numCache>
                <c:formatCode>[$-409]mmm\-yy;@</c:formatCode>
                <c:ptCount val="13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</c:numCache>
            </c:numRef>
          </c:cat>
          <c:val>
            <c:numRef>
              <c:f>'Chart Data'!$P$3:$P$15</c:f>
              <c:numCache>
                <c:formatCode>General</c:formatCode>
                <c:ptCount val="13"/>
                <c:pt idx="0">
                  <c:v>6153</c:v>
                </c:pt>
                <c:pt idx="1">
                  <c:v>6204</c:v>
                </c:pt>
                <c:pt idx="2">
                  <c:v>7445</c:v>
                </c:pt>
                <c:pt idx="3">
                  <c:v>7778</c:v>
                </c:pt>
                <c:pt idx="4">
                  <c:v>8523</c:v>
                </c:pt>
                <c:pt idx="5">
                  <c:v>8755</c:v>
                </c:pt>
                <c:pt idx="6">
                  <c:v>9042</c:v>
                </c:pt>
                <c:pt idx="7">
                  <c:v>8902</c:v>
                </c:pt>
                <c:pt idx="8">
                  <c:v>9158</c:v>
                </c:pt>
                <c:pt idx="9">
                  <c:v>10225</c:v>
                </c:pt>
                <c:pt idx="10">
                  <c:v>9379</c:v>
                </c:pt>
                <c:pt idx="11">
                  <c:v>9361</c:v>
                </c:pt>
                <c:pt idx="12">
                  <c:v>8923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18920"/>
        <c:axId val="494115000"/>
      </c:lineChart>
      <c:dateAx>
        <c:axId val="49411892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5000"/>
        <c:crosses val="autoZero"/>
        <c:auto val="1"/>
        <c:lblOffset val="100"/>
        <c:baseTimeUnit val="months"/>
      </c:dateAx>
      <c:valAx>
        <c:axId val="49411500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Aggregate Inventory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Total_Inventory</a:t>
            </a:r>
            <a:br>
              <a:rPr lang="en-US"/>
            </a:br>
            <a:r>
              <a:rPr lang="en-US" sz="900"/>
              <a:t>as of 8/15/14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540099154273"/>
          <c:y val="0.18547468892777291"/>
          <c:w val="0.85941163604549431"/>
          <c:h val="0.59479895742198896"/>
        </c:manualLayout>
      </c:layout>
      <c:lineChart>
        <c:grouping val="standard"/>
        <c:varyColors val="0"/>
        <c:ser>
          <c:idx val="0"/>
          <c:order val="0"/>
          <c:tx>
            <c:strRef>
              <c:f>'Chart Data'!$L$2</c:f>
              <c:strCache>
                <c:ptCount val="1"/>
                <c:pt idx="0">
                  <c:v>Tot_Inv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</c:name>
            <c:spPr>
              <a:ln w="12700" cap="rnd" cmpd="sng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'Chart Data'!$K$3:$K$15</c:f>
              <c:numCache>
                <c:formatCode>[$-409]mmm\-yy;@</c:formatCode>
                <c:ptCount val="13"/>
                <c:pt idx="0">
                  <c:v>41487</c:v>
                </c:pt>
                <c:pt idx="1">
                  <c:v>41518</c:v>
                </c:pt>
                <c:pt idx="2">
                  <c:v>41548</c:v>
                </c:pt>
                <c:pt idx="3">
                  <c:v>41579</c:v>
                </c:pt>
                <c:pt idx="4">
                  <c:v>41609</c:v>
                </c:pt>
                <c:pt idx="5">
                  <c:v>41640</c:v>
                </c:pt>
                <c:pt idx="6">
                  <c:v>41671</c:v>
                </c:pt>
                <c:pt idx="7">
                  <c:v>41699</c:v>
                </c:pt>
                <c:pt idx="8">
                  <c:v>41730</c:v>
                </c:pt>
                <c:pt idx="9">
                  <c:v>41760</c:v>
                </c:pt>
                <c:pt idx="10">
                  <c:v>41791</c:v>
                </c:pt>
                <c:pt idx="11">
                  <c:v>41821</c:v>
                </c:pt>
                <c:pt idx="12">
                  <c:v>41852</c:v>
                </c:pt>
              </c:numCache>
            </c:numRef>
          </c:cat>
          <c:val>
            <c:numRef>
              <c:f>'Chart Data'!$L$3:$L$15</c:f>
              <c:numCache>
                <c:formatCode>#,##0</c:formatCode>
                <c:ptCount val="13"/>
                <c:pt idx="0">
                  <c:v>14540</c:v>
                </c:pt>
                <c:pt idx="1">
                  <c:v>14536</c:v>
                </c:pt>
                <c:pt idx="2">
                  <c:v>16909</c:v>
                </c:pt>
                <c:pt idx="3">
                  <c:v>17952</c:v>
                </c:pt>
                <c:pt idx="4">
                  <c:v>19627</c:v>
                </c:pt>
                <c:pt idx="5">
                  <c:v>19949</c:v>
                </c:pt>
                <c:pt idx="6">
                  <c:v>20997</c:v>
                </c:pt>
                <c:pt idx="7">
                  <c:v>21460</c:v>
                </c:pt>
                <c:pt idx="8">
                  <c:v>21868</c:v>
                </c:pt>
                <c:pt idx="9">
                  <c:v>21943</c:v>
                </c:pt>
                <c:pt idx="10">
                  <c:v>22270</c:v>
                </c:pt>
                <c:pt idx="11">
                  <c:v>22647</c:v>
                </c:pt>
                <c:pt idx="12">
                  <c:v>23056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64"/>
        <c:axId val="494116568"/>
      </c:lineChart>
      <c:dateAx>
        <c:axId val="4941216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6568"/>
        <c:crosses val="autoZero"/>
        <c:auto val="1"/>
        <c:lblOffset val="100"/>
        <c:baseTimeUnit val="months"/>
      </c:dateAx>
      <c:valAx>
        <c:axId val="49411656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REO_Tot_Inv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Component_1 </a:t>
            </a:r>
            <a:r>
              <a:rPr lang="en-US"/>
              <a:t>Missing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Data'!$D$1</c:f>
              <c:strCache>
                <c:ptCount val="1"/>
                <c:pt idx="0">
                  <c:v>Component_1
Missing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'Other Data'!$A$2:$A$161</c:f>
              <c:numCache>
                <c:formatCode>m/d/yyyy</c:formatCode>
                <c:ptCount val="16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41681</c:v>
                </c:pt>
                <c:pt idx="27">
                  <c:v>41682</c:v>
                </c:pt>
                <c:pt idx="28">
                  <c:v>41683</c:v>
                </c:pt>
                <c:pt idx="29">
                  <c:v>41684</c:v>
                </c:pt>
                <c:pt idx="30">
                  <c:v>41687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41747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</c:numCache>
            </c:numRef>
          </c:cat>
          <c:val>
            <c:numRef>
              <c:f>'Other Data'!$D$84:$D$161</c:f>
              <c:numCache>
                <c:formatCode>0.0%</c:formatCode>
                <c:ptCount val="78"/>
                <c:pt idx="0">
                  <c:v>5.397266620338198E-2</c:v>
                </c:pt>
                <c:pt idx="1">
                  <c:v>5.5634134842055635E-2</c:v>
                </c:pt>
                <c:pt idx="2">
                  <c:v>5.508181608665591E-2</c:v>
                </c:pt>
                <c:pt idx="3">
                  <c:v>5.6954844565464034E-2</c:v>
                </c:pt>
                <c:pt idx="4">
                  <c:v>5.793450881612091E-2</c:v>
                </c:pt>
                <c:pt idx="5">
                  <c:v>5.9052414740215151E-2</c:v>
                </c:pt>
                <c:pt idx="6">
                  <c:v>5.8372774397115169E-2</c:v>
                </c:pt>
                <c:pt idx="7">
                  <c:v>5.9467918622848198E-2</c:v>
                </c:pt>
                <c:pt idx="8">
                  <c:v>5.9505237352351234E-2</c:v>
                </c:pt>
                <c:pt idx="9">
                  <c:v>5.8757819481680074E-2</c:v>
                </c:pt>
                <c:pt idx="10">
                  <c:v>5.9401518535060295E-2</c:v>
                </c:pt>
                <c:pt idx="11">
                  <c:v>6.1750333185251E-2</c:v>
                </c:pt>
                <c:pt idx="12">
                  <c:v>6.1504424778761065E-2</c:v>
                </c:pt>
                <c:pt idx="13">
                  <c:v>6.0437109723461196E-2</c:v>
                </c:pt>
                <c:pt idx="14">
                  <c:v>6.0633080695497103E-2</c:v>
                </c:pt>
                <c:pt idx="15">
                  <c:v>6.0262397153657991E-2</c:v>
                </c:pt>
                <c:pt idx="16">
                  <c:v>6.0063897763578275E-2</c:v>
                </c:pt>
                <c:pt idx="17">
                  <c:v>5.9867436390848836E-2</c:v>
                </c:pt>
                <c:pt idx="18">
                  <c:v>6.0756756756756757E-2</c:v>
                </c:pt>
                <c:pt idx="19">
                  <c:v>5.4131683605832967E-2</c:v>
                </c:pt>
                <c:pt idx="20">
                  <c:v>5.5643162874521292E-2</c:v>
                </c:pt>
                <c:pt idx="21">
                  <c:v>5.8754129306276548E-2</c:v>
                </c:pt>
                <c:pt idx="22">
                  <c:v>5.8589870903674283E-2</c:v>
                </c:pt>
                <c:pt idx="23">
                  <c:v>6.1032863849765258E-2</c:v>
                </c:pt>
                <c:pt idx="24">
                  <c:v>6.1572158676076905E-2</c:v>
                </c:pt>
                <c:pt idx="25">
                  <c:v>5.930176948828312E-2</c:v>
                </c:pt>
                <c:pt idx="26">
                  <c:v>6.1527581329561529E-2</c:v>
                </c:pt>
                <c:pt idx="27">
                  <c:v>6.1766087364960073E-2</c:v>
                </c:pt>
                <c:pt idx="28">
                  <c:v>6.1248527679623084E-2</c:v>
                </c:pt>
                <c:pt idx="29">
                  <c:v>6.0653536257833485E-2</c:v>
                </c:pt>
                <c:pt idx="30">
                  <c:v>6.1248253376804847E-2</c:v>
                </c:pt>
                <c:pt idx="31">
                  <c:v>6.4304153954470783E-2</c:v>
                </c:pt>
                <c:pt idx="32">
                  <c:v>6.6463128229215587E-2</c:v>
                </c:pt>
                <c:pt idx="33">
                  <c:v>6.8048033906286789E-2</c:v>
                </c:pt>
                <c:pt idx="34">
                  <c:v>7.0970804652266795E-2</c:v>
                </c:pt>
                <c:pt idx="35">
                  <c:v>6.8067610781178622E-2</c:v>
                </c:pt>
                <c:pt idx="36">
                  <c:v>6.8012999071494898E-2</c:v>
                </c:pt>
                <c:pt idx="37">
                  <c:v>6.7260370283571597E-2</c:v>
                </c:pt>
                <c:pt idx="38">
                  <c:v>6.9997643176997401E-2</c:v>
                </c:pt>
                <c:pt idx="39">
                  <c:v>5.7974500841953332E-2</c:v>
                </c:pt>
                <c:pt idx="40">
                  <c:v>5.8766154596439892E-2</c:v>
                </c:pt>
                <c:pt idx="41">
                  <c:v>6.1585835257890686E-2</c:v>
                </c:pt>
                <c:pt idx="42">
                  <c:v>6.6002155172413798E-2</c:v>
                </c:pt>
                <c:pt idx="43">
                  <c:v>6.8839561674627708E-2</c:v>
                </c:pt>
                <c:pt idx="44">
                  <c:v>6.9222283507997792E-2</c:v>
                </c:pt>
                <c:pt idx="45">
                  <c:v>7.0825388177608278E-2</c:v>
                </c:pt>
                <c:pt idx="46">
                  <c:v>7.2223730654357859E-2</c:v>
                </c:pt>
                <c:pt idx="47">
                  <c:v>7.2040707016604172E-2</c:v>
                </c:pt>
                <c:pt idx="48">
                  <c:v>7.2630173564753001E-2</c:v>
                </c:pt>
                <c:pt idx="49">
                  <c:v>7.2649572649572655E-2</c:v>
                </c:pt>
                <c:pt idx="50">
                  <c:v>7.4114146605355688E-2</c:v>
                </c:pt>
                <c:pt idx="51">
                  <c:v>7.3581319576432255E-2</c:v>
                </c:pt>
                <c:pt idx="52">
                  <c:v>7.5204359673024523E-2</c:v>
                </c:pt>
                <c:pt idx="53">
                  <c:v>7.5081610446137106E-2</c:v>
                </c:pt>
                <c:pt idx="54">
                  <c:v>7.5794621026894868E-2</c:v>
                </c:pt>
                <c:pt idx="55">
                  <c:v>7.6610720086626963E-2</c:v>
                </c:pt>
                <c:pt idx="56">
                  <c:v>7.3363134367604527E-2</c:v>
                </c:pt>
                <c:pt idx="57">
                  <c:v>7.2501294665976185E-2</c:v>
                </c:pt>
                <c:pt idx="58">
                  <c:v>5.540827147401909E-2</c:v>
                </c:pt>
                <c:pt idx="59">
                  <c:v>5.6137523502551703E-2</c:v>
                </c:pt>
                <c:pt idx="60">
                  <c:v>5.8462359850507205E-2</c:v>
                </c:pt>
                <c:pt idx="61">
                  <c:v>5.8887975897014513E-2</c:v>
                </c:pt>
                <c:pt idx="62">
                  <c:v>6.2898309781102793E-2</c:v>
                </c:pt>
                <c:pt idx="63">
                  <c:v>6.328036322360954E-2</c:v>
                </c:pt>
                <c:pt idx="64">
                  <c:v>6.4860190256558092E-2</c:v>
                </c:pt>
                <c:pt idx="65">
                  <c:v>6.7112144102266125E-2</c:v>
                </c:pt>
                <c:pt idx="66">
                  <c:v>6.8363844393592679E-2</c:v>
                </c:pt>
                <c:pt idx="67">
                  <c:v>6.9112627986348124E-2</c:v>
                </c:pt>
                <c:pt idx="68">
                  <c:v>6.8239258635214822E-2</c:v>
                </c:pt>
                <c:pt idx="69">
                  <c:v>6.7677618646447626E-2</c:v>
                </c:pt>
                <c:pt idx="70">
                  <c:v>7.0881226053639848E-2</c:v>
                </c:pt>
                <c:pt idx="71">
                  <c:v>6.9729729729729725E-2</c:v>
                </c:pt>
                <c:pt idx="72">
                  <c:v>6.9895287958115185E-2</c:v>
                </c:pt>
                <c:pt idx="73">
                  <c:v>7.1391349661281911E-2</c:v>
                </c:pt>
                <c:pt idx="74">
                  <c:v>7.0971047911862664E-2</c:v>
                </c:pt>
                <c:pt idx="75">
                  <c:v>7.0886075949367092E-2</c:v>
                </c:pt>
                <c:pt idx="76">
                  <c:v>7.0946789907569321E-2</c:v>
                </c:pt>
                <c:pt idx="77">
                  <c:v>6.6033364226135316E-2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152"/>
        <c:axId val="494122840"/>
      </c:lineChart>
      <c:dateAx>
        <c:axId val="494127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2840"/>
        <c:crosses val="autoZero"/>
        <c:auto val="1"/>
        <c:lblOffset val="100"/>
        <c:baseTimeUnit val="days"/>
      </c:dateAx>
      <c:valAx>
        <c:axId val="494122840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Component_2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Data'!$F$1</c:f>
              <c:strCache>
                <c:ptCount val="1"/>
                <c:pt idx="0">
                  <c:v>Component_2
Issue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'Other Data'!$A$2:$A$161</c:f>
              <c:numCache>
                <c:formatCode>m/d/yyyy</c:formatCode>
                <c:ptCount val="16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41681</c:v>
                </c:pt>
                <c:pt idx="27">
                  <c:v>41682</c:v>
                </c:pt>
                <c:pt idx="28">
                  <c:v>41683</c:v>
                </c:pt>
                <c:pt idx="29">
                  <c:v>41684</c:v>
                </c:pt>
                <c:pt idx="30">
                  <c:v>41687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41747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</c:numCache>
            </c:numRef>
          </c:cat>
          <c:val>
            <c:numRef>
              <c:f>'Other Data'!$F$2:$F$161</c:f>
              <c:numCache>
                <c:formatCode>0.0%</c:formatCode>
                <c:ptCount val="160"/>
                <c:pt idx="0">
                  <c:v>0.19390832328106153</c:v>
                </c:pt>
                <c:pt idx="1">
                  <c:v>0.19538507641594247</c:v>
                </c:pt>
                <c:pt idx="2">
                  <c:v>0.19330422125181951</c:v>
                </c:pt>
                <c:pt idx="3">
                  <c:v>0.20190916980040496</c:v>
                </c:pt>
                <c:pt idx="4">
                  <c:v>0.19758759333716255</c:v>
                </c:pt>
                <c:pt idx="5">
                  <c:v>0.19697410532441081</c:v>
                </c:pt>
                <c:pt idx="6">
                  <c:v>0.19316536345207067</c:v>
                </c:pt>
                <c:pt idx="7">
                  <c:v>0.21006749156355456</c:v>
                </c:pt>
                <c:pt idx="8">
                  <c:v>0.20485626569913482</c:v>
                </c:pt>
                <c:pt idx="9">
                  <c:v>0.20176649185757659</c:v>
                </c:pt>
                <c:pt idx="10">
                  <c:v>0.20225646670335717</c:v>
                </c:pt>
                <c:pt idx="11">
                  <c:v>0.20235165436149849</c:v>
                </c:pt>
                <c:pt idx="12">
                  <c:v>0.20214190093708165</c:v>
                </c:pt>
                <c:pt idx="13">
                  <c:v>0.19825596306745319</c:v>
                </c:pt>
                <c:pt idx="14">
                  <c:v>0.19540229885057472</c:v>
                </c:pt>
                <c:pt idx="15">
                  <c:v>0.1935244686109738</c:v>
                </c:pt>
                <c:pt idx="16">
                  <c:v>0.19679012345679012</c:v>
                </c:pt>
                <c:pt idx="17">
                  <c:v>0.1999496981891348</c:v>
                </c:pt>
                <c:pt idx="18">
                  <c:v>0.19707292455210698</c:v>
                </c:pt>
                <c:pt idx="19">
                  <c:v>0.19791666666666666</c:v>
                </c:pt>
                <c:pt idx="20">
                  <c:v>0.18345511482254698</c:v>
                </c:pt>
                <c:pt idx="21">
                  <c:v>0.18640881009938221</c:v>
                </c:pt>
                <c:pt idx="22">
                  <c:v>0.18796791443850266</c:v>
                </c:pt>
                <c:pt idx="23">
                  <c:v>0.18493150684931506</c:v>
                </c:pt>
                <c:pt idx="24">
                  <c:v>0.18915378569557245</c:v>
                </c:pt>
                <c:pt idx="25">
                  <c:v>0.18761197850012798</c:v>
                </c:pt>
                <c:pt idx="26">
                  <c:v>0.17853634577603145</c:v>
                </c:pt>
                <c:pt idx="27">
                  <c:v>0.17745746691871456</c:v>
                </c:pt>
                <c:pt idx="28">
                  <c:v>0.18389973487587372</c:v>
                </c:pt>
                <c:pt idx="29">
                  <c:v>0.18270373010216204</c:v>
                </c:pt>
                <c:pt idx="30">
                  <c:v>0.18408077013383423</c:v>
                </c:pt>
                <c:pt idx="31">
                  <c:v>0.18323269856014862</c:v>
                </c:pt>
                <c:pt idx="32">
                  <c:v>0.18516823071641109</c:v>
                </c:pt>
                <c:pt idx="33">
                  <c:v>0.18052256532066507</c:v>
                </c:pt>
                <c:pt idx="34">
                  <c:v>0.176458157227388</c:v>
                </c:pt>
                <c:pt idx="35">
                  <c:v>0.17650862068965517</c:v>
                </c:pt>
                <c:pt idx="36">
                  <c:v>0.17207245155855097</c:v>
                </c:pt>
                <c:pt idx="37">
                  <c:v>0.17752263192757783</c:v>
                </c:pt>
                <c:pt idx="38">
                  <c:v>0.17500555926173003</c:v>
                </c:pt>
                <c:pt idx="39">
                  <c:v>0.1587409420289855</c:v>
                </c:pt>
                <c:pt idx="40">
                  <c:v>0.16291482942678115</c:v>
                </c:pt>
                <c:pt idx="41">
                  <c:v>0.169495466170658</c:v>
                </c:pt>
                <c:pt idx="42">
                  <c:v>0.16955181408584302</c:v>
                </c:pt>
                <c:pt idx="43">
                  <c:v>0.17222092752272197</c:v>
                </c:pt>
                <c:pt idx="44">
                  <c:v>0.1676551094890511</c:v>
                </c:pt>
                <c:pt idx="45">
                  <c:v>0.17218693284936479</c:v>
                </c:pt>
                <c:pt idx="46">
                  <c:v>0.17384441939120632</c:v>
                </c:pt>
                <c:pt idx="47">
                  <c:v>0.17681159420289855</c:v>
                </c:pt>
                <c:pt idx="48">
                  <c:v>0.17057149113203415</c:v>
                </c:pt>
                <c:pt idx="49">
                  <c:v>0.1671001300390117</c:v>
                </c:pt>
                <c:pt idx="50">
                  <c:v>0.16768027801911381</c:v>
                </c:pt>
                <c:pt idx="51">
                  <c:v>0.17038626609442059</c:v>
                </c:pt>
                <c:pt idx="52">
                  <c:v>0.17317958573563955</c:v>
                </c:pt>
                <c:pt idx="53">
                  <c:v>0.17108331566673735</c:v>
                </c:pt>
                <c:pt idx="54">
                  <c:v>0.16743023740108287</c:v>
                </c:pt>
                <c:pt idx="55">
                  <c:v>0.16900247320692499</c:v>
                </c:pt>
                <c:pt idx="56">
                  <c:v>0.17249897076986415</c:v>
                </c:pt>
                <c:pt idx="57">
                  <c:v>0.16807415036045315</c:v>
                </c:pt>
                <c:pt idx="58">
                  <c:v>0.16825331125827814</c:v>
                </c:pt>
                <c:pt idx="59">
                  <c:v>0.1524035352446648</c:v>
                </c:pt>
                <c:pt idx="60">
                  <c:v>0.15780219780219781</c:v>
                </c:pt>
                <c:pt idx="61">
                  <c:v>0.1646025669894168</c:v>
                </c:pt>
                <c:pt idx="62">
                  <c:v>0.16269571136827773</c:v>
                </c:pt>
                <c:pt idx="63">
                  <c:v>0.15984882169853268</c:v>
                </c:pt>
                <c:pt idx="64">
                  <c:v>0.16067465601420328</c:v>
                </c:pt>
                <c:pt idx="65">
                  <c:v>0.15773353751914243</c:v>
                </c:pt>
                <c:pt idx="66">
                  <c:v>0.15765472312703582</c:v>
                </c:pt>
                <c:pt idx="67">
                  <c:v>0.15650493774151997</c:v>
                </c:pt>
                <c:pt idx="68">
                  <c:v>0.15714285714285714</c:v>
                </c:pt>
                <c:pt idx="69">
                  <c:v>0.15749202975557916</c:v>
                </c:pt>
                <c:pt idx="70">
                  <c:v>0.16047516198704104</c:v>
                </c:pt>
                <c:pt idx="71">
                  <c:v>0.15834805653710246</c:v>
                </c:pt>
                <c:pt idx="72">
                  <c:v>0.15964184319720462</c:v>
                </c:pt>
                <c:pt idx="73">
                  <c:v>0.15873344370860928</c:v>
                </c:pt>
                <c:pt idx="74">
                  <c:v>0.16915210907541542</c:v>
                </c:pt>
                <c:pt idx="75">
                  <c:v>0.17271534761696547</c:v>
                </c:pt>
                <c:pt idx="76">
                  <c:v>0.16333403494001264</c:v>
                </c:pt>
                <c:pt idx="77">
                  <c:v>0.14890480202190395</c:v>
                </c:pt>
                <c:pt idx="78">
                  <c:v>0.14885576317446989</c:v>
                </c:pt>
                <c:pt idx="79">
                  <c:v>0.12070827035197582</c:v>
                </c:pt>
                <c:pt idx="80">
                  <c:v>0.11491169237648111</c:v>
                </c:pt>
                <c:pt idx="81">
                  <c:v>0.11951553930530165</c:v>
                </c:pt>
                <c:pt idx="82">
                  <c:v>0.12369701181375956</c:v>
                </c:pt>
                <c:pt idx="83">
                  <c:v>0.12776991984912778</c:v>
                </c:pt>
                <c:pt idx="84">
                  <c:v>0.12929246370131367</c:v>
                </c:pt>
                <c:pt idx="85">
                  <c:v>0.12389380530973451</c:v>
                </c:pt>
                <c:pt idx="86">
                  <c:v>0.12479963361575452</c:v>
                </c:pt>
                <c:pt idx="87">
                  <c:v>0.12130922407873655</c:v>
                </c:pt>
                <c:pt idx="88">
                  <c:v>0.11945007888212757</c:v>
                </c:pt>
                <c:pt idx="89">
                  <c:v>0.11983009166107758</c:v>
                </c:pt>
                <c:pt idx="90">
                  <c:v>0.11878760864720303</c:v>
                </c:pt>
                <c:pt idx="91">
                  <c:v>0.1224307417336908</c:v>
                </c:pt>
                <c:pt idx="92">
                  <c:v>0.12237606074140241</c:v>
                </c:pt>
                <c:pt idx="93">
                  <c:v>0.11994669035984007</c:v>
                </c:pt>
                <c:pt idx="94">
                  <c:v>0.11969026548672566</c:v>
                </c:pt>
                <c:pt idx="95">
                  <c:v>0.12221231043710973</c:v>
                </c:pt>
                <c:pt idx="96">
                  <c:v>0.12104324565314312</c:v>
                </c:pt>
                <c:pt idx="97">
                  <c:v>0.12141427618412275</c:v>
                </c:pt>
                <c:pt idx="98">
                  <c:v>0.12055378061767838</c:v>
                </c:pt>
                <c:pt idx="99">
                  <c:v>0.12508017960230916</c:v>
                </c:pt>
                <c:pt idx="100">
                  <c:v>0.12454054054054053</c:v>
                </c:pt>
                <c:pt idx="101">
                  <c:v>0.11732213875386655</c:v>
                </c:pt>
                <c:pt idx="102">
                  <c:v>0.11736877675152062</c:v>
                </c:pt>
                <c:pt idx="103">
                  <c:v>0.12128362435110901</c:v>
                </c:pt>
                <c:pt idx="104">
                  <c:v>0.12338629592850049</c:v>
                </c:pt>
                <c:pt idx="105">
                  <c:v>0.12354830738818878</c:v>
                </c:pt>
                <c:pt idx="106">
                  <c:v>0.12363105378437576</c:v>
                </c:pt>
                <c:pt idx="107">
                  <c:v>0.11884265901482544</c:v>
                </c:pt>
                <c:pt idx="108">
                  <c:v>0.11574728901461574</c:v>
                </c:pt>
                <c:pt idx="109">
                  <c:v>0.11789572569281352</c:v>
                </c:pt>
                <c:pt idx="110">
                  <c:v>0.11448763250883393</c:v>
                </c:pt>
                <c:pt idx="111">
                  <c:v>0.10854968666069829</c:v>
                </c:pt>
                <c:pt idx="112">
                  <c:v>0.10712622263623661</c:v>
                </c:pt>
                <c:pt idx="113">
                  <c:v>0.1100680591410467</c:v>
                </c:pt>
                <c:pt idx="114">
                  <c:v>0.1103804603100047</c:v>
                </c:pt>
                <c:pt idx="115">
                  <c:v>0.10878267012008476</c:v>
                </c:pt>
                <c:pt idx="116">
                  <c:v>0.10823641110847378</c:v>
                </c:pt>
                <c:pt idx="117">
                  <c:v>0.10666971219735039</c:v>
                </c:pt>
                <c:pt idx="118">
                  <c:v>0.10468895078922934</c:v>
                </c:pt>
                <c:pt idx="119">
                  <c:v>0.10546051089758612</c:v>
                </c:pt>
                <c:pt idx="120">
                  <c:v>0.11029931652132925</c:v>
                </c:pt>
                <c:pt idx="121">
                  <c:v>0.10560500360837143</c:v>
                </c:pt>
                <c:pt idx="122">
                  <c:v>0.10485247500609607</c:v>
                </c:pt>
                <c:pt idx="123">
                  <c:v>0.10905824993584809</c:v>
                </c:pt>
                <c:pt idx="124">
                  <c:v>0.1136853448275862</c:v>
                </c:pt>
                <c:pt idx="125">
                  <c:v>0.11632481033998314</c:v>
                </c:pt>
                <c:pt idx="126">
                  <c:v>0.11638168781025923</c:v>
                </c:pt>
                <c:pt idx="127">
                  <c:v>0.11849632252792154</c:v>
                </c:pt>
                <c:pt idx="128">
                  <c:v>0.11675264729839804</c:v>
                </c:pt>
                <c:pt idx="129">
                  <c:v>0.11649705409748259</c:v>
                </c:pt>
                <c:pt idx="130">
                  <c:v>0.11695594125500668</c:v>
                </c:pt>
                <c:pt idx="131">
                  <c:v>0.12286324786324786</c:v>
                </c:pt>
                <c:pt idx="132">
                  <c:v>0.12523667838788208</c:v>
                </c:pt>
                <c:pt idx="133">
                  <c:v>0.12136844963345099</c:v>
                </c:pt>
                <c:pt idx="134">
                  <c:v>0.12016348773841962</c:v>
                </c:pt>
                <c:pt idx="135">
                  <c:v>0.12268770402611534</c:v>
                </c:pt>
                <c:pt idx="136">
                  <c:v>0.12116272751969573</c:v>
                </c:pt>
                <c:pt idx="137">
                  <c:v>0.12236058473199783</c:v>
                </c:pt>
                <c:pt idx="138">
                  <c:v>0.11806468577438864</c:v>
                </c:pt>
                <c:pt idx="139">
                  <c:v>0.115225271879855</c:v>
                </c:pt>
                <c:pt idx="140">
                  <c:v>0.11267232237539766</c:v>
                </c:pt>
                <c:pt idx="141">
                  <c:v>0.11361804995970991</c:v>
                </c:pt>
                <c:pt idx="142">
                  <c:v>0.11425520555258943</c:v>
                </c:pt>
                <c:pt idx="143">
                  <c:v>0.11476307860860038</c:v>
                </c:pt>
                <c:pt idx="144">
                  <c:v>0.114159046827376</c:v>
                </c:pt>
                <c:pt idx="145">
                  <c:v>0.1152099886492622</c:v>
                </c:pt>
                <c:pt idx="146">
                  <c:v>0.11415393485154224</c:v>
                </c:pt>
                <c:pt idx="147">
                  <c:v>0.1135967460778617</c:v>
                </c:pt>
                <c:pt idx="148">
                  <c:v>0.11613272311212815</c:v>
                </c:pt>
                <c:pt idx="149">
                  <c:v>0.11774744027303755</c:v>
                </c:pt>
                <c:pt idx="150">
                  <c:v>0.11345127773097445</c:v>
                </c:pt>
                <c:pt idx="151">
                  <c:v>0.11036225779275484</c:v>
                </c:pt>
                <c:pt idx="152">
                  <c:v>0.1113847837985769</c:v>
                </c:pt>
                <c:pt idx="153">
                  <c:v>0.11405405405405405</c:v>
                </c:pt>
                <c:pt idx="154">
                  <c:v>0.10916230366492147</c:v>
                </c:pt>
                <c:pt idx="155">
                  <c:v>0.10786868160500261</c:v>
                </c:pt>
                <c:pt idx="156">
                  <c:v>0.10709710479118627</c:v>
                </c:pt>
                <c:pt idx="157">
                  <c:v>0.10987341772151898</c:v>
                </c:pt>
                <c:pt idx="158">
                  <c:v>0.11016737446914814</c:v>
                </c:pt>
                <c:pt idx="159">
                  <c:v>0.11121408711770157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8720"/>
        <c:axId val="494132640"/>
      </c:lineChart>
      <c:dateAx>
        <c:axId val="49412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2640"/>
        <c:crosses val="autoZero"/>
        <c:auto val="1"/>
        <c:lblOffset val="100"/>
        <c:baseTimeUnit val="days"/>
      </c:dateAx>
      <c:valAx>
        <c:axId val="49413264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18603</xdr:colOff>
      <xdr:row>2</xdr:row>
      <xdr:rowOff>10710</xdr:rowOff>
    </xdr:from>
    <xdr:to>
      <xdr:col>9</xdr:col>
      <xdr:colOff>44003</xdr:colOff>
      <xdr:row>17</xdr:row>
      <xdr:rowOff>5772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66194</xdr:colOff>
      <xdr:row>2</xdr:row>
      <xdr:rowOff>19860</xdr:rowOff>
    </xdr:from>
    <xdr:to>
      <xdr:col>17</xdr:col>
      <xdr:colOff>456047</xdr:colOff>
      <xdr:row>17</xdr:row>
      <xdr:rowOff>5773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44449</xdr:colOff>
      <xdr:row>0</xdr:row>
      <xdr:rowOff>31747</xdr:rowOff>
    </xdr:from>
    <xdr:to>
      <xdr:col>9</xdr:col>
      <xdr:colOff>593089</xdr:colOff>
      <xdr:row>22</xdr:row>
      <xdr:rowOff>28838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9" y="31747"/>
          <a:ext cx="6035040" cy="404204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0</xdr:col>
      <xdr:colOff>34925</xdr:colOff>
      <xdr:row>22</xdr:row>
      <xdr:rowOff>57150</xdr:rowOff>
    </xdr:from>
    <xdr:to>
      <xdr:col>9</xdr:col>
      <xdr:colOff>583565</xdr:colOff>
      <xdr:row>41</xdr:row>
      <xdr:rowOff>33020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47270</xdr:colOff>
      <xdr:row>55</xdr:row>
      <xdr:rowOff>174294</xdr:rowOff>
    </xdr:from>
    <xdr:to>
      <xdr:col>9</xdr:col>
      <xdr:colOff>591785</xdr:colOff>
      <xdr:row>77</xdr:row>
      <xdr:rowOff>31749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41</xdr:row>
      <xdr:rowOff>38100</xdr:rowOff>
    </xdr:from>
    <xdr:to>
      <xdr:col>9</xdr:col>
      <xdr:colOff>590550</xdr:colOff>
      <xdr:row>55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</xdr:colOff>
      <xdr:row>0</xdr:row>
      <xdr:rowOff>38100</xdr:rowOff>
    </xdr:from>
    <xdr:to>
      <xdr:col>16</xdr:col>
      <xdr:colOff>88899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34924</xdr:colOff>
      <xdr:row>18</xdr:row>
      <xdr:rowOff>133350</xdr:rowOff>
    </xdr:from>
    <xdr:to>
      <xdr:col>16</xdr:col>
      <xdr:colOff>76199</xdr:colOff>
      <xdr:row>38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ansigmacorporation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110" zoomScaleNormal="110" workbookViewId="0">
      <selection sqref="A1:R2"/>
    </sheetView>
  </sheetViews>
  <sheetFormatPr defaultColWidth="8.6328125" defaultRowHeight="14.5" x14ac:dyDescent="0.35"/>
  <cols>
    <col min="1" max="11" width="8.6328125" style="3"/>
    <col min="12" max="14" width="8.6328125" style="3" customWidth="1"/>
    <col min="15" max="15" width="9.81640625" style="3" bestFit="1" customWidth="1"/>
    <col min="16" max="16" width="10" style="3" bestFit="1" customWidth="1"/>
    <col min="17" max="17" width="8.6328125" style="3"/>
    <col min="18" max="18" width="6.6328125" style="3" bestFit="1" customWidth="1"/>
    <col min="19" max="16384" width="8.6328125" style="3"/>
  </cols>
  <sheetData>
    <row r="1" spans="1:18" x14ac:dyDescent="0.35">
      <c r="A1" s="54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x14ac:dyDescent="0.3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18" spans="1:19" ht="14.4" customHeight="1" x14ac:dyDescent="0.35">
      <c r="A18" s="60" t="s">
        <v>9</v>
      </c>
      <c r="B18" s="61"/>
      <c r="C18" s="61"/>
      <c r="D18" s="61"/>
      <c r="E18" s="62" t="s">
        <v>10</v>
      </c>
      <c r="F18" s="62"/>
      <c r="G18" s="62"/>
      <c r="H18" s="62"/>
      <c r="I18" s="63"/>
      <c r="J18" s="63"/>
      <c r="K18" s="63"/>
      <c r="L18" s="63"/>
      <c r="M18" s="62" t="s">
        <v>7</v>
      </c>
      <c r="N18" s="62"/>
      <c r="O18" s="25" t="s">
        <v>27</v>
      </c>
      <c r="P18" s="25" t="s">
        <v>30</v>
      </c>
      <c r="Q18" s="25" t="s">
        <v>14</v>
      </c>
      <c r="R18" s="26" t="s">
        <v>6</v>
      </c>
      <c r="S18" s="20"/>
    </row>
    <row r="19" spans="1:19" ht="15.5" x14ac:dyDescent="0.35">
      <c r="A19" s="49" t="s">
        <v>8</v>
      </c>
      <c r="B19" s="50"/>
      <c r="C19" s="50"/>
      <c r="D19" s="50"/>
      <c r="E19" s="51"/>
      <c r="F19" s="52"/>
      <c r="G19" s="52"/>
      <c r="H19" s="52"/>
      <c r="I19" s="52"/>
      <c r="J19" s="52"/>
      <c r="K19" s="52"/>
      <c r="L19" s="52"/>
      <c r="M19" s="51"/>
      <c r="N19" s="52"/>
      <c r="O19" s="27"/>
      <c r="P19" s="28">
        <f>SUM(P20:P22)</f>
        <v>-624960</v>
      </c>
      <c r="Q19" s="29" t="s">
        <v>36</v>
      </c>
      <c r="R19" s="30"/>
      <c r="S19" s="20"/>
    </row>
    <row r="20" spans="1:19" ht="15.5" customHeight="1" x14ac:dyDescent="0.35">
      <c r="A20" s="42" t="s">
        <v>16</v>
      </c>
      <c r="B20" s="43"/>
      <c r="C20" s="43"/>
      <c r="D20" s="43"/>
      <c r="E20" s="44" t="s">
        <v>53</v>
      </c>
      <c r="F20" s="45"/>
      <c r="G20" s="45"/>
      <c r="H20" s="45"/>
      <c r="I20" s="46"/>
      <c r="J20" s="46"/>
      <c r="K20" s="46"/>
      <c r="L20" s="46"/>
      <c r="M20" s="47" t="s">
        <v>51</v>
      </c>
      <c r="N20" s="48"/>
      <c r="O20" s="31">
        <v>1.1000000000000001</v>
      </c>
      <c r="P20" s="32">
        <f>-17856*12</f>
        <v>-214272</v>
      </c>
      <c r="Q20" s="33" t="s">
        <v>13</v>
      </c>
      <c r="R20" s="34">
        <v>3</v>
      </c>
      <c r="S20" s="20"/>
    </row>
    <row r="21" spans="1:19" ht="15.65" customHeight="1" x14ac:dyDescent="0.35">
      <c r="A21" s="42" t="s">
        <v>17</v>
      </c>
      <c r="B21" s="43"/>
      <c r="C21" s="43"/>
      <c r="D21" s="43"/>
      <c r="E21" s="44" t="s">
        <v>52</v>
      </c>
      <c r="F21" s="45"/>
      <c r="G21" s="45"/>
      <c r="H21" s="45"/>
      <c r="I21" s="46"/>
      <c r="J21" s="46"/>
      <c r="K21" s="46"/>
      <c r="L21" s="46"/>
      <c r="M21" s="47" t="s">
        <v>51</v>
      </c>
      <c r="N21" s="48"/>
      <c r="O21" s="31">
        <v>1.2</v>
      </c>
      <c r="P21" s="32">
        <f>-17856*23</f>
        <v>-410688</v>
      </c>
      <c r="Q21" s="33" t="s">
        <v>12</v>
      </c>
      <c r="R21" s="34">
        <v>0</v>
      </c>
      <c r="S21" s="20"/>
    </row>
    <row r="22" spans="1:19" ht="15.65" customHeight="1" x14ac:dyDescent="0.35">
      <c r="A22" s="42" t="s">
        <v>25</v>
      </c>
      <c r="B22" s="43"/>
      <c r="C22" s="43"/>
      <c r="D22" s="43"/>
      <c r="E22" s="44" t="s">
        <v>26</v>
      </c>
      <c r="F22" s="45"/>
      <c r="G22" s="45"/>
      <c r="H22" s="45"/>
      <c r="I22" s="46"/>
      <c r="J22" s="46"/>
      <c r="K22" s="46"/>
      <c r="L22" s="46"/>
      <c r="M22" s="47" t="s">
        <v>54</v>
      </c>
      <c r="N22" s="48"/>
      <c r="O22" s="31">
        <v>1</v>
      </c>
      <c r="P22" s="32"/>
      <c r="Q22" s="33"/>
      <c r="R22" s="34">
        <v>2</v>
      </c>
      <c r="S22" s="20"/>
    </row>
    <row r="23" spans="1:19" ht="15.5" x14ac:dyDescent="0.35">
      <c r="A23" s="49" t="s">
        <v>15</v>
      </c>
      <c r="B23" s="50"/>
      <c r="C23" s="50"/>
      <c r="D23" s="50"/>
      <c r="E23" s="51"/>
      <c r="F23" s="52"/>
      <c r="G23" s="52"/>
      <c r="H23" s="52"/>
      <c r="I23" s="52"/>
      <c r="J23" s="52"/>
      <c r="K23" s="52"/>
      <c r="L23" s="52"/>
      <c r="M23" s="53"/>
      <c r="N23" s="52"/>
      <c r="O23" s="35"/>
      <c r="P23" s="28">
        <f>SUM(P24:P25)</f>
        <v>-15000</v>
      </c>
      <c r="Q23" s="36" t="s">
        <v>33</v>
      </c>
      <c r="R23" s="30"/>
      <c r="S23" s="20"/>
    </row>
    <row r="24" spans="1:19" ht="15.5" customHeight="1" x14ac:dyDescent="0.35">
      <c r="A24" s="42" t="s">
        <v>23</v>
      </c>
      <c r="B24" s="43"/>
      <c r="C24" s="43"/>
      <c r="D24" s="43"/>
      <c r="E24" s="47" t="s">
        <v>55</v>
      </c>
      <c r="F24" s="48"/>
      <c r="G24" s="48"/>
      <c r="H24" s="48"/>
      <c r="I24" s="46"/>
      <c r="J24" s="46"/>
      <c r="K24" s="46"/>
      <c r="L24" s="46"/>
      <c r="M24" s="47" t="s">
        <v>57</v>
      </c>
      <c r="N24" s="48"/>
      <c r="O24" s="31">
        <v>2</v>
      </c>
      <c r="P24" s="32"/>
      <c r="Q24" s="31"/>
      <c r="R24" s="34">
        <v>0</v>
      </c>
      <c r="S24" s="20"/>
    </row>
    <row r="25" spans="1:19" ht="15.65" customHeight="1" x14ac:dyDescent="0.35">
      <c r="A25" s="42" t="s">
        <v>24</v>
      </c>
      <c r="B25" s="43"/>
      <c r="C25" s="43"/>
      <c r="D25" s="43"/>
      <c r="E25" s="47" t="s">
        <v>56</v>
      </c>
      <c r="F25" s="48"/>
      <c r="G25" s="48"/>
      <c r="H25" s="48"/>
      <c r="I25" s="46"/>
      <c r="J25" s="46"/>
      <c r="K25" s="46"/>
      <c r="L25" s="46"/>
      <c r="M25" s="47" t="s">
        <v>57</v>
      </c>
      <c r="N25" s="48"/>
      <c r="O25" s="31">
        <v>2.1</v>
      </c>
      <c r="P25" s="32">
        <v>-15000</v>
      </c>
      <c r="Q25" s="31"/>
      <c r="R25" s="34">
        <v>4</v>
      </c>
      <c r="S25" s="20"/>
    </row>
    <row r="26" spans="1:19" ht="15.5" x14ac:dyDescent="0.35">
      <c r="A26" s="49" t="s">
        <v>11</v>
      </c>
      <c r="B26" s="50"/>
      <c r="C26" s="50"/>
      <c r="D26" s="50"/>
      <c r="E26" s="51"/>
      <c r="F26" s="52"/>
      <c r="G26" s="52"/>
      <c r="H26" s="52"/>
      <c r="I26" s="52"/>
      <c r="J26" s="52"/>
      <c r="K26" s="52"/>
      <c r="L26" s="52"/>
      <c r="M26" s="53"/>
      <c r="N26" s="52"/>
      <c r="O26" s="35"/>
      <c r="P26" s="28">
        <f>SUM(P27:P28)</f>
        <v>420000</v>
      </c>
      <c r="Q26" s="29" t="s">
        <v>32</v>
      </c>
      <c r="R26" s="30"/>
      <c r="S26" s="20"/>
    </row>
    <row r="27" spans="1:19" ht="15.5" x14ac:dyDescent="0.35">
      <c r="A27" s="42" t="s">
        <v>18</v>
      </c>
      <c r="B27" s="43"/>
      <c r="C27" s="43"/>
      <c r="D27" s="43"/>
      <c r="E27" s="47" t="s">
        <v>58</v>
      </c>
      <c r="F27" s="48"/>
      <c r="G27" s="48"/>
      <c r="H27" s="48"/>
      <c r="I27" s="46"/>
      <c r="J27" s="46"/>
      <c r="K27" s="46"/>
      <c r="L27" s="46"/>
      <c r="M27" s="47" t="s">
        <v>60</v>
      </c>
      <c r="N27" s="48"/>
      <c r="O27" s="31">
        <v>1.3</v>
      </c>
      <c r="P27" s="32">
        <f>70000*6</f>
        <v>420000</v>
      </c>
      <c r="Q27" s="33" t="s">
        <v>32</v>
      </c>
      <c r="R27" s="34">
        <v>2</v>
      </c>
      <c r="S27" s="20"/>
    </row>
    <row r="28" spans="1:19" ht="15.65" customHeight="1" x14ac:dyDescent="0.35">
      <c r="A28" s="42" t="s">
        <v>19</v>
      </c>
      <c r="B28" s="43"/>
      <c r="C28" s="43"/>
      <c r="D28" s="43"/>
      <c r="E28" s="47" t="s">
        <v>59</v>
      </c>
      <c r="F28" s="48"/>
      <c r="G28" s="48"/>
      <c r="H28" s="48"/>
      <c r="I28" s="46"/>
      <c r="J28" s="46"/>
      <c r="K28" s="46"/>
      <c r="L28" s="46"/>
      <c r="M28" s="44" t="s">
        <v>61</v>
      </c>
      <c r="N28" s="45"/>
      <c r="O28" s="31">
        <v>7</v>
      </c>
      <c r="P28" s="32" t="s">
        <v>31</v>
      </c>
      <c r="Q28" s="37"/>
      <c r="R28" s="34">
        <v>0</v>
      </c>
      <c r="S28" s="20"/>
    </row>
    <row r="29" spans="1:19" ht="15.65" customHeight="1" x14ac:dyDescent="0.35">
      <c r="A29" s="49" t="s">
        <v>72</v>
      </c>
      <c r="B29" s="50"/>
      <c r="C29" s="50"/>
      <c r="D29" s="50"/>
      <c r="E29" s="51"/>
      <c r="F29" s="52"/>
      <c r="G29" s="52"/>
      <c r="H29" s="52"/>
      <c r="I29" s="52"/>
      <c r="J29" s="52"/>
      <c r="K29" s="52"/>
      <c r="L29" s="52"/>
      <c r="M29" s="53"/>
      <c r="N29" s="52"/>
      <c r="O29" s="35"/>
      <c r="P29" s="28">
        <f>SUM(P30:P34)</f>
        <v>-165704</v>
      </c>
      <c r="Q29" s="29" t="s">
        <v>38</v>
      </c>
      <c r="R29" s="30"/>
      <c r="S29" s="20"/>
    </row>
    <row r="30" spans="1:19" ht="15.5" x14ac:dyDescent="0.35">
      <c r="A30" s="42" t="s">
        <v>20</v>
      </c>
      <c r="B30" s="43"/>
      <c r="C30" s="43"/>
      <c r="D30" s="43"/>
      <c r="E30" s="47" t="s">
        <v>62</v>
      </c>
      <c r="F30" s="48"/>
      <c r="G30" s="48"/>
      <c r="H30" s="48"/>
      <c r="I30" s="46"/>
      <c r="J30" s="46"/>
      <c r="K30" s="46"/>
      <c r="L30" s="46"/>
      <c r="M30" s="47" t="s">
        <v>67</v>
      </c>
      <c r="N30" s="48"/>
      <c r="O30" s="31">
        <v>5</v>
      </c>
      <c r="P30" s="32"/>
      <c r="Q30" s="31"/>
      <c r="R30" s="34">
        <v>3</v>
      </c>
    </row>
    <row r="31" spans="1:19" ht="15.5" x14ac:dyDescent="0.35">
      <c r="A31" s="42" t="s">
        <v>21</v>
      </c>
      <c r="B31" s="43"/>
      <c r="C31" s="43"/>
      <c r="D31" s="43"/>
      <c r="E31" s="47" t="s">
        <v>63</v>
      </c>
      <c r="F31" s="48"/>
      <c r="G31" s="48"/>
      <c r="H31" s="48"/>
      <c r="I31" s="46"/>
      <c r="J31" s="46"/>
      <c r="K31" s="46"/>
      <c r="L31" s="46"/>
      <c r="M31" s="47" t="s">
        <v>68</v>
      </c>
      <c r="N31" s="48"/>
      <c r="O31" s="31">
        <v>6</v>
      </c>
      <c r="P31" s="32"/>
      <c r="Q31" s="31"/>
      <c r="R31" s="34">
        <v>0</v>
      </c>
    </row>
    <row r="32" spans="1:19" ht="15.5" x14ac:dyDescent="0.35">
      <c r="A32" s="42" t="s">
        <v>22</v>
      </c>
      <c r="B32" s="43"/>
      <c r="C32" s="43"/>
      <c r="D32" s="43"/>
      <c r="E32" s="47" t="s">
        <v>64</v>
      </c>
      <c r="F32" s="48"/>
      <c r="G32" s="48"/>
      <c r="H32" s="48"/>
      <c r="I32" s="46"/>
      <c r="J32" s="46"/>
      <c r="K32" s="46"/>
      <c r="L32" s="46"/>
      <c r="M32" s="47" t="s">
        <v>69</v>
      </c>
      <c r="N32" s="48"/>
      <c r="O32" s="31">
        <v>7</v>
      </c>
      <c r="P32" s="32">
        <v>-5000</v>
      </c>
      <c r="Q32" s="31"/>
      <c r="R32" s="34">
        <v>1</v>
      </c>
    </row>
    <row r="33" spans="1:18" ht="15.5" x14ac:dyDescent="0.35">
      <c r="A33" s="42" t="s">
        <v>28</v>
      </c>
      <c r="B33" s="43"/>
      <c r="C33" s="43"/>
      <c r="D33" s="43"/>
      <c r="E33" s="47" t="s">
        <v>65</v>
      </c>
      <c r="F33" s="48"/>
      <c r="G33" s="48"/>
      <c r="H33" s="48"/>
      <c r="I33" s="46"/>
      <c r="J33" s="46"/>
      <c r="K33" s="46"/>
      <c r="L33" s="46"/>
      <c r="M33" s="47" t="s">
        <v>70</v>
      </c>
      <c r="N33" s="48"/>
      <c r="O33" s="31">
        <v>3</v>
      </c>
      <c r="P33" s="32">
        <f>17856*-7</f>
        <v>-124992</v>
      </c>
      <c r="Q33" s="33" t="s">
        <v>37</v>
      </c>
      <c r="R33" s="34">
        <v>2</v>
      </c>
    </row>
    <row r="34" spans="1:18" ht="15.5" x14ac:dyDescent="0.35">
      <c r="A34" s="42" t="s">
        <v>29</v>
      </c>
      <c r="B34" s="43"/>
      <c r="C34" s="43"/>
      <c r="D34" s="43"/>
      <c r="E34" s="47" t="s">
        <v>66</v>
      </c>
      <c r="F34" s="48"/>
      <c r="G34" s="48"/>
      <c r="H34" s="48"/>
      <c r="I34" s="46"/>
      <c r="J34" s="46"/>
      <c r="K34" s="46"/>
      <c r="L34" s="46"/>
      <c r="M34" s="47" t="s">
        <v>71</v>
      </c>
      <c r="N34" s="48"/>
      <c r="O34" s="31">
        <v>4</v>
      </c>
      <c r="P34" s="32">
        <f>17856*-2</f>
        <v>-35712</v>
      </c>
      <c r="Q34" s="33" t="s">
        <v>35</v>
      </c>
      <c r="R34" s="34">
        <v>0</v>
      </c>
    </row>
    <row r="35" spans="1:18" ht="15.5" x14ac:dyDescent="0.35">
      <c r="A35" s="64"/>
      <c r="B35" s="51"/>
      <c r="C35" s="51"/>
      <c r="D35" s="51"/>
      <c r="E35" s="65"/>
      <c r="F35" s="65"/>
      <c r="G35" s="65"/>
      <c r="H35" s="65"/>
      <c r="I35" s="66"/>
      <c r="J35" s="66"/>
      <c r="K35" s="66"/>
      <c r="L35" s="66"/>
      <c r="M35" s="67"/>
      <c r="N35" s="67"/>
      <c r="O35" s="38" t="s">
        <v>34</v>
      </c>
      <c r="P35" s="39">
        <f>P29+P26+P23+P19</f>
        <v>-385664</v>
      </c>
      <c r="Q35" s="40" t="s">
        <v>39</v>
      </c>
      <c r="R35" s="41"/>
    </row>
    <row r="36" spans="1:18" x14ac:dyDescent="0.35">
      <c r="R36" s="70" t="s">
        <v>73</v>
      </c>
    </row>
  </sheetData>
  <mergeCells count="55">
    <mergeCell ref="M25:N25"/>
    <mergeCell ref="A35:D35"/>
    <mergeCell ref="E35:L35"/>
    <mergeCell ref="M35:N35"/>
    <mergeCell ref="A32:D32"/>
    <mergeCell ref="E32:L32"/>
    <mergeCell ref="M32:N32"/>
    <mergeCell ref="A33:D33"/>
    <mergeCell ref="E33:L33"/>
    <mergeCell ref="M33:N33"/>
    <mergeCell ref="A34:D34"/>
    <mergeCell ref="E34:L34"/>
    <mergeCell ref="M34:N34"/>
    <mergeCell ref="A31:D31"/>
    <mergeCell ref="E31:L31"/>
    <mergeCell ref="M31:N31"/>
    <mergeCell ref="A23:D23"/>
    <mergeCell ref="E23:L23"/>
    <mergeCell ref="M23:N23"/>
    <mergeCell ref="A30:D30"/>
    <mergeCell ref="E30:L30"/>
    <mergeCell ref="M30:N30"/>
    <mergeCell ref="A28:D28"/>
    <mergeCell ref="E27:L27"/>
    <mergeCell ref="M28:N28"/>
    <mergeCell ref="A29:D29"/>
    <mergeCell ref="E29:L29"/>
    <mergeCell ref="M29:N29"/>
    <mergeCell ref="E28:L28"/>
    <mergeCell ref="A25:D25"/>
    <mergeCell ref="E25:L25"/>
    <mergeCell ref="A1:R2"/>
    <mergeCell ref="A18:D18"/>
    <mergeCell ref="M18:N18"/>
    <mergeCell ref="M20:N20"/>
    <mergeCell ref="A19:D19"/>
    <mergeCell ref="M19:N19"/>
    <mergeCell ref="E18:L18"/>
    <mergeCell ref="E19:L19"/>
    <mergeCell ref="A21:D21"/>
    <mergeCell ref="E21:L21"/>
    <mergeCell ref="M21:N21"/>
    <mergeCell ref="A20:D20"/>
    <mergeCell ref="A27:D27"/>
    <mergeCell ref="M27:N27"/>
    <mergeCell ref="E20:L20"/>
    <mergeCell ref="A26:D26"/>
    <mergeCell ref="E26:L26"/>
    <mergeCell ref="M26:N26"/>
    <mergeCell ref="A22:D22"/>
    <mergeCell ref="E22:L22"/>
    <mergeCell ref="M22:N22"/>
    <mergeCell ref="A24:D24"/>
    <mergeCell ref="E24:L24"/>
    <mergeCell ref="M24:N24"/>
  </mergeCells>
  <conditionalFormatting sqref="R27:R28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R26 R19 R29">
    <cfRule type="iconSet" priority="10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R30:R34">
    <cfRule type="iconSet" priority="1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R23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R24:R25">
    <cfRule type="iconSet" priority="13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R20:R22">
    <cfRule type="iconSet" priority="16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R3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15"/>
  <sheetViews>
    <sheetView workbookViewId="0">
      <selection activeCell="M20" sqref="M20"/>
    </sheetView>
  </sheetViews>
  <sheetFormatPr defaultRowHeight="14.5" x14ac:dyDescent="0.35"/>
  <cols>
    <col min="11" max="11" width="7.08984375" style="1" bestFit="1" customWidth="1"/>
    <col min="12" max="12" width="7.1796875" style="1" bestFit="1" customWidth="1"/>
    <col min="13" max="13" width="12.6328125" style="1" bestFit="1" customWidth="1"/>
    <col min="14" max="14" width="10.36328125" style="1" bestFit="1" customWidth="1"/>
    <col min="15" max="15" width="12.6328125" style="1" bestFit="1" customWidth="1"/>
    <col min="16" max="16" width="9.26953125" style="1" bestFit="1" customWidth="1"/>
    <col min="17" max="17" width="6.81640625" style="1" bestFit="1" customWidth="1"/>
    <col min="18" max="18" width="11.26953125" style="1" bestFit="1" customWidth="1"/>
    <col min="19" max="19" width="6.1796875" style="1" bestFit="1" customWidth="1"/>
  </cols>
  <sheetData>
    <row r="1" spans="11:19" ht="14.4" customHeight="1" x14ac:dyDescent="0.35">
      <c r="K1" s="68" t="s">
        <v>44</v>
      </c>
      <c r="L1" s="68"/>
      <c r="M1" s="68"/>
      <c r="N1" s="68"/>
      <c r="O1" s="68"/>
      <c r="P1" s="68"/>
      <c r="Q1" s="68"/>
      <c r="R1" s="68"/>
      <c r="S1" s="69"/>
    </row>
    <row r="2" spans="11:19" x14ac:dyDescent="0.35">
      <c r="K2" s="12" t="s">
        <v>4</v>
      </c>
      <c r="L2" s="12" t="s">
        <v>42</v>
      </c>
      <c r="M2" s="12" t="s">
        <v>41</v>
      </c>
      <c r="N2" s="12" t="s">
        <v>43</v>
      </c>
      <c r="O2" s="12" t="s">
        <v>3</v>
      </c>
      <c r="P2" s="12" t="s">
        <v>45</v>
      </c>
      <c r="Q2" s="12"/>
      <c r="R2" s="12" t="s">
        <v>2</v>
      </c>
      <c r="S2" s="12" t="s">
        <v>5</v>
      </c>
    </row>
    <row r="3" spans="11:19" x14ac:dyDescent="0.35">
      <c r="K3" s="11">
        <v>41487</v>
      </c>
      <c r="L3" s="2">
        <v>14540</v>
      </c>
      <c r="M3" s="2"/>
      <c r="N3" s="23"/>
      <c r="O3" s="1">
        <v>110</v>
      </c>
      <c r="P3" s="1">
        <v>6153</v>
      </c>
      <c r="R3" s="10">
        <f>P3/L3</f>
        <v>0.42317744154057774</v>
      </c>
      <c r="S3" s="1">
        <v>75</v>
      </c>
    </row>
    <row r="4" spans="11:19" x14ac:dyDescent="0.35">
      <c r="K4" s="11">
        <v>41518</v>
      </c>
      <c r="L4" s="2">
        <v>14536</v>
      </c>
      <c r="M4" s="21">
        <f>(L4-L3)/L3</f>
        <v>-2.7510316368638239E-4</v>
      </c>
      <c r="N4" s="24">
        <f>M4*P3+P3</f>
        <v>6151.3072902338381</v>
      </c>
      <c r="O4" s="1">
        <v>100</v>
      </c>
      <c r="P4" s="1">
        <v>6204</v>
      </c>
      <c r="Q4" s="22">
        <f>(P4-P3)/P3</f>
        <v>8.2886396879570945E-3</v>
      </c>
      <c r="R4" s="10">
        <f t="shared" ref="R4:R15" si="0">P4/L4</f>
        <v>0.42680242157402309</v>
      </c>
      <c r="S4" s="1">
        <v>75</v>
      </c>
    </row>
    <row r="5" spans="11:19" x14ac:dyDescent="0.35">
      <c r="K5" s="11">
        <v>41548</v>
      </c>
      <c r="L5" s="2">
        <v>16909</v>
      </c>
      <c r="M5" s="21">
        <f t="shared" ref="M5:M15" si="1">(L5-L4)/L4</f>
        <v>0.16324986241056688</v>
      </c>
      <c r="N5" s="24">
        <f>M5*N4+N4</f>
        <v>7155.507359009629</v>
      </c>
      <c r="O5" s="1">
        <v>90</v>
      </c>
      <c r="P5" s="1">
        <v>7445</v>
      </c>
      <c r="Q5" s="22">
        <f t="shared" ref="Q5:Q15" si="2">(P5-P4)/P4</f>
        <v>0.20003223726627983</v>
      </c>
      <c r="R5" s="10">
        <f t="shared" si="0"/>
        <v>0.44029806611863503</v>
      </c>
      <c r="S5" s="1">
        <v>75</v>
      </c>
    </row>
    <row r="6" spans="11:19" x14ac:dyDescent="0.35">
      <c r="K6" s="11">
        <v>41579</v>
      </c>
      <c r="L6" s="2">
        <v>17952</v>
      </c>
      <c r="M6" s="21">
        <f t="shared" si="1"/>
        <v>6.1683127328641549E-2</v>
      </c>
      <c r="N6" s="24">
        <f t="shared" ref="N6:N15" si="3">M6*N5+N5</f>
        <v>7596.8814305364513</v>
      </c>
      <c r="O6" s="1">
        <v>83</v>
      </c>
      <c r="P6" s="1">
        <v>7778</v>
      </c>
      <c r="Q6" s="22">
        <f t="shared" si="2"/>
        <v>4.472800537273338E-2</v>
      </c>
      <c r="R6" s="10">
        <f t="shared" si="0"/>
        <v>0.43326648841354726</v>
      </c>
      <c r="S6" s="1">
        <v>75</v>
      </c>
    </row>
    <row r="7" spans="11:19" x14ac:dyDescent="0.35">
      <c r="K7" s="11">
        <v>41609</v>
      </c>
      <c r="L7" s="2">
        <v>19627</v>
      </c>
      <c r="M7" s="21">
        <f t="shared" si="1"/>
        <v>9.3304367201426028E-2</v>
      </c>
      <c r="N7" s="24">
        <f t="shared" si="3"/>
        <v>8305.7036451169188</v>
      </c>
      <c r="O7" s="1">
        <v>88</v>
      </c>
      <c r="P7" s="1">
        <v>8523</v>
      </c>
      <c r="Q7" s="22">
        <f t="shared" si="2"/>
        <v>9.5782977629210592E-2</v>
      </c>
      <c r="R7" s="10">
        <f t="shared" si="0"/>
        <v>0.43424873898201455</v>
      </c>
      <c r="S7" s="1">
        <v>75</v>
      </c>
    </row>
    <row r="8" spans="11:19" x14ac:dyDescent="0.35">
      <c r="K8" s="11">
        <v>41640</v>
      </c>
      <c r="L8" s="2">
        <v>19949</v>
      </c>
      <c r="M8" s="21">
        <f t="shared" si="1"/>
        <v>1.6405971365975443E-2</v>
      </c>
      <c r="N8" s="24">
        <f t="shared" si="3"/>
        <v>8441.9667812929856</v>
      </c>
      <c r="O8" s="1">
        <v>100</v>
      </c>
      <c r="P8" s="1">
        <v>8755</v>
      </c>
      <c r="Q8" s="22">
        <f t="shared" si="2"/>
        <v>2.7220462278540421E-2</v>
      </c>
      <c r="R8" s="10">
        <f t="shared" si="0"/>
        <v>0.43886911624642838</v>
      </c>
      <c r="S8" s="1">
        <v>75</v>
      </c>
    </row>
    <row r="9" spans="11:19" x14ac:dyDescent="0.35">
      <c r="K9" s="11">
        <v>41671</v>
      </c>
      <c r="L9" s="2">
        <v>20997</v>
      </c>
      <c r="M9" s="21">
        <f t="shared" si="1"/>
        <v>5.2533961602085316E-2</v>
      </c>
      <c r="N9" s="24">
        <f t="shared" si="3"/>
        <v>8885.4567400275118</v>
      </c>
      <c r="O9" s="1">
        <v>98</v>
      </c>
      <c r="P9" s="1">
        <v>9042</v>
      </c>
      <c r="Q9" s="22">
        <f t="shared" si="2"/>
        <v>3.2781267846944601E-2</v>
      </c>
      <c r="R9" s="10">
        <f t="shared" si="0"/>
        <v>0.43063294756393772</v>
      </c>
      <c r="S9" s="1">
        <v>75</v>
      </c>
    </row>
    <row r="10" spans="11:19" x14ac:dyDescent="0.35">
      <c r="K10" s="11">
        <v>41699</v>
      </c>
      <c r="L10" s="2">
        <v>21460</v>
      </c>
      <c r="M10" s="21">
        <f t="shared" si="1"/>
        <v>2.2050769157498689E-2</v>
      </c>
      <c r="N10" s="24">
        <f t="shared" si="3"/>
        <v>9081.387895460799</v>
      </c>
      <c r="O10" s="1">
        <v>97</v>
      </c>
      <c r="P10" s="1">
        <v>8902</v>
      </c>
      <c r="Q10" s="22">
        <f t="shared" si="2"/>
        <v>-1.5483300154833001E-2</v>
      </c>
      <c r="R10" s="10">
        <f t="shared" si="0"/>
        <v>0.41481826654240445</v>
      </c>
      <c r="S10" s="1">
        <v>75</v>
      </c>
    </row>
    <row r="11" spans="11:19" x14ac:dyDescent="0.35">
      <c r="K11" s="11">
        <v>41730</v>
      </c>
      <c r="L11" s="2">
        <v>21868</v>
      </c>
      <c r="M11" s="21">
        <f t="shared" si="1"/>
        <v>1.90121155638397E-2</v>
      </c>
      <c r="N11" s="24">
        <f t="shared" si="3"/>
        <v>9254.0442916093543</v>
      </c>
      <c r="O11" s="1">
        <v>89</v>
      </c>
      <c r="P11" s="1">
        <v>9158</v>
      </c>
      <c r="Q11" s="22">
        <f t="shared" si="2"/>
        <v>2.8757582565715568E-2</v>
      </c>
      <c r="R11" s="10">
        <f t="shared" si="0"/>
        <v>0.41878543991220046</v>
      </c>
      <c r="S11" s="1">
        <v>75</v>
      </c>
    </row>
    <row r="12" spans="11:19" x14ac:dyDescent="0.35">
      <c r="K12" s="11">
        <v>41760</v>
      </c>
      <c r="L12" s="2">
        <v>21943</v>
      </c>
      <c r="M12" s="21">
        <f t="shared" si="1"/>
        <v>3.4296689226266689E-3</v>
      </c>
      <c r="N12" s="24">
        <f t="shared" si="3"/>
        <v>9285.7825997248983</v>
      </c>
      <c r="O12" s="1">
        <v>98</v>
      </c>
      <c r="P12" s="1">
        <v>10225</v>
      </c>
      <c r="Q12" s="22">
        <f t="shared" si="2"/>
        <v>0.11651015505568901</v>
      </c>
      <c r="R12" s="10">
        <f t="shared" si="0"/>
        <v>0.46598003919245318</v>
      </c>
      <c r="S12" s="1">
        <v>75</v>
      </c>
    </row>
    <row r="13" spans="11:19" x14ac:dyDescent="0.35">
      <c r="K13" s="11">
        <v>41791</v>
      </c>
      <c r="L13" s="2">
        <v>22270</v>
      </c>
      <c r="M13" s="21">
        <f t="shared" si="1"/>
        <v>1.4902246730164517E-2</v>
      </c>
      <c r="N13" s="24">
        <f t="shared" si="3"/>
        <v>9424.1616231086664</v>
      </c>
      <c r="O13" s="1">
        <v>99</v>
      </c>
      <c r="P13" s="1">
        <v>9379</v>
      </c>
      <c r="Q13" s="22">
        <f t="shared" si="2"/>
        <v>-8.2738386308068457E-2</v>
      </c>
      <c r="R13" s="10">
        <f t="shared" si="0"/>
        <v>0.42114952851369558</v>
      </c>
      <c r="S13" s="1">
        <v>75</v>
      </c>
    </row>
    <row r="14" spans="11:19" x14ac:dyDescent="0.35">
      <c r="K14" s="11">
        <v>41821</v>
      </c>
      <c r="L14" s="2">
        <v>22647</v>
      </c>
      <c r="M14" s="21">
        <f t="shared" si="1"/>
        <v>1.6928603502469691E-2</v>
      </c>
      <c r="N14" s="24">
        <f t="shared" si="3"/>
        <v>9583.699518569465</v>
      </c>
      <c r="O14" s="1">
        <v>98</v>
      </c>
      <c r="P14" s="1">
        <v>9361</v>
      </c>
      <c r="Q14" s="22">
        <f t="shared" si="2"/>
        <v>-1.9191811493762662E-3</v>
      </c>
      <c r="R14" s="10">
        <f t="shared" si="0"/>
        <v>0.41334393076345655</v>
      </c>
      <c r="S14" s="1">
        <v>75</v>
      </c>
    </row>
    <row r="15" spans="11:19" x14ac:dyDescent="0.35">
      <c r="K15" s="11">
        <v>41852</v>
      </c>
      <c r="L15" s="2">
        <v>23056</v>
      </c>
      <c r="M15" s="21">
        <f t="shared" si="1"/>
        <v>1.8059787168278361E-2</v>
      </c>
      <c r="N15" s="24">
        <f t="shared" si="3"/>
        <v>9756.7790921595606</v>
      </c>
      <c r="O15" s="1">
        <v>97</v>
      </c>
      <c r="P15" s="1">
        <v>8923</v>
      </c>
      <c r="Q15" s="22">
        <f t="shared" si="2"/>
        <v>-4.6789872876829397E-2</v>
      </c>
      <c r="R15" s="10">
        <f t="shared" si="0"/>
        <v>0.3870142262317835</v>
      </c>
      <c r="S15" s="1">
        <v>75</v>
      </c>
    </row>
  </sheetData>
  <mergeCells count="1">
    <mergeCell ref="K1: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E11" sqref="E11"/>
    </sheetView>
  </sheetViews>
  <sheetFormatPr defaultColWidth="8.6328125" defaultRowHeight="13" x14ac:dyDescent="0.3"/>
  <cols>
    <col min="1" max="1" width="11.08984375" style="9" bestFit="1" customWidth="1"/>
    <col min="2" max="2" width="15.36328125" style="9" bestFit="1" customWidth="1"/>
    <col min="3" max="3" width="18.90625" style="9" bestFit="1" customWidth="1"/>
    <col min="4" max="4" width="13.6328125" style="17" customWidth="1"/>
    <col min="5" max="5" width="17.36328125" style="9" bestFit="1" customWidth="1"/>
    <col min="6" max="6" width="13.90625" style="4" customWidth="1"/>
    <col min="7" max="16384" width="8.6328125" style="4"/>
  </cols>
  <sheetData>
    <row r="1" spans="1:6" ht="26.5" thickBot="1" x14ac:dyDescent="0.35">
      <c r="A1" s="5" t="s">
        <v>0</v>
      </c>
      <c r="B1" s="6" t="s">
        <v>46</v>
      </c>
      <c r="C1" s="6" t="s">
        <v>47</v>
      </c>
      <c r="D1" s="14" t="s">
        <v>48</v>
      </c>
      <c r="E1" s="6" t="s">
        <v>50</v>
      </c>
      <c r="F1" s="6" t="s">
        <v>49</v>
      </c>
    </row>
    <row r="2" spans="1:6" ht="13.5" thickBot="1" x14ac:dyDescent="0.35">
      <c r="A2" s="7">
        <v>41641</v>
      </c>
      <c r="B2" s="8">
        <v>3316</v>
      </c>
      <c r="C2" s="8">
        <v>311</v>
      </c>
      <c r="D2" s="15">
        <f>C2/B2</f>
        <v>9.3787696019300357E-2</v>
      </c>
      <c r="E2" s="8">
        <v>643</v>
      </c>
      <c r="F2" s="15">
        <f>E2/B2</f>
        <v>0.19390832328106153</v>
      </c>
    </row>
    <row r="3" spans="1:6" ht="13.5" thickBot="1" x14ac:dyDescent="0.35">
      <c r="A3" s="7">
        <v>41642</v>
      </c>
      <c r="B3" s="8">
        <v>3337</v>
      </c>
      <c r="C3" s="8">
        <v>310</v>
      </c>
      <c r="D3" s="15">
        <f t="shared" ref="D3:D65" si="0">C3/B3</f>
        <v>9.2897812406353017E-2</v>
      </c>
      <c r="E3" s="8">
        <v>652</v>
      </c>
      <c r="F3" s="15">
        <f t="shared" ref="F3:F65" si="1">E3/B3</f>
        <v>0.19538507641594247</v>
      </c>
    </row>
    <row r="4" spans="1:6" ht="13.5" thickBot="1" x14ac:dyDescent="0.35">
      <c r="A4" s="7">
        <v>41645</v>
      </c>
      <c r="B4" s="8">
        <v>3435</v>
      </c>
      <c r="C4" s="8">
        <v>310</v>
      </c>
      <c r="D4" s="15">
        <f t="shared" si="0"/>
        <v>9.0247452692867547E-2</v>
      </c>
      <c r="E4" s="8">
        <v>664</v>
      </c>
      <c r="F4" s="15">
        <f t="shared" si="1"/>
        <v>0.19330422125181951</v>
      </c>
    </row>
    <row r="5" spans="1:6" ht="13.5" thickBot="1" x14ac:dyDescent="0.35">
      <c r="A5" s="7">
        <v>41646</v>
      </c>
      <c r="B5" s="8">
        <v>3457</v>
      </c>
      <c r="C5" s="8">
        <v>321</v>
      </c>
      <c r="D5" s="15">
        <f t="shared" si="0"/>
        <v>9.2855076656060173E-2</v>
      </c>
      <c r="E5" s="8">
        <v>698</v>
      </c>
      <c r="F5" s="15">
        <f t="shared" si="1"/>
        <v>0.20190916980040496</v>
      </c>
    </row>
    <row r="6" spans="1:6" ht="13.5" thickBot="1" x14ac:dyDescent="0.35">
      <c r="A6" s="7">
        <v>41647</v>
      </c>
      <c r="B6" s="8">
        <v>3482</v>
      </c>
      <c r="C6" s="8">
        <v>314</v>
      </c>
      <c r="D6" s="15">
        <f t="shared" si="0"/>
        <v>9.0178058587018953E-2</v>
      </c>
      <c r="E6" s="8">
        <v>688</v>
      </c>
      <c r="F6" s="15">
        <f t="shared" si="1"/>
        <v>0.19758759333716255</v>
      </c>
    </row>
    <row r="7" spans="1:6" ht="13.5" thickBot="1" x14ac:dyDescent="0.35">
      <c r="A7" s="7">
        <v>41648</v>
      </c>
      <c r="B7" s="8">
        <v>3437</v>
      </c>
      <c r="C7" s="8">
        <v>311</v>
      </c>
      <c r="D7" s="15">
        <f t="shared" si="0"/>
        <v>9.0485888856560948E-2</v>
      </c>
      <c r="E7" s="8">
        <v>677</v>
      </c>
      <c r="F7" s="15">
        <f t="shared" si="1"/>
        <v>0.19697410532441081</v>
      </c>
    </row>
    <row r="8" spans="1:6" ht="13.5" thickBot="1" x14ac:dyDescent="0.35">
      <c r="A8" s="7">
        <v>41649</v>
      </c>
      <c r="B8" s="8">
        <v>3453</v>
      </c>
      <c r="C8" s="8">
        <v>325</v>
      </c>
      <c r="D8" s="15">
        <f t="shared" si="0"/>
        <v>9.4121054155806544E-2</v>
      </c>
      <c r="E8" s="8">
        <v>667</v>
      </c>
      <c r="F8" s="15">
        <f t="shared" si="1"/>
        <v>0.19316536345207067</v>
      </c>
    </row>
    <row r="9" spans="1:6" ht="13.5" thickBot="1" x14ac:dyDescent="0.35">
      <c r="A9" s="7">
        <v>41652</v>
      </c>
      <c r="B9" s="8">
        <v>3556</v>
      </c>
      <c r="C9" s="8">
        <v>331</v>
      </c>
      <c r="D9" s="15">
        <f t="shared" si="0"/>
        <v>9.3082114735658042E-2</v>
      </c>
      <c r="E9" s="8">
        <v>747</v>
      </c>
      <c r="F9" s="15">
        <f t="shared" si="1"/>
        <v>0.21006749156355456</v>
      </c>
    </row>
    <row r="10" spans="1:6" ht="13.5" thickBot="1" x14ac:dyDescent="0.35">
      <c r="A10" s="7">
        <v>41653</v>
      </c>
      <c r="B10" s="8">
        <v>3583</v>
      </c>
      <c r="C10" s="8">
        <v>333</v>
      </c>
      <c r="D10" s="15">
        <f t="shared" si="0"/>
        <v>9.2938878035166067E-2</v>
      </c>
      <c r="E10" s="8">
        <v>734</v>
      </c>
      <c r="F10" s="15">
        <f t="shared" si="1"/>
        <v>0.20485626569913482</v>
      </c>
    </row>
    <row r="11" spans="1:6" ht="13.5" thickBot="1" x14ac:dyDescent="0.35">
      <c r="A11" s="7">
        <v>41654</v>
      </c>
      <c r="B11" s="8">
        <v>3623</v>
      </c>
      <c r="C11" s="8">
        <v>333</v>
      </c>
      <c r="D11" s="15">
        <f t="shared" si="0"/>
        <v>9.1912779464532149E-2</v>
      </c>
      <c r="E11" s="8">
        <v>731</v>
      </c>
      <c r="F11" s="15">
        <f t="shared" si="1"/>
        <v>0.20176649185757659</v>
      </c>
    </row>
    <row r="12" spans="1:6" ht="13.5" thickBot="1" x14ac:dyDescent="0.35">
      <c r="A12" s="7">
        <v>41655</v>
      </c>
      <c r="B12" s="8">
        <v>3634</v>
      </c>
      <c r="C12" s="8">
        <v>344</v>
      </c>
      <c r="D12" s="15">
        <f t="shared" si="0"/>
        <v>9.4661529994496424E-2</v>
      </c>
      <c r="E12" s="8">
        <v>735</v>
      </c>
      <c r="F12" s="15">
        <f t="shared" si="1"/>
        <v>0.20225646670335717</v>
      </c>
    </row>
    <row r="13" spans="1:6" ht="13.5" thickBot="1" x14ac:dyDescent="0.35">
      <c r="A13" s="7">
        <v>41656</v>
      </c>
      <c r="B13" s="8">
        <v>3657</v>
      </c>
      <c r="C13" s="8">
        <v>336</v>
      </c>
      <c r="D13" s="15">
        <f t="shared" si="0"/>
        <v>9.1878589007383105E-2</v>
      </c>
      <c r="E13" s="8">
        <v>740</v>
      </c>
      <c r="F13" s="15">
        <f t="shared" si="1"/>
        <v>0.20235165436149849</v>
      </c>
    </row>
    <row r="14" spans="1:6" ht="13.5" thickBot="1" x14ac:dyDescent="0.35">
      <c r="A14" s="7">
        <v>41660</v>
      </c>
      <c r="B14" s="8">
        <v>3735</v>
      </c>
      <c r="C14" s="8">
        <v>351</v>
      </c>
      <c r="D14" s="15">
        <f t="shared" si="0"/>
        <v>9.3975903614457831E-2</v>
      </c>
      <c r="E14" s="8">
        <v>755</v>
      </c>
      <c r="F14" s="15">
        <f t="shared" si="1"/>
        <v>0.20214190093708165</v>
      </c>
    </row>
    <row r="15" spans="1:6" ht="13.5" thickBot="1" x14ac:dyDescent="0.35">
      <c r="A15" s="7">
        <v>41661</v>
      </c>
      <c r="B15" s="8">
        <v>3899</v>
      </c>
      <c r="C15" s="8">
        <v>354</v>
      </c>
      <c r="D15" s="15">
        <f t="shared" si="0"/>
        <v>9.0792510900230827E-2</v>
      </c>
      <c r="E15" s="8">
        <v>773</v>
      </c>
      <c r="F15" s="15">
        <f t="shared" si="1"/>
        <v>0.19825596306745319</v>
      </c>
    </row>
    <row r="16" spans="1:6" ht="13.5" thickBot="1" x14ac:dyDescent="0.35">
      <c r="A16" s="7">
        <v>41662</v>
      </c>
      <c r="B16" s="8">
        <v>4002</v>
      </c>
      <c r="C16" s="8">
        <v>358</v>
      </c>
      <c r="D16" s="15">
        <f t="shared" si="0"/>
        <v>8.9455272363818089E-2</v>
      </c>
      <c r="E16" s="8">
        <v>782</v>
      </c>
      <c r="F16" s="15">
        <f t="shared" si="1"/>
        <v>0.19540229885057472</v>
      </c>
    </row>
    <row r="17" spans="1:6" ht="13.5" thickBot="1" x14ac:dyDescent="0.35">
      <c r="A17" s="7">
        <v>41663</v>
      </c>
      <c r="B17" s="8">
        <v>4046</v>
      </c>
      <c r="C17" s="8">
        <v>348</v>
      </c>
      <c r="D17" s="15">
        <f t="shared" si="0"/>
        <v>8.601087493821058E-2</v>
      </c>
      <c r="E17" s="8">
        <v>783</v>
      </c>
      <c r="F17" s="15">
        <f t="shared" si="1"/>
        <v>0.1935244686109738</v>
      </c>
    </row>
    <row r="18" spans="1:6" ht="13.5" thickBot="1" x14ac:dyDescent="0.35">
      <c r="A18" s="7">
        <v>41666</v>
      </c>
      <c r="B18" s="8">
        <v>4050</v>
      </c>
      <c r="C18" s="8">
        <v>348</v>
      </c>
      <c r="D18" s="15">
        <f t="shared" si="0"/>
        <v>8.5925925925925919E-2</v>
      </c>
      <c r="E18" s="8">
        <v>797</v>
      </c>
      <c r="F18" s="15">
        <f t="shared" si="1"/>
        <v>0.19679012345679012</v>
      </c>
    </row>
    <row r="19" spans="1:6" ht="13.5" thickBot="1" x14ac:dyDescent="0.35">
      <c r="A19" s="7">
        <v>41667</v>
      </c>
      <c r="B19" s="8">
        <v>3976</v>
      </c>
      <c r="C19" s="8">
        <v>347</v>
      </c>
      <c r="D19" s="15">
        <f t="shared" si="0"/>
        <v>8.7273641851106643E-2</v>
      </c>
      <c r="E19" s="8">
        <v>795</v>
      </c>
      <c r="F19" s="15">
        <f t="shared" si="1"/>
        <v>0.1999496981891348</v>
      </c>
    </row>
    <row r="20" spans="1:6" ht="13.5" thickBot="1" x14ac:dyDescent="0.35">
      <c r="A20" s="7">
        <v>41668</v>
      </c>
      <c r="B20" s="8">
        <v>3963</v>
      </c>
      <c r="C20" s="8">
        <v>348</v>
      </c>
      <c r="D20" s="15">
        <f t="shared" si="0"/>
        <v>8.7812263436790314E-2</v>
      </c>
      <c r="E20" s="8">
        <v>781</v>
      </c>
      <c r="F20" s="15">
        <f t="shared" si="1"/>
        <v>0.19707292455210698</v>
      </c>
    </row>
    <row r="21" spans="1:6" ht="13.5" thickBot="1" x14ac:dyDescent="0.35">
      <c r="A21" s="7">
        <v>41669</v>
      </c>
      <c r="B21" s="8">
        <v>3936</v>
      </c>
      <c r="C21" s="8">
        <v>351</v>
      </c>
      <c r="D21" s="15">
        <f t="shared" si="0"/>
        <v>8.9176829268292679E-2</v>
      </c>
      <c r="E21" s="8">
        <v>779</v>
      </c>
      <c r="F21" s="15">
        <f t="shared" si="1"/>
        <v>0.19791666666666666</v>
      </c>
    </row>
    <row r="22" spans="1:6" ht="13.5" thickBot="1" x14ac:dyDescent="0.35">
      <c r="A22" s="7">
        <v>41670</v>
      </c>
      <c r="B22" s="8">
        <v>3832</v>
      </c>
      <c r="C22" s="8">
        <v>273</v>
      </c>
      <c r="D22" s="15">
        <f t="shared" si="0"/>
        <v>7.1242171189979123E-2</v>
      </c>
      <c r="E22" s="8">
        <v>703</v>
      </c>
      <c r="F22" s="15">
        <f t="shared" si="1"/>
        <v>0.18345511482254698</v>
      </c>
    </row>
    <row r="23" spans="1:6" ht="13.5" thickBot="1" x14ac:dyDescent="0.35">
      <c r="A23" s="7">
        <v>41673</v>
      </c>
      <c r="B23" s="8">
        <v>3723</v>
      </c>
      <c r="C23" s="8">
        <v>273</v>
      </c>
      <c r="D23" s="15">
        <f t="shared" si="0"/>
        <v>7.3327961321514909E-2</v>
      </c>
      <c r="E23" s="8">
        <v>694</v>
      </c>
      <c r="F23" s="15">
        <f t="shared" si="1"/>
        <v>0.18640881009938221</v>
      </c>
    </row>
    <row r="24" spans="1:6" ht="13.5" thickBot="1" x14ac:dyDescent="0.35">
      <c r="A24" s="7">
        <v>41674</v>
      </c>
      <c r="B24" s="8">
        <v>3740</v>
      </c>
      <c r="C24" s="8">
        <v>272</v>
      </c>
      <c r="D24" s="15">
        <f t="shared" si="0"/>
        <v>7.2727272727272724E-2</v>
      </c>
      <c r="E24" s="8">
        <v>703</v>
      </c>
      <c r="F24" s="15">
        <f t="shared" si="1"/>
        <v>0.18796791443850266</v>
      </c>
    </row>
    <row r="25" spans="1:6" ht="13.5" thickBot="1" x14ac:dyDescent="0.35">
      <c r="A25" s="7">
        <v>41675</v>
      </c>
      <c r="B25" s="8">
        <v>3796</v>
      </c>
      <c r="C25" s="8">
        <v>268</v>
      </c>
      <c r="D25" s="15">
        <f t="shared" si="0"/>
        <v>7.0600632244467859E-2</v>
      </c>
      <c r="E25" s="8">
        <v>702</v>
      </c>
      <c r="F25" s="15">
        <f t="shared" si="1"/>
        <v>0.18493150684931506</v>
      </c>
    </row>
    <row r="26" spans="1:6" ht="13.5" thickBot="1" x14ac:dyDescent="0.35">
      <c r="A26" s="7">
        <v>41676</v>
      </c>
      <c r="B26" s="8">
        <v>3817</v>
      </c>
      <c r="C26" s="8">
        <v>269</v>
      </c>
      <c r="D26" s="15">
        <f t="shared" si="0"/>
        <v>7.0474194393502748E-2</v>
      </c>
      <c r="E26" s="8">
        <v>722</v>
      </c>
      <c r="F26" s="15">
        <f t="shared" si="1"/>
        <v>0.18915378569557245</v>
      </c>
    </row>
    <row r="27" spans="1:6" ht="13.5" thickBot="1" x14ac:dyDescent="0.35">
      <c r="A27" s="7">
        <v>41677</v>
      </c>
      <c r="B27" s="8">
        <v>3907</v>
      </c>
      <c r="C27" s="8">
        <v>302</v>
      </c>
      <c r="D27" s="15">
        <f t="shared" si="0"/>
        <v>7.7297158945482461E-2</v>
      </c>
      <c r="E27" s="8">
        <v>733</v>
      </c>
      <c r="F27" s="15">
        <f t="shared" si="1"/>
        <v>0.18761197850012798</v>
      </c>
    </row>
    <row r="28" spans="1:6" ht="13.5" thickBot="1" x14ac:dyDescent="0.35">
      <c r="A28" s="7">
        <v>41681</v>
      </c>
      <c r="B28" s="8">
        <v>4072</v>
      </c>
      <c r="C28" s="8">
        <v>333</v>
      </c>
      <c r="D28" s="15">
        <f t="shared" si="0"/>
        <v>8.1777996070726916E-2</v>
      </c>
      <c r="E28" s="8">
        <v>727</v>
      </c>
      <c r="F28" s="15">
        <f t="shared" si="1"/>
        <v>0.17853634577603145</v>
      </c>
    </row>
    <row r="29" spans="1:6" ht="13.5" thickBot="1" x14ac:dyDescent="0.35">
      <c r="A29" s="7">
        <v>41682</v>
      </c>
      <c r="B29" s="8">
        <v>4232</v>
      </c>
      <c r="C29" s="8">
        <v>313</v>
      </c>
      <c r="D29" s="15">
        <f t="shared" si="0"/>
        <v>7.3960302457466917E-2</v>
      </c>
      <c r="E29" s="8">
        <v>751</v>
      </c>
      <c r="F29" s="15">
        <f t="shared" si="1"/>
        <v>0.17745746691871456</v>
      </c>
    </row>
    <row r="30" spans="1:6" ht="13.5" thickBot="1" x14ac:dyDescent="0.35">
      <c r="A30" s="7">
        <v>41683</v>
      </c>
      <c r="B30" s="8">
        <v>4149</v>
      </c>
      <c r="C30" s="8">
        <v>323</v>
      </c>
      <c r="D30" s="15">
        <f t="shared" si="0"/>
        <v>7.7850084357676555E-2</v>
      </c>
      <c r="E30" s="8">
        <v>763</v>
      </c>
      <c r="F30" s="15">
        <f t="shared" si="1"/>
        <v>0.18389973487587372</v>
      </c>
    </row>
    <row r="31" spans="1:6" ht="13.5" thickBot="1" x14ac:dyDescent="0.35">
      <c r="A31" s="7">
        <v>41684</v>
      </c>
      <c r="B31" s="8">
        <v>4209</v>
      </c>
      <c r="C31" s="8">
        <v>327</v>
      </c>
      <c r="D31" s="15">
        <f t="shared" si="0"/>
        <v>7.7690662865288668E-2</v>
      </c>
      <c r="E31" s="8">
        <v>769</v>
      </c>
      <c r="F31" s="15">
        <f t="shared" si="1"/>
        <v>0.18270373010216204</v>
      </c>
    </row>
    <row r="32" spans="1:6" ht="13.5" thickBot="1" x14ac:dyDescent="0.35">
      <c r="A32" s="7">
        <v>41687</v>
      </c>
      <c r="B32" s="8">
        <v>4259</v>
      </c>
      <c r="C32" s="8">
        <v>343</v>
      </c>
      <c r="D32" s="15">
        <f t="shared" si="0"/>
        <v>8.053533693355247E-2</v>
      </c>
      <c r="E32" s="8">
        <v>784</v>
      </c>
      <c r="F32" s="15">
        <f t="shared" si="1"/>
        <v>0.18408077013383423</v>
      </c>
    </row>
    <row r="33" spans="1:6" ht="13.5" thickBot="1" x14ac:dyDescent="0.35">
      <c r="A33" s="7">
        <v>41688</v>
      </c>
      <c r="B33" s="8">
        <v>4306</v>
      </c>
      <c r="C33" s="8">
        <v>331</v>
      </c>
      <c r="D33" s="15">
        <f t="shared" si="0"/>
        <v>7.6869484440315841E-2</v>
      </c>
      <c r="E33" s="8">
        <v>789</v>
      </c>
      <c r="F33" s="15">
        <f t="shared" si="1"/>
        <v>0.18323269856014862</v>
      </c>
    </row>
    <row r="34" spans="1:6" ht="13.5" thickBot="1" x14ac:dyDescent="0.35">
      <c r="A34" s="7">
        <v>41689</v>
      </c>
      <c r="B34" s="8">
        <v>4369</v>
      </c>
      <c r="C34" s="8">
        <v>338</v>
      </c>
      <c r="D34" s="15">
        <f t="shared" si="0"/>
        <v>7.7363241016250861E-2</v>
      </c>
      <c r="E34" s="8">
        <v>809</v>
      </c>
      <c r="F34" s="15">
        <f t="shared" si="1"/>
        <v>0.18516823071641109</v>
      </c>
    </row>
    <row r="35" spans="1:6" ht="13.5" thickBot="1" x14ac:dyDescent="0.35">
      <c r="A35" s="7">
        <v>41690</v>
      </c>
      <c r="B35" s="8">
        <v>4631</v>
      </c>
      <c r="C35" s="8">
        <v>335</v>
      </c>
      <c r="D35" s="15">
        <f t="shared" si="0"/>
        <v>7.2338587778017702E-2</v>
      </c>
      <c r="E35" s="8">
        <v>836</v>
      </c>
      <c r="F35" s="15">
        <f t="shared" si="1"/>
        <v>0.18052256532066507</v>
      </c>
    </row>
    <row r="36" spans="1:6" ht="13.5" thickBot="1" x14ac:dyDescent="0.35">
      <c r="A36" s="7">
        <v>41691</v>
      </c>
      <c r="B36" s="8">
        <v>4732</v>
      </c>
      <c r="C36" s="8">
        <v>333</v>
      </c>
      <c r="D36" s="15">
        <f t="shared" si="0"/>
        <v>7.0371935756551138E-2</v>
      </c>
      <c r="E36" s="8">
        <v>835</v>
      </c>
      <c r="F36" s="15">
        <f t="shared" si="1"/>
        <v>0.176458157227388</v>
      </c>
    </row>
    <row r="37" spans="1:6" ht="13.5" thickBot="1" x14ac:dyDescent="0.35">
      <c r="A37" s="7">
        <v>41694</v>
      </c>
      <c r="B37" s="8">
        <v>4640</v>
      </c>
      <c r="C37" s="8">
        <v>333</v>
      </c>
      <c r="D37" s="15">
        <f t="shared" si="0"/>
        <v>7.1767241379310343E-2</v>
      </c>
      <c r="E37" s="8">
        <v>819</v>
      </c>
      <c r="F37" s="15">
        <f t="shared" si="1"/>
        <v>0.17650862068965517</v>
      </c>
    </row>
    <row r="38" spans="1:6" ht="13.5" thickBot="1" x14ac:dyDescent="0.35">
      <c r="A38" s="7">
        <v>41695</v>
      </c>
      <c r="B38" s="8">
        <v>4748</v>
      </c>
      <c r="C38" s="8">
        <v>323</v>
      </c>
      <c r="D38" s="15">
        <f t="shared" si="0"/>
        <v>6.8028643639427122E-2</v>
      </c>
      <c r="E38" s="8">
        <v>817</v>
      </c>
      <c r="F38" s="15">
        <f t="shared" si="1"/>
        <v>0.17207245155855097</v>
      </c>
    </row>
    <row r="39" spans="1:6" ht="13.5" thickBot="1" x14ac:dyDescent="0.35">
      <c r="A39" s="7">
        <v>41696</v>
      </c>
      <c r="B39" s="8">
        <v>4529</v>
      </c>
      <c r="C39" s="8">
        <v>343</v>
      </c>
      <c r="D39" s="15">
        <f t="shared" si="0"/>
        <v>7.5734157650695522E-2</v>
      </c>
      <c r="E39" s="8">
        <v>804</v>
      </c>
      <c r="F39" s="15">
        <f t="shared" si="1"/>
        <v>0.17752263192757783</v>
      </c>
    </row>
    <row r="40" spans="1:6" ht="13.5" thickBot="1" x14ac:dyDescent="0.35">
      <c r="A40" s="7">
        <v>41697</v>
      </c>
      <c r="B40" s="8">
        <v>4497</v>
      </c>
      <c r="C40" s="8">
        <v>335</v>
      </c>
      <c r="D40" s="15">
        <f t="shared" si="0"/>
        <v>7.449410718256616E-2</v>
      </c>
      <c r="E40" s="8">
        <v>787</v>
      </c>
      <c r="F40" s="15">
        <f t="shared" si="1"/>
        <v>0.17500555926173003</v>
      </c>
    </row>
    <row r="41" spans="1:6" ht="13.5" thickBot="1" x14ac:dyDescent="0.35">
      <c r="A41" s="7">
        <v>41698</v>
      </c>
      <c r="B41" s="8">
        <v>4416</v>
      </c>
      <c r="C41" s="8">
        <v>280</v>
      </c>
      <c r="D41" s="15">
        <f t="shared" si="0"/>
        <v>6.3405797101449279E-2</v>
      </c>
      <c r="E41" s="8">
        <v>701</v>
      </c>
      <c r="F41" s="15">
        <f t="shared" si="1"/>
        <v>0.1587409420289855</v>
      </c>
    </row>
    <row r="42" spans="1:6" ht="13.5" thickBot="1" x14ac:dyDescent="0.35">
      <c r="A42" s="7">
        <v>41701</v>
      </c>
      <c r="B42" s="8">
        <v>4309</v>
      </c>
      <c r="C42" s="8">
        <v>280</v>
      </c>
      <c r="D42" s="15">
        <f t="shared" si="0"/>
        <v>6.4980273845439779E-2</v>
      </c>
      <c r="E42" s="8">
        <v>702</v>
      </c>
      <c r="F42" s="15">
        <f t="shared" si="1"/>
        <v>0.16291482942678115</v>
      </c>
    </row>
    <row r="43" spans="1:6" ht="13.5" thickBot="1" x14ac:dyDescent="0.35">
      <c r="A43" s="7">
        <v>41702</v>
      </c>
      <c r="B43" s="8">
        <v>4301</v>
      </c>
      <c r="C43" s="8">
        <v>278</v>
      </c>
      <c r="D43" s="15">
        <f t="shared" si="0"/>
        <v>6.4636131132294813E-2</v>
      </c>
      <c r="E43" s="8">
        <v>729</v>
      </c>
      <c r="F43" s="15">
        <f t="shared" si="1"/>
        <v>0.169495466170658</v>
      </c>
    </row>
    <row r="44" spans="1:6" ht="13.5" thickBot="1" x14ac:dyDescent="0.35">
      <c r="A44" s="7">
        <v>41703</v>
      </c>
      <c r="B44" s="8">
        <v>4217</v>
      </c>
      <c r="C44" s="8">
        <v>272</v>
      </c>
      <c r="D44" s="15">
        <f t="shared" si="0"/>
        <v>6.4500829973915111E-2</v>
      </c>
      <c r="E44" s="8">
        <v>715</v>
      </c>
      <c r="F44" s="15">
        <f t="shared" si="1"/>
        <v>0.16955181408584302</v>
      </c>
    </row>
    <row r="45" spans="1:6" ht="13.5" thickBot="1" x14ac:dyDescent="0.35">
      <c r="A45" s="7">
        <v>41704</v>
      </c>
      <c r="B45" s="8">
        <v>4291</v>
      </c>
      <c r="C45" s="8">
        <v>273</v>
      </c>
      <c r="D45" s="15">
        <f t="shared" si="0"/>
        <v>6.3621533442088096E-2</v>
      </c>
      <c r="E45" s="8">
        <v>739</v>
      </c>
      <c r="F45" s="15">
        <f t="shared" si="1"/>
        <v>0.17222092752272197</v>
      </c>
    </row>
    <row r="46" spans="1:6" ht="13.5" thickBot="1" x14ac:dyDescent="0.35">
      <c r="A46" s="7">
        <v>41705</v>
      </c>
      <c r="B46" s="8">
        <v>4384</v>
      </c>
      <c r="C46" s="8">
        <v>274</v>
      </c>
      <c r="D46" s="15">
        <f t="shared" si="0"/>
        <v>6.25E-2</v>
      </c>
      <c r="E46" s="8">
        <v>735</v>
      </c>
      <c r="F46" s="15">
        <f t="shared" si="1"/>
        <v>0.1676551094890511</v>
      </c>
    </row>
    <row r="47" spans="1:6" ht="13.5" thickBot="1" x14ac:dyDescent="0.35">
      <c r="A47" s="7">
        <v>41708</v>
      </c>
      <c r="B47" s="8">
        <v>4408</v>
      </c>
      <c r="C47" s="8">
        <v>290</v>
      </c>
      <c r="D47" s="15">
        <f t="shared" si="0"/>
        <v>6.5789473684210523E-2</v>
      </c>
      <c r="E47" s="8">
        <v>759</v>
      </c>
      <c r="F47" s="15">
        <f t="shared" si="1"/>
        <v>0.17218693284936479</v>
      </c>
    </row>
    <row r="48" spans="1:6" ht="13.5" thickBot="1" x14ac:dyDescent="0.35">
      <c r="A48" s="7">
        <v>41709</v>
      </c>
      <c r="B48" s="8">
        <v>4435</v>
      </c>
      <c r="C48" s="8">
        <v>294</v>
      </c>
      <c r="D48" s="15">
        <f t="shared" si="0"/>
        <v>6.6290868094701236E-2</v>
      </c>
      <c r="E48" s="8">
        <v>771</v>
      </c>
      <c r="F48" s="15">
        <f t="shared" si="1"/>
        <v>0.17384441939120632</v>
      </c>
    </row>
    <row r="49" spans="1:6" ht="13.5" thickBot="1" x14ac:dyDescent="0.35">
      <c r="A49" s="7">
        <v>41710</v>
      </c>
      <c r="B49" s="8">
        <v>4485</v>
      </c>
      <c r="C49" s="8">
        <v>305</v>
      </c>
      <c r="D49" s="15">
        <f t="shared" si="0"/>
        <v>6.8004459308807136E-2</v>
      </c>
      <c r="E49" s="8">
        <v>793</v>
      </c>
      <c r="F49" s="15">
        <f t="shared" si="1"/>
        <v>0.17681159420289855</v>
      </c>
    </row>
    <row r="50" spans="1:6" ht="13.5" thickBot="1" x14ac:dyDescent="0.35">
      <c r="A50" s="7">
        <v>41711</v>
      </c>
      <c r="B50" s="8">
        <v>4567</v>
      </c>
      <c r="C50" s="8">
        <v>315</v>
      </c>
      <c r="D50" s="15">
        <f t="shared" si="0"/>
        <v>6.8973067659294937E-2</v>
      </c>
      <c r="E50" s="8">
        <v>779</v>
      </c>
      <c r="F50" s="15">
        <f t="shared" si="1"/>
        <v>0.17057149113203415</v>
      </c>
    </row>
    <row r="51" spans="1:6" ht="13.5" thickBot="1" x14ac:dyDescent="0.35">
      <c r="A51" s="7">
        <v>41712</v>
      </c>
      <c r="B51" s="8">
        <v>4614</v>
      </c>
      <c r="C51" s="8">
        <v>324</v>
      </c>
      <c r="D51" s="15">
        <f t="shared" si="0"/>
        <v>7.0221066319895969E-2</v>
      </c>
      <c r="E51" s="8">
        <v>771</v>
      </c>
      <c r="F51" s="15">
        <f t="shared" si="1"/>
        <v>0.1671001300390117</v>
      </c>
    </row>
    <row r="52" spans="1:6" ht="13.5" thickBot="1" x14ac:dyDescent="0.35">
      <c r="A52" s="7">
        <v>41715</v>
      </c>
      <c r="B52" s="8">
        <v>4604</v>
      </c>
      <c r="C52" s="8">
        <v>319</v>
      </c>
      <c r="D52" s="15">
        <f t="shared" si="0"/>
        <v>6.9287576020851435E-2</v>
      </c>
      <c r="E52" s="8">
        <v>772</v>
      </c>
      <c r="F52" s="15">
        <f t="shared" si="1"/>
        <v>0.16768027801911381</v>
      </c>
    </row>
    <row r="53" spans="1:6" ht="13.5" thickBot="1" x14ac:dyDescent="0.35">
      <c r="A53" s="7">
        <v>41716</v>
      </c>
      <c r="B53" s="8">
        <v>4660</v>
      </c>
      <c r="C53" s="8">
        <v>319</v>
      </c>
      <c r="D53" s="15">
        <f t="shared" si="0"/>
        <v>6.8454935622317595E-2</v>
      </c>
      <c r="E53" s="8">
        <v>794</v>
      </c>
      <c r="F53" s="15">
        <f t="shared" si="1"/>
        <v>0.17038626609442059</v>
      </c>
    </row>
    <row r="54" spans="1:6" ht="13.5" thickBot="1" x14ac:dyDescent="0.35">
      <c r="A54" s="7">
        <v>41717</v>
      </c>
      <c r="B54" s="8">
        <v>4683</v>
      </c>
      <c r="C54" s="8">
        <v>317</v>
      </c>
      <c r="D54" s="15">
        <f t="shared" si="0"/>
        <v>6.7691650651291901E-2</v>
      </c>
      <c r="E54" s="8">
        <v>811</v>
      </c>
      <c r="F54" s="15">
        <f t="shared" si="1"/>
        <v>0.17317958573563955</v>
      </c>
    </row>
    <row r="55" spans="1:6" ht="13.5" thickBot="1" x14ac:dyDescent="0.35">
      <c r="A55" s="7">
        <v>41718</v>
      </c>
      <c r="B55" s="8">
        <v>4717</v>
      </c>
      <c r="C55" s="8">
        <v>323</v>
      </c>
      <c r="D55" s="15">
        <f t="shared" si="0"/>
        <v>6.847572609709561E-2</v>
      </c>
      <c r="E55" s="8">
        <v>807</v>
      </c>
      <c r="F55" s="15">
        <f t="shared" si="1"/>
        <v>0.17108331566673735</v>
      </c>
    </row>
    <row r="56" spans="1:6" ht="13.5" thickBot="1" x14ac:dyDescent="0.35">
      <c r="A56" s="7">
        <v>41719</v>
      </c>
      <c r="B56" s="8">
        <v>4802</v>
      </c>
      <c r="C56" s="8">
        <v>328</v>
      </c>
      <c r="D56" s="15">
        <f t="shared" si="0"/>
        <v>6.8304872969596003E-2</v>
      </c>
      <c r="E56" s="8">
        <v>804</v>
      </c>
      <c r="F56" s="15">
        <f t="shared" si="1"/>
        <v>0.16743023740108287</v>
      </c>
    </row>
    <row r="57" spans="1:6" ht="13.5" thickBot="1" x14ac:dyDescent="0.35">
      <c r="A57" s="7">
        <v>41722</v>
      </c>
      <c r="B57" s="8">
        <v>4852</v>
      </c>
      <c r="C57" s="8">
        <v>335</v>
      </c>
      <c r="D57" s="15">
        <f t="shared" si="0"/>
        <v>6.9043693322341296E-2</v>
      </c>
      <c r="E57" s="8">
        <v>820</v>
      </c>
      <c r="F57" s="15">
        <f t="shared" si="1"/>
        <v>0.16900247320692499</v>
      </c>
    </row>
    <row r="58" spans="1:6" ht="13.5" thickBot="1" x14ac:dyDescent="0.35">
      <c r="A58" s="7">
        <v>41723</v>
      </c>
      <c r="B58" s="8">
        <v>4858</v>
      </c>
      <c r="C58" s="8">
        <v>339</v>
      </c>
      <c r="D58" s="15">
        <f t="shared" si="0"/>
        <v>6.9781803211198021E-2</v>
      </c>
      <c r="E58" s="8">
        <v>838</v>
      </c>
      <c r="F58" s="15">
        <f t="shared" si="1"/>
        <v>0.17249897076986415</v>
      </c>
    </row>
    <row r="59" spans="1:6" ht="13.5" thickBot="1" x14ac:dyDescent="0.35">
      <c r="A59" s="7">
        <v>41724</v>
      </c>
      <c r="B59" s="8">
        <v>4855</v>
      </c>
      <c r="C59" s="8">
        <v>332</v>
      </c>
      <c r="D59" s="15">
        <f t="shared" si="0"/>
        <v>6.8383110195674557E-2</v>
      </c>
      <c r="E59" s="8">
        <v>816</v>
      </c>
      <c r="F59" s="15">
        <f t="shared" si="1"/>
        <v>0.16807415036045315</v>
      </c>
    </row>
    <row r="60" spans="1:6" ht="13.5" thickBot="1" x14ac:dyDescent="0.35">
      <c r="A60" s="7">
        <v>41725</v>
      </c>
      <c r="B60" s="8">
        <v>4832</v>
      </c>
      <c r="C60" s="8">
        <v>337</v>
      </c>
      <c r="D60" s="15">
        <f t="shared" si="0"/>
        <v>6.9743377483443711E-2</v>
      </c>
      <c r="E60" s="8">
        <v>813</v>
      </c>
      <c r="F60" s="15">
        <f t="shared" si="1"/>
        <v>0.16825331125827814</v>
      </c>
    </row>
    <row r="61" spans="1:6" ht="13.5" thickBot="1" x14ac:dyDescent="0.35">
      <c r="A61" s="7">
        <v>41726</v>
      </c>
      <c r="B61" s="8">
        <v>4639</v>
      </c>
      <c r="C61" s="8">
        <v>272</v>
      </c>
      <c r="D61" s="15">
        <f t="shared" si="0"/>
        <v>5.8633326147876696E-2</v>
      </c>
      <c r="E61" s="8">
        <v>707</v>
      </c>
      <c r="F61" s="15">
        <f t="shared" si="1"/>
        <v>0.1524035352446648</v>
      </c>
    </row>
    <row r="62" spans="1:6" ht="13.5" thickBot="1" x14ac:dyDescent="0.35">
      <c r="A62" s="7">
        <v>41729</v>
      </c>
      <c r="B62" s="8">
        <v>4550</v>
      </c>
      <c r="C62" s="8">
        <v>288</v>
      </c>
      <c r="D62" s="15">
        <f t="shared" si="0"/>
        <v>6.3296703296703297E-2</v>
      </c>
      <c r="E62" s="8">
        <v>718</v>
      </c>
      <c r="F62" s="15">
        <f t="shared" si="1"/>
        <v>0.15780219780219781</v>
      </c>
    </row>
    <row r="63" spans="1:6" ht="13.5" thickBot="1" x14ac:dyDescent="0.35">
      <c r="A63" s="7">
        <v>41730</v>
      </c>
      <c r="B63" s="8">
        <v>4441</v>
      </c>
      <c r="C63" s="8">
        <v>294</v>
      </c>
      <c r="D63" s="15">
        <f t="shared" si="0"/>
        <v>6.6201306012159428E-2</v>
      </c>
      <c r="E63" s="8">
        <v>731</v>
      </c>
      <c r="F63" s="15">
        <f t="shared" si="1"/>
        <v>0.1646025669894168</v>
      </c>
    </row>
    <row r="64" spans="1:6" ht="13.5" thickBot="1" x14ac:dyDescent="0.35">
      <c r="A64" s="7">
        <v>41731</v>
      </c>
      <c r="B64" s="8">
        <v>4407</v>
      </c>
      <c r="C64" s="8">
        <v>295</v>
      </c>
      <c r="D64" s="15">
        <f t="shared" si="0"/>
        <v>6.6938960744270484E-2</v>
      </c>
      <c r="E64" s="8">
        <v>717</v>
      </c>
      <c r="F64" s="15">
        <f t="shared" si="1"/>
        <v>0.16269571136827773</v>
      </c>
    </row>
    <row r="65" spans="1:6" ht="13.5" thickBot="1" x14ac:dyDescent="0.35">
      <c r="A65" s="7">
        <v>41732</v>
      </c>
      <c r="B65" s="8">
        <v>4498</v>
      </c>
      <c r="C65" s="8">
        <v>308</v>
      </c>
      <c r="D65" s="15">
        <f t="shared" si="0"/>
        <v>6.8474877723432637E-2</v>
      </c>
      <c r="E65" s="8">
        <v>719</v>
      </c>
      <c r="F65" s="15">
        <f t="shared" si="1"/>
        <v>0.15984882169853268</v>
      </c>
    </row>
    <row r="66" spans="1:6" ht="13.5" thickBot="1" x14ac:dyDescent="0.35">
      <c r="A66" s="7">
        <v>41733</v>
      </c>
      <c r="B66" s="8">
        <v>4506</v>
      </c>
      <c r="C66" s="8">
        <v>313</v>
      </c>
      <c r="D66" s="15">
        <f t="shared" ref="D66:D128" si="2">C66/B66</f>
        <v>6.9462938304482913E-2</v>
      </c>
      <c r="E66" s="8">
        <v>724</v>
      </c>
      <c r="F66" s="15">
        <f t="shared" ref="F66:F128" si="3">E66/B66</f>
        <v>0.16067465601420328</v>
      </c>
    </row>
    <row r="67" spans="1:6" ht="13.5" thickBot="1" x14ac:dyDescent="0.35">
      <c r="A67" s="7">
        <v>41736</v>
      </c>
      <c r="B67" s="8">
        <v>4571</v>
      </c>
      <c r="C67" s="8">
        <v>316</v>
      </c>
      <c r="D67" s="15">
        <f t="shared" si="2"/>
        <v>6.9131481076350906E-2</v>
      </c>
      <c r="E67" s="8">
        <v>721</v>
      </c>
      <c r="F67" s="15">
        <f t="shared" si="3"/>
        <v>0.15773353751914243</v>
      </c>
    </row>
    <row r="68" spans="1:6" ht="13.5" thickBot="1" x14ac:dyDescent="0.35">
      <c r="A68" s="7">
        <v>41737</v>
      </c>
      <c r="B68" s="8">
        <v>4605</v>
      </c>
      <c r="C68" s="8">
        <v>317</v>
      </c>
      <c r="D68" s="15">
        <f t="shared" si="2"/>
        <v>6.8838219326818675E-2</v>
      </c>
      <c r="E68" s="8">
        <v>726</v>
      </c>
      <c r="F68" s="15">
        <f t="shared" si="3"/>
        <v>0.15765472312703582</v>
      </c>
    </row>
    <row r="69" spans="1:6" ht="13.5" thickBot="1" x14ac:dyDescent="0.35">
      <c r="A69" s="7">
        <v>41738</v>
      </c>
      <c r="B69" s="8">
        <v>4658</v>
      </c>
      <c r="C69" s="8">
        <v>319</v>
      </c>
      <c r="D69" s="15">
        <f t="shared" si="2"/>
        <v>6.8484328037784453E-2</v>
      </c>
      <c r="E69" s="8">
        <v>729</v>
      </c>
      <c r="F69" s="15">
        <f t="shared" si="3"/>
        <v>0.15650493774151997</v>
      </c>
    </row>
    <row r="70" spans="1:6" ht="13.5" thickBot="1" x14ac:dyDescent="0.35">
      <c r="A70" s="7">
        <v>41739</v>
      </c>
      <c r="B70" s="8">
        <v>4690</v>
      </c>
      <c r="C70" s="8">
        <v>311</v>
      </c>
      <c r="D70" s="15">
        <f t="shared" si="2"/>
        <v>6.6311300639658843E-2</v>
      </c>
      <c r="E70" s="8">
        <v>737</v>
      </c>
      <c r="F70" s="15">
        <f t="shared" si="3"/>
        <v>0.15714285714285714</v>
      </c>
    </row>
    <row r="71" spans="1:6" ht="13.5" thickBot="1" x14ac:dyDescent="0.35">
      <c r="A71" s="7">
        <v>41740</v>
      </c>
      <c r="B71" s="8">
        <v>4705</v>
      </c>
      <c r="C71" s="8">
        <v>314</v>
      </c>
      <c r="D71" s="15">
        <f t="shared" si="2"/>
        <v>6.6737513283740696E-2</v>
      </c>
      <c r="E71" s="8">
        <v>741</v>
      </c>
      <c r="F71" s="15">
        <f t="shared" si="3"/>
        <v>0.15749202975557916</v>
      </c>
    </row>
    <row r="72" spans="1:6" ht="13.5" thickBot="1" x14ac:dyDescent="0.35">
      <c r="A72" s="7">
        <v>41743</v>
      </c>
      <c r="B72" s="8">
        <v>4630</v>
      </c>
      <c r="C72" s="8">
        <v>318</v>
      </c>
      <c r="D72" s="15">
        <f t="shared" si="2"/>
        <v>6.8682505399568036E-2</v>
      </c>
      <c r="E72" s="8">
        <v>743</v>
      </c>
      <c r="F72" s="15">
        <f t="shared" si="3"/>
        <v>0.16047516198704104</v>
      </c>
    </row>
    <row r="73" spans="1:6" ht="13.5" thickBot="1" x14ac:dyDescent="0.35">
      <c r="A73" s="7">
        <v>41744</v>
      </c>
      <c r="B73" s="8">
        <v>4528</v>
      </c>
      <c r="C73" s="8">
        <v>317</v>
      </c>
      <c r="D73" s="15">
        <f t="shared" si="2"/>
        <v>7.0008833922261482E-2</v>
      </c>
      <c r="E73" s="8">
        <v>717</v>
      </c>
      <c r="F73" s="15">
        <f t="shared" si="3"/>
        <v>0.15834805653710246</v>
      </c>
    </row>
    <row r="74" spans="1:6" ht="13.5" thickBot="1" x14ac:dyDescent="0.35">
      <c r="A74" s="7">
        <v>41745</v>
      </c>
      <c r="B74" s="8">
        <v>4579</v>
      </c>
      <c r="C74" s="8">
        <v>304</v>
      </c>
      <c r="D74" s="15">
        <f t="shared" si="2"/>
        <v>6.6390041493775934E-2</v>
      </c>
      <c r="E74" s="8">
        <v>731</v>
      </c>
      <c r="F74" s="15">
        <f t="shared" si="3"/>
        <v>0.15964184319720462</v>
      </c>
    </row>
    <row r="75" spans="1:6" ht="13.5" thickBot="1" x14ac:dyDescent="0.35">
      <c r="A75" s="7">
        <v>41747</v>
      </c>
      <c r="B75" s="8">
        <v>4832</v>
      </c>
      <c r="C75" s="8">
        <v>303</v>
      </c>
      <c r="D75" s="15">
        <f t="shared" si="2"/>
        <v>6.27069536423841E-2</v>
      </c>
      <c r="E75" s="8">
        <v>767</v>
      </c>
      <c r="F75" s="15">
        <f t="shared" si="3"/>
        <v>0.15873344370860928</v>
      </c>
    </row>
    <row r="76" spans="1:6" ht="13.5" thickBot="1" x14ac:dyDescent="0.35">
      <c r="A76" s="7">
        <v>41750</v>
      </c>
      <c r="B76" s="8">
        <v>4694</v>
      </c>
      <c r="C76" s="8">
        <v>296</v>
      </c>
      <c r="D76" s="15">
        <f t="shared" si="2"/>
        <v>6.3059224541968467E-2</v>
      </c>
      <c r="E76" s="8">
        <v>794</v>
      </c>
      <c r="F76" s="15">
        <f t="shared" si="3"/>
        <v>0.16915210907541542</v>
      </c>
    </row>
    <row r="77" spans="1:6" ht="13.5" thickBot="1" x14ac:dyDescent="0.35">
      <c r="A77" s="7">
        <v>41751</v>
      </c>
      <c r="B77" s="8">
        <v>4574</v>
      </c>
      <c r="C77" s="8">
        <v>291</v>
      </c>
      <c r="D77" s="15">
        <f t="shared" si="2"/>
        <v>6.3620463489287279E-2</v>
      </c>
      <c r="E77" s="8">
        <v>790</v>
      </c>
      <c r="F77" s="15">
        <f t="shared" si="3"/>
        <v>0.17271534761696547</v>
      </c>
    </row>
    <row r="78" spans="1:6" ht="13.5" thickBot="1" x14ac:dyDescent="0.35">
      <c r="A78" s="7">
        <v>41752</v>
      </c>
      <c r="B78" s="8">
        <v>4751</v>
      </c>
      <c r="C78" s="8">
        <v>298</v>
      </c>
      <c r="D78" s="15">
        <f t="shared" si="2"/>
        <v>6.272363712902547E-2</v>
      </c>
      <c r="E78" s="8">
        <v>776</v>
      </c>
      <c r="F78" s="15">
        <f t="shared" si="3"/>
        <v>0.16333403494001264</v>
      </c>
    </row>
    <row r="79" spans="1:6" ht="13.5" thickBot="1" x14ac:dyDescent="0.35">
      <c r="A79" s="7">
        <v>41753</v>
      </c>
      <c r="B79" s="8">
        <v>4748</v>
      </c>
      <c r="C79" s="8">
        <v>236</v>
      </c>
      <c r="D79" s="15">
        <f t="shared" si="2"/>
        <v>4.9705139005897223E-2</v>
      </c>
      <c r="E79" s="8">
        <v>707</v>
      </c>
      <c r="F79" s="15">
        <f t="shared" si="3"/>
        <v>0.14890480202190395</v>
      </c>
    </row>
    <row r="80" spans="1:6" ht="13.5" thickBot="1" x14ac:dyDescent="0.35">
      <c r="A80" s="7">
        <v>41754</v>
      </c>
      <c r="B80" s="8">
        <v>4763</v>
      </c>
      <c r="C80" s="8">
        <v>254</v>
      </c>
      <c r="D80" s="15">
        <f t="shared" si="2"/>
        <v>5.3327734621037161E-2</v>
      </c>
      <c r="E80" s="8">
        <v>709</v>
      </c>
      <c r="F80" s="15">
        <f t="shared" si="3"/>
        <v>0.14885576317446989</v>
      </c>
    </row>
    <row r="81" spans="1:6" ht="13.5" thickBot="1" x14ac:dyDescent="0.35">
      <c r="A81" s="7">
        <v>41757</v>
      </c>
      <c r="B81" s="8">
        <v>4631</v>
      </c>
      <c r="C81" s="8">
        <v>248</v>
      </c>
      <c r="D81" s="15">
        <f t="shared" si="2"/>
        <v>5.355214856402505E-2</v>
      </c>
      <c r="E81" s="8">
        <v>559</v>
      </c>
      <c r="F81" s="15">
        <f t="shared" si="3"/>
        <v>0.12070827035197582</v>
      </c>
    </row>
    <row r="82" spans="1:6" ht="13.5" thickBot="1" x14ac:dyDescent="0.35">
      <c r="A82" s="7">
        <v>41758</v>
      </c>
      <c r="B82" s="8">
        <v>4473</v>
      </c>
      <c r="C82" s="8">
        <v>241</v>
      </c>
      <c r="D82" s="15">
        <f t="shared" si="2"/>
        <v>5.3878828526715848E-2</v>
      </c>
      <c r="E82" s="8">
        <v>514</v>
      </c>
      <c r="F82" s="15">
        <f t="shared" si="3"/>
        <v>0.11491169237648111</v>
      </c>
    </row>
    <row r="83" spans="1:6" ht="13.5" thickBot="1" x14ac:dyDescent="0.35">
      <c r="A83" s="7">
        <v>41759</v>
      </c>
      <c r="B83" s="8">
        <v>4376</v>
      </c>
      <c r="C83" s="8">
        <v>236</v>
      </c>
      <c r="D83" s="15">
        <f t="shared" si="2"/>
        <v>5.3930530164533821E-2</v>
      </c>
      <c r="E83" s="8">
        <v>523</v>
      </c>
      <c r="F83" s="15">
        <f t="shared" si="3"/>
        <v>0.11951553930530165</v>
      </c>
    </row>
    <row r="84" spans="1:6" ht="13.5" thickBot="1" x14ac:dyDescent="0.35">
      <c r="A84" s="7">
        <v>41760</v>
      </c>
      <c r="B84" s="8">
        <v>4317</v>
      </c>
      <c r="C84" s="8">
        <v>233</v>
      </c>
      <c r="D84" s="15">
        <f t="shared" si="2"/>
        <v>5.397266620338198E-2</v>
      </c>
      <c r="E84" s="8">
        <v>534</v>
      </c>
      <c r="F84" s="15">
        <f t="shared" si="3"/>
        <v>0.12369701181375956</v>
      </c>
    </row>
    <row r="85" spans="1:6" ht="13.5" thickBot="1" x14ac:dyDescent="0.35">
      <c r="A85" s="7">
        <v>41761</v>
      </c>
      <c r="B85" s="8">
        <v>4242</v>
      </c>
      <c r="C85" s="8">
        <v>236</v>
      </c>
      <c r="D85" s="15">
        <f t="shared" si="2"/>
        <v>5.5634134842055635E-2</v>
      </c>
      <c r="E85" s="8">
        <v>542</v>
      </c>
      <c r="F85" s="15">
        <f t="shared" si="3"/>
        <v>0.12776991984912778</v>
      </c>
    </row>
    <row r="86" spans="1:6" ht="13.5" thickBot="1" x14ac:dyDescent="0.35">
      <c r="A86" s="7">
        <v>41764</v>
      </c>
      <c r="B86" s="8">
        <v>4339</v>
      </c>
      <c r="C86" s="8">
        <v>239</v>
      </c>
      <c r="D86" s="15">
        <f t="shared" si="2"/>
        <v>5.508181608665591E-2</v>
      </c>
      <c r="E86" s="8">
        <v>561</v>
      </c>
      <c r="F86" s="15">
        <f t="shared" si="3"/>
        <v>0.12929246370131367</v>
      </c>
    </row>
    <row r="87" spans="1:6" ht="13.5" thickBot="1" x14ac:dyDescent="0.35">
      <c r="A87" s="7">
        <v>41765</v>
      </c>
      <c r="B87" s="8">
        <v>4407</v>
      </c>
      <c r="C87" s="8">
        <v>251</v>
      </c>
      <c r="D87" s="15">
        <f t="shared" si="2"/>
        <v>5.6954844565464034E-2</v>
      </c>
      <c r="E87" s="8">
        <v>546</v>
      </c>
      <c r="F87" s="15">
        <f t="shared" si="3"/>
        <v>0.12389380530973451</v>
      </c>
    </row>
    <row r="88" spans="1:6" ht="13.5" thickBot="1" x14ac:dyDescent="0.35">
      <c r="A88" s="7">
        <v>41766</v>
      </c>
      <c r="B88" s="8">
        <v>4367</v>
      </c>
      <c r="C88" s="8">
        <v>253</v>
      </c>
      <c r="D88" s="15">
        <f t="shared" si="2"/>
        <v>5.793450881612091E-2</v>
      </c>
      <c r="E88" s="8">
        <v>545</v>
      </c>
      <c r="F88" s="15">
        <f t="shared" si="3"/>
        <v>0.12479963361575452</v>
      </c>
    </row>
    <row r="89" spans="1:6" ht="13.5" thickBot="1" x14ac:dyDescent="0.35">
      <c r="A89" s="7">
        <v>41767</v>
      </c>
      <c r="B89" s="8">
        <v>4369</v>
      </c>
      <c r="C89" s="8">
        <v>258</v>
      </c>
      <c r="D89" s="15">
        <f t="shared" si="2"/>
        <v>5.9052414740215151E-2</v>
      </c>
      <c r="E89" s="8">
        <v>530</v>
      </c>
      <c r="F89" s="15">
        <f t="shared" si="3"/>
        <v>0.12130922407873655</v>
      </c>
    </row>
    <row r="90" spans="1:6" ht="13.5" thickBot="1" x14ac:dyDescent="0.35">
      <c r="A90" s="7">
        <v>41768</v>
      </c>
      <c r="B90" s="8">
        <v>4437</v>
      </c>
      <c r="C90" s="8">
        <v>259</v>
      </c>
      <c r="D90" s="15">
        <f t="shared" si="2"/>
        <v>5.8372774397115169E-2</v>
      </c>
      <c r="E90" s="8">
        <v>530</v>
      </c>
      <c r="F90" s="15">
        <f t="shared" si="3"/>
        <v>0.11945007888212757</v>
      </c>
    </row>
    <row r="91" spans="1:6" ht="13.5" thickBot="1" x14ac:dyDescent="0.35">
      <c r="A91" s="7">
        <v>41771</v>
      </c>
      <c r="B91" s="8">
        <v>4473</v>
      </c>
      <c r="C91" s="8">
        <v>266</v>
      </c>
      <c r="D91" s="15">
        <f t="shared" si="2"/>
        <v>5.9467918622848198E-2</v>
      </c>
      <c r="E91" s="8">
        <v>536</v>
      </c>
      <c r="F91" s="15">
        <f t="shared" si="3"/>
        <v>0.11983009166107758</v>
      </c>
    </row>
    <row r="92" spans="1:6" ht="13.5" thickBot="1" x14ac:dyDescent="0.35">
      <c r="A92" s="7">
        <v>41772</v>
      </c>
      <c r="B92" s="8">
        <v>4487</v>
      </c>
      <c r="C92" s="8">
        <v>267</v>
      </c>
      <c r="D92" s="15">
        <f t="shared" si="2"/>
        <v>5.9505237352351234E-2</v>
      </c>
      <c r="E92" s="8">
        <v>533</v>
      </c>
      <c r="F92" s="15">
        <f t="shared" si="3"/>
        <v>0.11878760864720303</v>
      </c>
    </row>
    <row r="93" spans="1:6" ht="13.5" thickBot="1" x14ac:dyDescent="0.35">
      <c r="A93" s="7">
        <v>41773</v>
      </c>
      <c r="B93" s="8">
        <v>4476</v>
      </c>
      <c r="C93" s="8">
        <v>263</v>
      </c>
      <c r="D93" s="15">
        <f t="shared" si="2"/>
        <v>5.8757819481680074E-2</v>
      </c>
      <c r="E93" s="8">
        <v>548</v>
      </c>
      <c r="F93" s="15">
        <f t="shared" si="3"/>
        <v>0.1224307417336908</v>
      </c>
    </row>
    <row r="94" spans="1:6" ht="13.5" thickBot="1" x14ac:dyDescent="0.35">
      <c r="A94" s="7">
        <v>41774</v>
      </c>
      <c r="B94" s="8">
        <v>4478</v>
      </c>
      <c r="C94" s="8">
        <v>266</v>
      </c>
      <c r="D94" s="15">
        <f t="shared" si="2"/>
        <v>5.9401518535060295E-2</v>
      </c>
      <c r="E94" s="8">
        <v>548</v>
      </c>
      <c r="F94" s="15">
        <f t="shared" si="3"/>
        <v>0.12237606074140241</v>
      </c>
    </row>
    <row r="95" spans="1:6" ht="13.5" thickBot="1" x14ac:dyDescent="0.35">
      <c r="A95" s="7">
        <v>41775</v>
      </c>
      <c r="B95" s="8">
        <v>4502</v>
      </c>
      <c r="C95" s="8">
        <v>278</v>
      </c>
      <c r="D95" s="15">
        <f t="shared" si="2"/>
        <v>6.1750333185251E-2</v>
      </c>
      <c r="E95" s="8">
        <v>540</v>
      </c>
      <c r="F95" s="15">
        <f t="shared" si="3"/>
        <v>0.11994669035984007</v>
      </c>
    </row>
    <row r="96" spans="1:6" ht="13.5" thickBot="1" x14ac:dyDescent="0.35">
      <c r="A96" s="7">
        <v>41778</v>
      </c>
      <c r="B96" s="8">
        <v>4520</v>
      </c>
      <c r="C96" s="8">
        <v>278</v>
      </c>
      <c r="D96" s="15">
        <f t="shared" si="2"/>
        <v>6.1504424778761065E-2</v>
      </c>
      <c r="E96" s="8">
        <v>541</v>
      </c>
      <c r="F96" s="15">
        <f t="shared" si="3"/>
        <v>0.11969026548672566</v>
      </c>
    </row>
    <row r="97" spans="1:6" ht="13.5" thickBot="1" x14ac:dyDescent="0.35">
      <c r="A97" s="7">
        <v>41779</v>
      </c>
      <c r="B97" s="8">
        <v>4484</v>
      </c>
      <c r="C97" s="8">
        <v>271</v>
      </c>
      <c r="D97" s="15">
        <f t="shared" si="2"/>
        <v>6.0437109723461196E-2</v>
      </c>
      <c r="E97" s="8">
        <v>548</v>
      </c>
      <c r="F97" s="15">
        <f t="shared" si="3"/>
        <v>0.12221231043710973</v>
      </c>
    </row>
    <row r="98" spans="1:6" ht="13.5" thickBot="1" x14ac:dyDescent="0.35">
      <c r="A98" s="7">
        <v>41780</v>
      </c>
      <c r="B98" s="8">
        <v>4486</v>
      </c>
      <c r="C98" s="8">
        <v>272</v>
      </c>
      <c r="D98" s="15">
        <f t="shared" si="2"/>
        <v>6.0633080695497103E-2</v>
      </c>
      <c r="E98" s="8">
        <v>543</v>
      </c>
      <c r="F98" s="15">
        <f t="shared" si="3"/>
        <v>0.12104324565314312</v>
      </c>
    </row>
    <row r="99" spans="1:6" ht="13.5" thickBot="1" x14ac:dyDescent="0.35">
      <c r="A99" s="7">
        <v>41781</v>
      </c>
      <c r="B99" s="8">
        <v>4497</v>
      </c>
      <c r="C99" s="8">
        <v>271</v>
      </c>
      <c r="D99" s="15">
        <f t="shared" si="2"/>
        <v>6.0262397153657991E-2</v>
      </c>
      <c r="E99" s="8">
        <v>546</v>
      </c>
      <c r="F99" s="15">
        <f t="shared" si="3"/>
        <v>0.12141427618412275</v>
      </c>
    </row>
    <row r="100" spans="1:6" ht="13.5" thickBot="1" x14ac:dyDescent="0.35">
      <c r="A100" s="7">
        <v>41782</v>
      </c>
      <c r="B100" s="8">
        <v>4695</v>
      </c>
      <c r="C100" s="8">
        <v>282</v>
      </c>
      <c r="D100" s="15">
        <f t="shared" si="2"/>
        <v>6.0063897763578275E-2</v>
      </c>
      <c r="E100" s="8">
        <v>566</v>
      </c>
      <c r="F100" s="15">
        <f t="shared" si="3"/>
        <v>0.12055378061767838</v>
      </c>
    </row>
    <row r="101" spans="1:6" ht="13.5" thickBot="1" x14ac:dyDescent="0.35">
      <c r="A101" s="7">
        <v>41786</v>
      </c>
      <c r="B101" s="8">
        <v>4677</v>
      </c>
      <c r="C101" s="8">
        <v>280</v>
      </c>
      <c r="D101" s="15">
        <f t="shared" si="2"/>
        <v>5.9867436390848836E-2</v>
      </c>
      <c r="E101" s="8">
        <v>585</v>
      </c>
      <c r="F101" s="15">
        <f t="shared" si="3"/>
        <v>0.12508017960230916</v>
      </c>
    </row>
    <row r="102" spans="1:6" ht="13.5" thickBot="1" x14ac:dyDescent="0.35">
      <c r="A102" s="7">
        <v>41787</v>
      </c>
      <c r="B102" s="8">
        <v>4625</v>
      </c>
      <c r="C102" s="8">
        <v>281</v>
      </c>
      <c r="D102" s="15">
        <f t="shared" si="2"/>
        <v>6.0756756756756757E-2</v>
      </c>
      <c r="E102" s="8">
        <v>576</v>
      </c>
      <c r="F102" s="15">
        <f t="shared" si="3"/>
        <v>0.12454054054054053</v>
      </c>
    </row>
    <row r="103" spans="1:6" ht="13.5" thickBot="1" x14ac:dyDescent="0.35">
      <c r="A103" s="7">
        <v>41788</v>
      </c>
      <c r="B103" s="8">
        <v>4526</v>
      </c>
      <c r="C103" s="8">
        <v>245</v>
      </c>
      <c r="D103" s="15">
        <f t="shared" si="2"/>
        <v>5.4131683605832967E-2</v>
      </c>
      <c r="E103" s="8">
        <v>531</v>
      </c>
      <c r="F103" s="15">
        <f t="shared" si="3"/>
        <v>0.11732213875386655</v>
      </c>
    </row>
    <row r="104" spans="1:6" ht="13.5" thickBot="1" x14ac:dyDescent="0.35">
      <c r="A104" s="7">
        <v>41789</v>
      </c>
      <c r="B104" s="8">
        <v>4439</v>
      </c>
      <c r="C104" s="8">
        <v>247</v>
      </c>
      <c r="D104" s="15">
        <f t="shared" si="2"/>
        <v>5.5643162874521292E-2</v>
      </c>
      <c r="E104" s="8">
        <v>521</v>
      </c>
      <c r="F104" s="15">
        <f t="shared" si="3"/>
        <v>0.11736877675152062</v>
      </c>
    </row>
    <row r="105" spans="1:6" ht="13.5" thickBot="1" x14ac:dyDescent="0.35">
      <c r="A105" s="7">
        <v>41792</v>
      </c>
      <c r="B105" s="8">
        <v>4238</v>
      </c>
      <c r="C105" s="8">
        <v>249</v>
      </c>
      <c r="D105" s="15">
        <f t="shared" si="2"/>
        <v>5.8754129306276548E-2</v>
      </c>
      <c r="E105" s="8">
        <v>514</v>
      </c>
      <c r="F105" s="15">
        <f t="shared" si="3"/>
        <v>0.12128362435110901</v>
      </c>
    </row>
    <row r="106" spans="1:6" ht="13.5" thickBot="1" x14ac:dyDescent="0.35">
      <c r="A106" s="7">
        <v>41793</v>
      </c>
      <c r="B106" s="8">
        <v>4028</v>
      </c>
      <c r="C106" s="8">
        <v>236</v>
      </c>
      <c r="D106" s="15">
        <f t="shared" si="2"/>
        <v>5.8589870903674283E-2</v>
      </c>
      <c r="E106" s="8">
        <v>497</v>
      </c>
      <c r="F106" s="15">
        <f t="shared" si="3"/>
        <v>0.12338629592850049</v>
      </c>
    </row>
    <row r="107" spans="1:6" ht="13.5" thickBot="1" x14ac:dyDescent="0.35">
      <c r="A107" s="7">
        <v>41794</v>
      </c>
      <c r="B107" s="8">
        <v>4047</v>
      </c>
      <c r="C107" s="8">
        <v>247</v>
      </c>
      <c r="D107" s="15">
        <f t="shared" si="2"/>
        <v>6.1032863849765258E-2</v>
      </c>
      <c r="E107" s="8">
        <v>500</v>
      </c>
      <c r="F107" s="15">
        <f t="shared" si="3"/>
        <v>0.12354830738818878</v>
      </c>
    </row>
    <row r="108" spans="1:6" ht="13.5" thickBot="1" x14ac:dyDescent="0.35">
      <c r="A108" s="7">
        <v>41795</v>
      </c>
      <c r="B108" s="8">
        <v>4109</v>
      </c>
      <c r="C108" s="8">
        <v>253</v>
      </c>
      <c r="D108" s="15">
        <f t="shared" si="2"/>
        <v>6.1572158676076905E-2</v>
      </c>
      <c r="E108" s="8">
        <v>508</v>
      </c>
      <c r="F108" s="15">
        <f t="shared" si="3"/>
        <v>0.12363105378437576</v>
      </c>
    </row>
    <row r="109" spans="1:6" ht="13.5" thickBot="1" x14ac:dyDescent="0.35">
      <c r="A109" s="7">
        <v>41796</v>
      </c>
      <c r="B109" s="8">
        <v>4182</v>
      </c>
      <c r="C109" s="8">
        <v>248</v>
      </c>
      <c r="D109" s="15">
        <f t="shared" si="2"/>
        <v>5.930176948828312E-2</v>
      </c>
      <c r="E109" s="8">
        <v>497</v>
      </c>
      <c r="F109" s="15">
        <f t="shared" si="3"/>
        <v>0.11884265901482544</v>
      </c>
    </row>
    <row r="110" spans="1:6" ht="13.5" thickBot="1" x14ac:dyDescent="0.35">
      <c r="A110" s="7">
        <v>41799</v>
      </c>
      <c r="B110" s="8">
        <v>4242</v>
      </c>
      <c r="C110" s="8">
        <v>261</v>
      </c>
      <c r="D110" s="15">
        <f t="shared" si="2"/>
        <v>6.1527581329561529E-2</v>
      </c>
      <c r="E110" s="8">
        <v>491</v>
      </c>
      <c r="F110" s="15">
        <f t="shared" si="3"/>
        <v>0.11574728901461574</v>
      </c>
    </row>
    <row r="111" spans="1:6" ht="13.5" thickBot="1" x14ac:dyDescent="0.35">
      <c r="A111" s="7">
        <v>41800</v>
      </c>
      <c r="B111" s="8">
        <v>4258</v>
      </c>
      <c r="C111" s="8">
        <v>263</v>
      </c>
      <c r="D111" s="15">
        <f t="shared" si="2"/>
        <v>6.1766087364960073E-2</v>
      </c>
      <c r="E111" s="8">
        <v>502</v>
      </c>
      <c r="F111" s="15">
        <f t="shared" si="3"/>
        <v>0.11789572569281352</v>
      </c>
    </row>
    <row r="112" spans="1:6" ht="13.5" thickBot="1" x14ac:dyDescent="0.35">
      <c r="A112" s="7">
        <v>41801</v>
      </c>
      <c r="B112" s="8">
        <v>4245</v>
      </c>
      <c r="C112" s="8">
        <v>260</v>
      </c>
      <c r="D112" s="15">
        <f t="shared" si="2"/>
        <v>6.1248527679623084E-2</v>
      </c>
      <c r="E112" s="8">
        <v>486</v>
      </c>
      <c r="F112" s="15">
        <f t="shared" si="3"/>
        <v>0.11448763250883393</v>
      </c>
    </row>
    <row r="113" spans="1:6" ht="13.5" thickBot="1" x14ac:dyDescent="0.35">
      <c r="A113" s="7">
        <v>41802</v>
      </c>
      <c r="B113" s="8">
        <v>4468</v>
      </c>
      <c r="C113" s="8">
        <v>271</v>
      </c>
      <c r="D113" s="15">
        <f t="shared" si="2"/>
        <v>6.0653536257833485E-2</v>
      </c>
      <c r="E113" s="8">
        <v>485</v>
      </c>
      <c r="F113" s="15">
        <f t="shared" si="3"/>
        <v>0.10854968666069829</v>
      </c>
    </row>
    <row r="114" spans="1:6" ht="13.5" thickBot="1" x14ac:dyDescent="0.35">
      <c r="A114" s="7">
        <v>41803</v>
      </c>
      <c r="B114" s="8">
        <v>4294</v>
      </c>
      <c r="C114" s="8">
        <v>263</v>
      </c>
      <c r="D114" s="15">
        <f t="shared" si="2"/>
        <v>6.1248253376804847E-2</v>
      </c>
      <c r="E114" s="8">
        <v>460</v>
      </c>
      <c r="F114" s="15">
        <f t="shared" si="3"/>
        <v>0.10712622263623661</v>
      </c>
    </row>
    <row r="115" spans="1:6" ht="13.5" thickBot="1" x14ac:dyDescent="0.35">
      <c r="A115" s="7">
        <v>41806</v>
      </c>
      <c r="B115" s="8">
        <v>4261</v>
      </c>
      <c r="C115" s="8">
        <v>274</v>
      </c>
      <c r="D115" s="15">
        <f t="shared" si="2"/>
        <v>6.4304153954470783E-2</v>
      </c>
      <c r="E115" s="8">
        <v>469</v>
      </c>
      <c r="F115" s="15">
        <f t="shared" si="3"/>
        <v>0.1100680591410467</v>
      </c>
    </row>
    <row r="116" spans="1:6" ht="13.5" thickBot="1" x14ac:dyDescent="0.35">
      <c r="A116" s="7">
        <v>41807</v>
      </c>
      <c r="B116" s="8">
        <v>4258</v>
      </c>
      <c r="C116" s="8">
        <v>283</v>
      </c>
      <c r="D116" s="15">
        <f t="shared" si="2"/>
        <v>6.6463128229215587E-2</v>
      </c>
      <c r="E116" s="8">
        <v>470</v>
      </c>
      <c r="F116" s="15">
        <f t="shared" si="3"/>
        <v>0.1103804603100047</v>
      </c>
    </row>
    <row r="117" spans="1:6" ht="13.5" thickBot="1" x14ac:dyDescent="0.35">
      <c r="A117" s="7">
        <v>41808</v>
      </c>
      <c r="B117" s="8">
        <v>4247</v>
      </c>
      <c r="C117" s="8">
        <v>289</v>
      </c>
      <c r="D117" s="15">
        <f t="shared" si="2"/>
        <v>6.8048033906286789E-2</v>
      </c>
      <c r="E117" s="8">
        <v>462</v>
      </c>
      <c r="F117" s="15">
        <f t="shared" si="3"/>
        <v>0.10878267012008476</v>
      </c>
    </row>
    <row r="118" spans="1:6" ht="13.5" thickBot="1" x14ac:dyDescent="0.35">
      <c r="A118" s="7">
        <v>41809</v>
      </c>
      <c r="B118" s="8">
        <v>4213</v>
      </c>
      <c r="C118" s="8">
        <v>299</v>
      </c>
      <c r="D118" s="15">
        <f t="shared" si="2"/>
        <v>7.0970804652266795E-2</v>
      </c>
      <c r="E118" s="8">
        <v>456</v>
      </c>
      <c r="F118" s="15">
        <f t="shared" si="3"/>
        <v>0.10823641110847378</v>
      </c>
    </row>
    <row r="119" spans="1:6" ht="13.5" thickBot="1" x14ac:dyDescent="0.35">
      <c r="A119" s="7">
        <v>41810</v>
      </c>
      <c r="B119" s="8">
        <v>4378</v>
      </c>
      <c r="C119" s="8">
        <v>298</v>
      </c>
      <c r="D119" s="15">
        <f t="shared" si="2"/>
        <v>6.8067610781178622E-2</v>
      </c>
      <c r="E119" s="8">
        <v>467</v>
      </c>
      <c r="F119" s="15">
        <f t="shared" si="3"/>
        <v>0.10666971219735039</v>
      </c>
    </row>
    <row r="120" spans="1:6" ht="13.5" thickBot="1" x14ac:dyDescent="0.35">
      <c r="A120" s="7">
        <v>41813</v>
      </c>
      <c r="B120" s="8">
        <v>4308</v>
      </c>
      <c r="C120" s="8">
        <v>293</v>
      </c>
      <c r="D120" s="15">
        <f t="shared" si="2"/>
        <v>6.8012999071494898E-2</v>
      </c>
      <c r="E120" s="8">
        <v>451</v>
      </c>
      <c r="F120" s="15">
        <f t="shared" si="3"/>
        <v>0.10468895078922934</v>
      </c>
    </row>
    <row r="121" spans="1:6" ht="13.5" thickBot="1" x14ac:dyDescent="0.35">
      <c r="A121" s="7">
        <v>41814</v>
      </c>
      <c r="B121" s="8">
        <v>4267</v>
      </c>
      <c r="C121" s="8">
        <v>287</v>
      </c>
      <c r="D121" s="15">
        <f t="shared" si="2"/>
        <v>6.7260370283571597E-2</v>
      </c>
      <c r="E121" s="8">
        <v>450</v>
      </c>
      <c r="F121" s="15">
        <f t="shared" si="3"/>
        <v>0.10546051089758612</v>
      </c>
    </row>
    <row r="122" spans="1:6" ht="13.5" thickBot="1" x14ac:dyDescent="0.35">
      <c r="A122" s="7">
        <v>41815</v>
      </c>
      <c r="B122" s="8">
        <v>4243</v>
      </c>
      <c r="C122" s="8">
        <v>297</v>
      </c>
      <c r="D122" s="15">
        <f t="shared" si="2"/>
        <v>6.9997643176997401E-2</v>
      </c>
      <c r="E122" s="8">
        <v>468</v>
      </c>
      <c r="F122" s="15">
        <f t="shared" si="3"/>
        <v>0.11029931652132925</v>
      </c>
    </row>
    <row r="123" spans="1:6" ht="13.5" thickBot="1" x14ac:dyDescent="0.35">
      <c r="A123" s="7">
        <v>41816</v>
      </c>
      <c r="B123" s="8">
        <v>4157</v>
      </c>
      <c r="C123" s="8">
        <v>241</v>
      </c>
      <c r="D123" s="15">
        <f t="shared" si="2"/>
        <v>5.7974500841953332E-2</v>
      </c>
      <c r="E123" s="8">
        <v>439</v>
      </c>
      <c r="F123" s="15">
        <f t="shared" si="3"/>
        <v>0.10560500360837143</v>
      </c>
    </row>
    <row r="124" spans="1:6" ht="13.5" thickBot="1" x14ac:dyDescent="0.35">
      <c r="A124" s="7">
        <v>41817</v>
      </c>
      <c r="B124" s="8">
        <v>4101</v>
      </c>
      <c r="C124" s="8">
        <v>241</v>
      </c>
      <c r="D124" s="15">
        <f t="shared" si="2"/>
        <v>5.8766154596439892E-2</v>
      </c>
      <c r="E124" s="8">
        <v>430</v>
      </c>
      <c r="F124" s="15">
        <f t="shared" si="3"/>
        <v>0.10485247500609607</v>
      </c>
    </row>
    <row r="125" spans="1:6" ht="13.5" thickBot="1" x14ac:dyDescent="0.35">
      <c r="A125" s="7">
        <v>41820</v>
      </c>
      <c r="B125" s="8">
        <v>3897</v>
      </c>
      <c r="C125" s="8">
        <v>240</v>
      </c>
      <c r="D125" s="15">
        <f t="shared" si="2"/>
        <v>6.1585835257890686E-2</v>
      </c>
      <c r="E125" s="8">
        <v>425</v>
      </c>
      <c r="F125" s="15">
        <f t="shared" si="3"/>
        <v>0.10905824993584809</v>
      </c>
    </row>
    <row r="126" spans="1:6" ht="13.5" thickBot="1" x14ac:dyDescent="0.35">
      <c r="A126" s="7">
        <v>41821</v>
      </c>
      <c r="B126" s="8">
        <v>3712</v>
      </c>
      <c r="C126" s="8">
        <v>245</v>
      </c>
      <c r="D126" s="15">
        <f t="shared" si="2"/>
        <v>6.6002155172413798E-2</v>
      </c>
      <c r="E126" s="8">
        <v>422</v>
      </c>
      <c r="F126" s="15">
        <f t="shared" si="3"/>
        <v>0.1136853448275862</v>
      </c>
    </row>
    <row r="127" spans="1:6" ht="13.5" thickBot="1" x14ac:dyDescent="0.35">
      <c r="A127" s="7">
        <v>41822</v>
      </c>
      <c r="B127" s="8">
        <v>3559</v>
      </c>
      <c r="C127" s="8">
        <v>245</v>
      </c>
      <c r="D127" s="15">
        <f t="shared" si="2"/>
        <v>6.8839561674627708E-2</v>
      </c>
      <c r="E127" s="8">
        <v>414</v>
      </c>
      <c r="F127" s="15">
        <f t="shared" si="3"/>
        <v>0.11632481033998314</v>
      </c>
    </row>
    <row r="128" spans="1:6" ht="13.5" thickBot="1" x14ac:dyDescent="0.35">
      <c r="A128" s="7">
        <v>41823</v>
      </c>
      <c r="B128" s="8">
        <v>3626</v>
      </c>
      <c r="C128" s="8">
        <v>251</v>
      </c>
      <c r="D128" s="15">
        <f t="shared" si="2"/>
        <v>6.9222283507997792E-2</v>
      </c>
      <c r="E128" s="8">
        <v>422</v>
      </c>
      <c r="F128" s="15">
        <f t="shared" si="3"/>
        <v>0.11638168781025923</v>
      </c>
    </row>
    <row r="129" spans="1:6" ht="13.5" thickBot="1" x14ac:dyDescent="0.35">
      <c r="A129" s="7">
        <v>41827</v>
      </c>
      <c r="B129" s="8">
        <v>3671</v>
      </c>
      <c r="C129" s="8">
        <v>260</v>
      </c>
      <c r="D129" s="15">
        <f t="shared" ref="D129:D162" si="4">C129/B129</f>
        <v>7.0825388177608278E-2</v>
      </c>
      <c r="E129" s="8">
        <v>435</v>
      </c>
      <c r="F129" s="15">
        <f t="shared" ref="F129:F162" si="5">E129/B129</f>
        <v>0.11849632252792154</v>
      </c>
    </row>
    <row r="130" spans="1:6" ht="13.5" thickBot="1" x14ac:dyDescent="0.35">
      <c r="A130" s="7">
        <v>41828</v>
      </c>
      <c r="B130" s="8">
        <v>3683</v>
      </c>
      <c r="C130" s="8">
        <v>266</v>
      </c>
      <c r="D130" s="15">
        <f t="shared" si="4"/>
        <v>7.2223730654357859E-2</v>
      </c>
      <c r="E130" s="8">
        <v>430</v>
      </c>
      <c r="F130" s="15">
        <f t="shared" si="5"/>
        <v>0.11675264729839804</v>
      </c>
    </row>
    <row r="131" spans="1:6" ht="13.5" thickBot="1" x14ac:dyDescent="0.35">
      <c r="A131" s="7">
        <v>41829</v>
      </c>
      <c r="B131" s="8">
        <v>3734</v>
      </c>
      <c r="C131" s="8">
        <v>269</v>
      </c>
      <c r="D131" s="15">
        <f t="shared" si="4"/>
        <v>7.2040707016604172E-2</v>
      </c>
      <c r="E131" s="8">
        <v>435</v>
      </c>
      <c r="F131" s="15">
        <f t="shared" si="5"/>
        <v>0.11649705409748259</v>
      </c>
    </row>
    <row r="132" spans="1:6" ht="13.5" thickBot="1" x14ac:dyDescent="0.35">
      <c r="A132" s="7">
        <v>41830</v>
      </c>
      <c r="B132" s="8">
        <v>3745</v>
      </c>
      <c r="C132" s="8">
        <v>272</v>
      </c>
      <c r="D132" s="15">
        <f t="shared" si="4"/>
        <v>7.2630173564753001E-2</v>
      </c>
      <c r="E132" s="8">
        <v>438</v>
      </c>
      <c r="F132" s="15">
        <f t="shared" si="5"/>
        <v>0.11695594125500668</v>
      </c>
    </row>
    <row r="133" spans="1:6" ht="13.5" thickBot="1" x14ac:dyDescent="0.35">
      <c r="A133" s="7">
        <v>41831</v>
      </c>
      <c r="B133" s="8">
        <v>3744</v>
      </c>
      <c r="C133" s="8">
        <v>272</v>
      </c>
      <c r="D133" s="15">
        <f t="shared" si="4"/>
        <v>7.2649572649572655E-2</v>
      </c>
      <c r="E133" s="8">
        <v>460</v>
      </c>
      <c r="F133" s="15">
        <f t="shared" si="5"/>
        <v>0.12286324786324786</v>
      </c>
    </row>
    <row r="134" spans="1:6" ht="13.5" thickBot="1" x14ac:dyDescent="0.35">
      <c r="A134" s="7">
        <v>41834</v>
      </c>
      <c r="B134" s="8">
        <v>3697</v>
      </c>
      <c r="C134" s="8">
        <v>274</v>
      </c>
      <c r="D134" s="15">
        <f t="shared" si="4"/>
        <v>7.4114146605355688E-2</v>
      </c>
      <c r="E134" s="8">
        <v>463</v>
      </c>
      <c r="F134" s="15">
        <f t="shared" si="5"/>
        <v>0.12523667838788208</v>
      </c>
    </row>
    <row r="135" spans="1:6" ht="13.5" thickBot="1" x14ac:dyDescent="0.35">
      <c r="A135" s="7">
        <v>41835</v>
      </c>
      <c r="B135" s="8">
        <v>3683</v>
      </c>
      <c r="C135" s="8">
        <v>271</v>
      </c>
      <c r="D135" s="15">
        <f t="shared" si="4"/>
        <v>7.3581319576432255E-2</v>
      </c>
      <c r="E135" s="8">
        <v>447</v>
      </c>
      <c r="F135" s="15">
        <f t="shared" si="5"/>
        <v>0.12136844963345099</v>
      </c>
    </row>
    <row r="136" spans="1:6" ht="13.5" thickBot="1" x14ac:dyDescent="0.35">
      <c r="A136" s="7">
        <v>41836</v>
      </c>
      <c r="B136" s="8">
        <v>3670</v>
      </c>
      <c r="C136" s="8">
        <v>276</v>
      </c>
      <c r="D136" s="15">
        <f t="shared" si="4"/>
        <v>7.5204359673024523E-2</v>
      </c>
      <c r="E136" s="8">
        <v>441</v>
      </c>
      <c r="F136" s="15">
        <f t="shared" si="5"/>
        <v>0.12016348773841962</v>
      </c>
    </row>
    <row r="137" spans="1:6" ht="13.5" thickBot="1" x14ac:dyDescent="0.35">
      <c r="A137" s="7">
        <v>41837</v>
      </c>
      <c r="B137" s="8">
        <v>3676</v>
      </c>
      <c r="C137" s="8">
        <v>276</v>
      </c>
      <c r="D137" s="15">
        <f t="shared" si="4"/>
        <v>7.5081610446137106E-2</v>
      </c>
      <c r="E137" s="8">
        <v>451</v>
      </c>
      <c r="F137" s="15">
        <f t="shared" si="5"/>
        <v>0.12268770402611534</v>
      </c>
    </row>
    <row r="138" spans="1:6" ht="13.5" thickBot="1" x14ac:dyDescent="0.35">
      <c r="A138" s="7">
        <v>41838</v>
      </c>
      <c r="B138" s="8">
        <v>3681</v>
      </c>
      <c r="C138" s="8">
        <v>279</v>
      </c>
      <c r="D138" s="15">
        <f t="shared" si="4"/>
        <v>7.5794621026894868E-2</v>
      </c>
      <c r="E138" s="8">
        <v>446</v>
      </c>
      <c r="F138" s="15">
        <f t="shared" si="5"/>
        <v>0.12116272751969573</v>
      </c>
    </row>
    <row r="139" spans="1:6" ht="13.5" thickBot="1" x14ac:dyDescent="0.35">
      <c r="A139" s="7">
        <v>41841</v>
      </c>
      <c r="B139" s="8">
        <v>3694</v>
      </c>
      <c r="C139" s="8">
        <v>283</v>
      </c>
      <c r="D139" s="15">
        <f t="shared" si="4"/>
        <v>7.6610720086626963E-2</v>
      </c>
      <c r="E139" s="8">
        <v>452</v>
      </c>
      <c r="F139" s="15">
        <f t="shared" si="5"/>
        <v>0.12236058473199783</v>
      </c>
    </row>
    <row r="140" spans="1:6" ht="13.5" thickBot="1" x14ac:dyDescent="0.35">
      <c r="A140" s="7">
        <v>41842</v>
      </c>
      <c r="B140" s="8">
        <v>3803</v>
      </c>
      <c r="C140" s="8">
        <v>279</v>
      </c>
      <c r="D140" s="15">
        <f t="shared" si="4"/>
        <v>7.3363134367604527E-2</v>
      </c>
      <c r="E140" s="8">
        <v>449</v>
      </c>
      <c r="F140" s="15">
        <f t="shared" si="5"/>
        <v>0.11806468577438864</v>
      </c>
    </row>
    <row r="141" spans="1:6" ht="13.5" thickBot="1" x14ac:dyDescent="0.35">
      <c r="A141" s="7">
        <v>41843</v>
      </c>
      <c r="B141" s="8">
        <v>3862</v>
      </c>
      <c r="C141" s="8">
        <v>280</v>
      </c>
      <c r="D141" s="15">
        <f t="shared" si="4"/>
        <v>7.2501294665976185E-2</v>
      </c>
      <c r="E141" s="8">
        <v>445</v>
      </c>
      <c r="F141" s="15">
        <f t="shared" si="5"/>
        <v>0.115225271879855</v>
      </c>
    </row>
    <row r="142" spans="1:6" ht="13.5" thickBot="1" x14ac:dyDescent="0.35">
      <c r="A142" s="7">
        <v>41844</v>
      </c>
      <c r="B142" s="8">
        <v>3772</v>
      </c>
      <c r="C142" s="8">
        <v>209</v>
      </c>
      <c r="D142" s="15">
        <f t="shared" si="4"/>
        <v>5.540827147401909E-2</v>
      </c>
      <c r="E142" s="8">
        <v>425</v>
      </c>
      <c r="F142" s="15">
        <f t="shared" si="5"/>
        <v>0.11267232237539766</v>
      </c>
    </row>
    <row r="143" spans="1:6" ht="13.5" thickBot="1" x14ac:dyDescent="0.35">
      <c r="A143" s="7">
        <v>41845</v>
      </c>
      <c r="B143" s="8">
        <v>3723</v>
      </c>
      <c r="C143" s="8">
        <v>209</v>
      </c>
      <c r="D143" s="15">
        <f t="shared" si="4"/>
        <v>5.6137523502551703E-2</v>
      </c>
      <c r="E143" s="8">
        <v>423</v>
      </c>
      <c r="F143" s="15">
        <f t="shared" si="5"/>
        <v>0.11361804995970991</v>
      </c>
    </row>
    <row r="144" spans="1:6" ht="13.5" thickBot="1" x14ac:dyDescent="0.35">
      <c r="A144" s="7">
        <v>41848</v>
      </c>
      <c r="B144" s="8">
        <v>3746</v>
      </c>
      <c r="C144" s="8">
        <v>219</v>
      </c>
      <c r="D144" s="15">
        <f t="shared" si="4"/>
        <v>5.8462359850507205E-2</v>
      </c>
      <c r="E144" s="8">
        <v>428</v>
      </c>
      <c r="F144" s="15">
        <f t="shared" si="5"/>
        <v>0.11425520555258943</v>
      </c>
    </row>
    <row r="145" spans="1:6" ht="13.5" thickBot="1" x14ac:dyDescent="0.35">
      <c r="A145" s="7">
        <v>41849</v>
      </c>
      <c r="B145" s="8">
        <v>3651</v>
      </c>
      <c r="C145" s="8">
        <v>215</v>
      </c>
      <c r="D145" s="15">
        <f t="shared" si="4"/>
        <v>5.8887975897014513E-2</v>
      </c>
      <c r="E145" s="8">
        <v>419</v>
      </c>
      <c r="F145" s="15">
        <f t="shared" si="5"/>
        <v>0.11476307860860038</v>
      </c>
    </row>
    <row r="146" spans="1:6" ht="13.5" thickBot="1" x14ac:dyDescent="0.35">
      <c r="A146" s="7">
        <v>41850</v>
      </c>
      <c r="B146" s="8">
        <v>3609</v>
      </c>
      <c r="C146" s="8">
        <v>227</v>
      </c>
      <c r="D146" s="15">
        <f t="shared" si="4"/>
        <v>6.2898309781102793E-2</v>
      </c>
      <c r="E146" s="8">
        <v>412</v>
      </c>
      <c r="F146" s="15">
        <f t="shared" si="5"/>
        <v>0.114159046827376</v>
      </c>
    </row>
    <row r="147" spans="1:6" ht="13.5" thickBot="1" x14ac:dyDescent="0.35">
      <c r="A147" s="7">
        <v>41851</v>
      </c>
      <c r="B147" s="8">
        <v>3524</v>
      </c>
      <c r="C147" s="8">
        <v>223</v>
      </c>
      <c r="D147" s="15">
        <f t="shared" si="4"/>
        <v>6.328036322360954E-2</v>
      </c>
      <c r="E147" s="8">
        <v>406</v>
      </c>
      <c r="F147" s="15">
        <f t="shared" si="5"/>
        <v>0.1152099886492622</v>
      </c>
    </row>
    <row r="148" spans="1:6" ht="13.5" thickBot="1" x14ac:dyDescent="0.35">
      <c r="A148" s="7">
        <v>41852</v>
      </c>
      <c r="B148" s="8">
        <v>3469</v>
      </c>
      <c r="C148" s="8">
        <v>225</v>
      </c>
      <c r="D148" s="15">
        <f t="shared" si="4"/>
        <v>6.4860190256558092E-2</v>
      </c>
      <c r="E148" s="8">
        <v>396</v>
      </c>
      <c r="F148" s="15">
        <f t="shared" si="5"/>
        <v>0.11415393485154224</v>
      </c>
    </row>
    <row r="149" spans="1:6" ht="13.5" thickBot="1" x14ac:dyDescent="0.35">
      <c r="A149" s="7">
        <v>41855</v>
      </c>
      <c r="B149" s="8">
        <v>3442</v>
      </c>
      <c r="C149" s="8">
        <v>231</v>
      </c>
      <c r="D149" s="15">
        <f t="shared" si="4"/>
        <v>6.7112144102266125E-2</v>
      </c>
      <c r="E149" s="8">
        <v>391</v>
      </c>
      <c r="F149" s="15">
        <f t="shared" si="5"/>
        <v>0.1135967460778617</v>
      </c>
    </row>
    <row r="150" spans="1:6" ht="13.5" thickBot="1" x14ac:dyDescent="0.35">
      <c r="A150" s="7">
        <v>41856</v>
      </c>
      <c r="B150" s="8">
        <v>3496</v>
      </c>
      <c r="C150" s="8">
        <v>239</v>
      </c>
      <c r="D150" s="15">
        <f t="shared" si="4"/>
        <v>6.8363844393592679E-2</v>
      </c>
      <c r="E150" s="8">
        <v>406</v>
      </c>
      <c r="F150" s="15">
        <f t="shared" si="5"/>
        <v>0.11613272311212815</v>
      </c>
    </row>
    <row r="151" spans="1:6" ht="13.5" thickBot="1" x14ac:dyDescent="0.35">
      <c r="A151" s="7">
        <v>41857</v>
      </c>
      <c r="B151" s="8">
        <v>3516</v>
      </c>
      <c r="C151" s="8">
        <v>243</v>
      </c>
      <c r="D151" s="15">
        <f t="shared" si="4"/>
        <v>6.9112627986348124E-2</v>
      </c>
      <c r="E151" s="8">
        <v>414</v>
      </c>
      <c r="F151" s="15">
        <f t="shared" si="5"/>
        <v>0.11774744027303755</v>
      </c>
    </row>
    <row r="152" spans="1:6" ht="13.5" thickBot="1" x14ac:dyDescent="0.35">
      <c r="A152" s="7">
        <v>41858</v>
      </c>
      <c r="B152" s="8">
        <v>3561</v>
      </c>
      <c r="C152" s="8">
        <v>243</v>
      </c>
      <c r="D152" s="15">
        <f t="shared" si="4"/>
        <v>6.8239258635214822E-2</v>
      </c>
      <c r="E152" s="8">
        <v>404</v>
      </c>
      <c r="F152" s="15">
        <f t="shared" si="5"/>
        <v>0.11345127773097445</v>
      </c>
    </row>
    <row r="153" spans="1:6" ht="13.5" thickBot="1" x14ac:dyDescent="0.35">
      <c r="A153" s="7">
        <v>41859</v>
      </c>
      <c r="B153" s="8">
        <v>3561</v>
      </c>
      <c r="C153" s="8">
        <v>241</v>
      </c>
      <c r="D153" s="15">
        <f t="shared" si="4"/>
        <v>6.7677618646447626E-2</v>
      </c>
      <c r="E153" s="8">
        <v>393</v>
      </c>
      <c r="F153" s="15">
        <f t="shared" si="5"/>
        <v>0.11036225779275484</v>
      </c>
    </row>
    <row r="154" spans="1:6" ht="13.5" thickBot="1" x14ac:dyDescent="0.35">
      <c r="A154" s="7">
        <v>41862</v>
      </c>
      <c r="B154" s="8">
        <v>3654</v>
      </c>
      <c r="C154" s="8">
        <v>259</v>
      </c>
      <c r="D154" s="15">
        <f t="shared" si="4"/>
        <v>7.0881226053639848E-2</v>
      </c>
      <c r="E154" s="8">
        <v>407</v>
      </c>
      <c r="F154" s="15">
        <f t="shared" si="5"/>
        <v>0.1113847837985769</v>
      </c>
    </row>
    <row r="155" spans="1:6" ht="13.5" thickBot="1" x14ac:dyDescent="0.35">
      <c r="A155" s="7">
        <v>41863</v>
      </c>
      <c r="B155" s="8">
        <v>3700</v>
      </c>
      <c r="C155" s="8">
        <v>258</v>
      </c>
      <c r="D155" s="15">
        <f t="shared" si="4"/>
        <v>6.9729729729729725E-2</v>
      </c>
      <c r="E155" s="8">
        <v>422</v>
      </c>
      <c r="F155" s="15">
        <f t="shared" si="5"/>
        <v>0.11405405405405405</v>
      </c>
    </row>
    <row r="156" spans="1:6" ht="13.5" thickBot="1" x14ac:dyDescent="0.35">
      <c r="A156" s="7">
        <v>41864</v>
      </c>
      <c r="B156" s="8">
        <v>3820</v>
      </c>
      <c r="C156" s="8">
        <v>267</v>
      </c>
      <c r="D156" s="15">
        <f t="shared" si="4"/>
        <v>6.9895287958115185E-2</v>
      </c>
      <c r="E156" s="8">
        <v>417</v>
      </c>
      <c r="F156" s="15">
        <f t="shared" si="5"/>
        <v>0.10916230366492147</v>
      </c>
    </row>
    <row r="157" spans="1:6" ht="13.5" thickBot="1" x14ac:dyDescent="0.35">
      <c r="A157" s="7">
        <v>41865</v>
      </c>
      <c r="B157" s="8">
        <v>3838</v>
      </c>
      <c r="C157" s="8">
        <v>274</v>
      </c>
      <c r="D157" s="15">
        <f t="shared" si="4"/>
        <v>7.1391349661281911E-2</v>
      </c>
      <c r="E157" s="8">
        <v>414</v>
      </c>
      <c r="F157" s="15">
        <f t="shared" si="5"/>
        <v>0.10786868160500261</v>
      </c>
    </row>
    <row r="158" spans="1:6" ht="13.5" thickBot="1" x14ac:dyDescent="0.35">
      <c r="A158" s="7">
        <v>41866</v>
      </c>
      <c r="B158" s="8">
        <v>3903</v>
      </c>
      <c r="C158" s="8">
        <v>277</v>
      </c>
      <c r="D158" s="15">
        <f t="shared" si="4"/>
        <v>7.0971047911862664E-2</v>
      </c>
      <c r="E158" s="8">
        <v>418</v>
      </c>
      <c r="F158" s="15">
        <f t="shared" si="5"/>
        <v>0.10709710479118627</v>
      </c>
    </row>
    <row r="159" spans="1:6" ht="13.5" thickBot="1" x14ac:dyDescent="0.35">
      <c r="A159" s="7">
        <v>41869</v>
      </c>
      <c r="B159" s="8">
        <v>3950</v>
      </c>
      <c r="C159" s="8">
        <v>280</v>
      </c>
      <c r="D159" s="15">
        <f t="shared" si="4"/>
        <v>7.0886075949367092E-2</v>
      </c>
      <c r="E159" s="8">
        <v>434</v>
      </c>
      <c r="F159" s="15">
        <f t="shared" si="5"/>
        <v>0.10987341772151898</v>
      </c>
    </row>
    <row r="160" spans="1:6" ht="13.5" thickBot="1" x14ac:dyDescent="0.35">
      <c r="A160" s="7">
        <v>41870</v>
      </c>
      <c r="B160" s="8">
        <v>4003</v>
      </c>
      <c r="C160" s="8">
        <v>284</v>
      </c>
      <c r="D160" s="15">
        <f t="shared" si="4"/>
        <v>7.0946789907569321E-2</v>
      </c>
      <c r="E160" s="8">
        <v>441</v>
      </c>
      <c r="F160" s="15">
        <f t="shared" si="5"/>
        <v>0.11016737446914814</v>
      </c>
    </row>
    <row r="161" spans="1:6" ht="13.5" thickBot="1" x14ac:dyDescent="0.35">
      <c r="A161" s="7">
        <v>41871</v>
      </c>
      <c r="B161" s="8">
        <v>4316</v>
      </c>
      <c r="C161" s="8">
        <v>285</v>
      </c>
      <c r="D161" s="15">
        <f t="shared" si="4"/>
        <v>6.6033364226135316E-2</v>
      </c>
      <c r="E161" s="8">
        <v>480</v>
      </c>
      <c r="F161" s="15">
        <f t="shared" si="5"/>
        <v>0.11121408711770157</v>
      </c>
    </row>
    <row r="162" spans="1:6" ht="13.5" thickBot="1" x14ac:dyDescent="0.35">
      <c r="A162" s="13" t="s">
        <v>1</v>
      </c>
      <c r="B162" s="19">
        <f>AVERAGE(B2:B161)</f>
        <v>4166.7624999999998</v>
      </c>
      <c r="C162" s="19">
        <f>AVERAGE(C2:C161)</f>
        <v>286.05624999999998</v>
      </c>
      <c r="D162" s="16">
        <f t="shared" si="4"/>
        <v>6.8651921005816866E-2</v>
      </c>
      <c r="E162" s="19">
        <f>AVERAGE(E2:E161)</f>
        <v>610.71249999999998</v>
      </c>
      <c r="F162" s="18">
        <f t="shared" si="5"/>
        <v>0.14656762894453429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46F675-3112-479C-AB38-3F847013D7A9}"/>
</file>

<file path=customXml/itemProps2.xml><?xml version="1.0" encoding="utf-8"?>
<ds:datastoreItem xmlns:ds="http://schemas.openxmlformats.org/officeDocument/2006/customXml" ds:itemID="{760AA47E-6CD3-46FB-BFD5-5CD315968909}"/>
</file>

<file path=customXml/itemProps3.xml><?xml version="1.0" encoding="utf-8"?>
<ds:datastoreItem xmlns:ds="http://schemas.openxmlformats.org/officeDocument/2006/customXml" ds:itemID="{ACD719FA-EF5A-4CD7-801F-D8EBC10F5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MBF</vt:lpstr>
      <vt:lpstr>Chart Data</vt:lpstr>
      <vt:lpstr>Other Data</vt:lpstr>
    </vt:vector>
  </TitlesOfParts>
  <Company>Lean Sigma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Management by Fact Template</dc:title>
  <dc:subject>Lean Six Sigma</dc:subject>
  <dc:creator>Lean Sigma Corporation</dc:creator>
  <cp:lastModifiedBy>mparker</cp:lastModifiedBy>
  <dcterms:created xsi:type="dcterms:W3CDTF">2014-08-20T15:04:05Z</dcterms:created>
  <dcterms:modified xsi:type="dcterms:W3CDTF">2014-12-12T12:47:47Z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