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 Gỗ Veener" sheetId="2" state="hidden" r:id="rId3"/>
    <sheet name="Chỉ tủ bếp dưới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<sst xmlns="http://schemas.openxmlformats.org/spreadsheetml/2006/main" count="180" uniqueCount="114">
  <si>
    <t xml:space="preserve">Báo Giá Nội Thất Công Ty TNHH Kiến Trúc Xây Dựng Nội Thất A One</t>
  </si>
  <si>
    <t xml:space="preserve">STT</t>
  </si>
  <si>
    <t xml:space="preserve">Tên hạng mục</t>
  </si>
  <si>
    <t xml:space="preserve">Vật liệu</t>
  </si>
  <si>
    <t xml:space="preserve">Kích thước</t>
  </si>
  <si>
    <t xml:space="preserve">Đơn vị tính</t>
  </si>
  <si>
    <t xml:space="preserve">Đơn giá</t>
  </si>
  <si>
    <t xml:space="preserve">Khối lương</t>
  </si>
  <si>
    <t xml:space="preserve">Thành tiền</t>
  </si>
  <si>
    <t xml:space="preserve">Ghi chú</t>
  </si>
  <si>
    <t xml:space="preserve">Dài</t>
  </si>
  <si>
    <t xml:space="preserve">Rộng</t>
  </si>
  <si>
    <t xml:space="preserve">Cao</t>
  </si>
  <si>
    <t xml:space="preserve">Đặt cọc thiết kế 10%</t>
  </si>
  <si>
    <t xml:space="preserve">Đặt cọc thi công 30%</t>
  </si>
  <si>
    <t xml:space="preserve">Hàng đến chân công trình 50%
</t>
  </si>
  <si>
    <t xml:space="preserve">Nghiệm thu quyết toán</t>
  </si>
  <si>
    <t xml:space="preserve">Bên A</t>
  </si>
  <si>
    <t xml:space="preserve">Bên B</t>
  </si>
  <si>
    <t xml:space="preserve">A ONE</t>
  </si>
  <si>
    <t xml:space="preserve">CÔNG TY TNHH KIẾN TRÚC NỘI THẤT A ONE</t>
  </si>
  <si>
    <r>
      <rPr>
        <b val="true"/>
        <sz val="13"/>
        <color rgb="FF000000"/>
        <rFont val="Times New Roman"/>
        <family val="0"/>
        <charset val="1"/>
      </rPr>
      <t xml:space="preserve">Địa chỉ văn phòng</t>
    </r>
    <r>
      <rPr>
        <sz val="13"/>
        <color rgb="FF000000"/>
        <rFont val="Times New Roman"/>
        <family val="0"/>
        <charset val="1"/>
      </rPr>
      <t xml:space="preserve">:  2212 FLC Complex 36 Phạm Hùng - Phường Mỹ Đình II - Nam Từ Liêm - Hà Nội</t>
    </r>
  </si>
  <si>
    <r>
      <rPr>
        <b val="true"/>
        <sz val="13"/>
        <color rgb="FF000000"/>
        <rFont val="Times New Roman"/>
        <family val="0"/>
        <charset val="1"/>
      </rPr>
      <t xml:space="preserve">Địa chỉ nhà xưởng</t>
    </r>
    <r>
      <rPr>
        <sz val="13"/>
        <color rgb="FF000000"/>
        <rFont val="Times New Roman"/>
        <family val="0"/>
        <charset val="1"/>
      </rPr>
      <t xml:space="preserve">: Cụm công nghiệp,  huyện Phúc Thọ, thành phố Hà Nội</t>
    </r>
  </si>
  <si>
    <r>
      <rPr>
        <b val="true"/>
        <sz val="13"/>
        <color rgb="FF000000"/>
        <rFont val="Times New Roman"/>
        <family val="0"/>
        <charset val="1"/>
      </rPr>
      <t xml:space="preserve">Hotline</t>
    </r>
    <r>
      <rPr>
        <sz val="13"/>
        <color rgb="FF000000"/>
        <rFont val="Times New Roman"/>
        <family val="0"/>
        <charset val="1"/>
      </rPr>
      <t xml:space="preserve">: Mr.Tuân 0911.656.333; Mr.Thưởng 0988969321</t>
    </r>
  </si>
  <si>
    <r>
      <rPr>
        <b val="true"/>
        <sz val="13"/>
        <color rgb="FF000000"/>
        <rFont val="Times New Roman"/>
        <family val="0"/>
        <charset val="1"/>
      </rPr>
      <t xml:space="preserve">Email</t>
    </r>
    <r>
      <rPr>
        <sz val="13"/>
        <color rgb="FF000000"/>
        <rFont val="Times New Roman"/>
        <family val="0"/>
        <charset val="1"/>
      </rPr>
      <t xml:space="preserve">: noithataone@gmail.com</t>
    </r>
  </si>
  <si>
    <t xml:space="preserve">Báo Giá Nội Thất</t>
  </si>
  <si>
    <t xml:space="preserve">Khách hàng : Thu Hằng</t>
  </si>
  <si>
    <t xml:space="preserve">Điện thoại: 0904242121</t>
  </si>
  <si>
    <t xml:space="preserve">Địa chỉ : Căn 3A.11 Khai Sơn Hill - Ngọc thuỵ-long biên</t>
  </si>
  <si>
    <t xml:space="preserve">Ngày: 19/11/2022</t>
  </si>
  <si>
    <t xml:space="preserve">Sản phẩm:  Tủ bếp</t>
  </si>
  <si>
    <t xml:space="preserve">Chi tiết</t>
  </si>
  <si>
    <t xml:space="preserve">Số lượng</t>
  </si>
  <si>
    <t xml:space="preserve">I</t>
  </si>
  <si>
    <t xml:space="preserve"> NỘI THẤT TỦ BẾP </t>
  </si>
  <si>
    <t xml:space="preserve">Tủ bếp dưới</t>
  </si>
  <si>
    <t xml:space="preserve">- Thùng khung :  nhựa Picomat chống nước tuyệt đối độ dày 18mm
-Cánh : MDF chống ẩm an cường phủ veneer sơn giả óc chó
-Hậu  Tấm nhôm Alu 3 ly</t>
  </si>
  <si>
    <t xml:space="preserve">mét dài</t>
  </si>
  <si>
    <t xml:space="preserve">Tủ bếp trên</t>
  </si>
  <si>
    <t xml:space="preserve">- Thùng  :  MDF chống ẩm an cường phủ veneer sơn giả óc chó
-Cánh:   MDF chống ẩm an cường phủ veneer sơn giả óc chó
-Hậu  Tấm nhôm Alu 3 ly</t>
  </si>
  <si>
    <t xml:space="preserve">Tủ  trên tầng 2</t>
  </si>
  <si>
    <t xml:space="preserve"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</si>
  <si>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</si>
  <si>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</si>
  <si>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</si>
  <si>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 xml:space="preserve">Giá dao thớt</t>
  </si>
  <si>
    <t xml:space="preserve">Ngăn kéo gỗ
</t>
  </si>
  <si>
    <t xml:space="preserve">bộ</t>
  </si>
  <si>
    <t xml:space="preserve">Giá gia vị</t>
  </si>
  <si>
    <t xml:space="preserve">Giá xoong nồi</t>
  </si>
  <si>
    <t xml:space="preserve">Giá xoong nồi chính hãng Eurogold</t>
  </si>
  <si>
    <t xml:space="preserve">Thùng gạo </t>
  </si>
  <si>
    <t xml:space="preserve">Thùng gạo Eurogold</t>
  </si>
  <si>
    <t xml:space="preserve"> Thùng Rác </t>
  </si>
  <si>
    <t xml:space="preserve">Thùng rác Eurogold</t>
  </si>
  <si>
    <t xml:space="preserve">Giá bát</t>
  </si>
  <si>
    <t xml:space="preserve">Giá bát nâng hạ Eurogold</t>
  </si>
  <si>
    <t xml:space="preserve">Giá treo Ly</t>
  </si>
  <si>
    <t xml:space="preserve">Inox 304 Eurogold</t>
  </si>
  <si>
    <t xml:space="preserve">Bộ</t>
  </si>
  <si>
    <t xml:space="preserve">Bản lề</t>
  </si>
  <si>
    <t xml:space="preserve">Bản lề giảm chấn inox 304 Eurogold</t>
  </si>
  <si>
    <t xml:space="preserve">chiếc</t>
  </si>
  <si>
    <t xml:space="preserve">Ray</t>
  </si>
  <si>
    <t xml:space="preserve">Ray âm giảm chấn hãng Eurogold</t>
  </si>
  <si>
    <t xml:space="preserve">bộ( 2 chiếc)</t>
  </si>
  <si>
    <t xml:space="preserve">Pittong</t>
  </si>
  <si>
    <t xml:space="preserve">Pittong nâng cánh Eurogold</t>
  </si>
  <si>
    <t xml:space="preserve">Tay nắm cửa</t>
  </si>
  <si>
    <t xml:space="preserve">Theo mẫu khách hàng lựa chọn</t>
  </si>
  <si>
    <t xml:space="preserve"> Tổng </t>
  </si>
  <si>
    <t xml:space="preserve">Discount A.Tâm GT 3% còn</t>
  </si>
  <si>
    <t xml:space="preserve"> Đặt cọc thiết kế 15% giá trị HĐ </t>
  </si>
  <si>
    <t xml:space="preserve">Tạm ứng lần 1</t>
  </si>
  <si>
    <t xml:space="preserve">Đặt cọc thi công 40% giá trị HĐ</t>
  </si>
  <si>
    <t xml:space="preserve">Tạm ứng lần 2</t>
  </si>
  <si>
    <t xml:space="preserve">Đặt cọc 35% giá trị HĐ khi hàng đến công trình</t>
  </si>
  <si>
    <t xml:space="preserve">Tạm ứng lần 3</t>
  </si>
  <si>
    <t xml:space="preserve">Nghiệm thu, Quyết toán</t>
  </si>
  <si>
    <t xml:space="preserve"> Thanh toán 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</si>
  <si>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</si>
  <si>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</si>
  <si>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 xml:space="preserve">Nguyễn Quỳnh Trang</t>
  </si>
  <si>
    <t xml:space="preserve">Điện thoại:</t>
  </si>
  <si>
    <t xml:space="preserve">Địa chỉ:</t>
  </si>
  <si>
    <t xml:space="preserve">Ngày:</t>
  </si>
  <si>
    <t xml:space="preserve">Sản phẩm:</t>
  </si>
  <si>
    <t xml:space="preserve">A</t>
  </si>
  <si>
    <t xml:space="preserve">Tủ bếp</t>
  </si>
  <si>
    <t xml:space="preserve">- Thùng: nhựa Picomat chống nước tuyệt đối
- Cánh MDF chống ẩm An Cường phủ sơn Inchem 5 lớp của Mỹ, soi họa tiết CNC</t>
  </si>
  <si>
    <t xml:space="preserve">TỔNG TỦ BẾP </t>
  </si>
  <si>
    <t xml:space="preserve">Tổng</t>
  </si>
  <si>
    <t xml:space="preserve">B</t>
  </si>
  <si>
    <t xml:space="preserve">Phụ kiện</t>
  </si>
  <si>
    <t xml:space="preserve">Kính bếp </t>
  </si>
  <si>
    <t xml:space="preserve">Kính bếp Cường lực Hải Long sơn màu đơn sắc</t>
  </si>
  <si>
    <t xml:space="preserve">Đá bếp</t>
  </si>
  <si>
    <t xml:space="preserve">Đá bếp kim sa, vân mây...</t>
  </si>
  <si>
    <t xml:space="preserve">Giá bát cố định Tủ trên Eurogold</t>
  </si>
  <si>
    <t xml:space="preserve">Mã EP86600, EP86700,…EP86900. Giá niêm yết 2,450,000 vnđ</t>
  </si>
  <si>
    <t xml:space="preserve">Giá dao thớt chính hãng Eurogold </t>
  </si>
  <si>
    <t xml:space="preserve">Mã EP40, EP3, EP30, EP25, EP20. Giá niêm yết 3,280,000</t>
  </si>
  <si>
    <t xml:space="preserve">Mã EP60B, EP70B, EP80B, EP90B. Giá niêm yết 3,350,000</t>
  </si>
  <si>
    <t xml:space="preserve">bộ </t>
  </si>
  <si>
    <t xml:space="preserve">Giá gia vị chính hãng Eurogold </t>
  </si>
  <si>
    <t xml:space="preserve">Mã ERO2040B2, ERO2035B2, ERO2030B2, ERO2025B2, ERO2020B2. Giá niêm yết 2,650,000</t>
  </si>
  <si>
    <t xml:space="preserve">Ray bi 3 lớp Eurogold</t>
  </si>
  <si>
    <t xml:space="preserve">bộ (2 chiếc)</t>
  </si>
  <si>
    <t xml:space="preserve">Đèn led tủ trên</t>
  </si>
  <si>
    <t xml:space="preserve">Đèn led bếp nhập Hàn Quốc, tính từ 3md</t>
  </si>
  <si>
    <t xml:space="preserve">Màu trắng, vàng kem</t>
  </si>
  <si>
    <t xml:space="preserve">Tổng phụ kiện </t>
  </si>
  <si>
    <t xml:space="preserve">Tổng cả phụ kiện và bếp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</si>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</sst>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_-;\-* #,##0_-;_-* \-??_-;_-@"/>
    <numFmt numFmtId="166" formatCode="#,##0"/>
    <numFmt numFmtId="167" formatCode="0.0"/>
    <numFmt numFmtId="168" formatCode="0.00"/>
    <numFmt numFmtId="169" formatCode="#,##0.00"/>
  </numFmts>
  <fonts count="3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8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b val="true"/>
      <sz val="13"/>
      <color rgb="FF005184"/>
      <name val="Times New Roman"/>
      <family val="0"/>
      <charset val="1"/>
    </font>
    <font>
      <b val="true"/>
      <sz val="18"/>
      <color rgb="FF006100"/>
      <name val="Arial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3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3"/>
      <color rgb="FFFFFFFF"/>
      <name val="Times New Roman"/>
      <family val="0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family val="0"/>
      <charset val="1"/>
    </font>
    <font>
      <i val="true"/>
      <sz val="13"/>
      <color rgb="FF000000"/>
      <name val="Times New Roman"/>
      <family val="0"/>
      <charset val="1"/>
    </font>
    <font>
      <b val="true"/>
      <i val="true"/>
      <sz val="13"/>
      <color rgb="FF000000"/>
      <name val="Times New Roman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48"/>
      <color rgb="FF2F5496"/>
      <name val="Trebuchet MS"/>
      <family val="0"/>
      <charset val="1"/>
    </font>
    <font>
      <sz val="12"/>
      <color rgb="FF000000"/>
      <name val="&quot;Times New Roman&quot;"/>
      <family val="0"/>
      <charset val="1"/>
    </font>
    <font>
      <b val="true"/>
      <sz val="14"/>
      <color rgb="FF000000"/>
      <name val="&quot;Times New Roman&quot;"/>
      <family val="0"/>
      <charset val="1"/>
    </font>
    <font>
      <b val="true"/>
      <sz val="18"/>
      <color rgb="FF000000"/>
      <name val="&quot;Times New Roman&quot;"/>
      <family val="0"/>
      <charset val="1"/>
    </font>
    <font>
      <b val="true"/>
      <sz val="14"/>
      <color rgb="FF000000"/>
      <name val="Times New Roman"/>
      <family val="0"/>
      <charset val="1"/>
    </font>
    <font>
      <sz val="12"/>
      <color rgb="FF0C343D"/>
      <name val="Times New Roman"/>
      <family val="0"/>
      <charset val="1"/>
    </font>
    <font>
      <sz val="13"/>
      <color rgb="FF000000"/>
      <name val="&quot;Times New Roman&quot;"/>
      <family val="0"/>
      <charset val="1"/>
    </font>
    <font>
      <i val="true"/>
      <sz val="13"/>
      <color rgb="FF000000"/>
      <name val="&quot;Times New Roman&quot;"/>
      <family val="0"/>
      <charset val="1"/>
    </font>
    <font>
      <b val="true"/>
      <i val="true"/>
      <sz val="13"/>
      <color rgb="FF000000"/>
      <name val="&quot;Times New Roman&quot;"/>
      <family val="0"/>
      <charset val="1"/>
    </font>
    <font>
      <b val="true"/>
      <sz val="10"/>
      <color rgb="FF000000"/>
      <name val="Arial"/>
      <family val="0"/>
      <charset val="1"/>
    </font>
    <font>
      <sz val="15"/>
      <color rgb="FF1C1E21"/>
      <name val="Times New Roman"/>
      <family val="0"/>
      <charset val="1"/>
    </font>
    <font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6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3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5" fillId="5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7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7" fillId="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2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4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4.64062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29.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3"/>
    </row>
    <row r="2" customFormat="false" ht="29.1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4"/>
    </row>
    <row r="3" customFormat="false" ht="29.1" hidden="false" customHeight="true" outlineLevel="0" collapsed="false">
      <c r="A3" s="1"/>
      <c r="B3" s="1"/>
      <c r="C3" s="2"/>
      <c r="D3" s="2"/>
      <c r="E3" s="2"/>
      <c r="F3" s="2"/>
      <c r="G3" s="2"/>
      <c r="H3" s="2"/>
      <c r="I3" s="2"/>
      <c r="J3" s="2"/>
      <c r="K3" s="4"/>
    </row>
    <row r="4" customFormat="false" ht="29.1" hidden="false" customHeight="true" outlineLevel="0" collapsed="false">
      <c r="A4" s="1"/>
      <c r="B4" s="1"/>
      <c r="C4" s="2"/>
      <c r="D4" s="2"/>
      <c r="E4" s="2"/>
      <c r="F4" s="2"/>
      <c r="G4" s="2"/>
      <c r="H4" s="2"/>
      <c r="I4" s="2"/>
      <c r="J4" s="2"/>
      <c r="K4" s="4"/>
    </row>
    <row r="5" customFormat="false" ht="29.1" hidden="false" customHeight="tru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4"/>
    </row>
    <row r="6" customFormat="false" ht="22.05" hidden="false" customHeight="true" outlineLevel="0" collapsed="false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customFormat="false" ht="16.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  <c r="J7" s="8"/>
      <c r="K7" s="9"/>
    </row>
    <row r="8" customFormat="false" ht="16.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7"/>
      <c r="J8" s="8"/>
      <c r="K8" s="9"/>
    </row>
    <row r="9" customFormat="false" ht="16.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  <c r="J9" s="8"/>
      <c r="K9" s="9"/>
    </row>
    <row r="10" customFormat="false" ht="16.15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1"/>
      <c r="K10" s="9"/>
    </row>
    <row r="11" customFormat="false" ht="16.15" hidden="false" customHeight="true" outlineLevel="0" collapsed="false">
      <c r="A11" s="10"/>
      <c r="B11" s="10"/>
      <c r="C11" s="10"/>
      <c r="D11" s="10"/>
      <c r="E11" s="10"/>
      <c r="F11" s="10"/>
      <c r="G11" s="10"/>
      <c r="H11" s="10"/>
      <c r="I11" s="10"/>
      <c r="J11" s="11"/>
      <c r="K11" s="9"/>
    </row>
    <row r="12" customFormat="false" ht="16.15" hidden="false" customHeight="true" outlineLevel="0" collapsed="false">
      <c r="A12" s="12" t="s">
        <v>1</v>
      </c>
      <c r="B12" s="12" t="s">
        <v>2</v>
      </c>
      <c r="C12" s="12" t="s">
        <v>3</v>
      </c>
      <c r="D12" s="13" t="s">
        <v>4</v>
      </c>
      <c r="E12" s="13"/>
      <c r="F12" s="13"/>
      <c r="G12" s="12" t="s">
        <v>5</v>
      </c>
      <c r="H12" s="12" t="s">
        <v>6</v>
      </c>
      <c r="I12" s="13" t="s">
        <v>7</v>
      </c>
      <c r="J12" s="13" t="s">
        <v>8</v>
      </c>
      <c r="K12" s="14" t="s">
        <v>9</v>
      </c>
    </row>
    <row r="13" customFormat="false" ht="13.8" hidden="false" customHeight="false" outlineLevel="0" collapsed="false">
      <c r="A13" s="12"/>
      <c r="B13" s="12"/>
      <c r="C13" s="12"/>
      <c r="D13" s="13" t="s">
        <v>10</v>
      </c>
      <c r="E13" s="13" t="s">
        <v>11</v>
      </c>
      <c r="F13" s="13" t="s">
        <v>12</v>
      </c>
      <c r="G13" s="12"/>
      <c r="H13" s="12"/>
      <c r="I13" s="12"/>
      <c r="J13" s="12"/>
      <c r="K13" s="14"/>
    </row>
    <row r="14" customFormat="false" ht="47.75" hidden="false" customHeight="true" outlineLevel="0" collapsed="false">
      <c r="A14" s="15" t="s">
        <v>13</v>
      </c>
      <c r="B14" s="15"/>
      <c r="C14" s="15" t="s">
        <v>14</v>
      </c>
      <c r="D14" s="15" t="s">
        <v>15</v>
      </c>
      <c r="E14" s="15"/>
      <c r="F14" s="15"/>
      <c r="G14" s="15"/>
      <c r="H14" s="15" t="s">
        <v>16</v>
      </c>
      <c r="I14" s="15"/>
      <c r="J14" s="15"/>
      <c r="K14" s="16"/>
    </row>
    <row r="15" customFormat="false" ht="17.15" hidden="false" customHeight="true" outlineLevel="0" collapsed="false">
      <c r="A15" s="17"/>
      <c r="B15" s="17"/>
      <c r="C15" s="18"/>
      <c r="D15" s="18"/>
      <c r="E15" s="18"/>
      <c r="F15" s="18"/>
      <c r="G15" s="18"/>
      <c r="H15" s="18"/>
      <c r="I15" s="18"/>
      <c r="J15" s="18"/>
      <c r="K15" s="19"/>
    </row>
    <row r="16" customFormat="false" ht="91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19"/>
    </row>
    <row r="17" customFormat="false" ht="16.15" hidden="false" customHeight="true" outlineLevel="0" collapsed="false">
      <c r="A17" s="21" t="s">
        <v>17</v>
      </c>
      <c r="B17" s="21"/>
      <c r="C17" s="21"/>
      <c r="D17" s="22"/>
      <c r="E17" s="22"/>
      <c r="F17" s="22"/>
      <c r="G17" s="22"/>
      <c r="H17" s="22"/>
      <c r="I17" s="22"/>
      <c r="J17" s="23"/>
      <c r="K17" s="19"/>
    </row>
    <row r="18" customFormat="false" ht="16.15" hidden="false" customHeight="true" outlineLevel="0" collapsed="false">
      <c r="A18" s="21"/>
      <c r="B18" s="21"/>
      <c r="C18" s="21"/>
      <c r="D18" s="22"/>
      <c r="E18" s="22"/>
      <c r="F18" s="22"/>
      <c r="G18" s="22"/>
      <c r="H18" s="21" t="s">
        <v>18</v>
      </c>
      <c r="I18" s="21"/>
      <c r="J18" s="23"/>
      <c r="K18" s="19"/>
    </row>
    <row r="19" customFormat="false" ht="16.15" hidden="false" customHeight="true" outlineLevel="0" collapsed="false">
      <c r="A19" s="21"/>
      <c r="B19" s="21"/>
      <c r="C19" s="21"/>
      <c r="J19" s="23"/>
      <c r="K19" s="19"/>
    </row>
    <row r="20" customFormat="false" ht="17.35" hidden="false" customHeight="true" outlineLevel="0" collapsed="false">
      <c r="K20" s="19"/>
    </row>
    <row r="21" customFormat="false" ht="72.35" hidden="false" customHeight="true" outlineLevel="0" collapsed="false">
      <c r="K21" s="19"/>
    </row>
    <row r="22" customFormat="false" ht="72.35" hidden="false" customHeight="true" outlineLevel="0" collapsed="false">
      <c r="K22" s="19"/>
    </row>
    <row r="23" customFormat="false" ht="16.15" hidden="false" customHeight="true" outlineLevel="0" collapsed="false">
      <c r="K23" s="19"/>
    </row>
    <row r="32" customFormat="false" ht="17.35" hidden="false" customHeight="true" outlineLevel="0" collapsed="false"/>
    <row r="33" customFormat="false" ht="32.8" hidden="false" customHeight="true" outlineLevel="0" collapsed="false"/>
    <row r="34" customFormat="false" ht="16.15" hidden="false" customHeight="true" outlineLevel="0" collapsed="false"/>
    <row r="35" customFormat="false" ht="16.15" hidden="false" customHeight="true" outlineLevel="0" collapsed="false"/>
    <row r="36" customFormat="false" ht="16.15" hidden="false" customHeight="true" outlineLevel="0" collapsed="false"/>
    <row r="37" customFormat="false" ht="16.15" hidden="false" customHeight="true" outlineLevel="0" collapsed="false"/>
    <row r="38" customFormat="false" ht="16.15" hidden="false" customHeight="true" outlineLevel="0" collapsed="false"/>
    <row r="39" customFormat="false" ht="72.35" hidden="false" customHeight="true" outlineLevel="0" collapsed="false"/>
    <row r="40" customFormat="false" ht="13.8" hidden="false" customHeight="true" outlineLevel="0" collapsed="false"/>
    <row r="41" customFormat="false" ht="16.15" hidden="false" customHeight="true" outlineLevel="0" collapsed="false"/>
  </sheetData>
  <mergeCells count="20"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A14:B14"/>
    <mergeCell ref="D14:G14"/>
    <mergeCell ref="H14:J14"/>
    <mergeCell ref="A15:B15"/>
    <mergeCell ref="D15:G15"/>
    <mergeCell ref="H15:J15"/>
    <mergeCell ref="A16:J16"/>
    <mergeCell ref="A17:C19"/>
    <mergeCell ref="H18:I18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406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24" t="s">
        <v>19</v>
      </c>
      <c r="B1" s="24"/>
      <c r="C1" s="25" t="s">
        <v>20</v>
      </c>
      <c r="D1" s="25"/>
      <c r="E1" s="25"/>
      <c r="F1" s="25"/>
      <c r="G1" s="25"/>
      <c r="H1" s="25"/>
      <c r="I1" s="25"/>
      <c r="J1" s="25"/>
      <c r="K1" s="3"/>
    </row>
    <row r="2" customFormat="false" ht="15" hidden="false" customHeight="true" outlineLevel="0" collapsed="false">
      <c r="A2" s="24"/>
      <c r="B2" s="24"/>
      <c r="C2" s="26" t="s">
        <v>21</v>
      </c>
      <c r="D2" s="26"/>
      <c r="E2" s="26"/>
      <c r="F2" s="26"/>
      <c r="G2" s="26"/>
      <c r="H2" s="26"/>
      <c r="I2" s="26"/>
      <c r="J2" s="26"/>
      <c r="K2" s="4"/>
    </row>
    <row r="3" customFormat="false" ht="15" hidden="false" customHeight="true" outlineLevel="0" collapsed="false">
      <c r="A3" s="24"/>
      <c r="B3" s="24"/>
      <c r="C3" s="26" t="s">
        <v>22</v>
      </c>
      <c r="D3" s="26"/>
      <c r="E3" s="26"/>
      <c r="F3" s="26"/>
      <c r="G3" s="26"/>
      <c r="H3" s="26"/>
      <c r="I3" s="26"/>
      <c r="J3" s="26"/>
      <c r="K3" s="4"/>
    </row>
    <row r="4" customFormat="false" ht="15" hidden="false" customHeight="true" outlineLevel="0" collapsed="false">
      <c r="A4" s="24"/>
      <c r="B4" s="24"/>
      <c r="C4" s="26" t="s">
        <v>23</v>
      </c>
      <c r="D4" s="26"/>
      <c r="E4" s="26"/>
      <c r="F4" s="26"/>
      <c r="G4" s="26"/>
      <c r="H4" s="26"/>
      <c r="I4" s="26"/>
      <c r="J4" s="26"/>
      <c r="K4" s="4"/>
    </row>
    <row r="5" customFormat="false" ht="15" hidden="false" customHeight="true" outlineLevel="0" collapsed="false">
      <c r="A5" s="24"/>
      <c r="B5" s="24"/>
      <c r="C5" s="26" t="s">
        <v>24</v>
      </c>
      <c r="D5" s="26"/>
      <c r="E5" s="26"/>
      <c r="F5" s="26"/>
      <c r="G5" s="26"/>
      <c r="H5" s="26"/>
      <c r="I5" s="26"/>
      <c r="J5" s="26"/>
      <c r="K5" s="4"/>
    </row>
    <row r="6" customFormat="false" ht="15" hidden="false" customHeight="true" outlineLevel="0" collapsed="false">
      <c r="A6" s="27" t="s">
        <v>25</v>
      </c>
      <c r="B6" s="27"/>
      <c r="C6" s="27"/>
      <c r="D6" s="27"/>
      <c r="E6" s="27"/>
      <c r="F6" s="27"/>
      <c r="G6" s="27"/>
      <c r="H6" s="27"/>
      <c r="I6" s="27"/>
      <c r="J6" s="27"/>
      <c r="K6" s="6"/>
    </row>
    <row r="7" customFormat="false" ht="15" hidden="false" customHeight="true" outlineLevel="0" collapsed="false">
      <c r="A7" s="10" t="s">
        <v>26</v>
      </c>
      <c r="B7" s="10"/>
      <c r="C7" s="9"/>
      <c r="D7" s="9"/>
      <c r="E7" s="9"/>
      <c r="F7" s="9"/>
      <c r="G7" s="9"/>
      <c r="H7" s="9"/>
      <c r="I7" s="28"/>
      <c r="J7" s="29"/>
      <c r="K7" s="9"/>
    </row>
    <row r="8" customFormat="false" ht="15" hidden="false" customHeight="true" outlineLevel="0" collapsed="false">
      <c r="A8" s="10" t="s">
        <v>27</v>
      </c>
      <c r="B8" s="10"/>
      <c r="C8" s="30"/>
      <c r="D8" s="9"/>
      <c r="E8" s="9"/>
      <c r="F8" s="9"/>
      <c r="G8" s="9"/>
      <c r="H8" s="9"/>
      <c r="I8" s="28"/>
      <c r="J8" s="29"/>
      <c r="K8" s="9"/>
    </row>
    <row r="9" customFormat="false" ht="15" hidden="false" customHeight="false" outlineLevel="0" collapsed="false">
      <c r="A9" s="7" t="s">
        <v>28</v>
      </c>
      <c r="B9" s="31"/>
      <c r="C9" s="30"/>
      <c r="D9" s="9"/>
      <c r="E9" s="9"/>
      <c r="F9" s="9"/>
      <c r="G9" s="9"/>
      <c r="H9" s="9"/>
      <c r="I9" s="28"/>
      <c r="J9" s="29"/>
      <c r="K9" s="9"/>
    </row>
    <row r="10" customFormat="false" ht="15" hidden="false" customHeight="true" outlineLevel="0" collapsed="false">
      <c r="A10" s="10" t="s">
        <v>29</v>
      </c>
      <c r="B10" s="10"/>
      <c r="C10" s="9"/>
      <c r="D10" s="9"/>
      <c r="E10" s="9"/>
      <c r="F10" s="9"/>
      <c r="G10" s="9"/>
      <c r="H10" s="9"/>
      <c r="I10" s="28"/>
      <c r="J10" s="29"/>
      <c r="K10" s="9"/>
    </row>
    <row r="11" customFormat="false" ht="15" hidden="false" customHeight="true" outlineLevel="0" collapsed="false">
      <c r="A11" s="10" t="s">
        <v>30</v>
      </c>
      <c r="B11" s="10"/>
      <c r="C11" s="9"/>
      <c r="D11" s="9"/>
      <c r="E11" s="9"/>
      <c r="F11" s="9"/>
      <c r="G11" s="9"/>
      <c r="H11" s="9"/>
      <c r="I11" s="28"/>
      <c r="J11" s="29"/>
      <c r="K11" s="9"/>
    </row>
    <row r="12" customFormat="false" ht="15" hidden="false" customHeight="true" outlineLevel="0" collapsed="false">
      <c r="A12" s="32" t="s">
        <v>1</v>
      </c>
      <c r="B12" s="32" t="s">
        <v>2</v>
      </c>
      <c r="C12" s="32" t="s">
        <v>31</v>
      </c>
      <c r="D12" s="32" t="s">
        <v>4</v>
      </c>
      <c r="E12" s="32"/>
      <c r="F12" s="32"/>
      <c r="G12" s="32" t="s">
        <v>5</v>
      </c>
      <c r="H12" s="32" t="s">
        <v>6</v>
      </c>
      <c r="I12" s="33" t="s">
        <v>32</v>
      </c>
      <c r="J12" s="34" t="s">
        <v>8</v>
      </c>
      <c r="K12" s="14" t="s">
        <v>9</v>
      </c>
    </row>
    <row r="13" customFormat="false" ht="15" hidden="false" customHeight="false" outlineLevel="0" collapsed="false">
      <c r="A13" s="32"/>
      <c r="B13" s="32"/>
      <c r="C13" s="32"/>
      <c r="D13" s="32" t="s">
        <v>10</v>
      </c>
      <c r="E13" s="32" t="s">
        <v>11</v>
      </c>
      <c r="F13" s="32" t="s">
        <v>12</v>
      </c>
      <c r="G13" s="32"/>
      <c r="H13" s="32"/>
      <c r="I13" s="32"/>
      <c r="J13" s="32"/>
      <c r="K13" s="14"/>
    </row>
    <row r="14" customFormat="false" ht="15" hidden="false" customHeight="true" outlineLevel="0" collapsed="false">
      <c r="A14" s="35" t="s">
        <v>33</v>
      </c>
      <c r="B14" s="36" t="s">
        <v>34</v>
      </c>
      <c r="C14" s="36"/>
      <c r="D14" s="36"/>
      <c r="E14" s="36"/>
      <c r="F14" s="36"/>
      <c r="G14" s="36"/>
      <c r="H14" s="36"/>
      <c r="I14" s="36"/>
      <c r="J14" s="37" t="n">
        <f aca="false">SUM(J15:J18)</f>
        <v>69645100</v>
      </c>
      <c r="K14" s="16"/>
    </row>
    <row r="15" customFormat="false" ht="15" hidden="false" customHeight="false" outlineLevel="0" collapsed="false">
      <c r="A15" s="38" t="n">
        <v>1</v>
      </c>
      <c r="B15" s="38" t="s">
        <v>35</v>
      </c>
      <c r="C15" s="39" t="s">
        <v>36</v>
      </c>
      <c r="D15" s="38" t="n">
        <f aca="false">2505*2+3200</f>
        <v>8210</v>
      </c>
      <c r="E15" s="38" t="n">
        <v>600</v>
      </c>
      <c r="F15" s="38" t="n">
        <v>810</v>
      </c>
      <c r="G15" s="40" t="s">
        <v>37</v>
      </c>
      <c r="H15" s="41" t="n">
        <v>3750000</v>
      </c>
      <c r="I15" s="42" t="n">
        <f aca="false">D15/10^3</f>
        <v>8.21</v>
      </c>
      <c r="J15" s="19" t="n">
        <f aca="false">I15*H15</f>
        <v>30787500</v>
      </c>
      <c r="K15" s="19"/>
    </row>
    <row r="16" customFormat="false" ht="15" hidden="false" customHeight="false" outlineLevel="0" collapsed="false">
      <c r="A16" s="38" t="n">
        <v>2</v>
      </c>
      <c r="B16" s="40" t="s">
        <v>38</v>
      </c>
      <c r="C16" s="39" t="s">
        <v>39</v>
      </c>
      <c r="D16" s="38" t="n">
        <f aca="false">D15+250-2050</f>
        <v>6410</v>
      </c>
      <c r="E16" s="38" t="n">
        <v>350</v>
      </c>
      <c r="F16" s="38" t="n">
        <v>800</v>
      </c>
      <c r="G16" s="40" t="s">
        <v>37</v>
      </c>
      <c r="H16" s="41" t="n">
        <v>2860000</v>
      </c>
      <c r="I16" s="42" t="n">
        <f aca="false">D16/10^3</f>
        <v>6.41</v>
      </c>
      <c r="J16" s="19" t="n">
        <f aca="false">I16*H16</f>
        <v>18332600</v>
      </c>
      <c r="K16" s="19"/>
    </row>
    <row r="17" customFormat="false" ht="15" hidden="false" customHeight="false" outlineLevel="0" collapsed="false">
      <c r="A17" s="38" t="n">
        <v>3</v>
      </c>
      <c r="B17" s="40" t="s">
        <v>40</v>
      </c>
      <c r="C17" s="39" t="s">
        <v>41</v>
      </c>
      <c r="D17" s="38" t="n">
        <f aca="false">D16</f>
        <v>6410</v>
      </c>
      <c r="E17" s="38" t="n">
        <v>350</v>
      </c>
      <c r="F17" s="38" t="n">
        <f aca="false">2815-810-800-600</f>
        <v>605</v>
      </c>
      <c r="G17" s="40" t="s">
        <v>37</v>
      </c>
      <c r="H17" s="41" t="n">
        <v>2500000</v>
      </c>
      <c r="I17" s="42" t="n">
        <f aca="false">D17/10^3</f>
        <v>6.41</v>
      </c>
      <c r="J17" s="19" t="n">
        <f aca="false">I17*H17</f>
        <v>16025000</v>
      </c>
      <c r="K17" s="19"/>
    </row>
    <row r="18" customFormat="false" ht="15" hidden="false" customHeight="false" outlineLevel="0" collapsed="false">
      <c r="A18" s="38" t="n">
        <v>4</v>
      </c>
      <c r="B18" s="40" t="s">
        <v>42</v>
      </c>
      <c r="C18" s="39" t="s">
        <v>43</v>
      </c>
      <c r="D18" s="38" t="n">
        <v>1200</v>
      </c>
      <c r="E18" s="38" t="n">
        <v>700</v>
      </c>
      <c r="F18" s="38" t="n">
        <v>870</v>
      </c>
      <c r="G18" s="40" t="s">
        <v>37</v>
      </c>
      <c r="H18" s="41" t="n">
        <f aca="false">H15</f>
        <v>3750000</v>
      </c>
      <c r="I18" s="42" t="n">
        <f aca="false">D18/10^3</f>
        <v>1.2</v>
      </c>
      <c r="J18" s="19" t="n">
        <f aca="false">I18*H18</f>
        <v>4500000</v>
      </c>
      <c r="K18" s="19"/>
    </row>
    <row r="19" customFormat="false" ht="15" hidden="false" customHeight="true" outlineLevel="0" collapsed="false">
      <c r="A19" s="38"/>
      <c r="B19" s="43" t="s">
        <v>44</v>
      </c>
      <c r="C19" s="43"/>
      <c r="D19" s="43"/>
      <c r="E19" s="43"/>
      <c r="F19" s="43"/>
      <c r="G19" s="43"/>
      <c r="H19" s="43"/>
      <c r="I19" s="43"/>
      <c r="J19" s="44" t="n">
        <f aca="false">SUM(J20:J30)</f>
        <v>21425000</v>
      </c>
      <c r="K19" s="19"/>
    </row>
    <row r="20" customFormat="false" ht="15" hidden="false" customHeight="false" outlineLevel="0" collapsed="false">
      <c r="A20" s="38" t="n">
        <v>1</v>
      </c>
      <c r="B20" s="45" t="s">
        <v>45</v>
      </c>
      <c r="C20" s="46" t="s">
        <v>46</v>
      </c>
      <c r="D20" s="40"/>
      <c r="E20" s="40"/>
      <c r="F20" s="40"/>
      <c r="G20" s="40" t="s">
        <v>47</v>
      </c>
      <c r="H20" s="47" t="n">
        <v>550000</v>
      </c>
      <c r="I20" s="48" t="n">
        <v>2</v>
      </c>
      <c r="J20" s="19" t="n">
        <f aca="false">I20*H20</f>
        <v>1100000</v>
      </c>
      <c r="K20" s="19"/>
    </row>
    <row r="21" customFormat="false" ht="15" hidden="false" customHeight="false" outlineLevel="0" collapsed="false">
      <c r="A21" s="38" t="n">
        <v>2</v>
      </c>
      <c r="B21" s="45" t="s">
        <v>48</v>
      </c>
      <c r="C21" s="46" t="s">
        <v>46</v>
      </c>
      <c r="D21" s="40"/>
      <c r="E21" s="40"/>
      <c r="F21" s="40"/>
      <c r="G21" s="40" t="s">
        <v>47</v>
      </c>
      <c r="H21" s="47" t="n">
        <v>450000</v>
      </c>
      <c r="I21" s="48" t="n">
        <v>3</v>
      </c>
      <c r="J21" s="19" t="n">
        <f aca="false">I21*H21</f>
        <v>1350000</v>
      </c>
      <c r="K21" s="19"/>
    </row>
    <row r="22" customFormat="false" ht="15" hidden="false" customHeight="false" outlineLevel="0" collapsed="false">
      <c r="A22" s="38" t="n">
        <v>3</v>
      </c>
      <c r="B22" s="45" t="s">
        <v>49</v>
      </c>
      <c r="C22" s="46" t="s">
        <v>50</v>
      </c>
      <c r="D22" s="40"/>
      <c r="E22" s="40"/>
      <c r="F22" s="40"/>
      <c r="G22" s="40" t="s">
        <v>47</v>
      </c>
      <c r="H22" s="47" t="n">
        <v>1705000</v>
      </c>
      <c r="I22" s="48" t="n">
        <v>2</v>
      </c>
      <c r="J22" s="19" t="n">
        <f aca="false">I22*H22</f>
        <v>3410000</v>
      </c>
      <c r="K22" s="19"/>
    </row>
    <row r="23" customFormat="false" ht="15" hidden="false" customHeight="false" outlineLevel="0" collapsed="false">
      <c r="A23" s="38" t="n">
        <v>4</v>
      </c>
      <c r="B23" s="49" t="s">
        <v>51</v>
      </c>
      <c r="C23" s="46" t="s">
        <v>52</v>
      </c>
      <c r="D23" s="40"/>
      <c r="E23" s="40"/>
      <c r="F23" s="40"/>
      <c r="G23" s="49" t="s">
        <v>47</v>
      </c>
      <c r="H23" s="50" t="n">
        <v>1900000</v>
      </c>
      <c r="I23" s="48" t="n">
        <v>1</v>
      </c>
      <c r="J23" s="19" t="n">
        <f aca="false">I23*H23</f>
        <v>1900000</v>
      </c>
      <c r="K23" s="19"/>
    </row>
    <row r="24" customFormat="false" ht="15" hidden="false" customHeight="false" outlineLevel="0" collapsed="false">
      <c r="A24" s="38" t="n">
        <v>5</v>
      </c>
      <c r="B24" s="49" t="s">
        <v>53</v>
      </c>
      <c r="C24" s="46" t="s">
        <v>54</v>
      </c>
      <c r="D24" s="40"/>
      <c r="E24" s="40"/>
      <c r="F24" s="40"/>
      <c r="G24" s="49" t="s">
        <v>47</v>
      </c>
      <c r="H24" s="50" t="n">
        <v>1900000</v>
      </c>
      <c r="I24" s="48" t="n">
        <v>1</v>
      </c>
      <c r="J24" s="19" t="n">
        <f aca="false">I24*H24</f>
        <v>1900000</v>
      </c>
      <c r="K24" s="19"/>
    </row>
    <row r="25" customFormat="false" ht="15" hidden="false" customHeight="false" outlineLevel="0" collapsed="false">
      <c r="A25" s="38" t="n">
        <v>6</v>
      </c>
      <c r="B25" s="45" t="s">
        <v>55</v>
      </c>
      <c r="C25" s="46" t="s">
        <v>56</v>
      </c>
      <c r="D25" s="40"/>
      <c r="E25" s="40"/>
      <c r="F25" s="40"/>
      <c r="G25" s="40" t="s">
        <v>47</v>
      </c>
      <c r="H25" s="51" t="n">
        <v>5885000</v>
      </c>
      <c r="I25" s="48" t="n">
        <v>1</v>
      </c>
      <c r="J25" s="19" t="n">
        <f aca="false">I25*H25</f>
        <v>5885000</v>
      </c>
      <c r="K25" s="19"/>
    </row>
    <row r="26" customFormat="false" ht="15" hidden="false" customHeight="false" outlineLevel="0" collapsed="false">
      <c r="A26" s="38" t="n">
        <v>7</v>
      </c>
      <c r="B26" s="45" t="s">
        <v>57</v>
      </c>
      <c r="C26" s="49" t="s">
        <v>58</v>
      </c>
      <c r="D26" s="49"/>
      <c r="E26" s="49"/>
      <c r="F26" s="49"/>
      <c r="G26" s="49" t="s">
        <v>59</v>
      </c>
      <c r="H26" s="50" t="n">
        <v>880000</v>
      </c>
      <c r="I26" s="48" t="n">
        <v>1</v>
      </c>
      <c r="J26" s="19" t="n">
        <f aca="false">I26*H26</f>
        <v>880000</v>
      </c>
      <c r="K26" s="19"/>
    </row>
    <row r="27" customFormat="false" ht="15" hidden="false" customHeight="false" outlineLevel="0" collapsed="false">
      <c r="A27" s="38" t="n">
        <v>8</v>
      </c>
      <c r="B27" s="40" t="s">
        <v>60</v>
      </c>
      <c r="C27" s="38" t="s">
        <v>61</v>
      </c>
      <c r="D27" s="40"/>
      <c r="E27" s="40"/>
      <c r="F27" s="40"/>
      <c r="G27" s="40" t="s">
        <v>62</v>
      </c>
      <c r="H27" s="51" t="n">
        <v>0</v>
      </c>
      <c r="I27" s="42" t="n">
        <v>48</v>
      </c>
      <c r="J27" s="19" t="n">
        <f aca="false">I27*H27</f>
        <v>0</v>
      </c>
      <c r="K27" s="19"/>
    </row>
    <row r="28" customFormat="false" ht="15" hidden="false" customHeight="false" outlineLevel="0" collapsed="false">
      <c r="A28" s="38" t="n">
        <v>9</v>
      </c>
      <c r="B28" s="45" t="s">
        <v>63</v>
      </c>
      <c r="C28" s="38" t="s">
        <v>64</v>
      </c>
      <c r="D28" s="40"/>
      <c r="E28" s="40"/>
      <c r="F28" s="40"/>
      <c r="G28" s="38" t="s">
        <v>65</v>
      </c>
      <c r="H28" s="51" t="n">
        <v>0</v>
      </c>
      <c r="I28" s="48" t="n">
        <v>8</v>
      </c>
      <c r="J28" s="19" t="n">
        <f aca="false">I28*H28</f>
        <v>0</v>
      </c>
      <c r="K28" s="19"/>
    </row>
    <row r="29" customFormat="false" ht="15" hidden="false" customHeight="false" outlineLevel="0" collapsed="false">
      <c r="A29" s="38" t="n">
        <v>10</v>
      </c>
      <c r="B29" s="40" t="s">
        <v>66</v>
      </c>
      <c r="C29" s="40" t="s">
        <v>67</v>
      </c>
      <c r="D29" s="40"/>
      <c r="E29" s="40"/>
      <c r="F29" s="40"/>
      <c r="G29" s="40" t="s">
        <v>62</v>
      </c>
      <c r="H29" s="51" t="n">
        <v>0</v>
      </c>
      <c r="I29" s="42" t="n">
        <v>16</v>
      </c>
      <c r="J29" s="19" t="n">
        <f aca="false">I29*H29</f>
        <v>0</v>
      </c>
      <c r="K29" s="19"/>
    </row>
    <row r="30" customFormat="false" ht="15" hidden="false" customHeight="false" outlineLevel="0" collapsed="false">
      <c r="A30" s="38" t="n">
        <v>11</v>
      </c>
      <c r="B30" s="40" t="s">
        <v>68</v>
      </c>
      <c r="C30" s="38" t="s">
        <v>69</v>
      </c>
      <c r="D30" s="40"/>
      <c r="E30" s="40"/>
      <c r="F30" s="40"/>
      <c r="G30" s="38" t="s">
        <v>62</v>
      </c>
      <c r="H30" s="52" t="n">
        <v>100000</v>
      </c>
      <c r="I30" s="53" t="n">
        <v>50</v>
      </c>
      <c r="J30" s="19" t="n">
        <f aca="false">I30*H30</f>
        <v>5000000</v>
      </c>
      <c r="K30" s="19"/>
    </row>
    <row r="31" customFormat="false" ht="15" hidden="false" customHeight="true" outlineLevel="0" collapsed="false">
      <c r="A31" s="38"/>
      <c r="B31" s="54"/>
      <c r="C31" s="54"/>
      <c r="D31" s="54"/>
      <c r="E31" s="54"/>
      <c r="F31" s="54"/>
      <c r="G31" s="55"/>
      <c r="H31" s="56" t="s">
        <v>70</v>
      </c>
      <c r="I31" s="56"/>
      <c r="J31" s="44" t="n">
        <f aca="false">SUM(J19+J14)</f>
        <v>91070100</v>
      </c>
      <c r="K31" s="19"/>
    </row>
    <row r="32" customFormat="false" ht="15" hidden="false" customHeight="true" outlineLevel="0" collapsed="false">
      <c r="A32" s="43"/>
      <c r="B32" s="43"/>
      <c r="C32" s="43"/>
      <c r="D32" s="43"/>
      <c r="E32" s="43"/>
      <c r="F32" s="43"/>
      <c r="G32" s="43"/>
      <c r="H32" s="57" t="s">
        <v>71</v>
      </c>
      <c r="I32" s="57"/>
      <c r="J32" s="58" t="n">
        <f aca="false">J31*97/100</f>
        <v>88337997</v>
      </c>
      <c r="K32" s="59"/>
    </row>
    <row r="33" customFormat="false" ht="15" hidden="false" customHeight="true" outlineLevel="0" collapsed="false">
      <c r="A33" s="60" t="n">
        <v>1</v>
      </c>
      <c r="B33" s="61" t="s">
        <v>72</v>
      </c>
      <c r="C33" s="61"/>
      <c r="D33" s="61"/>
      <c r="E33" s="61"/>
      <c r="F33" s="61"/>
      <c r="G33" s="61"/>
      <c r="H33" s="62" t="s">
        <v>73</v>
      </c>
      <c r="I33" s="62"/>
      <c r="J33" s="63" t="n">
        <v>13000000</v>
      </c>
      <c r="K33" s="64"/>
    </row>
    <row r="34" customFormat="false" ht="15" hidden="false" customHeight="true" outlineLevel="0" collapsed="false">
      <c r="A34" s="60" t="n">
        <v>2</v>
      </c>
      <c r="B34" s="61" t="s">
        <v>74</v>
      </c>
      <c r="C34" s="61"/>
      <c r="D34" s="61"/>
      <c r="E34" s="61"/>
      <c r="F34" s="61"/>
      <c r="G34" s="61"/>
      <c r="H34" s="62" t="s">
        <v>75</v>
      </c>
      <c r="I34" s="62"/>
      <c r="J34" s="63" t="n">
        <v>35000000</v>
      </c>
      <c r="K34" s="65"/>
    </row>
    <row r="35" customFormat="false" ht="15" hidden="false" customHeight="true" outlineLevel="0" collapsed="false">
      <c r="A35" s="60" t="n">
        <v>3</v>
      </c>
      <c r="B35" s="66" t="s">
        <v>76</v>
      </c>
      <c r="C35" s="66"/>
      <c r="D35" s="66"/>
      <c r="E35" s="66"/>
      <c r="F35" s="66"/>
      <c r="G35" s="66"/>
      <c r="H35" s="62" t="s">
        <v>77</v>
      </c>
      <c r="I35" s="62"/>
      <c r="J35" s="63" t="n">
        <v>30000000</v>
      </c>
      <c r="K35" s="64"/>
    </row>
    <row r="36" customFormat="false" ht="15" hidden="false" customHeight="true" outlineLevel="0" collapsed="false">
      <c r="A36" s="60" t="n">
        <v>4</v>
      </c>
      <c r="B36" s="61" t="s">
        <v>78</v>
      </c>
      <c r="C36" s="61"/>
      <c r="D36" s="61"/>
      <c r="E36" s="61"/>
      <c r="F36" s="61"/>
      <c r="G36" s="61"/>
      <c r="H36" s="62" t="s">
        <v>79</v>
      </c>
      <c r="I36" s="62"/>
      <c r="J36" s="63" t="n">
        <f aca="false">J32-J33-J34-J35</f>
        <v>10337997</v>
      </c>
      <c r="K36" s="67"/>
    </row>
    <row r="37" customFormat="false" ht="15" hidden="false" customHeight="false" outlineLevel="0" collapsed="false">
      <c r="A37" s="68" t="s">
        <v>80</v>
      </c>
      <c r="H37" s="69"/>
      <c r="I37" s="69"/>
      <c r="K37" s="23"/>
    </row>
    <row r="38" customFormat="false" ht="15" hidden="false" customHeight="true" outlineLevel="0" collapsed="false">
      <c r="A38" s="21" t="s">
        <v>17</v>
      </c>
      <c r="B38" s="21"/>
      <c r="C38" s="21"/>
      <c r="J38" s="23"/>
      <c r="K38" s="23"/>
    </row>
    <row r="39" customFormat="false" ht="15" hidden="false" customHeight="true" outlineLevel="0" collapsed="false">
      <c r="A39" s="21"/>
      <c r="B39" s="21"/>
      <c r="C39" s="21"/>
      <c r="H39" s="21" t="s">
        <v>18</v>
      </c>
      <c r="I39" s="21"/>
      <c r="J39" s="23"/>
      <c r="K39" s="23"/>
    </row>
    <row r="40" customFormat="false" ht="15" hidden="false" customHeight="false" outlineLevel="0" collapsed="false">
      <c r="A40" s="21"/>
      <c r="B40" s="21"/>
      <c r="C40" s="21"/>
      <c r="J40" s="23"/>
      <c r="K40" s="23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406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2.29"/>
    <col collapsed="false" customWidth="true" hidden="false" outlineLevel="0" max="3" min="3" style="0" width="50.14"/>
    <col collapsed="false" customWidth="true" hidden="false" outlineLevel="0" max="4" min="4" style="0" width="10"/>
    <col collapsed="false" customWidth="true" hidden="false" outlineLevel="0" max="5" min="5" style="0" width="9.86"/>
    <col collapsed="false" customWidth="true" hidden="false" outlineLevel="0" max="6" min="6" style="0" width="10.12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</cols>
  <sheetData>
    <row r="1" customFormat="false" ht="33" hidden="false" customHeight="true" outlineLevel="0" collapsed="false">
      <c r="A1" s="24" t="s">
        <v>19</v>
      </c>
      <c r="B1" s="24"/>
      <c r="C1" s="25" t="s">
        <v>20</v>
      </c>
      <c r="D1" s="25"/>
      <c r="E1" s="25"/>
      <c r="F1" s="25"/>
      <c r="G1" s="25"/>
      <c r="H1" s="25"/>
      <c r="I1" s="25"/>
      <c r="J1" s="25"/>
    </row>
    <row r="2" customFormat="false" ht="24" hidden="false" customHeight="true" outlineLevel="0" collapsed="false">
      <c r="A2" s="24"/>
      <c r="B2" s="24"/>
      <c r="C2" s="26" t="s">
        <v>21</v>
      </c>
      <c r="D2" s="26"/>
      <c r="E2" s="26"/>
      <c r="F2" s="26"/>
      <c r="G2" s="26"/>
      <c r="H2" s="26"/>
      <c r="I2" s="26"/>
      <c r="J2" s="26"/>
    </row>
    <row r="3" customFormat="false" ht="24" hidden="false" customHeight="true" outlineLevel="0" collapsed="false">
      <c r="A3" s="24"/>
      <c r="B3" s="24"/>
      <c r="C3" s="26" t="s">
        <v>22</v>
      </c>
      <c r="D3" s="26"/>
      <c r="E3" s="26"/>
      <c r="F3" s="26"/>
      <c r="G3" s="26"/>
      <c r="H3" s="26"/>
      <c r="I3" s="26"/>
      <c r="J3" s="26"/>
    </row>
    <row r="4" customFormat="false" ht="24" hidden="false" customHeight="true" outlineLevel="0" collapsed="false">
      <c r="A4" s="24"/>
      <c r="B4" s="24"/>
      <c r="C4" s="26" t="s">
        <v>23</v>
      </c>
      <c r="D4" s="26"/>
      <c r="E4" s="26"/>
      <c r="F4" s="26"/>
      <c r="G4" s="26"/>
      <c r="H4" s="26"/>
      <c r="I4" s="26"/>
      <c r="J4" s="26"/>
    </row>
    <row r="5" customFormat="false" ht="24" hidden="false" customHeight="true" outlineLevel="0" collapsed="false">
      <c r="A5" s="24"/>
      <c r="B5" s="24"/>
      <c r="C5" s="26" t="s">
        <v>24</v>
      </c>
      <c r="D5" s="26"/>
      <c r="E5" s="26"/>
      <c r="F5" s="26"/>
      <c r="G5" s="26"/>
      <c r="H5" s="26"/>
      <c r="I5" s="26"/>
      <c r="J5" s="26"/>
    </row>
    <row r="6" customFormat="false" ht="28.5" hidden="false" customHeight="true" outlineLevel="0" collapsed="false">
      <c r="A6" s="70" t="s">
        <v>25</v>
      </c>
      <c r="B6" s="70"/>
      <c r="C6" s="70"/>
      <c r="D6" s="70"/>
      <c r="E6" s="70"/>
      <c r="F6" s="70"/>
      <c r="G6" s="70"/>
      <c r="H6" s="70"/>
      <c r="I6" s="70"/>
      <c r="J6" s="70"/>
    </row>
    <row r="7" customFormat="false" ht="13.5" hidden="false" customHeight="true" outlineLevel="0" collapsed="false">
      <c r="A7" s="71" t="s">
        <v>81</v>
      </c>
      <c r="B7" s="72" t="s">
        <v>82</v>
      </c>
      <c r="C7" s="73"/>
      <c r="D7" s="73"/>
      <c r="E7" s="73"/>
      <c r="F7" s="73"/>
      <c r="G7" s="73"/>
      <c r="H7" s="73"/>
      <c r="I7" s="74"/>
      <c r="J7" s="75"/>
    </row>
    <row r="8" customFormat="false" ht="13.5" hidden="false" customHeight="true" outlineLevel="0" collapsed="false">
      <c r="A8" s="71" t="s">
        <v>83</v>
      </c>
      <c r="B8" s="76" t="n">
        <v>356188889</v>
      </c>
      <c r="C8" s="73"/>
      <c r="D8" s="73"/>
      <c r="E8" s="73"/>
      <c r="F8" s="73"/>
      <c r="G8" s="73"/>
      <c r="H8" s="73"/>
      <c r="I8" s="74"/>
      <c r="J8" s="75"/>
    </row>
    <row r="9" customFormat="false" ht="13.5" hidden="false" customHeight="true" outlineLevel="0" collapsed="false">
      <c r="A9" s="71" t="s">
        <v>84</v>
      </c>
      <c r="B9" s="77"/>
      <c r="C9" s="73"/>
      <c r="D9" s="73"/>
      <c r="E9" s="73"/>
      <c r="F9" s="73"/>
      <c r="G9" s="73"/>
      <c r="H9" s="73"/>
      <c r="I9" s="74"/>
      <c r="J9" s="75"/>
    </row>
    <row r="10" customFormat="false" ht="13.5" hidden="false" customHeight="true" outlineLevel="0" collapsed="false">
      <c r="A10" s="71" t="s">
        <v>85</v>
      </c>
      <c r="B10" s="78"/>
      <c r="C10" s="73"/>
      <c r="D10" s="73"/>
      <c r="E10" s="73"/>
      <c r="F10" s="73"/>
      <c r="G10" s="73"/>
      <c r="H10" s="73"/>
      <c r="I10" s="74"/>
      <c r="J10" s="75"/>
    </row>
    <row r="11" customFormat="false" ht="13.5" hidden="false" customHeight="true" outlineLevel="0" collapsed="false">
      <c r="A11" s="71" t="s">
        <v>86</v>
      </c>
      <c r="B11" s="79"/>
      <c r="C11" s="73"/>
      <c r="D11" s="73"/>
      <c r="E11" s="73"/>
      <c r="F11" s="73"/>
      <c r="G11" s="73"/>
      <c r="H11" s="73"/>
      <c r="I11" s="74"/>
      <c r="J11" s="75"/>
    </row>
    <row r="12" customFormat="false" ht="15" hidden="false" customHeight="true" outlineLevel="0" collapsed="false">
      <c r="A12" s="32" t="s">
        <v>1</v>
      </c>
      <c r="B12" s="32" t="s">
        <v>2</v>
      </c>
      <c r="C12" s="32" t="s">
        <v>31</v>
      </c>
      <c r="D12" s="32" t="s">
        <v>4</v>
      </c>
      <c r="E12" s="32"/>
      <c r="F12" s="32"/>
      <c r="G12" s="32" t="s">
        <v>5</v>
      </c>
      <c r="H12" s="32" t="s">
        <v>6</v>
      </c>
      <c r="I12" s="33" t="s">
        <v>32</v>
      </c>
      <c r="J12" s="80" t="s">
        <v>8</v>
      </c>
    </row>
    <row r="13" customFormat="false" ht="15" hidden="false" customHeight="false" outlineLevel="0" collapsed="false">
      <c r="A13" s="32"/>
      <c r="B13" s="32"/>
      <c r="C13" s="32"/>
      <c r="D13" s="32" t="s">
        <v>10</v>
      </c>
      <c r="E13" s="32" t="s">
        <v>11</v>
      </c>
      <c r="F13" s="32" t="s">
        <v>12</v>
      </c>
      <c r="G13" s="32"/>
      <c r="H13" s="32"/>
      <c r="I13" s="32"/>
      <c r="J13" s="32"/>
    </row>
    <row r="14" customFormat="false" ht="33.75" hidden="false" customHeight="true" outlineLevel="0" collapsed="false">
      <c r="A14" s="81" t="s">
        <v>87</v>
      </c>
      <c r="B14" s="82" t="s">
        <v>88</v>
      </c>
      <c r="C14" s="82"/>
      <c r="D14" s="82"/>
      <c r="E14" s="82"/>
      <c r="F14" s="82"/>
      <c r="G14" s="82"/>
      <c r="H14" s="82"/>
      <c r="I14" s="82"/>
      <c r="J14" s="82"/>
    </row>
    <row r="15" customFormat="false" ht="66" hidden="false" customHeight="true" outlineLevel="0" collapsed="false">
      <c r="A15" s="83" t="n">
        <v>1</v>
      </c>
      <c r="B15" s="83" t="s">
        <v>35</v>
      </c>
      <c r="C15" s="84" t="s">
        <v>89</v>
      </c>
      <c r="D15" s="83" t="n">
        <v>2500</v>
      </c>
      <c r="E15" s="83" t="n">
        <v>600</v>
      </c>
      <c r="F15" s="83" t="n">
        <v>810</v>
      </c>
      <c r="G15" s="83" t="s">
        <v>37</v>
      </c>
      <c r="H15" s="85" t="n">
        <v>3300000</v>
      </c>
      <c r="I15" s="86" t="n">
        <f aca="false">D15/1000</f>
        <v>2.5</v>
      </c>
      <c r="J15" s="87" t="n">
        <f aca="false">I15*H15</f>
        <v>8250000</v>
      </c>
    </row>
    <row r="16" customFormat="false" ht="36.75" hidden="false" customHeight="true" outlineLevel="0" collapsed="false">
      <c r="A16" s="88"/>
      <c r="B16" s="89" t="s">
        <v>90</v>
      </c>
      <c r="C16" s="89"/>
      <c r="D16" s="89"/>
      <c r="E16" s="89"/>
      <c r="F16" s="89"/>
      <c r="G16" s="89"/>
      <c r="H16" s="90" t="s">
        <v>91</v>
      </c>
      <c r="I16" s="90"/>
      <c r="J16" s="91" t="n">
        <f aca="false">SUM(J15)</f>
        <v>8250000</v>
      </c>
    </row>
    <row r="17" customFormat="false" ht="36.75" hidden="false" customHeight="true" outlineLevel="0" collapsed="false">
      <c r="A17" s="81" t="s">
        <v>92</v>
      </c>
      <c r="B17" s="82" t="s">
        <v>93</v>
      </c>
      <c r="C17" s="82"/>
      <c r="D17" s="82"/>
      <c r="E17" s="82"/>
      <c r="F17" s="82"/>
      <c r="G17" s="82"/>
      <c r="H17" s="82"/>
      <c r="I17" s="82"/>
      <c r="J17" s="82"/>
    </row>
    <row r="18" customFormat="false" ht="36.75" hidden="false" customHeight="true" outlineLevel="0" collapsed="false">
      <c r="A18" s="83" t="n">
        <v>1</v>
      </c>
      <c r="B18" s="46" t="s">
        <v>94</v>
      </c>
      <c r="C18" s="84" t="s">
        <v>95</v>
      </c>
      <c r="D18" s="83" t="n">
        <f aca="false">2500</f>
        <v>2500</v>
      </c>
      <c r="E18" s="83" t="n">
        <v>600</v>
      </c>
      <c r="F18" s="83" t="n">
        <v>8</v>
      </c>
      <c r="G18" s="46" t="s">
        <v>37</v>
      </c>
      <c r="H18" s="85" t="n">
        <v>850000</v>
      </c>
      <c r="I18" s="86" t="n">
        <f aca="false">D18/1000</f>
        <v>2.5</v>
      </c>
      <c r="J18" s="16" t="n">
        <f aca="false">I18*H18</f>
        <v>2125000</v>
      </c>
    </row>
    <row r="19" customFormat="false" ht="36.75" hidden="false" customHeight="true" outlineLevel="0" collapsed="false">
      <c r="A19" s="83" t="n">
        <v>2</v>
      </c>
      <c r="B19" s="46" t="s">
        <v>96</v>
      </c>
      <c r="C19" s="84" t="s">
        <v>97</v>
      </c>
      <c r="D19" s="83" t="n">
        <v>2500</v>
      </c>
      <c r="E19" s="83" t="n">
        <v>600</v>
      </c>
      <c r="F19" s="83" t="n">
        <v>40</v>
      </c>
      <c r="G19" s="83" t="s">
        <v>37</v>
      </c>
      <c r="H19" s="85" t="n">
        <v>1350000</v>
      </c>
      <c r="I19" s="86" t="n">
        <f aca="false">D19/1000</f>
        <v>2.5</v>
      </c>
      <c r="J19" s="16" t="n">
        <f aca="false">I19*H19</f>
        <v>3375000</v>
      </c>
    </row>
    <row r="20" customFormat="false" ht="56.25" hidden="false" customHeight="true" outlineLevel="0" collapsed="false">
      <c r="A20" s="83" t="n">
        <v>3</v>
      </c>
      <c r="B20" s="49" t="s">
        <v>55</v>
      </c>
      <c r="C20" s="92" t="s">
        <v>98</v>
      </c>
      <c r="D20" s="49" t="s">
        <v>99</v>
      </c>
      <c r="E20" s="49"/>
      <c r="F20" s="49"/>
      <c r="G20" s="49" t="s">
        <v>47</v>
      </c>
      <c r="H20" s="93" t="n">
        <v>1800000</v>
      </c>
      <c r="I20" s="94" t="n">
        <v>1</v>
      </c>
      <c r="J20" s="95" t="n">
        <f aca="false">I20*H20</f>
        <v>1800000</v>
      </c>
    </row>
    <row r="21" customFormat="false" ht="54.75" hidden="false" customHeight="true" outlineLevel="0" collapsed="false">
      <c r="A21" s="83" t="n">
        <v>4</v>
      </c>
      <c r="B21" s="49" t="s">
        <v>45</v>
      </c>
      <c r="C21" s="96" t="s">
        <v>100</v>
      </c>
      <c r="D21" s="46" t="s">
        <v>101</v>
      </c>
      <c r="E21" s="46"/>
      <c r="F21" s="46"/>
      <c r="G21" s="49" t="s">
        <v>47</v>
      </c>
      <c r="H21" s="93" t="n">
        <v>1770000</v>
      </c>
      <c r="I21" s="94" t="n">
        <v>1</v>
      </c>
      <c r="J21" s="95" t="n">
        <f aca="false">I21*H21</f>
        <v>1770000</v>
      </c>
    </row>
    <row r="22" customFormat="false" ht="52.5" hidden="false" customHeight="true" outlineLevel="0" collapsed="false">
      <c r="A22" s="83" t="n">
        <v>5</v>
      </c>
      <c r="B22" s="49" t="s">
        <v>49</v>
      </c>
      <c r="C22" s="96" t="s">
        <v>50</v>
      </c>
      <c r="D22" s="97" t="s">
        <v>102</v>
      </c>
      <c r="E22" s="97"/>
      <c r="F22" s="97"/>
      <c r="G22" s="49" t="s">
        <v>103</v>
      </c>
      <c r="H22" s="93" t="n">
        <v>1550000</v>
      </c>
      <c r="I22" s="94" t="n">
        <v>2</v>
      </c>
      <c r="J22" s="98" t="n">
        <f aca="false">I22*H22</f>
        <v>3100000</v>
      </c>
    </row>
    <row r="23" customFormat="false" ht="60.75" hidden="false" customHeight="true" outlineLevel="0" collapsed="false">
      <c r="A23" s="83" t="n">
        <v>6</v>
      </c>
      <c r="B23" s="49" t="s">
        <v>48</v>
      </c>
      <c r="C23" s="96" t="s">
        <v>104</v>
      </c>
      <c r="D23" s="97" t="s">
        <v>105</v>
      </c>
      <c r="E23" s="97"/>
      <c r="F23" s="97"/>
      <c r="G23" s="49" t="s">
        <v>47</v>
      </c>
      <c r="H23" s="93" t="n">
        <v>1770000</v>
      </c>
      <c r="I23" s="94" t="n">
        <v>1</v>
      </c>
      <c r="J23" s="98" t="n">
        <f aca="false">I23*H23</f>
        <v>1770000</v>
      </c>
    </row>
    <row r="24" customFormat="false" ht="31.5" hidden="false" customHeight="true" outlineLevel="0" collapsed="false">
      <c r="A24" s="83" t="n">
        <v>7</v>
      </c>
      <c r="B24" s="46" t="s">
        <v>66</v>
      </c>
      <c r="C24" s="84" t="s">
        <v>67</v>
      </c>
      <c r="D24" s="46"/>
      <c r="E24" s="46"/>
      <c r="F24" s="46"/>
      <c r="G24" s="46" t="s">
        <v>62</v>
      </c>
      <c r="H24" s="85" t="n">
        <v>105000</v>
      </c>
      <c r="I24" s="86" t="n">
        <v>6</v>
      </c>
      <c r="J24" s="87" t="n">
        <f aca="false">I24*H24</f>
        <v>630000</v>
      </c>
    </row>
    <row r="25" customFormat="false" ht="30.75" hidden="false" customHeight="true" outlineLevel="0" collapsed="false">
      <c r="A25" s="83" t="n">
        <v>8</v>
      </c>
      <c r="B25" s="46" t="s">
        <v>63</v>
      </c>
      <c r="C25" s="99" t="s">
        <v>106</v>
      </c>
      <c r="D25" s="46"/>
      <c r="E25" s="46"/>
      <c r="F25" s="46"/>
      <c r="G25" s="46" t="s">
        <v>107</v>
      </c>
      <c r="H25" s="85" t="n">
        <v>155000</v>
      </c>
      <c r="I25" s="86" t="n">
        <v>4</v>
      </c>
      <c r="J25" s="87" t="n">
        <f aca="false">I25*H25</f>
        <v>620000</v>
      </c>
    </row>
    <row r="26" customFormat="false" ht="30" hidden="false" customHeight="true" outlineLevel="0" collapsed="false">
      <c r="A26" s="83" t="n">
        <v>9</v>
      </c>
      <c r="B26" s="46" t="s">
        <v>60</v>
      </c>
      <c r="C26" s="99" t="s">
        <v>61</v>
      </c>
      <c r="D26" s="46"/>
      <c r="E26" s="46"/>
      <c r="F26" s="46"/>
      <c r="G26" s="46" t="s">
        <v>62</v>
      </c>
      <c r="H26" s="85" t="n">
        <v>49500</v>
      </c>
      <c r="I26" s="86" t="n">
        <v>20</v>
      </c>
      <c r="J26" s="87" t="n">
        <f aca="false">I26*H26</f>
        <v>990000</v>
      </c>
    </row>
    <row r="27" customFormat="false" ht="31.5" hidden="false" customHeight="true" outlineLevel="0" collapsed="false">
      <c r="A27" s="83" t="n">
        <v>10</v>
      </c>
      <c r="B27" s="46" t="s">
        <v>68</v>
      </c>
      <c r="C27" s="83" t="s">
        <v>69</v>
      </c>
      <c r="D27" s="83"/>
      <c r="E27" s="83"/>
      <c r="F27" s="83"/>
      <c r="G27" s="83" t="s">
        <v>62</v>
      </c>
      <c r="H27" s="85" t="n">
        <v>100000</v>
      </c>
      <c r="I27" s="100" t="n">
        <v>10</v>
      </c>
      <c r="J27" s="87" t="n">
        <f aca="false">I27*H27</f>
        <v>1000000</v>
      </c>
    </row>
    <row r="28" customFormat="false" ht="31.5" hidden="false" customHeight="true" outlineLevel="0" collapsed="false">
      <c r="A28" s="83" t="n">
        <v>11</v>
      </c>
      <c r="B28" s="101" t="s">
        <v>108</v>
      </c>
      <c r="C28" s="96" t="s">
        <v>109</v>
      </c>
      <c r="D28" s="102" t="s">
        <v>110</v>
      </c>
      <c r="E28" s="102"/>
      <c r="F28" s="102"/>
      <c r="G28" s="102" t="s">
        <v>37</v>
      </c>
      <c r="H28" s="93" t="n">
        <v>275000</v>
      </c>
      <c r="I28" s="100" t="n">
        <v>3</v>
      </c>
      <c r="J28" s="87" t="n">
        <f aca="false">I28*H28</f>
        <v>825000</v>
      </c>
    </row>
    <row r="29" customFormat="false" ht="39" hidden="false" customHeight="true" outlineLevel="0" collapsed="false">
      <c r="A29" s="103"/>
      <c r="B29" s="104" t="s">
        <v>111</v>
      </c>
      <c r="C29" s="104"/>
      <c r="D29" s="104"/>
      <c r="E29" s="104"/>
      <c r="F29" s="104"/>
      <c r="G29" s="104"/>
      <c r="H29" s="90" t="s">
        <v>91</v>
      </c>
      <c r="I29" s="90"/>
      <c r="J29" s="105" t="n">
        <f aca="false">SUM(J18:J28)</f>
        <v>18005000</v>
      </c>
    </row>
    <row r="30" customFormat="false" ht="39" hidden="false" customHeight="true" outlineLevel="0" collapsed="false">
      <c r="A30" s="103"/>
      <c r="B30" s="104" t="s">
        <v>112</v>
      </c>
      <c r="C30" s="104"/>
      <c r="D30" s="104"/>
      <c r="E30" s="104"/>
      <c r="F30" s="104"/>
      <c r="G30" s="104"/>
      <c r="H30" s="106" t="s">
        <v>91</v>
      </c>
      <c r="I30" s="106"/>
      <c r="J30" s="107" t="n">
        <f aca="false">J16+J29</f>
        <v>26255000</v>
      </c>
    </row>
    <row r="31" customFormat="false" ht="105" hidden="false" customHeight="true" outlineLevel="0" collapsed="false">
      <c r="A31" s="20" t="s">
        <v>113</v>
      </c>
      <c r="B31" s="20"/>
      <c r="C31" s="20"/>
      <c r="D31" s="20"/>
      <c r="E31" s="20"/>
      <c r="F31" s="20"/>
      <c r="G31" s="20"/>
      <c r="H31" s="20"/>
      <c r="I31" s="20"/>
      <c r="J31" s="20"/>
    </row>
    <row r="32" customFormat="false" ht="15" hidden="false" customHeight="false" outlineLevel="0" collapsed="false">
      <c r="A32" s="108"/>
      <c r="B32" s="108"/>
      <c r="C32" s="109"/>
      <c r="D32" s="109"/>
      <c r="E32" s="109"/>
      <c r="F32" s="109"/>
      <c r="G32" s="108"/>
      <c r="H32" s="109"/>
      <c r="I32" s="108"/>
      <c r="J32" s="23"/>
    </row>
    <row r="33" customFormat="false" ht="15" hidden="false" customHeight="false" outlineLevel="0" collapsed="false">
      <c r="A33" s="108"/>
      <c r="B33" s="108"/>
      <c r="C33" s="109"/>
      <c r="D33" s="109"/>
      <c r="E33" s="109"/>
      <c r="F33" s="109"/>
      <c r="G33" s="108"/>
      <c r="H33" s="109"/>
      <c r="I33" s="108"/>
      <c r="J33" s="23"/>
    </row>
    <row r="34" customFormat="false" ht="15" hidden="false" customHeight="false" outlineLevel="0" collapsed="false">
      <c r="A34" s="108"/>
      <c r="B34" s="108"/>
      <c r="C34" s="109"/>
      <c r="D34" s="109"/>
      <c r="E34" s="109"/>
      <c r="F34" s="109"/>
      <c r="G34" s="108"/>
      <c r="H34" s="109"/>
      <c r="I34" s="108"/>
      <c r="J34" s="23"/>
    </row>
    <row r="35" customFormat="false" ht="15" hidden="false" customHeight="false" outlineLevel="0" collapsed="false">
      <c r="A35" s="108"/>
      <c r="B35" s="108"/>
      <c r="C35" s="109"/>
      <c r="D35" s="109"/>
      <c r="E35" s="109"/>
      <c r="F35" s="109"/>
      <c r="G35" s="108"/>
      <c r="H35" s="109"/>
      <c r="I35" s="108"/>
      <c r="J35" s="23"/>
    </row>
    <row r="36" customFormat="false" ht="15" hidden="false" customHeight="false" outlineLevel="0" collapsed="false">
      <c r="A36" s="108"/>
      <c r="B36" s="108"/>
      <c r="C36" s="109"/>
      <c r="D36" s="109"/>
      <c r="E36" s="109"/>
      <c r="F36" s="109"/>
      <c r="G36" s="108"/>
      <c r="H36" s="109"/>
      <c r="I36" s="108"/>
      <c r="J36" s="23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rintOptions headings="false" gridLines="false" gridLinesSet="true" horizontalCentered="false" verticalCentered="false"/>
  <pageMargins left="0.4" right="0.4" top="0.4" bottom="0.5" header="0.511811023622047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2023-09-20T11:01:29Z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