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_Hằng" sheetId="1" state="visible" r:id="rId2"/>
    <sheet name=" Gỗ Veener" sheetId="2" state="hidden" r:id="rId3"/>
    <sheet name="Song lập" sheetId="3" state="visible" r:id="rId4"/>
    <sheet name="Chỉ tủ bếp dưới" sheetId="4" state="hidden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<sst xmlns="http://schemas.openxmlformats.org/spreadsheetml/2006/main" count="293" uniqueCount="140">
  <si>
    <t xml:space="preserve">A ONE</t>
  </si>
  <si>
    <t xml:space="preserve">CÔNG TY TNHH KIẾN TRÚC NỘI THẤT A ONE</t>
  </si>
  <si>
    <r>
      <rPr>
        <b val="true"/>
        <sz val="13"/>
        <color rgb="FF000000"/>
        <rFont val="Times New Roman"/>
        <family val="0"/>
        <charset val="1"/>
      </rPr>
      <t xml:space="preserve">Địa chỉ văn phòng</t>
    </r>
    <r>
      <rPr>
        <sz val="13"/>
        <color rgb="FF000000"/>
        <rFont val="Times New Roman"/>
        <family val="0"/>
        <charset val="1"/>
      </rPr>
      <t xml:space="preserve">:  2212 FLC Complex 36 Phạm Hùng - Phường Mỹ Đình II - Nam Từ Liêm - Hà Nội</t>
    </r>
  </si>
  <si>
    <r>
      <rPr>
        <b val="true"/>
        <sz val="13"/>
        <color rgb="FF000000"/>
        <rFont val="Times New Roman"/>
        <family val="0"/>
        <charset val="1"/>
      </rPr>
      <t xml:space="preserve">Địa chỉ nhà xưởng</t>
    </r>
    <r>
      <rPr>
        <sz val="13"/>
        <color rgb="FF000000"/>
        <rFont val="Times New Roman"/>
        <family val="0"/>
        <charset val="1"/>
      </rPr>
      <t xml:space="preserve">: Cụm công nghiệp,  huyện Phúc Thọ, thành phố Hà Nội</t>
    </r>
  </si>
  <si>
    <r>
      <rPr>
        <b val="true"/>
        <sz val="13"/>
        <color rgb="FF000000"/>
        <rFont val="Times New Roman"/>
        <family val="0"/>
        <charset val="1"/>
      </rPr>
      <t xml:space="preserve">Hotline</t>
    </r>
    <r>
      <rPr>
        <sz val="13"/>
        <color rgb="FF000000"/>
        <rFont val="Times New Roman"/>
        <family val="0"/>
        <charset val="1"/>
      </rPr>
      <t xml:space="preserve">: Mr.Tuân 0911.656.333; Mr.Thưởng 0988969321</t>
    </r>
  </si>
  <si>
    <r>
      <rPr>
        <b val="true"/>
        <sz val="13"/>
        <color rgb="FF000000"/>
        <rFont val="Times New Roman"/>
        <family val="0"/>
        <charset val="1"/>
      </rPr>
      <t xml:space="preserve">Email</t>
    </r>
    <r>
      <rPr>
        <sz val="13"/>
        <color rgb="FF000000"/>
        <rFont val="Times New Roman"/>
        <family val="0"/>
        <charset val="1"/>
      </rPr>
      <t xml:space="preserve">: noithataone@gmail.com</t>
    </r>
  </si>
  <si>
    <t xml:space="preserve">Báo Giá Nội Thất</t>
  </si>
  <si>
    <t xml:space="preserve">Khách hàng : long</t>
  </si>
  <si>
    <t xml:space="preserve">Điện thoại: 0123123123</t>
  </si>
  <si>
    <t xml:space="preserve">Địa chỉ: ha noi</t>
  </si>
  <si>
    <t xml:space="preserve">Ngày: 13/08/2023</t>
  </si>
  <si>
    <t xml:space="preserve">Sản phẩm:  Tủ bếp</t>
  </si>
  <si>
    <t xml:space="preserve">STT</t>
  </si>
  <si>
    <t xml:space="preserve">Tên hạng mục</t>
  </si>
  <si>
    <t xml:space="preserve">Chi tiết</t>
  </si>
  <si>
    <t xml:space="preserve">Kích thước</t>
  </si>
  <si>
    <t xml:space="preserve">Đơn vị tính</t>
  </si>
  <si>
    <t xml:space="preserve">Đơn giá</t>
  </si>
  <si>
    <t xml:space="preserve">Số lượng</t>
  </si>
  <si>
    <t xml:space="preserve">Thành tiền</t>
  </si>
  <si>
    <t xml:space="preserve">Ghi chú</t>
  </si>
  <si>
    <t xml:space="preserve">Dài</t>
  </si>
  <si>
    <t xml:space="preserve">Rộng</t>
  </si>
  <si>
    <t xml:space="preserve">Cao</t>
  </si>
  <si>
    <t xml:space="preserve">Discount A.Tâm GT 3% còn</t>
  </si>
  <si>
    <t xml:space="preserve"> Đặt cọc thiết kế 15% giá trị HĐ </t>
  </si>
  <si>
    <t xml:space="preserve">Tạm ứng lần 1</t>
  </si>
  <si>
    <t xml:space="preserve">Đặt cọc thi công 40% giá trị HĐ</t>
  </si>
  <si>
    <t xml:space="preserve">Tạm ứng lần 2</t>
  </si>
  <si>
    <t xml:space="preserve">Đặt cọc 35% giá trị HĐ khi hàng đến công trình</t>
  </si>
  <si>
    <t xml:space="preserve">Tạm ứng lần 3</t>
  </si>
  <si>
    <t xml:space="preserve">Thiết kế căn song lập 2.88*4.4= 13m2*160K/m2=2tr</t>
  </si>
  <si>
    <t xml:space="preserve">Nghiệm thu, Quyết toán</t>
  </si>
  <si>
    <t xml:space="preserve"> Thanh toán  </t>
  </si>
  <si>
    <t xml:space="preserve">Chú thích:
 - Báo giá đã bao gồm vận chuyển nội thành, lắp đặt, phí đo đạc thiết kế.
 - Đơn giá trên chưa bao gồm VAT, khách hàng chỉ chịu phí VAT = 10% tổng gía trị hợp đồng khi muốn xuất hóa đơn đỏ.
 - Bảo hành phần gỗ 2 năm, phụ kiện bảo hành 2 năm theo hãng.
 - Khối lượng thực tế tính theo kích thước tại công trình.</t>
  </si>
  <si>
    <t xml:space="preserve">Bên A</t>
  </si>
  <si>
    <t xml:space="preserve">Bên B</t>
  </si>
  <si>
    <t xml:space="preserve">Khách hàng : Thu Hằng</t>
  </si>
  <si>
    <t xml:space="preserve">Điện thoại: 0904242121</t>
  </si>
  <si>
    <t xml:space="preserve">Địa chỉ : Căn 3A.11 Khai Sơn Hill - Ngọc thuỵ-long biên</t>
  </si>
  <si>
    <t xml:space="preserve">Ngày: 19/11/2022</t>
  </si>
  <si>
    <t xml:space="preserve">I</t>
  </si>
  <si>
    <t xml:space="preserve"> NỘI THẤT TỦ BẾP </t>
  </si>
  <si>
    <t xml:space="preserve">Tủ bếp dưới</t>
  </si>
  <si>
    <t xml:space="preserve">- Thùng khung :  nhựa Picomat chống nước tuyệt đối độ dày 18mm
-Cánh : MDF chống ẩm an cường phủ veneer sơn giả óc chó
-Hậu  Tấm nhôm Alu 3 ly</t>
  </si>
  <si>
    <t xml:space="preserve">mét dài</t>
  </si>
  <si>
    <t xml:space="preserve">Tủ bếp trên</t>
  </si>
  <si>
    <t xml:space="preserve">- Thùng  :  MDF chống ẩm an cường phủ veneer sơn giả óc chó
-Cánh:   MDF chống ẩm an cường phủ veneer sơn giả óc chó
-Hậu  Tấm nhôm Alu 3 ly</t>
  </si>
  <si>
    <t xml:space="preserve">Tủ  trên tầng 2</t>
  </si>
  <si>
    <t xml:space="preserve">- Thùng  : MDF chống ẩm an cường , độ dày 18mm 
-Cánh:  MDF chống ẩm an cường  soi CNC  sơn inchem 5 lóp mỹ  độ dày 25mm
-Hậu  Tấm nhôm Alu 3 ly</t>
  </si>
  <si>
    <t xml:space="preserve"> Bàn đảo bếp </t>
  </si>
  <si>
    <t xml:space="preserve">- Thùng khung :  nhựa Picomat chống nước tuyệt đối độ dày 18mm
-Cánh : MDF chống ẩm an cường phủ veneer sơn giả óc chó
</t>
  </si>
  <si>
    <t xml:space="preserve">Phần phụ kiện hãng  </t>
  </si>
  <si>
    <t xml:space="preserve">Giá dao thớt</t>
  </si>
  <si>
    <t xml:space="preserve">Ngăn kéo gỗ
</t>
  </si>
  <si>
    <t xml:space="preserve">bộ</t>
  </si>
  <si>
    <t xml:space="preserve">Giá gia vị</t>
  </si>
  <si>
    <t xml:space="preserve">Giá xoong nồi</t>
  </si>
  <si>
    <t xml:space="preserve">Giá xoong nồi chính hãng Eurogold</t>
  </si>
  <si>
    <t xml:space="preserve">Thùng gạo </t>
  </si>
  <si>
    <t xml:space="preserve">Thùng gạo Eurogold</t>
  </si>
  <si>
    <t xml:space="preserve"> Thùng Rác </t>
  </si>
  <si>
    <t xml:space="preserve">Thùng rác Eurogold</t>
  </si>
  <si>
    <t xml:space="preserve">Giá bát</t>
  </si>
  <si>
    <t xml:space="preserve">Giá bát nâng hạ Eurogold</t>
  </si>
  <si>
    <t xml:space="preserve">Giá treo Ly</t>
  </si>
  <si>
    <t xml:space="preserve">Inox 304 Eurogold</t>
  </si>
  <si>
    <t xml:space="preserve">Bộ</t>
  </si>
  <si>
    <t xml:space="preserve">Bản lề</t>
  </si>
  <si>
    <t xml:space="preserve">Bản lề giảm chấn inox 304 Eurogold</t>
  </si>
  <si>
    <t xml:space="preserve">chiếc</t>
  </si>
  <si>
    <t xml:space="preserve">Ray</t>
  </si>
  <si>
    <t xml:space="preserve">Ray âm giảm chấn hãng Eurogold</t>
  </si>
  <si>
    <t xml:space="preserve">bộ( 2 chiếc)</t>
  </si>
  <si>
    <t xml:space="preserve">Pittong</t>
  </si>
  <si>
    <t xml:space="preserve">Pittong nâng cánh Eurogold</t>
  </si>
  <si>
    <t xml:space="preserve">Tay nắm cửa</t>
  </si>
  <si>
    <t xml:space="preserve">Theo mẫu khách hàng lựa chọn</t>
  </si>
  <si>
    <t xml:space="preserve"> Tổng </t>
  </si>
  <si>
    <t xml:space="preserve">Khách hàng : A. Tâm</t>
  </si>
  <si>
    <t xml:space="preserve">Điện thoại: 0988.589.799</t>
  </si>
  <si>
    <t xml:space="preserve">Ngày: 16/06/2023</t>
  </si>
  <si>
    <r>
      <rPr>
        <sz val="12"/>
        <color rgb="FF000000"/>
        <rFont val="Times New Roman"/>
        <family val="0"/>
        <charset val="1"/>
      </rPr>
      <t xml:space="preserve">-</t>
    </r>
    <r>
      <rPr>
        <b val="true"/>
        <sz val="12"/>
        <color rgb="FF000000"/>
        <rFont val="Times New Roman"/>
        <family val="0"/>
        <charset val="1"/>
      </rPr>
      <t xml:space="preserve"> Thùng khung</t>
    </r>
    <r>
      <rPr>
        <sz val="12"/>
        <color rgb="FF000000"/>
        <rFont val="Times New Roman"/>
        <family val="0"/>
        <charset val="1"/>
      </rPr>
      <t xml:space="preserve"> :  nhựa Picomat chống nước tuyệt đối độ dày 18mm
</t>
    </r>
    <r>
      <rPr>
        <b val="true"/>
        <sz val="12"/>
        <color rgb="FF000000"/>
        <rFont val="Times New Roman"/>
        <family val="0"/>
        <charset val="1"/>
      </rPr>
      <t xml:space="preserve">-Cánh : </t>
    </r>
    <r>
      <rPr>
        <sz val="12"/>
        <color rgb="FF000000"/>
        <rFont val="Times New Roman"/>
        <family val="0"/>
        <charset val="1"/>
      </rPr>
      <t xml:space="preserve">MDF chống ẩm an cường</t>
    </r>
    <r>
      <rPr>
        <b val="true"/>
        <sz val="12"/>
        <color rgb="FF000000"/>
        <rFont val="Times New Roman"/>
        <family val="0"/>
        <charset val="1"/>
      </rPr>
      <t xml:space="preserve"> </t>
    </r>
    <r>
      <rPr>
        <sz val="12"/>
        <color rgb="FF000000"/>
        <rFont val="Times New Roman"/>
        <family val="0"/>
        <charset val="1"/>
      </rPr>
      <t xml:space="preserve"> soi CNC sơn inchem 5 lớp mỹ độ dày  cánh 25mm
-</t>
    </r>
    <r>
      <rPr>
        <b val="true"/>
        <sz val="12"/>
        <color rgb="FF000000"/>
        <rFont val="Times New Roman"/>
        <family val="0"/>
        <charset val="1"/>
      </rPr>
      <t xml:space="preserve">Hậu </t>
    </r>
    <r>
      <rPr>
        <sz val="12"/>
        <color rgb="FF000000"/>
        <rFont val="Times New Roman"/>
        <family val="0"/>
        <charset val="1"/>
      </rPr>
      <t xml:space="preserve"> Tấm nhôm Alu 3 ly</t>
    </r>
  </si>
  <si>
    <r>
      <rPr>
        <sz val="12"/>
        <color rgb="FF000000"/>
        <rFont val="Times New Roman"/>
        <family val="0"/>
        <charset val="1"/>
      </rPr>
      <t xml:space="preserve">-</t>
    </r>
    <r>
      <rPr>
        <b val="true"/>
        <sz val="12"/>
        <color rgb="FF000000"/>
        <rFont val="Times New Roman"/>
        <family val="0"/>
        <charset val="1"/>
      </rPr>
      <t xml:space="preserve"> Thùng </t>
    </r>
    <r>
      <rPr>
        <sz val="12"/>
        <color rgb="FF000000"/>
        <rFont val="Times New Roman"/>
        <family val="0"/>
        <charset val="1"/>
      </rPr>
      <t xml:space="preserve"> : MDF chống ẩm an cường , độ dày 18mm 
</t>
    </r>
    <r>
      <rPr>
        <b val="true"/>
        <sz val="12"/>
        <color rgb="FF000000"/>
        <rFont val="Times New Roman"/>
        <family val="0"/>
        <charset val="1"/>
      </rPr>
      <t xml:space="preserve">-Cánh: </t>
    </r>
    <r>
      <rPr>
        <sz val="12"/>
        <color rgb="FF000000"/>
        <rFont val="Times New Roman"/>
        <family val="0"/>
        <charset val="1"/>
      </rPr>
      <t xml:space="preserve"> MDF chống ẩm an cường  soi CNC  sơn inchem 5 lóp mỹ  độ dày 25mm
-</t>
    </r>
    <r>
      <rPr>
        <b val="true"/>
        <sz val="12"/>
        <color rgb="FF000000"/>
        <rFont val="Times New Roman"/>
        <family val="0"/>
        <charset val="1"/>
      </rPr>
      <t xml:space="preserve">Hậu </t>
    </r>
    <r>
      <rPr>
        <sz val="12"/>
        <color rgb="FF000000"/>
        <rFont val="Times New Roman"/>
        <family val="0"/>
        <charset val="1"/>
      </rPr>
      <t xml:space="preserve"> Tấm nhôm Alu 3 ly</t>
    </r>
  </si>
  <si>
    <r>
      <rPr>
        <sz val="12"/>
        <color rgb="FF000000"/>
        <rFont val="Times New Roman"/>
        <family val="0"/>
        <charset val="1"/>
      </rPr>
      <t xml:space="preserve">-</t>
    </r>
    <r>
      <rPr>
        <b val="true"/>
        <sz val="12"/>
        <color rgb="FF000000"/>
        <rFont val="Times New Roman"/>
        <family val="0"/>
        <charset val="1"/>
      </rPr>
      <t xml:space="preserve"> Thùng khung</t>
    </r>
    <r>
      <rPr>
        <sz val="12"/>
        <color rgb="FF000000"/>
        <rFont val="Times New Roman"/>
        <family val="0"/>
        <charset val="1"/>
      </rPr>
      <t xml:space="preserve"> :  nhựa Picomat chống nước tuyệt đối độ dày 18mm
</t>
    </r>
    <r>
      <rPr>
        <b val="true"/>
        <sz val="12"/>
        <color rgb="FF000000"/>
        <rFont val="Times New Roman"/>
        <family val="0"/>
        <charset val="1"/>
      </rPr>
      <t xml:space="preserve">-Cánh : </t>
    </r>
    <r>
      <rPr>
        <sz val="12"/>
        <color rgb="FF000000"/>
        <rFont val="Times New Roman"/>
        <family val="0"/>
        <charset val="1"/>
      </rPr>
      <t xml:space="preserve">MDF chống ẩm an cường</t>
    </r>
    <r>
      <rPr>
        <b val="true"/>
        <sz val="12"/>
        <color rgb="FF000000"/>
        <rFont val="Times New Roman"/>
        <family val="0"/>
        <charset val="1"/>
      </rPr>
      <t xml:space="preserve"> </t>
    </r>
    <r>
      <rPr>
        <sz val="12"/>
        <color rgb="FF000000"/>
        <rFont val="Times New Roman"/>
        <family val="0"/>
        <charset val="1"/>
      </rPr>
      <t xml:space="preserve"> soi CNC sơn inchem 5 lớp mỹ độ dày  cánh 25mm
</t>
    </r>
  </si>
  <si>
    <t xml:space="preserve">II</t>
  </si>
  <si>
    <t xml:space="preserve">Giá dao thớt chính hãng Eurogold</t>
  </si>
  <si>
    <t xml:space="preserve">Giá gia vị chính hãng Eurogold</t>
  </si>
  <si>
    <t xml:space="preserve">Ray bi 3 lớp Eurogold</t>
  </si>
  <si>
    <t xml:space="preserve">Gía treo ly</t>
  </si>
  <si>
    <t xml:space="preserve">Giá treo ly Inox 304</t>
  </si>
  <si>
    <t xml:space="preserve">Chú ý: Giá xoong nồi dùng bộ 800
Nếu thêu bên A One lắp đặt giá 250K/bộ</t>
  </si>
  <si>
    <t xml:space="preserve">Discount A.Tâm 
Nội Thất 3% 
Phụ Kiện 5%</t>
  </si>
  <si>
    <t xml:space="preserve"> Đặt cọc thiết kế 10% giá trị HĐ </t>
  </si>
  <si>
    <t xml:space="preserve">Khách hàng: </t>
  </si>
  <si>
    <t xml:space="preserve">Nguyễn Quỳnh Trang</t>
  </si>
  <si>
    <t xml:space="preserve">Điện thoại:</t>
  </si>
  <si>
    <t xml:space="preserve">Địa chỉ:</t>
  </si>
  <si>
    <t xml:space="preserve">Ngày:</t>
  </si>
  <si>
    <t xml:space="preserve">Sản phẩm:</t>
  </si>
  <si>
    <t xml:space="preserve">A</t>
  </si>
  <si>
    <t xml:space="preserve">Tủ bếp</t>
  </si>
  <si>
    <t xml:space="preserve">- Thùng: nhựa Picomat chống nước tuyệt đối
- Cánh MDF chống ẩm An Cường phủ sơn Inchem 5 lớp của Mỹ, soi họa tiết CNC</t>
  </si>
  <si>
    <t xml:space="preserve">TỔNG TỦ BẾP </t>
  </si>
  <si>
    <t xml:space="preserve">Tổng</t>
  </si>
  <si>
    <t xml:space="preserve">B</t>
  </si>
  <si>
    <t xml:space="preserve">Phụ kiện</t>
  </si>
  <si>
    <t xml:space="preserve">Kính bếp </t>
  </si>
  <si>
    <t xml:space="preserve">Kính bếp Cường lực Hải Long sơn màu đơn sắc</t>
  </si>
  <si>
    <t xml:space="preserve">Đá bếp</t>
  </si>
  <si>
    <t xml:space="preserve">Đá bếp kim sa, vân mây...</t>
  </si>
  <si>
    <t xml:space="preserve">Giá bát cố định Tủ trên Eurogold</t>
  </si>
  <si>
    <t xml:space="preserve">Mã EP86600, EP86700,…EP86900. Giá niêm yết 2,450,000 vnđ</t>
  </si>
  <si>
    <t xml:space="preserve">Giá dao thớt chính hãng Eurogold </t>
  </si>
  <si>
    <t xml:space="preserve">Mã EP40, EP3, EP30, EP25, EP20. Giá niêm yết 3,280,000</t>
  </si>
  <si>
    <t xml:space="preserve">Mã EP60B, EP70B, EP80B, EP90B. Giá niêm yết 3,350,000</t>
  </si>
  <si>
    <t xml:space="preserve">bộ </t>
  </si>
  <si>
    <t xml:space="preserve">Giá gia vị chính hãng Eurogold </t>
  </si>
  <si>
    <t xml:space="preserve">Mã ERO2040B2, ERO2035B2, ERO2030B2, ERO2025B2, ERO2020B2. Giá niêm yết 2,650,000</t>
  </si>
  <si>
    <t xml:space="preserve">bộ (2 chiếc)</t>
  </si>
  <si>
    <t xml:space="preserve">Đèn led tủ trên</t>
  </si>
  <si>
    <t xml:space="preserve">Đèn led bếp nhập Hàn Quốc, tính từ 3md</t>
  </si>
  <si>
    <t xml:space="preserve">Màu trắng, vàng kem</t>
  </si>
  <si>
    <t xml:space="preserve">Tổng phụ kiện </t>
  </si>
  <si>
    <t xml:space="preserve">Tổng cả phụ kiện và bếp </t>
  </si>
  <si>
    <t xml:space="preserve">Chú thích:
 - Báo giá đã bao gồm vận chuyển nội thành, lắp đặt, phí đo đạc thiết kế.
 - Đơn giá trên chưa bao gồm VAT, khách hàng chỉ chịu phí VAT = 10% tổng gía trị hợp đồng khi muốn xuất hóa đơn đỏ.
 - Bảo hành phần gỗ 3 năm, phụ kiện bảo hành 2 năm theo hãng.
 - Khối lượng thực tế tính theo kích thước tại công trình.</t>
  </si>
  <si>
    <t>Table</t>
  </si>
  <si>
    <t>IndoorTable</t>
  </si>
  <si>
    <t>Wood</t>
  </si>
  <si>
    <t>Metal</t>
  </si>
  <si>
    <t>Plastic</t>
  </si>
  <si>
    <t>IndoorChair</t>
  </si>
  <si>
    <t>Chair</t>
  </si>
  <si>
    <t>IndoorBed</t>
  </si>
  <si>
    <t>Bed</t>
  </si>
  <si>
    <t>OutdoorTable</t>
  </si>
  <si>
    <t>Khách hàng : long</t>
  </si>
  <si>
    <t>Điện thoại: 0123123123</t>
  </si>
  <si>
    <t>Địa chỉ: ha noi</t>
  </si>
  <si>
    <t>Ngày: 13/08/2023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</si>
</sst>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"/>
    <numFmt numFmtId="166" formatCode="_-* #,##0_-;\-* #,##0_-;_-* \-??_-;_-@"/>
    <numFmt numFmtId="167" formatCode="#,##0"/>
    <numFmt numFmtId="168" formatCode="0.00"/>
    <numFmt numFmtId="169" formatCode="#,##0.00"/>
  </numFmts>
  <fonts count="3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48"/>
      <color rgb="FF2F5496"/>
      <name val="Trebuchet MS"/>
      <family val="0"/>
      <charset val="1"/>
    </font>
    <font>
      <b val="true"/>
      <sz val="18"/>
      <color rgb="FF000000"/>
      <name val="Times New Roman"/>
      <family val="0"/>
      <charset val="1"/>
    </font>
    <font>
      <b val="true"/>
      <sz val="13"/>
      <color rgb="FF000000"/>
      <name val="Times New Roman"/>
      <family val="0"/>
      <charset val="1"/>
    </font>
    <font>
      <sz val="13"/>
      <color rgb="FF000000"/>
      <name val="Times New Roman"/>
      <family val="0"/>
      <charset val="1"/>
    </font>
    <font>
      <b val="true"/>
      <sz val="18"/>
      <color rgb="FF006100"/>
      <name val="Arial"/>
      <family val="0"/>
      <charset val="1"/>
    </font>
    <font>
      <b val="true"/>
      <sz val="13"/>
      <name val="Times New Roman"/>
      <family val="0"/>
      <charset val="1"/>
    </font>
    <font>
      <b val="true"/>
      <sz val="13"/>
      <color rgb="FFFFFFFF"/>
      <name val="Times New Roman"/>
      <family val="0"/>
      <charset val="1"/>
    </font>
    <font>
      <sz val="12"/>
      <color rgb="FF000000"/>
      <name val="Times New Roman"/>
      <family val="0"/>
      <charset val="1"/>
    </font>
    <font>
      <b val="true"/>
      <sz val="14"/>
      <color rgb="FF000000"/>
      <name val="Times New Roman"/>
      <family val="0"/>
      <charset val="1"/>
    </font>
    <font>
      <sz val="13"/>
      <color rgb="FF000000"/>
      <name val="&quot;Times New Roman&quot;"/>
      <family val="0"/>
      <charset val="1"/>
    </font>
    <font>
      <i val="true"/>
      <sz val="13"/>
      <color rgb="FF000000"/>
      <name val="&quot;Times New Roman&quot;"/>
      <family val="0"/>
      <charset val="1"/>
    </font>
    <font>
      <b val="true"/>
      <i val="true"/>
      <sz val="13"/>
      <color rgb="FF000000"/>
      <name val="&quot;Times New Roman&quot;"/>
      <family val="0"/>
      <charset val="1"/>
    </font>
    <font>
      <i val="true"/>
      <sz val="13"/>
      <color rgb="FF000000"/>
      <name val="Times New Roman"/>
      <family val="0"/>
      <charset val="1"/>
    </font>
    <font>
      <i val="true"/>
      <sz val="10"/>
      <color rgb="FF000000"/>
      <name val="Arial"/>
      <family val="0"/>
      <charset val="1"/>
    </font>
    <font>
      <b val="true"/>
      <i val="true"/>
      <sz val="13"/>
      <color rgb="FF000000"/>
      <name val="Times New Roman"/>
      <family val="0"/>
      <charset val="1"/>
    </font>
    <font>
      <sz val="12"/>
      <color rgb="FF000000"/>
      <name val="&quot;Times New Roman&quot;"/>
      <family val="0"/>
      <charset val="1"/>
    </font>
    <font>
      <b val="true"/>
      <sz val="14"/>
      <color rgb="FF000000"/>
      <name val="&quot;Times New Roman&quot;"/>
      <family val="0"/>
      <charset val="1"/>
    </font>
    <font>
      <b val="true"/>
      <sz val="18"/>
      <color rgb="FF000000"/>
      <name val="&quot;Times New Roman&quot;"/>
      <family val="0"/>
      <charset val="1"/>
    </font>
    <font>
      <sz val="12"/>
      <color rgb="FF0C343D"/>
      <name val="Times New Roman"/>
      <family val="0"/>
      <charset val="1"/>
    </font>
    <font>
      <b val="true"/>
      <sz val="12"/>
      <color rgb="FF000000"/>
      <name val="Times New Roman"/>
      <family val="0"/>
      <charset val="1"/>
    </font>
    <font>
      <b val="true"/>
      <sz val="10"/>
      <color rgb="FF000000"/>
      <name val="Arial"/>
      <family val="0"/>
      <charset val="1"/>
    </font>
    <font>
      <sz val="15"/>
      <color rgb="FF1C1E21"/>
      <name val="Times New Roman"/>
      <family val="0"/>
      <charset val="1"/>
    </font>
    <font>
      <sz val="10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6"/>
      <color rgb="FF000000"/>
      <name val="Times New Roman"/>
      <family val="0"/>
      <charset val="1"/>
    </font>
    <font>
      <b val="true"/>
      <sz val="16"/>
      <color rgb="FF000000"/>
      <name val="Times New Roman"/>
      <family val="0"/>
      <charset val="1"/>
    </font>
    <font>
      <b val="true"/>
      <sz val="13"/>
      <color rgb="FF000000"/>
      <name val="&quot;Times New Roman&quot;"/>
      <family val="0"/>
      <charset val="1"/>
    </font>
    <font>
      <sz val="11"/>
      <color rgb="FF000000"/>
      <name val="&quot;Times New Roman&quot;"/>
      <family val="0"/>
      <charset val="1"/>
    </font>
    <font>
      <name val="Times New Roman"/>
      <sz val="14.0"/>
      <b val="true"/>
    </font>
    <font>
      <name val="Times New Roman"/>
      <sz val="13.0"/>
      <b val="true"/>
    </font>
  </fonts>
  <fills count="10">
    <fill>
      <patternFill patternType="none"/>
    </fill>
    <fill>
      <patternFill patternType="gray125"/>
    </fill>
    <fill>
      <patternFill patternType="solid">
        <fgColor rgb="FFFFF2CC"/>
        <bgColor rgb="FFFCE5CD"/>
      </patternFill>
    </fill>
    <fill>
      <patternFill patternType="solid">
        <fgColor rgb="FF2F5496"/>
        <bgColor rgb="FF666699"/>
      </patternFill>
    </fill>
    <fill>
      <patternFill patternType="solid">
        <fgColor rgb="FFD0E0E3"/>
        <bgColor rgb="FFC6EFCE"/>
      </patternFill>
    </fill>
    <fill>
      <patternFill patternType="solid">
        <fgColor rgb="FFFFFFFF"/>
        <bgColor rgb="FFF3F3F3"/>
      </patternFill>
    </fill>
    <fill>
      <patternFill patternType="solid">
        <fgColor rgb="FFC6EFCE"/>
        <bgColor rgb="FFD0E0E3"/>
      </patternFill>
    </fill>
    <fill>
      <patternFill patternType="solid">
        <fgColor rgb="FFF3F3F3"/>
        <bgColor rgb="FFFFFFFF"/>
      </patternFill>
    </fill>
    <fill>
      <patternFill patternType="solid">
        <fgColor rgb="FFFCE5CD"/>
        <bgColor rgb="FFFFF2CC"/>
      </patternFill>
    </fill>
    <fill>
      <patternFill patternType="solid">
        <fgColor rgb="FFB6D7A8"/>
        <bgColor rgb="FFC6EFCE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2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2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15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15" fillId="4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4" fillId="5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4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1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9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2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1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9" fontId="22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3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7" fontId="11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7" fontId="11" fillId="5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8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5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1" fillId="5" borderId="7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8" fontId="11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1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1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5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2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6" fillId="0" borderId="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2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2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2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10" fillId="3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28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7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2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3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3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7" fontId="13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3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3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3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3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29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0" fontId="32" fillId="0" borderId="14" xfId="0" applyFont="true" applyAlignment="true" applyBorder="true">
      <alignment horizontal="center" vertical="center"/>
    </xf>
    <xf numFmtId="0" fontId="33" fillId="0" borderId="0" xfId="0" applyFont="true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B6D7A8"/>
      <rgbColor rgb="FF808080"/>
      <rgbColor rgb="FF9999FF"/>
      <rgbColor rgb="FF993366"/>
      <rgbColor rgb="FFFFF2CC"/>
      <rgbColor rgb="FFF3F3F3"/>
      <rgbColor rgb="FF660066"/>
      <rgbColor rgb="FFFF8080"/>
      <rgbColor rgb="FF0066CC"/>
      <rgbColor rgb="FFD0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CE5C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C343D"/>
      <rgbColor rgb="FF339966"/>
      <rgbColor rgb="FF003300"/>
      <rgbColor rgb="FF333300"/>
      <rgbColor rgb="FF993300"/>
      <rgbColor rgb="FF993366"/>
      <rgbColor rgb="FF2F5496"/>
      <rgbColor rgb="FF1C1E21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K42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4.48046875" defaultRowHeight="15" zeroHeight="false" outlineLevelRow="0" outlineLevelCol="0"/>
  <cols>
    <col min="1" max="1" customWidth="true" hidden="false" style="0" width="11.57" collapsed="false" outlineLevel="0"/>
    <col min="2" max="2" customWidth="true" hidden="false" style="0" width="24.41" collapsed="false" outlineLevel="0"/>
    <col min="3" max="3" customWidth="true" hidden="false" style="0" width="50.14" collapsed="false" outlineLevel="0"/>
    <col min="4" max="6" customWidth="true" hidden="false" style="0" width="11.43" collapsed="false" outlineLevel="0"/>
    <col min="7" max="7" customWidth="true" hidden="false" style="0" width="13.86" collapsed="false" outlineLevel="0"/>
    <col min="8" max="8" customWidth="true" hidden="false" style="0" width="19.99" collapsed="false" outlineLevel="0"/>
    <col min="9" max="9" customWidth="true" hidden="false" style="0" width="12.86" collapsed="false" outlineLevel="0"/>
    <col min="10" max="10" customWidth="true" hidden="false" style="0" width="19.99" collapsed="false" outlineLevel="0"/>
    <col min="11" max="11" customWidth="true" hidden="true" style="0" width="37.14" collapsed="false" outlineLevel="0"/>
  </cols>
  <sheetData>
    <row r="1" customFormat="false" ht="15" hidden="false" customHeight="true" outlineLevel="0" collapsed="false">
      <c r="A1" s="1" t="s">
        <v>0</v>
      </c>
      <c r="B1" s="1"/>
      <c r="C1" s="2" t="s">
        <v>1</v>
      </c>
      <c r="D1" s="2"/>
      <c r="E1" s="2"/>
      <c r="F1" s="2"/>
      <c r="G1" s="2"/>
      <c r="H1" s="2"/>
      <c r="I1" s="2"/>
      <c r="J1" s="2"/>
      <c r="K1" s="3"/>
    </row>
    <row r="2" customFormat="false" ht="15" hidden="false" customHeight="true" outlineLevel="0" collapsed="false">
      <c r="A2" s="1"/>
      <c r="B2" s="1"/>
      <c r="C2" s="4" t="s">
        <v>2</v>
      </c>
      <c r="D2" s="4"/>
      <c r="E2" s="4"/>
      <c r="F2" s="4"/>
      <c r="G2" s="4"/>
      <c r="H2" s="4"/>
      <c r="I2" s="4"/>
      <c r="J2" s="4"/>
      <c r="K2" s="5"/>
    </row>
    <row r="3" customFormat="false" ht="15" hidden="false" customHeight="true" outlineLevel="0" collapsed="false">
      <c r="A3" s="1"/>
      <c r="B3" s="1"/>
      <c r="C3" s="4" t="s">
        <v>3</v>
      </c>
      <c r="D3" s="4"/>
      <c r="E3" s="4"/>
      <c r="F3" s="4"/>
      <c r="G3" s="4"/>
      <c r="H3" s="4"/>
      <c r="I3" s="4"/>
      <c r="J3" s="4"/>
      <c r="K3" s="5"/>
    </row>
    <row r="4" customFormat="false" ht="15" hidden="false" customHeight="true" outlineLevel="0" collapsed="false">
      <c r="A4" s="1"/>
      <c r="B4" s="1"/>
      <c r="C4" s="4" t="s">
        <v>4</v>
      </c>
      <c r="D4" s="4"/>
      <c r="E4" s="4"/>
      <c r="F4" s="4"/>
      <c r="G4" s="4"/>
      <c r="H4" s="4"/>
      <c r="I4" s="4"/>
      <c r="J4" s="4"/>
      <c r="K4" s="5"/>
    </row>
    <row r="5" customFormat="false" ht="15" hidden="false" customHeight="true" outlineLevel="0" collapsed="false">
      <c r="A5" s="1"/>
      <c r="B5" s="1"/>
      <c r="C5" s="4" t="s">
        <v>5</v>
      </c>
      <c r="D5" s="4"/>
      <c r="E5" s="4"/>
      <c r="F5" s="4"/>
      <c r="G5" s="4"/>
      <c r="H5" s="4"/>
      <c r="I5" s="4"/>
      <c r="J5" s="4"/>
      <c r="K5" s="5"/>
    </row>
    <row r="6" customFormat="false" ht="15" hidden="false" customHeight="true" outlineLevel="0" collapsed="false">
      <c r="A6" s="6" t="s">
        <v>6</v>
      </c>
      <c r="B6" s="6"/>
      <c r="C6" s="6"/>
      <c r="D6" s="6"/>
      <c r="E6" s="6"/>
      <c r="F6" s="6"/>
      <c r="G6" s="6"/>
      <c r="H6" s="6"/>
      <c r="I6" s="6"/>
      <c r="J6" s="6"/>
      <c r="K6" s="7"/>
    </row>
    <row r="7">
      <c r="A7" t="s" s="113">
        <v>136</v>
      </c>
    </row>
    <row r="8">
      <c r="A8" t="s" s="113">
        <v>137</v>
      </c>
    </row>
    <row r="9">
      <c r="A9" t="s" s="113">
        <v>138</v>
      </c>
    </row>
    <row r="10">
      <c r="A10" t="s" s="113">
        <v>139</v>
      </c>
    </row>
    <row r="11" customFormat="false" ht="15" hidden="false" customHeight="true" outlineLevel="0" collapsed="false">
      <c r="A11" s="10" t="s">
        <v>11</v>
      </c>
      <c r="B11" s="10"/>
      <c r="C11" s="11"/>
      <c r="D11" s="11"/>
      <c r="E11" s="11"/>
      <c r="F11" s="11"/>
      <c r="G11" s="11"/>
      <c r="H11" s="11"/>
      <c r="I11" s="12"/>
      <c r="J11" s="13"/>
      <c r="K11" s="11"/>
    </row>
    <row r="12" customFormat="false" ht="15" hidden="false" customHeight="true" outlineLevel="0" collapsed="false">
      <c r="A12" s="14" t="s">
        <v>12</v>
      </c>
      <c r="B12" s="14" t="s">
        <v>13</v>
      </c>
      <c r="C12" s="14" t="s">
        <v>14</v>
      </c>
      <c r="D12" s="14" t="s">
        <v>15</v>
      </c>
      <c r="E12" s="14"/>
      <c r="F12" s="14"/>
      <c r="G12" s="14" t="s">
        <v>16</v>
      </c>
      <c r="H12" s="14" t="s">
        <v>17</v>
      </c>
      <c r="I12" s="15" t="s">
        <v>18</v>
      </c>
      <c r="J12" s="16" t="s">
        <v>19</v>
      </c>
      <c r="K12" s="17" t="s">
        <v>20</v>
      </c>
    </row>
    <row r="13" customFormat="false" ht="15" hidden="false" customHeight="false" outlineLevel="0" collapsed="false">
      <c r="A13" s="14"/>
      <c r="B13" s="14"/>
      <c r="C13" s="14"/>
      <c r="D13" s="14" t="s">
        <v>21</v>
      </c>
      <c r="E13" s="14" t="s">
        <v>22</v>
      </c>
      <c r="F13" s="14" t="s">
        <v>23</v>
      </c>
      <c r="G13" s="14"/>
      <c r="H13" s="14"/>
      <c r="I13" s="14"/>
      <c r="J13" s="14"/>
      <c r="K13" s="17"/>
    </row>
    <row r="14">
      <c r="B14" t="s" s="112">
        <v>126</v>
      </c>
    </row>
    <row r="15" customFormat="false" ht="15" hidden="false" customHeight="false" outlineLevel="0" collapsed="false">
      <c r="B15" t="s" s="0">
        <v>127</v>
      </c>
      <c r="C15" t="s" s="0">
        <v>128</v>
      </c>
      <c r="K15" s="18"/>
    </row>
    <row r="16">
      <c r="C16" t="s" s="0">
        <v>129</v>
      </c>
    </row>
    <row r="17" customFormat="false" ht="15" hidden="false" customHeight="false" outlineLevel="0" collapsed="false">
      <c r="C17" t="s" s="0">
        <v>130</v>
      </c>
      <c r="K17" s="18"/>
    </row>
    <row r="18" customFormat="false" ht="15" hidden="false" customHeight="false" outlineLevel="0" collapsed="false">
      <c r="B18" t="s" s="0">
        <v>131</v>
      </c>
      <c r="C18" t="s" s="0">
        <v>128</v>
      </c>
      <c r="K18" s="18"/>
    </row>
    <row r="19" customFormat="false" ht="15" hidden="false" customHeight="false" outlineLevel="0" collapsed="false">
      <c r="C19" t="s" s="0">
        <v>129</v>
      </c>
      <c r="K19" s="18"/>
    </row>
    <row r="20" customFormat="false" ht="15" hidden="false" customHeight="false" outlineLevel="0" collapsed="false">
      <c r="C20" t="s" s="0">
        <v>130</v>
      </c>
      <c r="K20" s="18"/>
    </row>
    <row r="21" customFormat="false" ht="15" hidden="false" customHeight="false" outlineLevel="0" collapsed="false">
      <c r="K21" s="18"/>
    </row>
    <row r="22">
      <c r="B22" t="s" s="112">
        <v>132</v>
      </c>
    </row>
    <row r="23" customFormat="false" ht="13.8" hidden="false" customHeight="false" outlineLevel="0" collapsed="false">
      <c r="B23" t="s" s="0">
        <v>133</v>
      </c>
      <c r="C23" t="s" s="0">
        <v>128</v>
      </c>
    </row>
    <row r="24" customFormat="false" ht="15" hidden="false" customHeight="false" outlineLevel="0" collapsed="false">
      <c r="C24" t="s" s="0">
        <v>129</v>
      </c>
      <c r="K24" s="18"/>
    </row>
    <row r="25" customFormat="false" ht="15" hidden="false" customHeight="false" outlineLevel="0" collapsed="false">
      <c r="C25" t="s" s="0">
        <v>130</v>
      </c>
      <c r="K25" s="18"/>
    </row>
    <row r="26" customFormat="false" ht="15" hidden="false" customHeight="false" outlineLevel="0" collapsed="false">
      <c r="K26" s="18"/>
    </row>
    <row r="27">
      <c r="B27" t="s" s="112">
        <v>134</v>
      </c>
    </row>
    <row r="28" customFormat="false" ht="13.8" hidden="false" customHeight="false" outlineLevel="0" collapsed="false">
      <c r="B28" t="s" s="0">
        <v>135</v>
      </c>
    </row>
    <row r="29" customFormat="false" ht="15" hidden="false" customHeight="false" outlineLevel="0" collapsed="false">
      <c r="K29" s="18"/>
    </row>
    <row r="30" customFormat="false" ht="15" hidden="false" customHeight="false" outlineLevel="0" collapsed="false">
      <c r="K30" s="18"/>
    </row>
    <row r="31" customFormat="false" ht="15" hidden="false" customHeight="false" outlineLevel="0" collapsed="false">
      <c r="K31" s="18"/>
    </row>
    <row r="32" customFormat="false" ht="15" hidden="false" customHeight="true" outlineLevel="0" collapsed="false">
      <c r="K32" s="18"/>
    </row>
    <row r="33" customFormat="false" ht="15" hidden="false" customHeight="true" outlineLevel="0" collapsed="false">
      <c r="A33" s="19"/>
      <c r="B33" s="19"/>
      <c r="C33" s="19"/>
      <c r="D33" s="19"/>
      <c r="E33" s="19"/>
      <c r="F33" s="19"/>
      <c r="G33" s="19"/>
      <c r="H33" s="20" t="s">
        <v>24</v>
      </c>
      <c r="I33" s="20"/>
      <c r="J33" s="21" t="n">
        <f aca="false">J32*97/100</f>
        <v>0</v>
      </c>
      <c r="K33" s="22"/>
    </row>
    <row r="34" customFormat="false" ht="15" hidden="false" customHeight="true" outlineLevel="0" collapsed="false">
      <c r="A34" s="23" t="n">
        <v>1</v>
      </c>
      <c r="B34" s="24" t="s">
        <v>25</v>
      </c>
      <c r="C34" s="24"/>
      <c r="D34" s="24"/>
      <c r="E34" s="24"/>
      <c r="F34" s="24"/>
      <c r="G34" s="24"/>
      <c r="H34" s="25" t="s">
        <v>26</v>
      </c>
      <c r="I34" s="25"/>
      <c r="J34" s="26" t="n">
        <v>9000000</v>
      </c>
      <c r="K34" s="27"/>
    </row>
    <row r="35" customFormat="false" ht="15" hidden="false" customHeight="true" outlineLevel="0" collapsed="false">
      <c r="A35" s="23" t="n">
        <v>2</v>
      </c>
      <c r="B35" s="24" t="s">
        <v>27</v>
      </c>
      <c r="C35" s="24"/>
      <c r="D35" s="24"/>
      <c r="E35" s="24"/>
      <c r="F35" s="24"/>
      <c r="G35" s="24"/>
      <c r="H35" s="25" t="s">
        <v>28</v>
      </c>
      <c r="I35" s="25"/>
      <c r="J35" s="26" t="n">
        <v>22000000</v>
      </c>
      <c r="K35" s="28"/>
    </row>
    <row r="36" customFormat="false" ht="15" hidden="false" customHeight="true" outlineLevel="0" collapsed="false">
      <c r="A36" s="23" t="n">
        <v>3</v>
      </c>
      <c r="B36" s="29" t="s">
        <v>29</v>
      </c>
      <c r="C36" s="29"/>
      <c r="D36" s="29"/>
      <c r="E36" s="29"/>
      <c r="F36" s="29"/>
      <c r="G36" s="29"/>
      <c r="H36" s="25" t="s">
        <v>30</v>
      </c>
      <c r="I36" s="25"/>
      <c r="J36" s="26" t="n">
        <v>22000000</v>
      </c>
      <c r="K36" s="27"/>
    </row>
    <row r="37" customFormat="false" ht="15" hidden="false" customHeight="true" outlineLevel="0" collapsed="false">
      <c r="A37" s="23"/>
      <c r="B37" s="29" t="s">
        <v>31</v>
      </c>
      <c r="C37" s="29"/>
      <c r="D37" s="29"/>
      <c r="E37" s="29"/>
      <c r="F37" s="29"/>
      <c r="G37" s="29"/>
      <c r="H37" s="25"/>
      <c r="I37" s="25"/>
      <c r="J37" s="26" t="n">
        <v>-2000000</v>
      </c>
      <c r="K37" s="27"/>
    </row>
    <row r="38" customFormat="false" ht="15" hidden="false" customHeight="true" outlineLevel="0" collapsed="false">
      <c r="A38" s="23" t="n">
        <v>4</v>
      </c>
      <c r="B38" s="24" t="s">
        <v>32</v>
      </c>
      <c r="C38" s="24"/>
      <c r="D38" s="24"/>
      <c r="E38" s="24"/>
      <c r="F38" s="24"/>
      <c r="G38" s="24"/>
      <c r="H38" s="25" t="s">
        <v>33</v>
      </c>
      <c r="I38" s="25"/>
      <c r="J38" s="26" t="n">
        <f aca="false">J33-J34-J35-J36-J37</f>
        <v>-51000000</v>
      </c>
      <c r="K38" s="30"/>
    </row>
    <row r="39" customFormat="false" ht="15" hidden="false" customHeight="false" outlineLevel="0" collapsed="false">
      <c r="A39" s="31" t="s">
        <v>34</v>
      </c>
      <c r="H39" s="32"/>
      <c r="I39" s="32"/>
      <c r="K39" s="33"/>
    </row>
    <row r="40" customFormat="false" ht="15" hidden="false" customHeight="true" outlineLevel="0" collapsed="false">
      <c r="A40" s="34" t="s">
        <v>35</v>
      </c>
      <c r="B40" s="34"/>
      <c r="C40" s="34"/>
      <c r="J40" s="33"/>
      <c r="K40" s="33"/>
    </row>
    <row r="41" customFormat="false" ht="15" hidden="false" customHeight="true" outlineLevel="0" collapsed="false">
      <c r="A41" s="34"/>
      <c r="B41" s="34"/>
      <c r="C41" s="34"/>
      <c r="H41" s="34" t="s">
        <v>36</v>
      </c>
      <c r="I41" s="34"/>
      <c r="J41" s="33"/>
      <c r="K41" s="33"/>
    </row>
    <row r="42" customFormat="false" ht="15" hidden="false" customHeight="false" outlineLevel="0" collapsed="false">
      <c r="A42" s="34"/>
      <c r="B42" s="34"/>
      <c r="C42" s="34"/>
      <c r="J42" s="33"/>
      <c r="K42" s="33"/>
    </row>
  </sheetData>
  <mergeCells count="35">
    <mergeCell ref="A1:B5"/>
    <mergeCell ref="C1:J1"/>
    <mergeCell ref="C2:J2"/>
    <mergeCell ref="C3:J3"/>
    <mergeCell ref="C4:J4"/>
    <mergeCell ref="C5:J5"/>
    <mergeCell ref="A6:J6"/>
    <mergeCell ref="A7:B7"/>
    <mergeCell ref="A8:B8"/>
    <mergeCell ref="A10:B10"/>
    <mergeCell ref="A11:B11"/>
    <mergeCell ref="A12:A13"/>
    <mergeCell ref="B12:B13"/>
    <mergeCell ref="C12:C13"/>
    <mergeCell ref="D12:F12"/>
    <mergeCell ref="G12:G13"/>
    <mergeCell ref="H12:H13"/>
    <mergeCell ref="I12:I13"/>
    <mergeCell ref="J12:J13"/>
    <mergeCell ref="K12:K13"/>
    <mergeCell ref="A33:G33"/>
    <mergeCell ref="H33:I33"/>
    <mergeCell ref="B34:G34"/>
    <mergeCell ref="H34:I34"/>
    <mergeCell ref="B35:G35"/>
    <mergeCell ref="H35:I35"/>
    <mergeCell ref="B36:G36"/>
    <mergeCell ref="H36:I36"/>
    <mergeCell ref="B37:G37"/>
    <mergeCell ref="H37:I37"/>
    <mergeCell ref="B38:G38"/>
    <mergeCell ref="H38:I38"/>
    <mergeCell ref="H39:I39"/>
    <mergeCell ref="A40:C42"/>
    <mergeCell ref="H41:I41"/>
  </mergeCells>
  <printOptions headings="false" gridLines="false" gridLinesSet="true" horizontalCentered="false" verticalCentered="false"/>
  <pageMargins left="0.7" right="0.7" top="0.75" bottom="0.75" header="0.511811023622047" footer="0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>&amp;RV1.0.08.2020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8046875" defaultRowHeight="15" zeroHeight="false" outlineLevelRow="0" outlineLevelCol="0"/>
  <cols>
    <col min="1" max="1" customWidth="true" hidden="false" style="0" width="11.57" collapsed="false" outlineLevel="0"/>
    <col min="2" max="2" customWidth="true" hidden="false" style="0" width="24.41" collapsed="false" outlineLevel="0"/>
    <col min="3" max="3" customWidth="true" hidden="false" style="0" width="50.14" collapsed="false" outlineLevel="0"/>
    <col min="4" max="6" customWidth="true" hidden="false" style="0" width="11.43" collapsed="false" outlineLevel="0"/>
    <col min="7" max="7" customWidth="true" hidden="false" style="0" width="13.86" collapsed="false" outlineLevel="0"/>
    <col min="8" max="8" customWidth="true" hidden="false" style="0" width="19.99" collapsed="false" outlineLevel="0"/>
    <col min="9" max="9" customWidth="true" hidden="false" style="0" width="12.86" collapsed="false" outlineLevel="0"/>
    <col min="10" max="10" customWidth="true" hidden="false" style="0" width="19.99" collapsed="false" outlineLevel="0"/>
    <col min="11" max="11" customWidth="true" hidden="true" style="0" width="37.14" collapsed="false" outlineLevel="0"/>
  </cols>
  <sheetData>
    <row r="1" customFormat="false" ht="15" hidden="false" customHeight="true" outlineLevel="0" collapsed="false">
      <c r="A1" s="1" t="s">
        <v>0</v>
      </c>
      <c r="B1" s="1"/>
      <c r="C1" s="2" t="s">
        <v>1</v>
      </c>
      <c r="D1" s="2"/>
      <c r="E1" s="2"/>
      <c r="F1" s="2"/>
      <c r="G1" s="2"/>
      <c r="H1" s="2"/>
      <c r="I1" s="2"/>
      <c r="J1" s="2"/>
      <c r="K1" s="3"/>
    </row>
    <row r="2" customFormat="false" ht="15" hidden="false" customHeight="true" outlineLevel="0" collapsed="false">
      <c r="A2" s="1"/>
      <c r="B2" s="1"/>
      <c r="C2" s="4" t="s">
        <v>2</v>
      </c>
      <c r="D2" s="4"/>
      <c r="E2" s="4"/>
      <c r="F2" s="4"/>
      <c r="G2" s="4"/>
      <c r="H2" s="4"/>
      <c r="I2" s="4"/>
      <c r="J2" s="4"/>
      <c r="K2" s="5"/>
    </row>
    <row r="3" customFormat="false" ht="15" hidden="false" customHeight="true" outlineLevel="0" collapsed="false">
      <c r="A3" s="1"/>
      <c r="B3" s="1"/>
      <c r="C3" s="4" t="s">
        <v>3</v>
      </c>
      <c r="D3" s="4"/>
      <c r="E3" s="4"/>
      <c r="F3" s="4"/>
      <c r="G3" s="4"/>
      <c r="H3" s="4"/>
      <c r="I3" s="4"/>
      <c r="J3" s="4"/>
      <c r="K3" s="5"/>
    </row>
    <row r="4" customFormat="false" ht="15" hidden="false" customHeight="true" outlineLevel="0" collapsed="false">
      <c r="A4" s="1"/>
      <c r="B4" s="1"/>
      <c r="C4" s="4" t="s">
        <v>4</v>
      </c>
      <c r="D4" s="4"/>
      <c r="E4" s="4"/>
      <c r="F4" s="4"/>
      <c r="G4" s="4"/>
      <c r="H4" s="4"/>
      <c r="I4" s="4"/>
      <c r="J4" s="4"/>
      <c r="K4" s="5"/>
    </row>
    <row r="5" customFormat="false" ht="15" hidden="false" customHeight="true" outlineLevel="0" collapsed="false">
      <c r="A5" s="1"/>
      <c r="B5" s="1"/>
      <c r="C5" s="4" t="s">
        <v>5</v>
      </c>
      <c r="D5" s="4"/>
      <c r="E5" s="4"/>
      <c r="F5" s="4"/>
      <c r="G5" s="4"/>
      <c r="H5" s="4"/>
      <c r="I5" s="4"/>
      <c r="J5" s="4"/>
      <c r="K5" s="5"/>
    </row>
    <row r="6" customFormat="false" ht="15" hidden="false" customHeight="true" outlineLevel="0" collapsed="false">
      <c r="A6" s="6" t="s">
        <v>6</v>
      </c>
      <c r="B6" s="6"/>
      <c r="C6" s="6"/>
      <c r="D6" s="6"/>
      <c r="E6" s="6"/>
      <c r="F6" s="6"/>
      <c r="G6" s="6"/>
      <c r="H6" s="6"/>
      <c r="I6" s="6"/>
      <c r="J6" s="6"/>
      <c r="K6" s="7"/>
    </row>
    <row r="7" customFormat="false" ht="15" hidden="false" customHeight="true" outlineLevel="0" collapsed="false">
      <c r="A7" s="10" t="s">
        <v>37</v>
      </c>
      <c r="B7" s="10"/>
      <c r="C7" s="11"/>
      <c r="D7" s="11"/>
      <c r="E7" s="11"/>
      <c r="F7" s="11"/>
      <c r="G7" s="11"/>
      <c r="H7" s="11"/>
      <c r="I7" s="12"/>
      <c r="J7" s="13"/>
      <c r="K7" s="11"/>
    </row>
    <row r="8" customFormat="false" ht="15" hidden="false" customHeight="true" outlineLevel="0" collapsed="false">
      <c r="A8" s="10" t="s">
        <v>38</v>
      </c>
      <c r="B8" s="10"/>
      <c r="C8" s="35"/>
      <c r="D8" s="11"/>
      <c r="E8" s="11"/>
      <c r="F8" s="11"/>
      <c r="G8" s="11"/>
      <c r="H8" s="11"/>
      <c r="I8" s="12"/>
      <c r="J8" s="13"/>
      <c r="K8" s="11"/>
    </row>
    <row r="9" customFormat="false" ht="15" hidden="false" customHeight="false" outlineLevel="0" collapsed="false">
      <c r="A9" s="36" t="s">
        <v>39</v>
      </c>
      <c r="B9" s="37"/>
      <c r="C9" s="35"/>
      <c r="D9" s="11"/>
      <c r="E9" s="11"/>
      <c r="F9" s="11"/>
      <c r="G9" s="11"/>
      <c r="H9" s="11"/>
      <c r="I9" s="12"/>
      <c r="J9" s="13"/>
      <c r="K9" s="11"/>
    </row>
    <row r="10" customFormat="false" ht="15" hidden="false" customHeight="true" outlineLevel="0" collapsed="false">
      <c r="A10" s="10" t="s">
        <v>40</v>
      </c>
      <c r="B10" s="10"/>
      <c r="C10" s="11"/>
      <c r="D10" s="11"/>
      <c r="E10" s="11"/>
      <c r="F10" s="11"/>
      <c r="G10" s="11"/>
      <c r="H10" s="11"/>
      <c r="I10" s="12"/>
      <c r="J10" s="13"/>
      <c r="K10" s="11"/>
    </row>
    <row r="11" customFormat="false" ht="15" hidden="false" customHeight="true" outlineLevel="0" collapsed="false">
      <c r="A11" s="10" t="s">
        <v>11</v>
      </c>
      <c r="B11" s="10"/>
      <c r="C11" s="11"/>
      <c r="D11" s="11"/>
      <c r="E11" s="11"/>
      <c r="F11" s="11"/>
      <c r="G11" s="11"/>
      <c r="H11" s="11"/>
      <c r="I11" s="12"/>
      <c r="J11" s="13"/>
      <c r="K11" s="11"/>
    </row>
    <row r="12" customFormat="false" ht="15" hidden="false" customHeight="true" outlineLevel="0" collapsed="false">
      <c r="A12" s="14" t="s">
        <v>12</v>
      </c>
      <c r="B12" s="14" t="s">
        <v>13</v>
      </c>
      <c r="C12" s="14" t="s">
        <v>14</v>
      </c>
      <c r="D12" s="14" t="s">
        <v>15</v>
      </c>
      <c r="E12" s="14"/>
      <c r="F12" s="14"/>
      <c r="G12" s="14" t="s">
        <v>16</v>
      </c>
      <c r="H12" s="14" t="s">
        <v>17</v>
      </c>
      <c r="I12" s="15" t="s">
        <v>18</v>
      </c>
      <c r="J12" s="16" t="s">
        <v>19</v>
      </c>
      <c r="K12" s="17" t="s">
        <v>20</v>
      </c>
    </row>
    <row r="13" customFormat="false" ht="15" hidden="false" customHeight="false" outlineLevel="0" collapsed="false">
      <c r="A13" s="14"/>
      <c r="B13" s="14"/>
      <c r="C13" s="14"/>
      <c r="D13" s="14" t="s">
        <v>21</v>
      </c>
      <c r="E13" s="14" t="s">
        <v>22</v>
      </c>
      <c r="F13" s="14" t="s">
        <v>23</v>
      </c>
      <c r="G13" s="14"/>
      <c r="H13" s="14"/>
      <c r="I13" s="14"/>
      <c r="J13" s="14"/>
      <c r="K13" s="17"/>
    </row>
    <row r="14" customFormat="false" ht="15" hidden="false" customHeight="true" outlineLevel="0" collapsed="false">
      <c r="A14" s="38" t="s">
        <v>41</v>
      </c>
      <c r="B14" s="39" t="s">
        <v>42</v>
      </c>
      <c r="C14" s="39"/>
      <c r="D14" s="39"/>
      <c r="E14" s="39"/>
      <c r="F14" s="39"/>
      <c r="G14" s="39"/>
      <c r="H14" s="39"/>
      <c r="I14" s="39"/>
      <c r="J14" s="40" t="n">
        <f aca="false">SUM(J15:J18)</f>
        <v>69645100</v>
      </c>
      <c r="K14" s="41"/>
    </row>
    <row r="15" customFormat="false" ht="15" hidden="false" customHeight="false" outlineLevel="0" collapsed="false">
      <c r="A15" s="42" t="n">
        <v>1</v>
      </c>
      <c r="B15" s="42" t="s">
        <v>43</v>
      </c>
      <c r="C15" s="43" t="s">
        <v>44</v>
      </c>
      <c r="D15" s="42" t="n">
        <f aca="false">2505*2+3200</f>
        <v>8210</v>
      </c>
      <c r="E15" s="42" t="n">
        <v>600</v>
      </c>
      <c r="F15" s="42" t="n">
        <v>810</v>
      </c>
      <c r="G15" s="44" t="s">
        <v>45</v>
      </c>
      <c r="H15" s="45" t="n">
        <v>3750000</v>
      </c>
      <c r="I15" s="46" t="n">
        <f aca="false">D15/10^3</f>
        <v>8.21</v>
      </c>
      <c r="J15" s="18" t="n">
        <f aca="false">I15*H15</f>
        <v>30787500</v>
      </c>
      <c r="K15" s="18"/>
    </row>
    <row r="16" customFormat="false" ht="15" hidden="false" customHeight="false" outlineLevel="0" collapsed="false">
      <c r="A16" s="42" t="n">
        <v>2</v>
      </c>
      <c r="B16" s="44" t="s">
        <v>46</v>
      </c>
      <c r="C16" s="43" t="s">
        <v>47</v>
      </c>
      <c r="D16" s="42" t="n">
        <f aca="false">D15+250-2050</f>
        <v>6410</v>
      </c>
      <c r="E16" s="42" t="n">
        <v>350</v>
      </c>
      <c r="F16" s="42" t="n">
        <v>800</v>
      </c>
      <c r="G16" s="44" t="s">
        <v>45</v>
      </c>
      <c r="H16" s="45" t="n">
        <v>2860000</v>
      </c>
      <c r="I16" s="46" t="n">
        <f aca="false">D16/10^3</f>
        <v>6.41</v>
      </c>
      <c r="J16" s="18" t="n">
        <f aca="false">I16*H16</f>
        <v>18332600</v>
      </c>
      <c r="K16" s="18"/>
    </row>
    <row r="17" customFormat="false" ht="15" hidden="false" customHeight="false" outlineLevel="0" collapsed="false">
      <c r="A17" s="42" t="n">
        <v>3</v>
      </c>
      <c r="B17" s="44" t="s">
        <v>48</v>
      </c>
      <c r="C17" s="43" t="s">
        <v>49</v>
      </c>
      <c r="D17" s="42" t="n">
        <f aca="false">D16</f>
        <v>6410</v>
      </c>
      <c r="E17" s="42" t="n">
        <v>350</v>
      </c>
      <c r="F17" s="42" t="n">
        <f aca="false">2815-810-800-600</f>
        <v>605</v>
      </c>
      <c r="G17" s="44" t="s">
        <v>45</v>
      </c>
      <c r="H17" s="45" t="n">
        <v>2500000</v>
      </c>
      <c r="I17" s="46" t="n">
        <f aca="false">D17/10^3</f>
        <v>6.41</v>
      </c>
      <c r="J17" s="18" t="n">
        <f aca="false">I17*H17</f>
        <v>16025000</v>
      </c>
      <c r="K17" s="18"/>
    </row>
    <row r="18" customFormat="false" ht="15" hidden="false" customHeight="false" outlineLevel="0" collapsed="false">
      <c r="A18" s="42" t="n">
        <v>4</v>
      </c>
      <c r="B18" s="44" t="s">
        <v>50</v>
      </c>
      <c r="C18" s="43" t="s">
        <v>51</v>
      </c>
      <c r="D18" s="42" t="n">
        <v>1200</v>
      </c>
      <c r="E18" s="42" t="n">
        <v>700</v>
      </c>
      <c r="F18" s="42" t="n">
        <v>870</v>
      </c>
      <c r="G18" s="44" t="s">
        <v>45</v>
      </c>
      <c r="H18" s="45" t="n">
        <f aca="false">H15</f>
        <v>3750000</v>
      </c>
      <c r="I18" s="46" t="n">
        <f aca="false">D18/10^3</f>
        <v>1.2</v>
      </c>
      <c r="J18" s="18" t="n">
        <f aca="false">I18*H18</f>
        <v>4500000</v>
      </c>
      <c r="K18" s="18"/>
    </row>
    <row r="19" customFormat="false" ht="15" hidden="false" customHeight="true" outlineLevel="0" collapsed="false">
      <c r="A19" s="42"/>
      <c r="B19" s="19" t="s">
        <v>52</v>
      </c>
      <c r="C19" s="19"/>
      <c r="D19" s="19"/>
      <c r="E19" s="19"/>
      <c r="F19" s="19"/>
      <c r="G19" s="19"/>
      <c r="H19" s="19"/>
      <c r="I19" s="19"/>
      <c r="J19" s="47" t="n">
        <f aca="false">SUM(J20:J30)</f>
        <v>21425000</v>
      </c>
      <c r="K19" s="18"/>
    </row>
    <row r="20" customFormat="false" ht="15" hidden="false" customHeight="false" outlineLevel="0" collapsed="false">
      <c r="A20" s="42" t="n">
        <v>1</v>
      </c>
      <c r="B20" s="48" t="s">
        <v>53</v>
      </c>
      <c r="C20" s="49" t="s">
        <v>54</v>
      </c>
      <c r="D20" s="44"/>
      <c r="E20" s="44"/>
      <c r="F20" s="44"/>
      <c r="G20" s="44" t="s">
        <v>55</v>
      </c>
      <c r="H20" s="50" t="n">
        <v>550000</v>
      </c>
      <c r="I20" s="51" t="n">
        <v>2</v>
      </c>
      <c r="J20" s="18" t="n">
        <f aca="false">I20*H20</f>
        <v>1100000</v>
      </c>
      <c r="K20" s="18"/>
    </row>
    <row r="21" customFormat="false" ht="15" hidden="false" customHeight="false" outlineLevel="0" collapsed="false">
      <c r="A21" s="42" t="n">
        <v>2</v>
      </c>
      <c r="B21" s="48" t="s">
        <v>56</v>
      </c>
      <c r="C21" s="49" t="s">
        <v>54</v>
      </c>
      <c r="D21" s="44"/>
      <c r="E21" s="44"/>
      <c r="F21" s="44"/>
      <c r="G21" s="44" t="s">
        <v>55</v>
      </c>
      <c r="H21" s="50" t="n">
        <v>450000</v>
      </c>
      <c r="I21" s="51" t="n">
        <v>3</v>
      </c>
      <c r="J21" s="18" t="n">
        <f aca="false">I21*H21</f>
        <v>1350000</v>
      </c>
      <c r="K21" s="18"/>
    </row>
    <row r="22" customFormat="false" ht="15" hidden="false" customHeight="false" outlineLevel="0" collapsed="false">
      <c r="A22" s="42" t="n">
        <v>3</v>
      </c>
      <c r="B22" s="48" t="s">
        <v>57</v>
      </c>
      <c r="C22" s="49" t="s">
        <v>58</v>
      </c>
      <c r="D22" s="44"/>
      <c r="E22" s="44"/>
      <c r="F22" s="44"/>
      <c r="G22" s="44" t="s">
        <v>55</v>
      </c>
      <c r="H22" s="50" t="n">
        <v>1705000</v>
      </c>
      <c r="I22" s="51" t="n">
        <v>2</v>
      </c>
      <c r="J22" s="18" t="n">
        <f aca="false">I22*H22</f>
        <v>3410000</v>
      </c>
      <c r="K22" s="18"/>
    </row>
    <row r="23" customFormat="false" ht="15" hidden="false" customHeight="false" outlineLevel="0" collapsed="false">
      <c r="A23" s="42" t="n">
        <v>4</v>
      </c>
      <c r="B23" s="52" t="s">
        <v>59</v>
      </c>
      <c r="C23" s="49" t="s">
        <v>60</v>
      </c>
      <c r="D23" s="44"/>
      <c r="E23" s="44"/>
      <c r="F23" s="44"/>
      <c r="G23" s="52" t="s">
        <v>55</v>
      </c>
      <c r="H23" s="53" t="n">
        <v>1900000</v>
      </c>
      <c r="I23" s="51" t="n">
        <v>1</v>
      </c>
      <c r="J23" s="18" t="n">
        <f aca="false">I23*H23</f>
        <v>1900000</v>
      </c>
      <c r="K23" s="18"/>
    </row>
    <row r="24" customFormat="false" ht="15" hidden="false" customHeight="false" outlineLevel="0" collapsed="false">
      <c r="A24" s="42" t="n">
        <v>5</v>
      </c>
      <c r="B24" s="52" t="s">
        <v>61</v>
      </c>
      <c r="C24" s="49" t="s">
        <v>62</v>
      </c>
      <c r="D24" s="44"/>
      <c r="E24" s="44"/>
      <c r="F24" s="44"/>
      <c r="G24" s="52" t="s">
        <v>55</v>
      </c>
      <c r="H24" s="53" t="n">
        <v>1900000</v>
      </c>
      <c r="I24" s="51" t="n">
        <v>1</v>
      </c>
      <c r="J24" s="18" t="n">
        <f aca="false">I24*H24</f>
        <v>1900000</v>
      </c>
      <c r="K24" s="18"/>
    </row>
    <row r="25" customFormat="false" ht="15" hidden="false" customHeight="false" outlineLevel="0" collapsed="false">
      <c r="A25" s="42" t="n">
        <v>6</v>
      </c>
      <c r="B25" s="48" t="s">
        <v>63</v>
      </c>
      <c r="C25" s="49" t="s">
        <v>64</v>
      </c>
      <c r="D25" s="44"/>
      <c r="E25" s="44"/>
      <c r="F25" s="44"/>
      <c r="G25" s="44" t="s">
        <v>55</v>
      </c>
      <c r="H25" s="54" t="n">
        <v>5885000</v>
      </c>
      <c r="I25" s="51" t="n">
        <v>1</v>
      </c>
      <c r="J25" s="18" t="n">
        <f aca="false">I25*H25</f>
        <v>5885000</v>
      </c>
      <c r="K25" s="18"/>
    </row>
    <row r="26" customFormat="false" ht="15" hidden="false" customHeight="false" outlineLevel="0" collapsed="false">
      <c r="A26" s="42" t="n">
        <v>7</v>
      </c>
      <c r="B26" s="48" t="s">
        <v>65</v>
      </c>
      <c r="C26" s="52" t="s">
        <v>66</v>
      </c>
      <c r="D26" s="52"/>
      <c r="E26" s="52"/>
      <c r="F26" s="52"/>
      <c r="G26" s="52" t="s">
        <v>67</v>
      </c>
      <c r="H26" s="53" t="n">
        <v>880000</v>
      </c>
      <c r="I26" s="51" t="n">
        <v>1</v>
      </c>
      <c r="J26" s="18" t="n">
        <f aca="false">I26*H26</f>
        <v>880000</v>
      </c>
      <c r="K26" s="18"/>
    </row>
    <row r="27" customFormat="false" ht="15" hidden="false" customHeight="false" outlineLevel="0" collapsed="false">
      <c r="A27" s="42" t="n">
        <v>8</v>
      </c>
      <c r="B27" s="44" t="s">
        <v>68</v>
      </c>
      <c r="C27" s="42" t="s">
        <v>69</v>
      </c>
      <c r="D27" s="44"/>
      <c r="E27" s="44"/>
      <c r="F27" s="44"/>
      <c r="G27" s="44" t="s">
        <v>70</v>
      </c>
      <c r="H27" s="54" t="n">
        <v>0</v>
      </c>
      <c r="I27" s="46" t="n">
        <v>48</v>
      </c>
      <c r="J27" s="18" t="n">
        <f aca="false">I27*H27</f>
        <v>0</v>
      </c>
      <c r="K27" s="18"/>
    </row>
    <row r="28" customFormat="false" ht="15" hidden="false" customHeight="false" outlineLevel="0" collapsed="false">
      <c r="A28" s="42" t="n">
        <v>9</v>
      </c>
      <c r="B28" s="48" t="s">
        <v>71</v>
      </c>
      <c r="C28" s="42" t="s">
        <v>72</v>
      </c>
      <c r="D28" s="44"/>
      <c r="E28" s="44"/>
      <c r="F28" s="44"/>
      <c r="G28" s="42" t="s">
        <v>73</v>
      </c>
      <c r="H28" s="54" t="n">
        <v>0</v>
      </c>
      <c r="I28" s="51" t="n">
        <v>8</v>
      </c>
      <c r="J28" s="18" t="n">
        <f aca="false">I28*H28</f>
        <v>0</v>
      </c>
      <c r="K28" s="18"/>
    </row>
    <row r="29" customFormat="false" ht="15" hidden="false" customHeight="false" outlineLevel="0" collapsed="false">
      <c r="A29" s="42" t="n">
        <v>10</v>
      </c>
      <c r="B29" s="44" t="s">
        <v>74</v>
      </c>
      <c r="C29" s="44" t="s">
        <v>75</v>
      </c>
      <c r="D29" s="44"/>
      <c r="E29" s="44"/>
      <c r="F29" s="44"/>
      <c r="G29" s="44" t="s">
        <v>70</v>
      </c>
      <c r="H29" s="54" t="n">
        <v>0</v>
      </c>
      <c r="I29" s="46" t="n">
        <v>16</v>
      </c>
      <c r="J29" s="18" t="n">
        <f aca="false">I29*H29</f>
        <v>0</v>
      </c>
      <c r="K29" s="18"/>
    </row>
    <row r="30" customFormat="false" ht="15" hidden="false" customHeight="false" outlineLevel="0" collapsed="false">
      <c r="A30" s="42" t="n">
        <v>11</v>
      </c>
      <c r="B30" s="44" t="s">
        <v>76</v>
      </c>
      <c r="C30" s="42" t="s">
        <v>77</v>
      </c>
      <c r="D30" s="44"/>
      <c r="E30" s="44"/>
      <c r="F30" s="44"/>
      <c r="G30" s="42" t="s">
        <v>70</v>
      </c>
      <c r="H30" s="55" t="n">
        <v>100000</v>
      </c>
      <c r="I30" s="56" t="n">
        <v>50</v>
      </c>
      <c r="J30" s="18" t="n">
        <f aca="false">I30*H30</f>
        <v>5000000</v>
      </c>
      <c r="K30" s="18"/>
    </row>
    <row r="31" customFormat="false" ht="15" hidden="false" customHeight="true" outlineLevel="0" collapsed="false">
      <c r="A31" s="42"/>
      <c r="B31" s="57"/>
      <c r="C31" s="57"/>
      <c r="D31" s="57"/>
      <c r="E31" s="57"/>
      <c r="F31" s="57"/>
      <c r="G31" s="58"/>
      <c r="H31" s="59" t="s">
        <v>78</v>
      </c>
      <c r="I31" s="59"/>
      <c r="J31" s="47" t="n">
        <f aca="false">SUM(J19+J14)</f>
        <v>91070100</v>
      </c>
      <c r="K31" s="18"/>
    </row>
    <row r="32" customFormat="false" ht="15" hidden="false" customHeight="true" outlineLevel="0" collapsed="false">
      <c r="A32" s="19"/>
      <c r="B32" s="19"/>
      <c r="C32" s="19"/>
      <c r="D32" s="19"/>
      <c r="E32" s="19"/>
      <c r="F32" s="19"/>
      <c r="G32" s="19"/>
      <c r="H32" s="20" t="s">
        <v>24</v>
      </c>
      <c r="I32" s="20"/>
      <c r="J32" s="21" t="n">
        <f aca="false">J31*97/100</f>
        <v>88337997</v>
      </c>
      <c r="K32" s="22"/>
    </row>
    <row r="33" customFormat="false" ht="15" hidden="false" customHeight="true" outlineLevel="0" collapsed="false">
      <c r="A33" s="23" t="n">
        <v>1</v>
      </c>
      <c r="B33" s="24" t="s">
        <v>25</v>
      </c>
      <c r="C33" s="24"/>
      <c r="D33" s="24"/>
      <c r="E33" s="24"/>
      <c r="F33" s="24"/>
      <c r="G33" s="24"/>
      <c r="H33" s="25" t="s">
        <v>26</v>
      </c>
      <c r="I33" s="25"/>
      <c r="J33" s="26" t="n">
        <v>13000000</v>
      </c>
      <c r="K33" s="27"/>
    </row>
    <row r="34" customFormat="false" ht="15" hidden="false" customHeight="true" outlineLevel="0" collapsed="false">
      <c r="A34" s="23" t="n">
        <v>2</v>
      </c>
      <c r="B34" s="24" t="s">
        <v>27</v>
      </c>
      <c r="C34" s="24"/>
      <c r="D34" s="24"/>
      <c r="E34" s="24"/>
      <c r="F34" s="24"/>
      <c r="G34" s="24"/>
      <c r="H34" s="25" t="s">
        <v>28</v>
      </c>
      <c r="I34" s="25"/>
      <c r="J34" s="26" t="n">
        <v>35000000</v>
      </c>
      <c r="K34" s="28"/>
    </row>
    <row r="35" customFormat="false" ht="15" hidden="false" customHeight="true" outlineLevel="0" collapsed="false">
      <c r="A35" s="23" t="n">
        <v>3</v>
      </c>
      <c r="B35" s="29" t="s">
        <v>29</v>
      </c>
      <c r="C35" s="29"/>
      <c r="D35" s="29"/>
      <c r="E35" s="29"/>
      <c r="F35" s="29"/>
      <c r="G35" s="29"/>
      <c r="H35" s="25" t="s">
        <v>30</v>
      </c>
      <c r="I35" s="25"/>
      <c r="J35" s="26" t="n">
        <v>30000000</v>
      </c>
      <c r="K35" s="27"/>
    </row>
    <row r="36" customFormat="false" ht="15" hidden="false" customHeight="true" outlineLevel="0" collapsed="false">
      <c r="A36" s="23" t="n">
        <v>4</v>
      </c>
      <c r="B36" s="24" t="s">
        <v>32</v>
      </c>
      <c r="C36" s="24"/>
      <c r="D36" s="24"/>
      <c r="E36" s="24"/>
      <c r="F36" s="24"/>
      <c r="G36" s="24"/>
      <c r="H36" s="25" t="s">
        <v>33</v>
      </c>
      <c r="I36" s="25"/>
      <c r="J36" s="26" t="n">
        <f aca="false">J32-J33-J34-J35</f>
        <v>10337997</v>
      </c>
      <c r="K36" s="30"/>
    </row>
    <row r="37" customFormat="false" ht="15" hidden="false" customHeight="false" outlineLevel="0" collapsed="false">
      <c r="A37" s="31" t="s">
        <v>34</v>
      </c>
      <c r="H37" s="32"/>
      <c r="I37" s="32"/>
      <c r="K37" s="33"/>
    </row>
    <row r="38" customFormat="false" ht="15" hidden="false" customHeight="true" outlineLevel="0" collapsed="false">
      <c r="A38" s="34" t="s">
        <v>35</v>
      </c>
      <c r="B38" s="34"/>
      <c r="C38" s="34"/>
      <c r="J38" s="33"/>
      <c r="K38" s="33"/>
    </row>
    <row r="39" customFormat="false" ht="15" hidden="false" customHeight="true" outlineLevel="0" collapsed="false">
      <c r="A39" s="34"/>
      <c r="B39" s="34"/>
      <c r="C39" s="34"/>
      <c r="H39" s="34" t="s">
        <v>36</v>
      </c>
      <c r="I39" s="34"/>
      <c r="J39" s="33"/>
      <c r="K39" s="33"/>
    </row>
    <row r="40" customFormat="false" ht="15" hidden="false" customHeight="false" outlineLevel="0" collapsed="false">
      <c r="A40" s="34"/>
      <c r="B40" s="34"/>
      <c r="C40" s="34"/>
      <c r="J40" s="33"/>
      <c r="K40" s="33"/>
    </row>
  </sheetData>
  <mergeCells count="47">
    <mergeCell ref="A1:B5"/>
    <mergeCell ref="C1:J1"/>
    <mergeCell ref="C2:J2"/>
    <mergeCell ref="C3:J3"/>
    <mergeCell ref="C4:J4"/>
    <mergeCell ref="C5:J5"/>
    <mergeCell ref="A6:J6"/>
    <mergeCell ref="A7:B7"/>
    <mergeCell ref="A8:B8"/>
    <mergeCell ref="A10:B10"/>
    <mergeCell ref="A11:B11"/>
    <mergeCell ref="A12:A13"/>
    <mergeCell ref="B12:B13"/>
    <mergeCell ref="C12:C13"/>
    <mergeCell ref="D12:F12"/>
    <mergeCell ref="G12:G13"/>
    <mergeCell ref="H12:H13"/>
    <mergeCell ref="I12:I13"/>
    <mergeCell ref="J12:J13"/>
    <mergeCell ref="K12:K13"/>
    <mergeCell ref="B14:I14"/>
    <mergeCell ref="B19:I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H31:I31"/>
    <mergeCell ref="A32:G32"/>
    <mergeCell ref="H32:I32"/>
    <mergeCell ref="B33:G33"/>
    <mergeCell ref="H33:I33"/>
    <mergeCell ref="B34:G34"/>
    <mergeCell ref="H34:I34"/>
    <mergeCell ref="B35:G35"/>
    <mergeCell ref="H35:I35"/>
    <mergeCell ref="B36:G36"/>
    <mergeCell ref="H36:I36"/>
    <mergeCell ref="H37:I37"/>
    <mergeCell ref="A38:C40"/>
    <mergeCell ref="H39:I39"/>
  </mergeCells>
  <printOptions headings="false" gridLines="false" gridLinesSet="true" horizontalCentered="false" verticalCentered="false"/>
  <pageMargins left="0.7" right="0.7" top="0.75" bottom="0.75" header="0.511811023622047" footer="0"/>
  <pageSetup paperSize="9" scale="5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&amp;RV1.0.08.2020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8046875" defaultRowHeight="15" zeroHeight="false" outlineLevelRow="0" outlineLevelCol="0"/>
  <cols>
    <col min="1" max="1" customWidth="true" hidden="false" style="0" width="11.57" collapsed="false" outlineLevel="0"/>
    <col min="2" max="2" customWidth="true" hidden="false" style="0" width="24.41" collapsed="false" outlineLevel="0"/>
    <col min="3" max="3" customWidth="true" hidden="false" style="0" width="42.57" collapsed="false" outlineLevel="0"/>
    <col min="4" max="6" customWidth="true" hidden="false" style="0" width="11.43" collapsed="false" outlineLevel="0"/>
    <col min="7" max="7" customWidth="true" hidden="false" style="0" width="13.86" collapsed="false" outlineLevel="0"/>
    <col min="8" max="8" customWidth="true" hidden="false" style="0" width="19.99" collapsed="false" outlineLevel="0"/>
    <col min="9" max="9" customWidth="true" hidden="false" style="0" width="12.86" collapsed="false" outlineLevel="0"/>
    <col min="10" max="10" customWidth="true" hidden="false" style="0" width="19.99" collapsed="false" outlineLevel="0"/>
    <col min="11" max="11" customWidth="true" hidden="true" style="0" width="37.14" collapsed="false" outlineLevel="0"/>
  </cols>
  <sheetData>
    <row r="1" customFormat="false" ht="15" hidden="false" customHeight="true" outlineLevel="0" collapsed="false">
      <c r="A1" s="1" t="s">
        <v>0</v>
      </c>
      <c r="B1" s="1"/>
      <c r="C1" s="2" t="s">
        <v>1</v>
      </c>
      <c r="D1" s="2"/>
      <c r="E1" s="2"/>
      <c r="F1" s="2"/>
      <c r="G1" s="2"/>
      <c r="H1" s="2"/>
      <c r="I1" s="2"/>
      <c r="J1" s="2"/>
      <c r="K1" s="3"/>
    </row>
    <row r="2" customFormat="false" ht="15" hidden="false" customHeight="true" outlineLevel="0" collapsed="false">
      <c r="A2" s="1"/>
      <c r="B2" s="1"/>
      <c r="C2" s="4" t="s">
        <v>2</v>
      </c>
      <c r="D2" s="4"/>
      <c r="E2" s="4"/>
      <c r="F2" s="4"/>
      <c r="G2" s="4"/>
      <c r="H2" s="4"/>
      <c r="I2" s="4"/>
      <c r="J2" s="4"/>
      <c r="K2" s="5"/>
    </row>
    <row r="3" customFormat="false" ht="15" hidden="false" customHeight="true" outlineLevel="0" collapsed="false">
      <c r="A3" s="1"/>
      <c r="B3" s="1"/>
      <c r="C3" s="4" t="s">
        <v>3</v>
      </c>
      <c r="D3" s="4"/>
      <c r="E3" s="4"/>
      <c r="F3" s="4"/>
      <c r="G3" s="4"/>
      <c r="H3" s="4"/>
      <c r="I3" s="4"/>
      <c r="J3" s="4"/>
      <c r="K3" s="5"/>
    </row>
    <row r="4" customFormat="false" ht="15" hidden="false" customHeight="true" outlineLevel="0" collapsed="false">
      <c r="A4" s="1"/>
      <c r="B4" s="1"/>
      <c r="C4" s="4" t="s">
        <v>4</v>
      </c>
      <c r="D4" s="4"/>
      <c r="E4" s="4"/>
      <c r="F4" s="4"/>
      <c r="G4" s="4"/>
      <c r="H4" s="4"/>
      <c r="I4" s="4"/>
      <c r="J4" s="4"/>
      <c r="K4" s="5"/>
    </row>
    <row r="5" customFormat="false" ht="15" hidden="false" customHeight="true" outlineLevel="0" collapsed="false">
      <c r="A5" s="1"/>
      <c r="B5" s="1"/>
      <c r="C5" s="4" t="s">
        <v>5</v>
      </c>
      <c r="D5" s="4"/>
      <c r="E5" s="4"/>
      <c r="F5" s="4"/>
      <c r="G5" s="4"/>
      <c r="H5" s="4"/>
      <c r="I5" s="4"/>
      <c r="J5" s="4"/>
      <c r="K5" s="5"/>
    </row>
    <row r="6" customFormat="false" ht="15" hidden="false" customHeight="true" outlineLevel="0" collapsed="false">
      <c r="A6" s="6" t="s">
        <v>6</v>
      </c>
      <c r="B6" s="6"/>
      <c r="C6" s="6"/>
      <c r="D6" s="6"/>
      <c r="E6" s="6"/>
      <c r="F6" s="6"/>
      <c r="G6" s="6"/>
      <c r="H6" s="6"/>
      <c r="I6" s="6"/>
      <c r="J6" s="6"/>
      <c r="K6" s="7"/>
    </row>
    <row r="7" customFormat="false" ht="15" hidden="false" customHeight="true" outlineLevel="0" collapsed="false">
      <c r="A7" s="10" t="s">
        <v>79</v>
      </c>
      <c r="B7" s="10"/>
      <c r="C7" s="11"/>
      <c r="D7" s="11"/>
      <c r="E7" s="11"/>
      <c r="F7" s="11"/>
      <c r="G7" s="11"/>
      <c r="H7" s="11"/>
      <c r="I7" s="12"/>
      <c r="J7" s="13"/>
      <c r="K7" s="11"/>
    </row>
    <row r="8" customFormat="false" ht="15" hidden="false" customHeight="true" outlineLevel="0" collapsed="false">
      <c r="A8" s="10" t="s">
        <v>80</v>
      </c>
      <c r="B8" s="10"/>
      <c r="C8" s="35"/>
      <c r="D8" s="11"/>
      <c r="E8" s="11"/>
      <c r="F8" s="11"/>
      <c r="G8" s="11"/>
      <c r="H8" s="11"/>
      <c r="I8" s="12"/>
      <c r="J8" s="13"/>
      <c r="K8" s="11"/>
    </row>
    <row r="9" customFormat="false" ht="15" hidden="false" customHeight="false" outlineLevel="0" collapsed="false">
      <c r="A9" s="36" t="s">
        <v>39</v>
      </c>
      <c r="B9" s="37"/>
      <c r="C9" s="35"/>
      <c r="D9" s="11"/>
      <c r="E9" s="11"/>
      <c r="F9" s="11"/>
      <c r="G9" s="11"/>
      <c r="H9" s="11"/>
      <c r="I9" s="12"/>
      <c r="J9" s="13"/>
      <c r="K9" s="11"/>
    </row>
    <row r="10" customFormat="false" ht="15" hidden="false" customHeight="true" outlineLevel="0" collapsed="false">
      <c r="A10" s="10" t="s">
        <v>81</v>
      </c>
      <c r="B10" s="10"/>
      <c r="C10" s="11"/>
      <c r="D10" s="11"/>
      <c r="E10" s="11"/>
      <c r="F10" s="11"/>
      <c r="G10" s="11"/>
      <c r="H10" s="11"/>
      <c r="I10" s="12"/>
      <c r="J10" s="13"/>
      <c r="K10" s="11"/>
    </row>
    <row r="11" customFormat="false" ht="15" hidden="false" customHeight="true" outlineLevel="0" collapsed="false">
      <c r="A11" s="10" t="s">
        <v>11</v>
      </c>
      <c r="B11" s="10"/>
      <c r="C11" s="11"/>
      <c r="D11" s="11"/>
      <c r="E11" s="11"/>
      <c r="F11" s="11"/>
      <c r="G11" s="11"/>
      <c r="H11" s="11"/>
      <c r="I11" s="12"/>
      <c r="J11" s="13"/>
      <c r="K11" s="11"/>
    </row>
    <row r="12" customFormat="false" ht="15" hidden="false" customHeight="true" outlineLevel="0" collapsed="false">
      <c r="A12" s="14" t="s">
        <v>12</v>
      </c>
      <c r="B12" s="14" t="s">
        <v>13</v>
      </c>
      <c r="C12" s="14" t="s">
        <v>14</v>
      </c>
      <c r="D12" s="14" t="s">
        <v>15</v>
      </c>
      <c r="E12" s="14"/>
      <c r="F12" s="14"/>
      <c r="G12" s="14" t="s">
        <v>16</v>
      </c>
      <c r="H12" s="14" t="s">
        <v>17</v>
      </c>
      <c r="I12" s="15" t="s">
        <v>18</v>
      </c>
      <c r="J12" s="16" t="s">
        <v>19</v>
      </c>
      <c r="K12" s="17" t="s">
        <v>20</v>
      </c>
    </row>
    <row r="13" customFormat="false" ht="15" hidden="false" customHeight="false" outlineLevel="0" collapsed="false">
      <c r="A13" s="14"/>
      <c r="B13" s="14"/>
      <c r="C13" s="14"/>
      <c r="D13" s="14" t="s">
        <v>21</v>
      </c>
      <c r="E13" s="14" t="s">
        <v>22</v>
      </c>
      <c r="F13" s="14" t="s">
        <v>23</v>
      </c>
      <c r="G13" s="14"/>
      <c r="H13" s="14"/>
      <c r="I13" s="14"/>
      <c r="J13" s="14"/>
      <c r="K13" s="17"/>
    </row>
    <row r="14" customFormat="false" ht="15" hidden="false" customHeight="true" outlineLevel="0" collapsed="false">
      <c r="A14" s="60" t="s">
        <v>41</v>
      </c>
      <c r="B14" s="60" t="s">
        <v>42</v>
      </c>
      <c r="C14" s="60"/>
      <c r="D14" s="60"/>
      <c r="E14" s="60"/>
      <c r="F14" s="60"/>
      <c r="G14" s="60"/>
      <c r="H14" s="60"/>
      <c r="I14" s="60"/>
      <c r="J14" s="47" t="n">
        <f aca="false">SUM(J15:J18)</f>
        <v>65733400</v>
      </c>
      <c r="K14" s="41"/>
    </row>
    <row r="15" customFormat="false" ht="15" hidden="false" customHeight="false" outlineLevel="0" collapsed="false">
      <c r="A15" s="42" t="n">
        <v>1</v>
      </c>
      <c r="B15" s="42" t="s">
        <v>43</v>
      </c>
      <c r="C15" s="43" t="s">
        <v>82</v>
      </c>
      <c r="D15" s="42" t="n">
        <f aca="false">2900+2850+4390-1200</f>
        <v>8940</v>
      </c>
      <c r="E15" s="42" t="n">
        <v>600</v>
      </c>
      <c r="F15" s="42" t="n">
        <v>810</v>
      </c>
      <c r="G15" s="44" t="s">
        <v>45</v>
      </c>
      <c r="H15" s="45" t="n">
        <v>3250000</v>
      </c>
      <c r="I15" s="46" t="n">
        <f aca="false">D15/10^3</f>
        <v>8.94</v>
      </c>
      <c r="J15" s="18" t="n">
        <f aca="false">I15*H15</f>
        <v>29055000</v>
      </c>
      <c r="K15" s="18"/>
    </row>
    <row r="16" customFormat="false" ht="15" hidden="false" customHeight="false" outlineLevel="0" collapsed="false">
      <c r="A16" s="42" t="n">
        <v>2</v>
      </c>
      <c r="B16" s="44" t="s">
        <v>46</v>
      </c>
      <c r="C16" s="43" t="s">
        <v>83</v>
      </c>
      <c r="D16" s="42" t="n">
        <f aca="false">2900+4390-350</f>
        <v>6940</v>
      </c>
      <c r="E16" s="42" t="n">
        <v>350</v>
      </c>
      <c r="F16" s="42" t="n">
        <v>800</v>
      </c>
      <c r="G16" s="44" t="s">
        <v>45</v>
      </c>
      <c r="H16" s="45" t="n">
        <v>2360000</v>
      </c>
      <c r="I16" s="46" t="n">
        <f aca="false">D16/10^3</f>
        <v>6.94</v>
      </c>
      <c r="J16" s="18" t="n">
        <f aca="false">I16*H16</f>
        <v>16378400</v>
      </c>
      <c r="K16" s="18"/>
    </row>
    <row r="17" customFormat="false" ht="15" hidden="false" customHeight="false" outlineLevel="0" collapsed="false">
      <c r="A17" s="42" t="n">
        <v>3</v>
      </c>
      <c r="B17" s="44" t="s">
        <v>48</v>
      </c>
      <c r="C17" s="43" t="s">
        <v>83</v>
      </c>
      <c r="D17" s="42" t="n">
        <f aca="false">D16</f>
        <v>6940</v>
      </c>
      <c r="E17" s="42" t="n">
        <v>350</v>
      </c>
      <c r="F17" s="42" t="n">
        <f aca="false">2815-810-800-600</f>
        <v>605</v>
      </c>
      <c r="G17" s="44" t="s">
        <v>45</v>
      </c>
      <c r="H17" s="45" t="n">
        <v>2000000</v>
      </c>
      <c r="I17" s="46" t="n">
        <f aca="false">D17/10^3</f>
        <v>6.94</v>
      </c>
      <c r="J17" s="18" t="n">
        <f aca="false">I17*H17</f>
        <v>13880000</v>
      </c>
      <c r="K17" s="18"/>
    </row>
    <row r="18" customFormat="false" ht="15" hidden="false" customHeight="false" outlineLevel="0" collapsed="false">
      <c r="A18" s="42" t="n">
        <v>4</v>
      </c>
      <c r="B18" s="44" t="s">
        <v>50</v>
      </c>
      <c r="C18" s="43" t="s">
        <v>84</v>
      </c>
      <c r="D18" s="42" t="n">
        <v>1200</v>
      </c>
      <c r="E18" s="42" t="n">
        <v>700</v>
      </c>
      <c r="F18" s="42" t="n">
        <v>870</v>
      </c>
      <c r="G18" s="44" t="s">
        <v>45</v>
      </c>
      <c r="H18" s="45" t="n">
        <v>5350000</v>
      </c>
      <c r="I18" s="46" t="n">
        <f aca="false">D18/10^3</f>
        <v>1.2</v>
      </c>
      <c r="J18" s="18" t="n">
        <f aca="false">I18*H18</f>
        <v>6420000</v>
      </c>
      <c r="K18" s="18"/>
    </row>
    <row r="19" customFormat="false" ht="15" hidden="false" customHeight="true" outlineLevel="0" collapsed="false">
      <c r="A19" s="60" t="s">
        <v>85</v>
      </c>
      <c r="B19" s="19" t="s">
        <v>52</v>
      </c>
      <c r="C19" s="19"/>
      <c r="D19" s="19"/>
      <c r="E19" s="19"/>
      <c r="F19" s="19"/>
      <c r="G19" s="19"/>
      <c r="H19" s="19"/>
      <c r="I19" s="19"/>
      <c r="J19" s="47" t="n">
        <f aca="false">SUM(J20:J26)</f>
        <v>16875000</v>
      </c>
      <c r="K19" s="18"/>
    </row>
    <row r="20" customFormat="false" ht="33" hidden="false" customHeight="true" outlineLevel="0" collapsed="false">
      <c r="A20" s="42" t="n">
        <v>1</v>
      </c>
      <c r="B20" s="48" t="s">
        <v>53</v>
      </c>
      <c r="C20" s="44" t="s">
        <v>86</v>
      </c>
      <c r="D20" s="44"/>
      <c r="E20" s="44"/>
      <c r="F20" s="44"/>
      <c r="G20" s="44" t="s">
        <v>55</v>
      </c>
      <c r="H20" s="54" t="n">
        <v>1815000</v>
      </c>
      <c r="I20" s="51" t="n">
        <v>1</v>
      </c>
      <c r="J20" s="18" t="n">
        <f aca="false">I20*H20</f>
        <v>1815000</v>
      </c>
      <c r="K20" s="18"/>
    </row>
    <row r="21" customFormat="false" ht="33" hidden="false" customHeight="true" outlineLevel="0" collapsed="false">
      <c r="A21" s="42" t="n">
        <v>2</v>
      </c>
      <c r="B21" s="48" t="s">
        <v>56</v>
      </c>
      <c r="C21" s="44" t="s">
        <v>87</v>
      </c>
      <c r="D21" s="44"/>
      <c r="E21" s="44"/>
      <c r="F21" s="44"/>
      <c r="G21" s="44" t="s">
        <v>55</v>
      </c>
      <c r="H21" s="54" t="n">
        <v>1815000</v>
      </c>
      <c r="I21" s="51" t="n">
        <v>1</v>
      </c>
      <c r="J21" s="18" t="n">
        <f aca="false">I21*H21</f>
        <v>1815000</v>
      </c>
      <c r="K21" s="18"/>
    </row>
    <row r="22" customFormat="false" ht="33" hidden="false" customHeight="true" outlineLevel="0" collapsed="false">
      <c r="A22" s="42" t="n">
        <v>3</v>
      </c>
      <c r="B22" s="44" t="s">
        <v>68</v>
      </c>
      <c r="C22" s="42" t="s">
        <v>69</v>
      </c>
      <c r="D22" s="44"/>
      <c r="E22" s="44"/>
      <c r="F22" s="44"/>
      <c r="G22" s="44" t="s">
        <v>70</v>
      </c>
      <c r="H22" s="54" t="n">
        <v>50000</v>
      </c>
      <c r="I22" s="46" t="n">
        <f aca="false">32*3</f>
        <v>96</v>
      </c>
      <c r="J22" s="18" t="n">
        <f aca="false">I22*H22</f>
        <v>4800000</v>
      </c>
      <c r="K22" s="18"/>
    </row>
    <row r="23" customFormat="false" ht="33" hidden="false" customHeight="true" outlineLevel="0" collapsed="false">
      <c r="A23" s="42" t="n">
        <v>4</v>
      </c>
      <c r="B23" s="48" t="s">
        <v>71</v>
      </c>
      <c r="C23" s="42" t="s">
        <v>88</v>
      </c>
      <c r="D23" s="44"/>
      <c r="E23" s="44"/>
      <c r="F23" s="44"/>
      <c r="G23" s="42" t="s">
        <v>73</v>
      </c>
      <c r="H23" s="54" t="n">
        <v>195000</v>
      </c>
      <c r="I23" s="51" t="n">
        <v>7</v>
      </c>
      <c r="J23" s="18" t="n">
        <f aca="false">I23*H23</f>
        <v>1365000</v>
      </c>
      <c r="K23" s="18"/>
    </row>
    <row r="24" customFormat="false" ht="33" hidden="false" customHeight="true" outlineLevel="0" collapsed="false">
      <c r="A24" s="42" t="n">
        <v>5</v>
      </c>
      <c r="B24" s="44" t="s">
        <v>74</v>
      </c>
      <c r="C24" s="44" t="s">
        <v>75</v>
      </c>
      <c r="D24" s="44"/>
      <c r="E24" s="44"/>
      <c r="F24" s="44"/>
      <c r="G24" s="44" t="s">
        <v>70</v>
      </c>
      <c r="H24" s="54" t="n">
        <v>120000</v>
      </c>
      <c r="I24" s="46" t="n">
        <v>14</v>
      </c>
      <c r="J24" s="18" t="n">
        <f aca="false">I24*H24</f>
        <v>1680000</v>
      </c>
      <c r="K24" s="18"/>
    </row>
    <row r="25" customFormat="false" ht="33" hidden="false" customHeight="true" outlineLevel="0" collapsed="false">
      <c r="A25" s="42" t="n">
        <v>6</v>
      </c>
      <c r="B25" s="44" t="s">
        <v>76</v>
      </c>
      <c r="C25" s="61" t="s">
        <v>77</v>
      </c>
      <c r="D25" s="62"/>
      <c r="E25" s="62"/>
      <c r="F25" s="62"/>
      <c r="G25" s="61" t="s">
        <v>70</v>
      </c>
      <c r="H25" s="63" t="n">
        <v>100000</v>
      </c>
      <c r="I25" s="64" t="n">
        <v>43</v>
      </c>
      <c r="J25" s="65" t="n">
        <f aca="false">I25*H25</f>
        <v>4300000</v>
      </c>
      <c r="K25" s="18"/>
    </row>
    <row r="26" customFormat="false" ht="33" hidden="false" customHeight="true" outlineLevel="0" collapsed="false">
      <c r="A26" s="42" t="n">
        <v>7</v>
      </c>
      <c r="B26" s="66" t="s">
        <v>89</v>
      </c>
      <c r="C26" s="42" t="s">
        <v>90</v>
      </c>
      <c r="D26" s="44"/>
      <c r="E26" s="44"/>
      <c r="F26" s="44"/>
      <c r="G26" s="42" t="s">
        <v>55</v>
      </c>
      <c r="H26" s="55" t="n">
        <v>550000</v>
      </c>
      <c r="I26" s="56" t="n">
        <v>2</v>
      </c>
      <c r="J26" s="18" t="n">
        <f aca="false">I26*H26</f>
        <v>1100000</v>
      </c>
      <c r="K26" s="67"/>
    </row>
    <row r="27" customFormat="false" ht="24.75" hidden="false" customHeight="true" outlineLevel="0" collapsed="false">
      <c r="A27" s="42"/>
      <c r="B27" s="57"/>
      <c r="C27" s="57"/>
      <c r="D27" s="68"/>
      <c r="E27" s="68"/>
      <c r="F27" s="68"/>
      <c r="G27" s="69"/>
      <c r="H27" s="59" t="s">
        <v>78</v>
      </c>
      <c r="I27" s="59"/>
      <c r="J27" s="47" t="n">
        <f aca="false">SUM(J19+J14)</f>
        <v>82608400</v>
      </c>
      <c r="K27" s="18"/>
    </row>
    <row r="28" customFormat="false" ht="15" hidden="false" customHeight="true" outlineLevel="0" collapsed="false">
      <c r="A28" s="70"/>
      <c r="B28" s="58" t="s">
        <v>91</v>
      </c>
      <c r="C28" s="58"/>
      <c r="D28" s="58"/>
      <c r="E28" s="58"/>
      <c r="F28" s="58"/>
      <c r="G28" s="58"/>
      <c r="H28" s="20" t="s">
        <v>92</v>
      </c>
      <c r="I28" s="20"/>
      <c r="J28" s="21" t="n">
        <f aca="false">J14*97/100+J19*95/100</f>
        <v>79792648</v>
      </c>
      <c r="K28" s="22"/>
    </row>
    <row r="29" customFormat="false" ht="15" hidden="false" customHeight="true" outlineLevel="0" collapsed="false">
      <c r="A29" s="23" t="n">
        <v>1</v>
      </c>
      <c r="B29" s="24" t="s">
        <v>93</v>
      </c>
      <c r="C29" s="24"/>
      <c r="D29" s="24"/>
      <c r="E29" s="24"/>
      <c r="F29" s="24"/>
      <c r="G29" s="24"/>
      <c r="H29" s="25" t="s">
        <v>26</v>
      </c>
      <c r="I29" s="25"/>
      <c r="J29" s="26" t="n">
        <v>5000000</v>
      </c>
      <c r="K29" s="27"/>
    </row>
    <row r="30" customFormat="false" ht="15" hidden="false" customHeight="true" outlineLevel="0" collapsed="false">
      <c r="A30" s="23" t="n">
        <v>2</v>
      </c>
      <c r="B30" s="24" t="s">
        <v>27</v>
      </c>
      <c r="C30" s="24"/>
      <c r="D30" s="24"/>
      <c r="E30" s="24"/>
      <c r="F30" s="24"/>
      <c r="G30" s="24"/>
      <c r="H30" s="25" t="s">
        <v>28</v>
      </c>
      <c r="I30" s="25"/>
      <c r="J30" s="26" t="n">
        <v>32000000</v>
      </c>
      <c r="K30" s="28"/>
    </row>
    <row r="31" customFormat="false" ht="15" hidden="false" customHeight="true" outlineLevel="0" collapsed="false">
      <c r="A31" s="23" t="n">
        <v>3</v>
      </c>
      <c r="B31" s="29" t="s">
        <v>29</v>
      </c>
      <c r="C31" s="29"/>
      <c r="D31" s="29"/>
      <c r="E31" s="29"/>
      <c r="F31" s="29"/>
      <c r="G31" s="29"/>
      <c r="H31" s="25" t="s">
        <v>30</v>
      </c>
      <c r="I31" s="25"/>
      <c r="J31" s="26" t="n">
        <v>30000000</v>
      </c>
      <c r="K31" s="27"/>
    </row>
    <row r="32" customFormat="false" ht="15" hidden="false" customHeight="true" outlineLevel="0" collapsed="false">
      <c r="A32" s="23" t="n">
        <v>4</v>
      </c>
      <c r="B32" s="24" t="s">
        <v>32</v>
      </c>
      <c r="C32" s="24"/>
      <c r="D32" s="24"/>
      <c r="E32" s="24"/>
      <c r="F32" s="24"/>
      <c r="G32" s="24"/>
      <c r="H32" s="25" t="s">
        <v>33</v>
      </c>
      <c r="I32" s="25"/>
      <c r="J32" s="26" t="n">
        <f aca="false">J28-J29-J30-J31</f>
        <v>12792648</v>
      </c>
      <c r="K32" s="30"/>
    </row>
    <row r="33" customFormat="false" ht="15" hidden="false" customHeight="false" outlineLevel="0" collapsed="false">
      <c r="A33" s="31" t="s">
        <v>34</v>
      </c>
      <c r="H33" s="32"/>
      <c r="I33" s="32"/>
      <c r="K33" s="33"/>
    </row>
    <row r="34" customFormat="false" ht="15" hidden="false" customHeight="true" outlineLevel="0" collapsed="false">
      <c r="A34" s="34" t="s">
        <v>35</v>
      </c>
      <c r="B34" s="34"/>
      <c r="C34" s="34"/>
      <c r="J34" s="33"/>
      <c r="K34" s="33"/>
    </row>
    <row r="35" customFormat="false" ht="15" hidden="false" customHeight="true" outlineLevel="0" collapsed="false">
      <c r="A35" s="34"/>
      <c r="B35" s="34"/>
      <c r="C35" s="34"/>
      <c r="H35" s="34" t="s">
        <v>36</v>
      </c>
      <c r="I35" s="34"/>
      <c r="J35" s="33"/>
      <c r="K35" s="33"/>
    </row>
    <row r="36" customFormat="false" ht="15" hidden="false" customHeight="false" outlineLevel="0" collapsed="false">
      <c r="A36" s="34"/>
      <c r="B36" s="34"/>
      <c r="C36" s="34"/>
      <c r="J36" s="33"/>
      <c r="K36" s="33"/>
    </row>
  </sheetData>
  <mergeCells count="42">
    <mergeCell ref="A1:B5"/>
    <mergeCell ref="C1:J1"/>
    <mergeCell ref="C2:J2"/>
    <mergeCell ref="C3:J3"/>
    <mergeCell ref="C4:J4"/>
    <mergeCell ref="C5:J5"/>
    <mergeCell ref="A6:J6"/>
    <mergeCell ref="A7:B7"/>
    <mergeCell ref="A8:B8"/>
    <mergeCell ref="A10:B10"/>
    <mergeCell ref="A11:B11"/>
    <mergeCell ref="A12:A13"/>
    <mergeCell ref="B12:B13"/>
    <mergeCell ref="C12:C13"/>
    <mergeCell ref="D12:F12"/>
    <mergeCell ref="G12:G13"/>
    <mergeCell ref="H12:H13"/>
    <mergeCell ref="I12:I13"/>
    <mergeCell ref="J12:J13"/>
    <mergeCell ref="K12:K13"/>
    <mergeCell ref="B14:I14"/>
    <mergeCell ref="B19:I19"/>
    <mergeCell ref="D20:F20"/>
    <mergeCell ref="D21:F21"/>
    <mergeCell ref="D22:F22"/>
    <mergeCell ref="D23:F23"/>
    <mergeCell ref="D24:F24"/>
    <mergeCell ref="D25:F25"/>
    <mergeCell ref="H27:I27"/>
    <mergeCell ref="B28:G28"/>
    <mergeCell ref="H28:I28"/>
    <mergeCell ref="B29:G29"/>
    <mergeCell ref="H29:I29"/>
    <mergeCell ref="B30:G30"/>
    <mergeCell ref="H30:I30"/>
    <mergeCell ref="B31:G31"/>
    <mergeCell ref="H31:I31"/>
    <mergeCell ref="B32:G32"/>
    <mergeCell ref="H32:I32"/>
    <mergeCell ref="H33:I33"/>
    <mergeCell ref="A34:C36"/>
    <mergeCell ref="H35:I35"/>
  </mergeCells>
  <printOptions headings="false" gridLines="false" gridLinesSet="true" horizontalCentered="false" verticalCentered="false"/>
  <pageMargins left="0.7" right="0.7" top="0.75" bottom="0.75" header="0.511811023622047" footer="0"/>
  <pageSetup paperSize="9" scale="5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&amp;RV1.0.08.2020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J3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8046875" defaultRowHeight="15" zeroHeight="false" outlineLevelRow="0" outlineLevelCol="0"/>
  <cols>
    <col min="1" max="1" customWidth="true" hidden="false" style="0" width="12.86" collapsed="false" outlineLevel="0"/>
    <col min="2" max="2" customWidth="true" hidden="false" style="0" width="22.29" collapsed="false" outlineLevel="0"/>
    <col min="3" max="3" customWidth="true" hidden="false" style="0" width="50.14" collapsed="false" outlineLevel="0"/>
    <col min="4" max="4" customWidth="true" hidden="false" style="0" width="10.0" collapsed="false" outlineLevel="0"/>
    <col min="5" max="5" customWidth="true" hidden="false" style="0" width="9.86" collapsed="false" outlineLevel="0"/>
    <col min="6" max="6" customWidth="true" hidden="false" style="0" width="10.12" collapsed="false" outlineLevel="0"/>
    <col min="7" max="7" customWidth="true" hidden="false" style="0" width="13.86" collapsed="false" outlineLevel="0"/>
    <col min="8" max="8" customWidth="true" hidden="false" style="0" width="19.99" collapsed="false" outlineLevel="0"/>
    <col min="9" max="9" customWidth="true" hidden="false" style="0" width="12.86" collapsed="false" outlineLevel="0"/>
    <col min="10" max="10" customWidth="true" hidden="false" style="0" width="19.99" collapsed="false" outlineLevel="0"/>
  </cols>
  <sheetData>
    <row r="1" customFormat="false" ht="33" hidden="false" customHeight="true" outlineLevel="0" collapsed="false">
      <c r="A1" s="1" t="s">
        <v>0</v>
      </c>
      <c r="B1" s="1"/>
      <c r="C1" s="2" t="s">
        <v>1</v>
      </c>
      <c r="D1" s="2"/>
      <c r="E1" s="2"/>
      <c r="F1" s="2"/>
      <c r="G1" s="2"/>
      <c r="H1" s="2"/>
      <c r="I1" s="2"/>
      <c r="J1" s="2"/>
    </row>
    <row r="2" customFormat="false" ht="24" hidden="false" customHeight="true" outlineLevel="0" collapsed="false">
      <c r="A2" s="1"/>
      <c r="B2" s="1"/>
      <c r="C2" s="4" t="s">
        <v>2</v>
      </c>
      <c r="D2" s="4"/>
      <c r="E2" s="4"/>
      <c r="F2" s="4"/>
      <c r="G2" s="4"/>
      <c r="H2" s="4"/>
      <c r="I2" s="4"/>
      <c r="J2" s="4"/>
    </row>
    <row r="3" customFormat="false" ht="24" hidden="false" customHeight="true" outlineLevel="0" collapsed="false">
      <c r="A3" s="1"/>
      <c r="B3" s="1"/>
      <c r="C3" s="4" t="s">
        <v>3</v>
      </c>
      <c r="D3" s="4"/>
      <c r="E3" s="4"/>
      <c r="F3" s="4"/>
      <c r="G3" s="4"/>
      <c r="H3" s="4"/>
      <c r="I3" s="4"/>
      <c r="J3" s="4"/>
    </row>
    <row r="4" customFormat="false" ht="24" hidden="false" customHeight="true" outlineLevel="0" collapsed="false">
      <c r="A4" s="1"/>
      <c r="B4" s="1"/>
      <c r="C4" s="4" t="s">
        <v>4</v>
      </c>
      <c r="D4" s="4"/>
      <c r="E4" s="4"/>
      <c r="F4" s="4"/>
      <c r="G4" s="4"/>
      <c r="H4" s="4"/>
      <c r="I4" s="4"/>
      <c r="J4" s="4"/>
    </row>
    <row r="5" customFormat="false" ht="24" hidden="false" customHeight="true" outlineLevel="0" collapsed="false">
      <c r="A5" s="1"/>
      <c r="B5" s="1"/>
      <c r="C5" s="4" t="s">
        <v>5</v>
      </c>
      <c r="D5" s="4"/>
      <c r="E5" s="4"/>
      <c r="F5" s="4"/>
      <c r="G5" s="4"/>
      <c r="H5" s="4"/>
      <c r="I5" s="4"/>
      <c r="J5" s="4"/>
    </row>
    <row r="6" customFormat="false" ht="28.5" hidden="false" customHeight="true" outlineLevel="0" collapsed="false">
      <c r="A6" s="71" t="s">
        <v>6</v>
      </c>
      <c r="B6" s="71"/>
      <c r="C6" s="71"/>
      <c r="D6" s="71"/>
      <c r="E6" s="71"/>
      <c r="F6" s="71"/>
      <c r="G6" s="71"/>
      <c r="H6" s="71"/>
      <c r="I6" s="71"/>
      <c r="J6" s="71"/>
    </row>
    <row r="7" customFormat="false" ht="13.5" hidden="false" customHeight="true" outlineLevel="0" collapsed="false">
      <c r="A7" s="72" t="s">
        <v>94</v>
      </c>
      <c r="B7" s="73" t="s">
        <v>95</v>
      </c>
      <c r="C7" s="74"/>
      <c r="D7" s="74"/>
      <c r="E7" s="74"/>
      <c r="F7" s="74"/>
      <c r="G7" s="74"/>
      <c r="H7" s="74"/>
      <c r="I7" s="75"/>
      <c r="J7" s="76"/>
    </row>
    <row r="8" customFormat="false" ht="13.5" hidden="false" customHeight="true" outlineLevel="0" collapsed="false">
      <c r="A8" s="72" t="s">
        <v>96</v>
      </c>
      <c r="B8" s="77" t="n">
        <v>356188889</v>
      </c>
      <c r="C8" s="74"/>
      <c r="D8" s="74"/>
      <c r="E8" s="74"/>
      <c r="F8" s="74"/>
      <c r="G8" s="74"/>
      <c r="H8" s="74"/>
      <c r="I8" s="75"/>
      <c r="J8" s="76"/>
    </row>
    <row r="9" customFormat="false" ht="13.5" hidden="false" customHeight="true" outlineLevel="0" collapsed="false">
      <c r="A9" s="72" t="s">
        <v>97</v>
      </c>
      <c r="B9" s="78"/>
      <c r="C9" s="74"/>
      <c r="D9" s="74"/>
      <c r="E9" s="74"/>
      <c r="F9" s="74"/>
      <c r="G9" s="74"/>
      <c r="H9" s="74"/>
      <c r="I9" s="75"/>
      <c r="J9" s="76"/>
    </row>
    <row r="10" customFormat="false" ht="13.5" hidden="false" customHeight="true" outlineLevel="0" collapsed="false">
      <c r="A10" s="72" t="s">
        <v>98</v>
      </c>
      <c r="B10" s="79"/>
      <c r="C10" s="74"/>
      <c r="D10" s="74"/>
      <c r="E10" s="74"/>
      <c r="F10" s="74"/>
      <c r="G10" s="74"/>
      <c r="H10" s="74"/>
      <c r="I10" s="75"/>
      <c r="J10" s="76"/>
    </row>
    <row r="11" customFormat="false" ht="13.5" hidden="false" customHeight="true" outlineLevel="0" collapsed="false">
      <c r="A11" s="72" t="s">
        <v>99</v>
      </c>
      <c r="B11" s="80"/>
      <c r="C11" s="74"/>
      <c r="D11" s="74"/>
      <c r="E11" s="74"/>
      <c r="F11" s="74"/>
      <c r="G11" s="74"/>
      <c r="H11" s="74"/>
      <c r="I11" s="75"/>
      <c r="J11" s="76"/>
    </row>
    <row r="12" customFormat="false" ht="15" hidden="false" customHeight="true" outlineLevel="0" collapsed="false">
      <c r="A12" s="14" t="s">
        <v>12</v>
      </c>
      <c r="B12" s="14" t="s">
        <v>13</v>
      </c>
      <c r="C12" s="14" t="s">
        <v>14</v>
      </c>
      <c r="D12" s="14" t="s">
        <v>15</v>
      </c>
      <c r="E12" s="14"/>
      <c r="F12" s="14"/>
      <c r="G12" s="14" t="s">
        <v>16</v>
      </c>
      <c r="H12" s="14" t="s">
        <v>17</v>
      </c>
      <c r="I12" s="15" t="s">
        <v>18</v>
      </c>
      <c r="J12" s="81" t="s">
        <v>19</v>
      </c>
    </row>
    <row r="13" customFormat="false" ht="15" hidden="false" customHeight="false" outlineLevel="0" collapsed="false">
      <c r="A13" s="14"/>
      <c r="B13" s="14"/>
      <c r="C13" s="14"/>
      <c r="D13" s="14" t="s">
        <v>21</v>
      </c>
      <c r="E13" s="14" t="s">
        <v>22</v>
      </c>
      <c r="F13" s="14" t="s">
        <v>23</v>
      </c>
      <c r="G13" s="14"/>
      <c r="H13" s="14"/>
      <c r="I13" s="14"/>
      <c r="J13" s="14"/>
    </row>
    <row r="14" customFormat="false" ht="33.75" hidden="false" customHeight="true" outlineLevel="0" collapsed="false">
      <c r="A14" s="82" t="s">
        <v>100</v>
      </c>
      <c r="B14" s="83" t="s">
        <v>101</v>
      </c>
      <c r="C14" s="83"/>
      <c r="D14" s="83"/>
      <c r="E14" s="83"/>
      <c r="F14" s="83"/>
      <c r="G14" s="83"/>
      <c r="H14" s="83"/>
      <c r="I14" s="83"/>
      <c r="J14" s="83"/>
    </row>
    <row r="15" customFormat="false" ht="66" hidden="false" customHeight="true" outlineLevel="0" collapsed="false">
      <c r="A15" s="84" t="n">
        <v>1</v>
      </c>
      <c r="B15" s="84" t="s">
        <v>43</v>
      </c>
      <c r="C15" s="85" t="s">
        <v>102</v>
      </c>
      <c r="D15" s="84" t="n">
        <v>2500</v>
      </c>
      <c r="E15" s="84" t="n">
        <v>600</v>
      </c>
      <c r="F15" s="84" t="n">
        <v>810</v>
      </c>
      <c r="G15" s="84" t="s">
        <v>45</v>
      </c>
      <c r="H15" s="86" t="n">
        <v>3300000</v>
      </c>
      <c r="I15" s="87" t="n">
        <f aca="false">D15/1000</f>
        <v>2.5</v>
      </c>
      <c r="J15" s="88" t="n">
        <f aca="false">I15*H15</f>
        <v>8250000</v>
      </c>
    </row>
    <row r="16" customFormat="false" ht="36.75" hidden="false" customHeight="true" outlineLevel="0" collapsed="false">
      <c r="A16" s="89"/>
      <c r="B16" s="90" t="s">
        <v>103</v>
      </c>
      <c r="C16" s="90"/>
      <c r="D16" s="90"/>
      <c r="E16" s="90"/>
      <c r="F16" s="90"/>
      <c r="G16" s="90"/>
      <c r="H16" s="91" t="s">
        <v>104</v>
      </c>
      <c r="I16" s="91"/>
      <c r="J16" s="92" t="n">
        <f aca="false">SUM(J15)</f>
        <v>8250000</v>
      </c>
    </row>
    <row r="17" customFormat="false" ht="36.75" hidden="false" customHeight="true" outlineLevel="0" collapsed="false">
      <c r="A17" s="82" t="s">
        <v>105</v>
      </c>
      <c r="B17" s="83" t="s">
        <v>106</v>
      </c>
      <c r="C17" s="83"/>
      <c r="D17" s="83"/>
      <c r="E17" s="83"/>
      <c r="F17" s="83"/>
      <c r="G17" s="83"/>
      <c r="H17" s="83"/>
      <c r="I17" s="83"/>
      <c r="J17" s="83"/>
    </row>
    <row r="18" customFormat="false" ht="36.75" hidden="false" customHeight="true" outlineLevel="0" collapsed="false">
      <c r="A18" s="84" t="n">
        <v>1</v>
      </c>
      <c r="B18" s="49" t="s">
        <v>107</v>
      </c>
      <c r="C18" s="85" t="s">
        <v>108</v>
      </c>
      <c r="D18" s="84" t="n">
        <f aca="false">2500</f>
        <v>2500</v>
      </c>
      <c r="E18" s="84" t="n">
        <v>600</v>
      </c>
      <c r="F18" s="84" t="n">
        <v>8</v>
      </c>
      <c r="G18" s="49" t="s">
        <v>45</v>
      </c>
      <c r="H18" s="86" t="n">
        <v>850000</v>
      </c>
      <c r="I18" s="87" t="n">
        <f aca="false">D18/1000</f>
        <v>2.5</v>
      </c>
      <c r="J18" s="41" t="n">
        <f aca="false">I18*H18</f>
        <v>2125000</v>
      </c>
    </row>
    <row r="19" customFormat="false" ht="36.75" hidden="false" customHeight="true" outlineLevel="0" collapsed="false">
      <c r="A19" s="84" t="n">
        <v>2</v>
      </c>
      <c r="B19" s="49" t="s">
        <v>109</v>
      </c>
      <c r="C19" s="85" t="s">
        <v>110</v>
      </c>
      <c r="D19" s="84" t="n">
        <v>2500</v>
      </c>
      <c r="E19" s="84" t="n">
        <v>600</v>
      </c>
      <c r="F19" s="84" t="n">
        <v>40</v>
      </c>
      <c r="G19" s="84" t="s">
        <v>45</v>
      </c>
      <c r="H19" s="86" t="n">
        <v>1350000</v>
      </c>
      <c r="I19" s="87" t="n">
        <f aca="false">D19/1000</f>
        <v>2.5</v>
      </c>
      <c r="J19" s="41" t="n">
        <f aca="false">I19*H19</f>
        <v>3375000</v>
      </c>
    </row>
    <row r="20" customFormat="false" ht="56.25" hidden="false" customHeight="true" outlineLevel="0" collapsed="false">
      <c r="A20" s="84" t="n">
        <v>3</v>
      </c>
      <c r="B20" s="52" t="s">
        <v>63</v>
      </c>
      <c r="C20" s="93" t="s">
        <v>111</v>
      </c>
      <c r="D20" s="52" t="s">
        <v>112</v>
      </c>
      <c r="E20" s="52"/>
      <c r="F20" s="52"/>
      <c r="G20" s="52" t="s">
        <v>55</v>
      </c>
      <c r="H20" s="94" t="n">
        <v>1800000</v>
      </c>
      <c r="I20" s="95" t="n">
        <v>1</v>
      </c>
      <c r="J20" s="96" t="n">
        <f aca="false">I20*H20</f>
        <v>1800000</v>
      </c>
    </row>
    <row r="21" customFormat="false" ht="54.75" hidden="false" customHeight="true" outlineLevel="0" collapsed="false">
      <c r="A21" s="84" t="n">
        <v>4</v>
      </c>
      <c r="B21" s="52" t="s">
        <v>53</v>
      </c>
      <c r="C21" s="97" t="s">
        <v>113</v>
      </c>
      <c r="D21" s="49" t="s">
        <v>114</v>
      </c>
      <c r="E21" s="49"/>
      <c r="F21" s="49"/>
      <c r="G21" s="52" t="s">
        <v>55</v>
      </c>
      <c r="H21" s="94" t="n">
        <v>1770000</v>
      </c>
      <c r="I21" s="95" t="n">
        <v>1</v>
      </c>
      <c r="J21" s="96" t="n">
        <f aca="false">I21*H21</f>
        <v>1770000</v>
      </c>
    </row>
    <row r="22" customFormat="false" ht="52.5" hidden="false" customHeight="true" outlineLevel="0" collapsed="false">
      <c r="A22" s="84" t="n">
        <v>5</v>
      </c>
      <c r="B22" s="52" t="s">
        <v>57</v>
      </c>
      <c r="C22" s="97" t="s">
        <v>58</v>
      </c>
      <c r="D22" s="98" t="s">
        <v>115</v>
      </c>
      <c r="E22" s="98"/>
      <c r="F22" s="98"/>
      <c r="G22" s="52" t="s">
        <v>116</v>
      </c>
      <c r="H22" s="94" t="n">
        <v>1550000</v>
      </c>
      <c r="I22" s="95" t="n">
        <v>2</v>
      </c>
      <c r="J22" s="99" t="n">
        <f aca="false">I22*H22</f>
        <v>3100000</v>
      </c>
    </row>
    <row r="23" customFormat="false" ht="60.75" hidden="false" customHeight="true" outlineLevel="0" collapsed="false">
      <c r="A23" s="84" t="n">
        <v>6</v>
      </c>
      <c r="B23" s="52" t="s">
        <v>56</v>
      </c>
      <c r="C23" s="97" t="s">
        <v>117</v>
      </c>
      <c r="D23" s="98" t="s">
        <v>118</v>
      </c>
      <c r="E23" s="98"/>
      <c r="F23" s="98"/>
      <c r="G23" s="52" t="s">
        <v>55</v>
      </c>
      <c r="H23" s="94" t="n">
        <v>1770000</v>
      </c>
      <c r="I23" s="95" t="n">
        <v>1</v>
      </c>
      <c r="J23" s="99" t="n">
        <f aca="false">I23*H23</f>
        <v>1770000</v>
      </c>
    </row>
    <row r="24" customFormat="false" ht="31.5" hidden="false" customHeight="true" outlineLevel="0" collapsed="false">
      <c r="A24" s="84" t="n">
        <v>7</v>
      </c>
      <c r="B24" s="49" t="s">
        <v>74</v>
      </c>
      <c r="C24" s="85" t="s">
        <v>75</v>
      </c>
      <c r="D24" s="49"/>
      <c r="E24" s="49"/>
      <c r="F24" s="49"/>
      <c r="G24" s="49" t="s">
        <v>70</v>
      </c>
      <c r="H24" s="86" t="n">
        <v>105000</v>
      </c>
      <c r="I24" s="87" t="n">
        <v>6</v>
      </c>
      <c r="J24" s="88" t="n">
        <f aca="false">I24*H24</f>
        <v>630000</v>
      </c>
    </row>
    <row r="25" customFormat="false" ht="30.75" hidden="false" customHeight="true" outlineLevel="0" collapsed="false">
      <c r="A25" s="84" t="n">
        <v>8</v>
      </c>
      <c r="B25" s="49" t="s">
        <v>71</v>
      </c>
      <c r="C25" s="100" t="s">
        <v>88</v>
      </c>
      <c r="D25" s="49"/>
      <c r="E25" s="49"/>
      <c r="F25" s="49"/>
      <c r="G25" s="49" t="s">
        <v>119</v>
      </c>
      <c r="H25" s="86" t="n">
        <v>155000</v>
      </c>
      <c r="I25" s="87" t="n">
        <v>4</v>
      </c>
      <c r="J25" s="88" t="n">
        <f aca="false">I25*H25</f>
        <v>620000</v>
      </c>
    </row>
    <row r="26" customFormat="false" ht="30" hidden="false" customHeight="true" outlineLevel="0" collapsed="false">
      <c r="A26" s="84" t="n">
        <v>9</v>
      </c>
      <c r="B26" s="49" t="s">
        <v>68</v>
      </c>
      <c r="C26" s="100" t="s">
        <v>69</v>
      </c>
      <c r="D26" s="49"/>
      <c r="E26" s="49"/>
      <c r="F26" s="49"/>
      <c r="G26" s="49" t="s">
        <v>70</v>
      </c>
      <c r="H26" s="86" t="n">
        <v>49500</v>
      </c>
      <c r="I26" s="87" t="n">
        <v>20</v>
      </c>
      <c r="J26" s="88" t="n">
        <f aca="false">I26*H26</f>
        <v>990000</v>
      </c>
    </row>
    <row r="27" customFormat="false" ht="31.5" hidden="false" customHeight="true" outlineLevel="0" collapsed="false">
      <c r="A27" s="84" t="n">
        <v>10</v>
      </c>
      <c r="B27" s="49" t="s">
        <v>76</v>
      </c>
      <c r="C27" s="84" t="s">
        <v>77</v>
      </c>
      <c r="D27" s="84"/>
      <c r="E27" s="84"/>
      <c r="F27" s="84"/>
      <c r="G27" s="84" t="s">
        <v>70</v>
      </c>
      <c r="H27" s="86" t="n">
        <v>100000</v>
      </c>
      <c r="I27" s="101" t="n">
        <v>10</v>
      </c>
      <c r="J27" s="88" t="n">
        <f aca="false">I27*H27</f>
        <v>1000000</v>
      </c>
    </row>
    <row r="28" customFormat="false" ht="31.5" hidden="false" customHeight="true" outlineLevel="0" collapsed="false">
      <c r="A28" s="84" t="n">
        <v>11</v>
      </c>
      <c r="B28" s="102" t="s">
        <v>120</v>
      </c>
      <c r="C28" s="97" t="s">
        <v>121</v>
      </c>
      <c r="D28" s="103" t="s">
        <v>122</v>
      </c>
      <c r="E28" s="103"/>
      <c r="F28" s="103"/>
      <c r="G28" s="103" t="s">
        <v>45</v>
      </c>
      <c r="H28" s="94" t="n">
        <v>275000</v>
      </c>
      <c r="I28" s="101" t="n">
        <v>3</v>
      </c>
      <c r="J28" s="88" t="n">
        <f aca="false">I28*H28</f>
        <v>825000</v>
      </c>
    </row>
    <row r="29" customFormat="false" ht="39" hidden="false" customHeight="true" outlineLevel="0" collapsed="false">
      <c r="A29" s="104"/>
      <c r="B29" s="105" t="s">
        <v>123</v>
      </c>
      <c r="C29" s="105"/>
      <c r="D29" s="105"/>
      <c r="E29" s="105"/>
      <c r="F29" s="105"/>
      <c r="G29" s="105"/>
      <c r="H29" s="91" t="s">
        <v>104</v>
      </c>
      <c r="I29" s="91"/>
      <c r="J29" s="106" t="n">
        <f aca="false">SUM(J18:J28)</f>
        <v>18005000</v>
      </c>
    </row>
    <row r="30" customFormat="false" ht="39" hidden="false" customHeight="true" outlineLevel="0" collapsed="false">
      <c r="A30" s="104"/>
      <c r="B30" s="105" t="s">
        <v>124</v>
      </c>
      <c r="C30" s="105"/>
      <c r="D30" s="105"/>
      <c r="E30" s="105"/>
      <c r="F30" s="105"/>
      <c r="G30" s="105"/>
      <c r="H30" s="107" t="s">
        <v>104</v>
      </c>
      <c r="I30" s="107"/>
      <c r="J30" s="108" t="n">
        <f aca="false">J16+J29</f>
        <v>26255000</v>
      </c>
    </row>
    <row r="31" customFormat="false" ht="105" hidden="false" customHeight="true" outlineLevel="0" collapsed="false">
      <c r="A31" s="109" t="s">
        <v>125</v>
      </c>
      <c r="B31" s="109"/>
      <c r="C31" s="109"/>
      <c r="D31" s="109"/>
      <c r="E31" s="109"/>
      <c r="F31" s="109"/>
      <c r="G31" s="109"/>
      <c r="H31" s="109"/>
      <c r="I31" s="109"/>
      <c r="J31" s="109"/>
    </row>
    <row r="32" customFormat="false" ht="15" hidden="false" customHeight="false" outlineLevel="0" collapsed="false">
      <c r="A32" s="110"/>
      <c r="B32" s="110"/>
      <c r="C32" s="111"/>
      <c r="D32" s="111"/>
      <c r="E32" s="111"/>
      <c r="F32" s="111"/>
      <c r="G32" s="110"/>
      <c r="H32" s="111"/>
      <c r="I32" s="110"/>
      <c r="J32" s="33"/>
    </row>
    <row r="33" customFormat="false" ht="15" hidden="false" customHeight="false" outlineLevel="0" collapsed="false">
      <c r="A33" s="110"/>
      <c r="B33" s="110"/>
      <c r="C33" s="111"/>
      <c r="D33" s="111"/>
      <c r="E33" s="111"/>
      <c r="F33" s="111"/>
      <c r="G33" s="110"/>
      <c r="H33" s="111"/>
      <c r="I33" s="110"/>
      <c r="J33" s="33"/>
    </row>
    <row r="34" customFormat="false" ht="15" hidden="false" customHeight="false" outlineLevel="0" collapsed="false">
      <c r="A34" s="110"/>
      <c r="B34" s="110"/>
      <c r="C34" s="111"/>
      <c r="D34" s="111"/>
      <c r="E34" s="111"/>
      <c r="F34" s="111"/>
      <c r="G34" s="110"/>
      <c r="H34" s="111"/>
      <c r="I34" s="110"/>
      <c r="J34" s="33"/>
    </row>
    <row r="35" customFormat="false" ht="15" hidden="false" customHeight="false" outlineLevel="0" collapsed="false">
      <c r="A35" s="110"/>
      <c r="B35" s="110"/>
      <c r="C35" s="111"/>
      <c r="D35" s="111"/>
      <c r="E35" s="111"/>
      <c r="F35" s="111"/>
      <c r="G35" s="110"/>
      <c r="H35" s="111"/>
      <c r="I35" s="110"/>
      <c r="J35" s="33"/>
    </row>
    <row r="36" customFormat="false" ht="15" hidden="false" customHeight="false" outlineLevel="0" collapsed="false">
      <c r="A36" s="110"/>
      <c r="B36" s="110"/>
      <c r="C36" s="111"/>
      <c r="D36" s="111"/>
      <c r="E36" s="111"/>
      <c r="F36" s="111"/>
      <c r="G36" s="110"/>
      <c r="H36" s="111"/>
      <c r="I36" s="110"/>
      <c r="J36" s="33"/>
    </row>
  </sheetData>
  <mergeCells count="30">
    <mergeCell ref="A1:B5"/>
    <mergeCell ref="C1:J1"/>
    <mergeCell ref="C2:J2"/>
    <mergeCell ref="C3:J3"/>
    <mergeCell ref="C4:J4"/>
    <mergeCell ref="C5:J5"/>
    <mergeCell ref="A6:J6"/>
    <mergeCell ref="A12:A13"/>
    <mergeCell ref="B12:B13"/>
    <mergeCell ref="C12:C13"/>
    <mergeCell ref="D12:F12"/>
    <mergeCell ref="G12:G13"/>
    <mergeCell ref="H12:H13"/>
    <mergeCell ref="I12:I13"/>
    <mergeCell ref="J12:J13"/>
    <mergeCell ref="B14:J14"/>
    <mergeCell ref="B16:G16"/>
    <mergeCell ref="H16:I16"/>
    <mergeCell ref="B17:J17"/>
    <mergeCell ref="D20:F20"/>
    <mergeCell ref="D21:F21"/>
    <mergeCell ref="D22:F22"/>
    <mergeCell ref="D23:F23"/>
    <mergeCell ref="C27:F27"/>
    <mergeCell ref="D28:F28"/>
    <mergeCell ref="B29:G29"/>
    <mergeCell ref="H29:I29"/>
    <mergeCell ref="B30:G30"/>
    <mergeCell ref="H30:I30"/>
    <mergeCell ref="A31:J31"/>
  </mergeCells>
  <printOptions headings="false" gridLines="false" gridLinesSet="true" horizontalCentered="false" verticalCentered="false"/>
  <pageMargins left="0.4" right="0.4" top="0.4" bottom="0.5" header="0.511811023622047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&amp;RV1.0.08.2020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2023-08-13T00:11:10Z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