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krishnan\Documents\01 Personal\MS\SCM 651\week 6\"/>
    </mc:Choice>
  </mc:AlternateContent>
  <xr:revisionPtr revIDLastSave="0" documentId="13_ncr:1_{7F2CD25E-E03C-4F34-B388-9906E1CAF907}" xr6:coauthVersionLast="36" xr6:coauthVersionMax="36" xr10:uidLastSave="{00000000-0000-0000-0000-000000000000}"/>
  <bookViews>
    <workbookView xWindow="0" yWindow="0" windowWidth="23040" windowHeight="7836" firstSheet="3" activeTab="9" xr2:uid="{00000000-000D-0000-FFFF-FFFF00000000}"/>
  </bookViews>
  <sheets>
    <sheet name="Goal Seek" sheetId="55" r:id="rId1"/>
    <sheet name="ProfitOptimization" sheetId="41" r:id="rId2"/>
    <sheet name="Answer Report 1" sheetId="56" r:id="rId3"/>
    <sheet name="Sensitivity Report 1" sheetId="57" r:id="rId4"/>
    <sheet name="Limits Report 1" sheetId="58" r:id="rId5"/>
    <sheet name="ProdMix" sheetId="51" r:id="rId6"/>
    <sheet name="BankStaffing" sheetId="53" r:id="rId7"/>
    <sheet name="TransDist" sheetId="52" r:id="rId8"/>
    <sheet name="Answer Report 2" sheetId="59" r:id="rId9"/>
    <sheet name="CapitalBudgeting" sheetId="54" r:id="rId10"/>
  </sheets>
  <externalReferences>
    <externalReference r:id="rId11"/>
    <externalReference r:id="rId12"/>
  </externalReferences>
  <definedNames>
    <definedName name="_xlcn.WorksheetConnection_PowerViewA1D13591" hidden="1">[2]PowerView!$A$1:$D$1359</definedName>
    <definedName name="demand">[1]SensitivitySolution!$B$2</definedName>
    <definedName name="demand2">#REF!</definedName>
    <definedName name="doit">CapitalBudgeting!$A$6:$A$25</definedName>
    <definedName name="fixed_cost">[1]SensitivitySolution!$B$4</definedName>
    <definedName name="fixed_cost2">#REF!</definedName>
    <definedName name="NPV">CapitalBudgeting!$C$6:$C$25</definedName>
    <definedName name="price">[1]SensitivitySolution!$B$1</definedName>
    <definedName name="price2">#REF!</definedName>
    <definedName name="profit">#REF!</definedName>
    <definedName name="revenue">[1]SensitivitySolution!$B$5</definedName>
    <definedName name="revenue2">#REF!</definedName>
    <definedName name="solver_adj" localSheetId="6" hidden="1">BankStaffing!$A$5:$A$11</definedName>
    <definedName name="solver_adj" localSheetId="9" hidden="1">CapitalBudgeting!$A$6:$A$25</definedName>
    <definedName name="solver_adj" localSheetId="5" hidden="1">ProdMix!$D$2:$I$2</definedName>
    <definedName name="solver_adj" localSheetId="1" hidden="1">ProfitOptimization!$B$1</definedName>
    <definedName name="solver_adj" localSheetId="7" hidden="1">TransDist!$B$9:$E$11</definedName>
    <definedName name="solver_cvg" localSheetId="6" hidden="1">0.0001</definedName>
    <definedName name="solver_cvg" localSheetId="9" hidden="1">0.0001</definedName>
    <definedName name="solver_cvg" localSheetId="5" hidden="1">0.0001</definedName>
    <definedName name="solver_cvg" localSheetId="1" hidden="1">0.0001</definedName>
    <definedName name="solver_cvg" localSheetId="7" hidden="1">0.0001</definedName>
    <definedName name="solver_drv" localSheetId="6" hidden="1">1</definedName>
    <definedName name="solver_drv" localSheetId="9" hidden="1">1</definedName>
    <definedName name="solver_drv" localSheetId="5" hidden="1">1</definedName>
    <definedName name="solver_drv" localSheetId="1" hidden="1">1</definedName>
    <definedName name="solver_drv" localSheetId="7" hidden="1">1</definedName>
    <definedName name="solver_eng" localSheetId="6" hidden="1">1</definedName>
    <definedName name="solver_eng" localSheetId="9" hidden="1">1</definedName>
    <definedName name="solver_eng" localSheetId="5" hidden="1">1</definedName>
    <definedName name="solver_eng" localSheetId="1" hidden="1">1</definedName>
    <definedName name="solver_eng" localSheetId="7" hidden="1">1</definedName>
    <definedName name="solver_est" localSheetId="6" hidden="1">1</definedName>
    <definedName name="solver_est" localSheetId="9" hidden="1">1</definedName>
    <definedName name="solver_est" localSheetId="5" hidden="1">1</definedName>
    <definedName name="solver_est" localSheetId="1" hidden="1">1</definedName>
    <definedName name="solver_est" localSheetId="7" hidden="1">1</definedName>
    <definedName name="solver_itr" localSheetId="6" hidden="1">2147483647</definedName>
    <definedName name="solver_itr" localSheetId="9" hidden="1">2147483647</definedName>
    <definedName name="solver_itr" localSheetId="5" hidden="1">2147483647</definedName>
    <definedName name="solver_itr" localSheetId="1" hidden="1">2147483647</definedName>
    <definedName name="solver_itr" localSheetId="7" hidden="1">2147483647</definedName>
    <definedName name="solver_lhs1" localSheetId="6" hidden="1">BankStaffing!$A$5:$A$11</definedName>
    <definedName name="solver_lhs1" localSheetId="9" hidden="1">CapitalBudgeting!$E$2:$J$2</definedName>
    <definedName name="solver_lhs1" localSheetId="5" hidden="1">ProdMix!$D$14:$D$15</definedName>
    <definedName name="solver_lhs1" localSheetId="7" hidden="1">TransDist!$B$12:$E$12</definedName>
    <definedName name="solver_lhs2" localSheetId="6" hidden="1">BankStaffing!$C$12:$I$12</definedName>
    <definedName name="solver_lhs2" localSheetId="9" hidden="1">CapitalBudgeting!$A$6:$A$25</definedName>
    <definedName name="solver_lhs2" localSheetId="5" hidden="1">ProdMix!$D$2:$I$2</definedName>
    <definedName name="solver_lhs2" localSheetId="7" hidden="1">TransDist!$F$9:$F$11</definedName>
    <definedName name="solver_mip" localSheetId="6" hidden="1">2147483647</definedName>
    <definedName name="solver_mip" localSheetId="9" hidden="1">2147483647</definedName>
    <definedName name="solver_mip" localSheetId="5" hidden="1">2147483647</definedName>
    <definedName name="solver_mip" localSheetId="1" hidden="1">2147483647</definedName>
    <definedName name="solver_mip" localSheetId="7" hidden="1">2147483647</definedName>
    <definedName name="solver_mni" localSheetId="6" hidden="1">30</definedName>
    <definedName name="solver_mni" localSheetId="9" hidden="1">30</definedName>
    <definedName name="solver_mni" localSheetId="5" hidden="1">30</definedName>
    <definedName name="solver_mni" localSheetId="1" hidden="1">30</definedName>
    <definedName name="solver_mni" localSheetId="7" hidden="1">30</definedName>
    <definedName name="solver_mrt" localSheetId="6" hidden="1">0.075</definedName>
    <definedName name="solver_mrt" localSheetId="9" hidden="1">0.075</definedName>
    <definedName name="solver_mrt" localSheetId="5" hidden="1">0.075</definedName>
    <definedName name="solver_mrt" localSheetId="1" hidden="1">0.075</definedName>
    <definedName name="solver_mrt" localSheetId="7" hidden="1">0.075</definedName>
    <definedName name="solver_msl" localSheetId="6" hidden="1">2</definedName>
    <definedName name="solver_msl" localSheetId="9" hidden="1">2</definedName>
    <definedName name="solver_msl" localSheetId="5" hidden="1">2</definedName>
    <definedName name="solver_msl" localSheetId="1" hidden="1">2</definedName>
    <definedName name="solver_msl" localSheetId="7" hidden="1">2</definedName>
    <definedName name="solver_neg" localSheetId="6" hidden="1">1</definedName>
    <definedName name="solver_neg" localSheetId="9" hidden="1">1</definedName>
    <definedName name="solver_neg" localSheetId="5" hidden="1">1</definedName>
    <definedName name="solver_neg" localSheetId="1" hidden="1">1</definedName>
    <definedName name="solver_neg" localSheetId="7" hidden="1">1</definedName>
    <definedName name="solver_nod" localSheetId="6" hidden="1">2147483647</definedName>
    <definedName name="solver_nod" localSheetId="9" hidden="1">2147483647</definedName>
    <definedName name="solver_nod" localSheetId="5" hidden="1">2147483647</definedName>
    <definedName name="solver_nod" localSheetId="1" hidden="1">2147483647</definedName>
    <definedName name="solver_nod" localSheetId="7" hidden="1">2147483647</definedName>
    <definedName name="solver_num" localSheetId="6" hidden="1">2</definedName>
    <definedName name="solver_num" localSheetId="9" hidden="1">2</definedName>
    <definedName name="solver_num" localSheetId="5" hidden="1">2</definedName>
    <definedName name="solver_num" localSheetId="1" hidden="1">0</definedName>
    <definedName name="solver_num" localSheetId="7" hidden="1">2</definedName>
    <definedName name="solver_nwt" localSheetId="6" hidden="1">1</definedName>
    <definedName name="solver_nwt" localSheetId="9" hidden="1">1</definedName>
    <definedName name="solver_nwt" localSheetId="5" hidden="1">1</definedName>
    <definedName name="solver_nwt" localSheetId="1" hidden="1">1</definedName>
    <definedName name="solver_nwt" localSheetId="7" hidden="1">1</definedName>
    <definedName name="solver_opt" localSheetId="6" hidden="1">BankStaffing!$A$3</definedName>
    <definedName name="solver_opt" localSheetId="9" hidden="1">CapitalBudgeting!$B$2</definedName>
    <definedName name="solver_opt" localSheetId="5" hidden="1">ProdMix!$D$12</definedName>
    <definedName name="solver_opt" localSheetId="1" hidden="1">ProfitOptimization!$B$7</definedName>
    <definedName name="solver_opt" localSheetId="7" hidden="1">TransDist!$B$16</definedName>
    <definedName name="solver_pre" localSheetId="6" hidden="1">0.000001</definedName>
    <definedName name="solver_pre" localSheetId="9" hidden="1">0.000001</definedName>
    <definedName name="solver_pre" localSheetId="5" hidden="1">0.000001</definedName>
    <definedName name="solver_pre" localSheetId="1" hidden="1">0.000001</definedName>
    <definedName name="solver_pre" localSheetId="7" hidden="1">0.000001</definedName>
    <definedName name="solver_rbv" localSheetId="6" hidden="1">1</definedName>
    <definedName name="solver_rbv" localSheetId="9" hidden="1">1</definedName>
    <definedName name="solver_rbv" localSheetId="5" hidden="1">1</definedName>
    <definedName name="solver_rbv" localSheetId="1" hidden="1">1</definedName>
    <definedName name="solver_rbv" localSheetId="7" hidden="1">1</definedName>
    <definedName name="solver_rel1" localSheetId="6" hidden="1">4</definedName>
    <definedName name="solver_rel1" localSheetId="9" hidden="1">1</definedName>
    <definedName name="solver_rel1" localSheetId="5" hidden="1">1</definedName>
    <definedName name="solver_rel1" localSheetId="7" hidden="1">3</definedName>
    <definedName name="solver_rel2" localSheetId="6" hidden="1">3</definedName>
    <definedName name="solver_rel2" localSheetId="9" hidden="1">5</definedName>
    <definedName name="solver_rel2" localSheetId="5" hidden="1">1</definedName>
    <definedName name="solver_rel2" localSheetId="7" hidden="1">1</definedName>
    <definedName name="solver_rhs1" localSheetId="6" hidden="1">integer</definedName>
    <definedName name="solver_rhs1" localSheetId="9" hidden="1">CapitalBudgeting!$E$4:$J$4</definedName>
    <definedName name="solver_rhs1" localSheetId="5" hidden="1">ProdMix!$F$14:$F$15</definedName>
    <definedName name="solver_rhs1" localSheetId="7" hidden="1">TransDist!$B$14:$E$14</definedName>
    <definedName name="solver_rhs2" localSheetId="6" hidden="1">BankStaffing!$C$14:$I$14</definedName>
    <definedName name="solver_rhs2" localSheetId="9" hidden="1">binary</definedName>
    <definedName name="solver_rhs2" localSheetId="5" hidden="1">ProdMix!$D$8:$I$8</definedName>
    <definedName name="solver_rhs2" localSheetId="7" hidden="1">TransDist!$H$9:$H$11</definedName>
    <definedName name="solver_rlx" localSheetId="6" hidden="1">2</definedName>
    <definedName name="solver_rlx" localSheetId="9" hidden="1">2</definedName>
    <definedName name="solver_rlx" localSheetId="5" hidden="1">2</definedName>
    <definedName name="solver_rlx" localSheetId="1" hidden="1">2</definedName>
    <definedName name="solver_rlx" localSheetId="7" hidden="1">2</definedName>
    <definedName name="solver_rsd" localSheetId="6" hidden="1">0</definedName>
    <definedName name="solver_rsd" localSheetId="9" hidden="1">0</definedName>
    <definedName name="solver_rsd" localSheetId="5" hidden="1">0</definedName>
    <definedName name="solver_rsd" localSheetId="1" hidden="1">0</definedName>
    <definedName name="solver_rsd" localSheetId="7" hidden="1">0</definedName>
    <definedName name="solver_scl" localSheetId="6" hidden="1">1</definedName>
    <definedName name="solver_scl" localSheetId="9" hidden="1">1</definedName>
    <definedName name="solver_scl" localSheetId="5" hidden="1">1</definedName>
    <definedName name="solver_scl" localSheetId="1" hidden="1">1</definedName>
    <definedName name="solver_scl" localSheetId="7" hidden="1">1</definedName>
    <definedName name="solver_sho" localSheetId="6" hidden="1">2</definedName>
    <definedName name="solver_sho" localSheetId="9" hidden="1">2</definedName>
    <definedName name="solver_sho" localSheetId="4" hidden="1">2</definedName>
    <definedName name="solver_sho" localSheetId="5" hidden="1">2</definedName>
    <definedName name="solver_sho" localSheetId="1" hidden="1">2</definedName>
    <definedName name="solver_sho" localSheetId="7" hidden="1">2</definedName>
    <definedName name="solver_ssz" localSheetId="6" hidden="1">100</definedName>
    <definedName name="solver_ssz" localSheetId="9" hidden="1">100</definedName>
    <definedName name="solver_ssz" localSheetId="5" hidden="1">100</definedName>
    <definedName name="solver_ssz" localSheetId="1" hidden="1">100</definedName>
    <definedName name="solver_ssz" localSheetId="7" hidden="1">100</definedName>
    <definedName name="solver_tim" localSheetId="6" hidden="1">2147483647</definedName>
    <definedName name="solver_tim" localSheetId="9" hidden="1">2147483647</definedName>
    <definedName name="solver_tim" localSheetId="5" hidden="1">2147483647</definedName>
    <definedName name="solver_tim" localSheetId="1" hidden="1">2147483647</definedName>
    <definedName name="solver_tim" localSheetId="7" hidden="1">2147483647</definedName>
    <definedName name="solver_tol" localSheetId="6" hidden="1">0.01</definedName>
    <definedName name="solver_tol" localSheetId="9" hidden="1">0.01</definedName>
    <definedName name="solver_tol" localSheetId="5" hidden="1">0.01</definedName>
    <definedName name="solver_tol" localSheetId="1" hidden="1">0.01</definedName>
    <definedName name="solver_tol" localSheetId="7" hidden="1">0.01</definedName>
    <definedName name="solver_typ" localSheetId="6" hidden="1">2</definedName>
    <definedName name="solver_typ" localSheetId="9" hidden="1">1</definedName>
    <definedName name="solver_typ" localSheetId="5" hidden="1">1</definedName>
    <definedName name="solver_typ" localSheetId="1" hidden="1">1</definedName>
    <definedName name="solver_typ" localSheetId="7" hidden="1">2</definedName>
    <definedName name="solver_val" localSheetId="6" hidden="1">0</definedName>
    <definedName name="solver_val" localSheetId="9" hidden="1">0</definedName>
    <definedName name="solver_val" localSheetId="5" hidden="1">0</definedName>
    <definedName name="solver_val" localSheetId="1" hidden="1">0</definedName>
    <definedName name="solver_val" localSheetId="7" hidden="1">0</definedName>
    <definedName name="solver_ver" localSheetId="6" hidden="1">3</definedName>
    <definedName name="solver_ver" localSheetId="9" hidden="1">3</definedName>
    <definedName name="solver_ver" localSheetId="5" hidden="1">3</definedName>
    <definedName name="solver_ver" localSheetId="1" hidden="1">3</definedName>
    <definedName name="solver_ver" localSheetId="7" hidden="1">3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55" l="1"/>
  <c r="B6" i="55" s="1"/>
  <c r="B5" i="55" l="1"/>
  <c r="B7" i="55" s="1"/>
  <c r="E12" i="52" l="1"/>
  <c r="D12" i="52"/>
  <c r="C12" i="52"/>
  <c r="B12" i="52"/>
  <c r="J2" i="54" l="1"/>
  <c r="I2" i="54"/>
  <c r="H2" i="54"/>
  <c r="G2" i="54"/>
  <c r="F2" i="54"/>
  <c r="E2" i="54"/>
  <c r="B2" i="54"/>
  <c r="B16" i="52"/>
  <c r="E14" i="52"/>
  <c r="D14" i="52"/>
  <c r="C14" i="52"/>
  <c r="B14" i="52"/>
  <c r="F11" i="52"/>
  <c r="F10" i="52"/>
  <c r="F9" i="52"/>
  <c r="I12" i="53"/>
  <c r="H12" i="53"/>
  <c r="G12" i="53"/>
  <c r="F12" i="53"/>
  <c r="E12" i="53"/>
  <c r="D12" i="53"/>
  <c r="C12" i="53"/>
  <c r="A3" i="53"/>
  <c r="F15" i="51"/>
  <c r="D15" i="51"/>
  <c r="F14" i="51"/>
  <c r="D14" i="51"/>
  <c r="I9" i="51"/>
  <c r="H9" i="51"/>
  <c r="G9" i="51"/>
  <c r="F9" i="51"/>
  <c r="E9" i="51"/>
  <c r="D9" i="51"/>
  <c r="D12" i="51" l="1"/>
  <c r="B2" i="41"/>
  <c r="B6" i="41" s="1"/>
  <c r="B5" i="41" l="1"/>
  <c r="B7" i="4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<sst xmlns="http://schemas.openxmlformats.org/spreadsheetml/2006/main" count="388" uniqueCount="173">
  <si>
    <t>Total</t>
  </si>
  <si>
    <t>price</t>
  </si>
  <si>
    <t>demand</t>
  </si>
  <si>
    <t>unit cost</t>
  </si>
  <si>
    <t>fixed cost</t>
  </si>
  <si>
    <t>revenue</t>
  </si>
  <si>
    <t>variable cost</t>
  </si>
  <si>
    <t>profit</t>
  </si>
  <si>
    <t>Product</t>
  </si>
  <si>
    <t>Pounds made</t>
  </si>
  <si>
    <t>Available</t>
  </si>
  <si>
    <t>Labor</t>
  </si>
  <si>
    <t>Raw Material</t>
  </si>
  <si>
    <t>Unit price</t>
  </si>
  <si>
    <t>Variable cost</t>
  </si>
  <si>
    <t>Demand</t>
  </si>
  <si>
    <t>Unit profit cont.</t>
  </si>
  <si>
    <t>Profit</t>
  </si>
  <si>
    <t>Labor Used</t>
  </si>
  <si>
    <t>&lt;=</t>
  </si>
  <si>
    <t>Raw Material Used</t>
  </si>
  <si>
    <t>There are multiple solutions all of which use 20 workers.</t>
  </si>
  <si>
    <t>Working?</t>
  </si>
  <si>
    <t>Number starting</t>
  </si>
  <si>
    <t>Day worker starts</t>
  </si>
  <si>
    <t>Monday</t>
  </si>
  <si>
    <t>Tuesday</t>
  </si>
  <si>
    <t>Wednesday</t>
  </si>
  <si>
    <t>Thursday</t>
  </si>
  <si>
    <t>Friday</t>
  </si>
  <si>
    <t>Saturday</t>
  </si>
  <si>
    <t>Sunday</t>
  </si>
  <si>
    <t>Number working</t>
  </si>
  <si>
    <t>&gt;=</t>
  </si>
  <si>
    <t>Number needed</t>
  </si>
  <si>
    <t>DEMAND</t>
  </si>
  <si>
    <t>EAST</t>
  </si>
  <si>
    <t>MIDWEST</t>
  </si>
  <si>
    <t>SOUTH</t>
  </si>
  <si>
    <t>WEST</t>
  </si>
  <si>
    <t>CAPACITY</t>
  </si>
  <si>
    <t>LA</t>
  </si>
  <si>
    <t>ATLANTA</t>
  </si>
  <si>
    <t>NEW YORK CITY</t>
  </si>
  <si>
    <t>SHIPMENTS</t>
  </si>
  <si>
    <t>Sent</t>
  </si>
  <si>
    <t>Capacity</t>
  </si>
  <si>
    <t>Received</t>
  </si>
  <si>
    <t>Total Cost</t>
  </si>
  <si>
    <t>Total NPV</t>
  </si>
  <si>
    <t>Used</t>
  </si>
  <si>
    <t>Do IT?</t>
  </si>
  <si>
    <t>NPV</t>
  </si>
  <si>
    <t>Cost Year 1</t>
  </si>
  <si>
    <t>Cost Year 2</t>
  </si>
  <si>
    <t>Cost Year 3</t>
  </si>
  <si>
    <t>Labor Year 1</t>
  </si>
  <si>
    <t>Labor Year 2</t>
  </si>
  <si>
    <t>Labor Year 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</si>
  <si>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</si>
  <si>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</si>
  <si>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</si>
  <si>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</si>
  <si>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</si>
  <si>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</si>
  <si>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</si>
  <si>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</si>
  <si>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</si>
  <si>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</si>
  <si>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</si>
  <si>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</si>
  <si>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</si>
  <si>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</si>
  <si>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</si>
  <si>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</si>
  <si>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</si>
  <si>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</si>
  <si>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</si>
  <si>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</si>
  <si>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Microsoft Excel 16.0 Answer Report</t>
  </si>
  <si>
    <t>Worksheet: [Business+Analytics+-+Week+6+Excel+2013.xlsx]ProdMix</t>
  </si>
  <si>
    <t>Report Created: 5/18/2019 7:11:53 PM</t>
  </si>
  <si>
    <t>Result: Solver found a solution.  All Constraints and optimality conditions are satisfied.</t>
  </si>
  <si>
    <t>Solver Engine</t>
  </si>
  <si>
    <t>Engine: GRG Nonlinear</t>
  </si>
  <si>
    <t>Solution Time: 0.172 Seconds.</t>
  </si>
  <si>
    <t>Iterations: 9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</si>
  <si>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</si>
  <si>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</si>
  <si>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</si>
  <si>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</si>
  <si>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</si>
  <si>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</si>
  <si>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</si>
  <si>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</si>
  <si>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</si>
  <si>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</si>
  <si>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</si>
  <si>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</si>
  <si>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</si>
  <si>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</si>
  <si>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</si>
  <si>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</si>
  <si>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$D$12</t>
  </si>
  <si>
    <t>$D$2</t>
  </si>
  <si>
    <t>Contin</t>
  </si>
  <si>
    <t>$E$2</t>
  </si>
  <si>
    <t>$F$2</t>
  </si>
  <si>
    <t>$G$2</t>
  </si>
  <si>
    <t>$H$2</t>
  </si>
  <si>
    <t>$I$2</t>
  </si>
  <si>
    <t>$D$14</t>
  </si>
  <si>
    <t>$D$14&lt;=$F$14</t>
  </si>
  <si>
    <t>Binding</t>
  </si>
  <si>
    <t>$D$15</t>
  </si>
  <si>
    <t>$D$15&lt;=$F$15</t>
  </si>
  <si>
    <t>Not Binding</t>
  </si>
  <si>
    <t>$D$2&lt;=$D$8</t>
  </si>
  <si>
    <t>$E$2&lt;=$E$8</t>
  </si>
  <si>
    <t>$F$2&lt;=$F$8</t>
  </si>
  <si>
    <t>$G$2&lt;=$G$8</t>
  </si>
  <si>
    <t>$H$2&lt;=$H$8</t>
  </si>
  <si>
    <t>$I$2&lt;=$I$8</t>
  </si>
  <si>
    <t>Microsoft Excel 16.0 Sensitivity Report</t>
  </si>
  <si>
    <t>Report Created: 5/18/2019 7:11:54 PM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</si>
  <si>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</si>
  <si>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</si>
  <si>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</si>
  <si>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</si>
  <si>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</si>
  <si>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</si>
  <si>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</si>
  <si>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</si>
  <si>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</si>
  <si>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</si>
  <si>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</si>
  <si>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</si>
  <si>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</si>
  <si>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Worksheet: [Business+Analytics+-+Week+6+Excel+2013+Soln.xlsx]CapitalBudgeting</t>
  </si>
  <si>
    <t>Report Created: 5/18/2019 7:58:07 PM</t>
  </si>
  <si>
    <t>Result: Solver found an integer solution within tolerance.  All Constraints are satisfied.</t>
  </si>
  <si>
    <t>Solution Time: 56.875 Seconds.</t>
  </si>
  <si>
    <t>Iterations: 2 Subproblems: 258</t>
  </si>
  <si>
    <t>$B$2</t>
  </si>
  <si>
    <t>$A$6</t>
  </si>
  <si>
    <t>$A$7</t>
  </si>
  <si>
    <t>$A$8</t>
  </si>
  <si>
    <t>$A$9</t>
  </si>
  <si>
    <t>$A$10</t>
  </si>
  <si>
    <t>$A$11</t>
  </si>
  <si>
    <t>$A$12</t>
  </si>
  <si>
    <t>$A$13</t>
  </si>
  <si>
    <t>$A$14</t>
  </si>
  <si>
    <t>$A$15</t>
  </si>
  <si>
    <t>$A$16</t>
  </si>
  <si>
    <t>$A$17</t>
  </si>
  <si>
    <t>$A$18</t>
  </si>
  <si>
    <t>$A$19</t>
  </si>
  <si>
    <t>$A$20</t>
  </si>
  <si>
    <t>$A$21</t>
  </si>
  <si>
    <t>$A$22</t>
  </si>
  <si>
    <t>$A$23</t>
  </si>
  <si>
    <t>$A$24</t>
  </si>
  <si>
    <t>$A$25</t>
  </si>
  <si>
    <t>$E$2&lt;=$E$4</t>
  </si>
  <si>
    <t>$F$2&lt;=$F$4</t>
  </si>
  <si>
    <t>$G$2&lt;=$G$4</t>
  </si>
  <si>
    <t>$H$2&lt;=$H$4</t>
  </si>
  <si>
    <t>$I$2&lt;=$I$4</t>
  </si>
  <si>
    <t>$J$2</t>
  </si>
  <si>
    <t>$J$2&lt;=$J$4</t>
  </si>
  <si>
    <t>$A$6:$A$25=Binary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</si>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</sst>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4" fontId="2" fillId="0" borderId="0" xfId="2" applyFont="1"/>
    <xf numFmtId="44" fontId="0" fillId="0" borderId="0" xfId="2" applyFont="1"/>
    <xf numFmtId="164" fontId="0" fillId="0" borderId="0" xfId="1" applyNumberFormat="1" applyFont="1"/>
    <xf numFmtId="0" fontId="1" fillId="0" borderId="0" xfId="7"/>
    <xf numFmtId="0" fontId="1" fillId="0" borderId="0" xfId="8"/>
    <xf numFmtId="0" fontId="2" fillId="0" borderId="0" xfId="8" applyFont="1"/>
    <xf numFmtId="44" fontId="2" fillId="0" borderId="0" xfId="9" applyFont="1"/>
    <xf numFmtId="44" fontId="2" fillId="0" borderId="0" xfId="8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4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44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0">
    <cellStyle name="Comma" xfId="1" builtinId="3"/>
    <cellStyle name="Currency" xfId="2" builtinId="4"/>
    <cellStyle name="Currency 3" xfId="4" xr:uid="{00000000-0005-0000-0000-000002000000}"/>
    <cellStyle name="Currency 4" xfId="9" xr:uid="{00000000-0005-0000-0000-000003000000}"/>
    <cellStyle name="Normal" xfId="0" builtinId="0"/>
    <cellStyle name="Normal 2" xfId="3" xr:uid="{00000000-0005-0000-0000-000005000000}"/>
    <cellStyle name="Normal 3" xfId="5" xr:uid="{00000000-0005-0000-0000-000006000000}"/>
    <cellStyle name="Normal 4" xfId="8" xr:uid="{00000000-0005-0000-0000-000007000000}"/>
    <cellStyle name="Normal 7" xfId="6" xr:uid="{00000000-0005-0000-0000-000008000000}"/>
    <cellStyle name="Normal_Sheet1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aching\MBC606\MBC606_Summer2009\Labs\Session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krishnan/Downloads/Business+Analytics+-+Week+6+Excel+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defaultRowHeight="14.4" x14ac:dyDescent="0.3"/>
  <cols>
    <col min="1" max="1" width="12.109375" bestFit="1" customWidth="1"/>
    <col min="2" max="2" width="13.44140625" bestFit="1" customWidth="1"/>
  </cols>
  <sheetData>
    <row r="1" spans="1:2" x14ac:dyDescent="0.3">
      <c r="A1" t="s">
        <v>1</v>
      </c>
      <c r="B1" s="3">
        <v>6.3788947155578759</v>
      </c>
    </row>
    <row r="2" spans="1:2" x14ac:dyDescent="0.3">
      <c r="A2" t="s">
        <v>2</v>
      </c>
      <c r="B2" s="4">
        <f>65000-9000*B1</f>
        <v>7589.9475599791185</v>
      </c>
    </row>
    <row r="3" spans="1:2" x14ac:dyDescent="0.3">
      <c r="A3" t="s">
        <v>3</v>
      </c>
      <c r="B3" s="3">
        <v>0.45</v>
      </c>
    </row>
    <row r="4" spans="1:2" x14ac:dyDescent="0.3">
      <c r="A4" t="s">
        <v>4</v>
      </c>
      <c r="B4" s="3">
        <v>45000</v>
      </c>
    </row>
    <row r="5" spans="1:2" x14ac:dyDescent="0.3">
      <c r="A5" t="s">
        <v>5</v>
      </c>
      <c r="B5" s="3">
        <f>B2*B1</f>
        <v>48415.476381712193</v>
      </c>
    </row>
    <row r="6" spans="1:2" x14ac:dyDescent="0.3">
      <c r="A6" t="s">
        <v>6</v>
      </c>
      <c r="B6" s="3">
        <f>B3*B2</f>
        <v>3415.4764019906033</v>
      </c>
    </row>
    <row r="7" spans="1:2" x14ac:dyDescent="0.3">
      <c r="A7" t="s">
        <v>7</v>
      </c>
      <c r="B7" s="3">
        <f>B5-B4-B6</f>
        <v>-2.0278410374885425E-5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12.109375" bestFit="1" customWidth="1"/>
    <col min="2" max="2" width="13.33203125" customWidth="1"/>
  </cols>
  <sheetData>
    <row r="1" spans="1:2" x14ac:dyDescent="0.3">
      <c r="A1" t="s">
        <v>1</v>
      </c>
      <c r="B1" s="3">
        <v>4</v>
      </c>
    </row>
    <row r="2" spans="1:2" x14ac:dyDescent="0.3">
      <c r="A2" t="s">
        <v>2</v>
      </c>
      <c r="B2" s="4">
        <f>65000-9000*B1</f>
        <v>29000</v>
      </c>
    </row>
    <row r="3" spans="1:2" x14ac:dyDescent="0.3">
      <c r="A3" t="s">
        <v>3</v>
      </c>
      <c r="B3" s="3">
        <v>0.45</v>
      </c>
    </row>
    <row r="4" spans="1:2" x14ac:dyDescent="0.3">
      <c r="A4" t="s">
        <v>4</v>
      </c>
      <c r="B4" s="3">
        <v>45000</v>
      </c>
    </row>
    <row r="5" spans="1:2" x14ac:dyDescent="0.3">
      <c r="A5" t="s">
        <v>5</v>
      </c>
      <c r="B5" s="3">
        <f>B2*B1</f>
        <v>116000</v>
      </c>
    </row>
    <row r="6" spans="1:2" x14ac:dyDescent="0.3">
      <c r="A6" t="s">
        <v>6</v>
      </c>
      <c r="B6" s="3">
        <f>B3*B2</f>
        <v>13050</v>
      </c>
    </row>
    <row r="7" spans="1:2" x14ac:dyDescent="0.3">
      <c r="A7" t="s">
        <v>7</v>
      </c>
      <c r="B7" s="3">
        <f>B5-B4-B6</f>
        <v>57950</v>
      </c>
    </row>
  </sheetData>
  <scenarios current="0">
    <scenario name="Solver_max" count="1" user="Ram Krishnan" comment="Created by Ram Krishnan on 5/18/2019">
      <inputCells r="B1" val="3.83611110215411" numFmtId="44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5973-EF55-43D6-9B4C-4A56469C8841}">
  <dimension ref="A1:G38"/>
  <sheetViews>
    <sheetView showGridLines="0" topLeftCell="A15" workbookViewId="0"/>
  </sheetViews>
  <sheetFormatPr defaultRowHeight="14.4" x14ac:dyDescent="0.3"/>
  <cols>
    <col min="1" max="1" width="2.33203125" customWidth="1"/>
    <col min="2" max="2" width="6.21875" bestFit="1" customWidth="1"/>
    <col min="3" max="3" width="16.5546875" bestFit="1" customWidth="1"/>
    <col min="4" max="4" width="12.6640625" bestFit="1" customWidth="1"/>
    <col min="5" max="5" width="13.21875" bestFit="1" customWidth="1"/>
    <col min="6" max="6" width="10.44140625" bestFit="1" customWidth="1"/>
    <col min="7" max="7" width="12" bestFit="1" customWidth="1"/>
  </cols>
  <sheetData>
    <row r="1" spans="1:5" x14ac:dyDescent="0.3">
      <c r="A1" s="11" t="s">
        <v>79</v>
      </c>
    </row>
    <row r="2" spans="1:5" x14ac:dyDescent="0.3">
      <c r="A2" s="11" t="s">
        <v>80</v>
      </c>
    </row>
    <row r="3" spans="1:5" x14ac:dyDescent="0.3">
      <c r="A3" s="11" t="s">
        <v>81</v>
      </c>
    </row>
    <row r="4" spans="1:5" x14ac:dyDescent="0.3">
      <c r="A4" s="11" t="s">
        <v>82</v>
      </c>
    </row>
    <row r="5" spans="1:5" x14ac:dyDescent="0.3">
      <c r="A5" s="11" t="s">
        <v>83</v>
      </c>
    </row>
    <row r="6" spans="1:5" x14ac:dyDescent="0.3">
      <c r="A6" s="11"/>
      <c r="B6" t="s">
        <v>84</v>
      </c>
    </row>
    <row r="7" spans="1:5" x14ac:dyDescent="0.3">
      <c r="A7" s="11"/>
      <c r="B7" t="s">
        <v>85</v>
      </c>
    </row>
    <row r="8" spans="1:5" x14ac:dyDescent="0.3">
      <c r="A8" s="11"/>
      <c r="B8" t="s">
        <v>86</v>
      </c>
    </row>
    <row r="9" spans="1:5" x14ac:dyDescent="0.3">
      <c r="A9" s="11" t="s">
        <v>87</v>
      </c>
    </row>
    <row r="10" spans="1:5" x14ac:dyDescent="0.3">
      <c r="B10" t="s">
        <v>88</v>
      </c>
    </row>
    <row r="11" spans="1:5" x14ac:dyDescent="0.3">
      <c r="B11" t="s">
        <v>89</v>
      </c>
    </row>
    <row r="12" spans="1:5" x14ac:dyDescent="0.3">
      <c r="B12" t="s">
        <v>90</v>
      </c>
    </row>
    <row r="14" spans="1:5" ht="15" thickBot="1" x14ac:dyDescent="0.35">
      <c r="A14" t="s">
        <v>91</v>
      </c>
    </row>
    <row r="15" spans="1:5" ht="15" thickBot="1" x14ac:dyDescent="0.35">
      <c r="B15" s="13" t="s">
        <v>92</v>
      </c>
      <c r="C15" s="13" t="s">
        <v>93</v>
      </c>
      <c r="D15" s="13" t="s">
        <v>94</v>
      </c>
      <c r="E15" s="13" t="s">
        <v>95</v>
      </c>
    </row>
    <row r="16" spans="1:5" ht="15" thickBot="1" x14ac:dyDescent="0.35">
      <c r="B16" s="12" t="s">
        <v>103</v>
      </c>
      <c r="C16" s="12" t="s">
        <v>17</v>
      </c>
      <c r="D16" s="15">
        <v>0</v>
      </c>
      <c r="E16" s="15">
        <v>6625.2</v>
      </c>
    </row>
    <row r="19" spans="1:7" ht="15" thickBot="1" x14ac:dyDescent="0.35">
      <c r="A19" t="s">
        <v>96</v>
      </c>
    </row>
    <row r="20" spans="1:7" ht="15" thickBot="1" x14ac:dyDescent="0.35">
      <c r="B20" s="13" t="s">
        <v>92</v>
      </c>
      <c r="C20" s="13" t="s">
        <v>93</v>
      </c>
      <c r="D20" s="13" t="s">
        <v>94</v>
      </c>
      <c r="E20" s="13" t="s">
        <v>95</v>
      </c>
      <c r="F20" s="13" t="s">
        <v>97</v>
      </c>
    </row>
    <row r="21" spans="1:7" x14ac:dyDescent="0.3">
      <c r="B21" s="14" t="s">
        <v>104</v>
      </c>
      <c r="C21" s="14" t="s">
        <v>9</v>
      </c>
      <c r="D21" s="16">
        <v>0</v>
      </c>
      <c r="E21" s="16">
        <v>0</v>
      </c>
      <c r="F21" s="14" t="s">
        <v>105</v>
      </c>
    </row>
    <row r="22" spans="1:7" x14ac:dyDescent="0.3">
      <c r="B22" s="14" t="s">
        <v>106</v>
      </c>
      <c r="C22" s="14" t="s">
        <v>9</v>
      </c>
      <c r="D22" s="16">
        <v>0</v>
      </c>
      <c r="E22" s="16">
        <v>0</v>
      </c>
      <c r="F22" s="14" t="s">
        <v>105</v>
      </c>
    </row>
    <row r="23" spans="1:7" x14ac:dyDescent="0.3">
      <c r="B23" s="14" t="s">
        <v>107</v>
      </c>
      <c r="C23" s="14" t="s">
        <v>9</v>
      </c>
      <c r="D23" s="16">
        <v>0</v>
      </c>
      <c r="E23" s="16">
        <v>0</v>
      </c>
      <c r="F23" s="14" t="s">
        <v>105</v>
      </c>
    </row>
    <row r="24" spans="1:7" x14ac:dyDescent="0.3">
      <c r="B24" s="14" t="s">
        <v>108</v>
      </c>
      <c r="C24" s="14" t="s">
        <v>9</v>
      </c>
      <c r="D24" s="16">
        <v>0</v>
      </c>
      <c r="E24" s="16">
        <v>596.66666666666652</v>
      </c>
      <c r="F24" s="14" t="s">
        <v>105</v>
      </c>
    </row>
    <row r="25" spans="1:7" x14ac:dyDescent="0.3">
      <c r="B25" s="14" t="s">
        <v>109</v>
      </c>
      <c r="C25" s="14" t="s">
        <v>9</v>
      </c>
      <c r="D25" s="16">
        <v>0</v>
      </c>
      <c r="E25" s="16">
        <v>1084</v>
      </c>
      <c r="F25" s="14" t="s">
        <v>105</v>
      </c>
    </row>
    <row r="26" spans="1:7" ht="15" thickBot="1" x14ac:dyDescent="0.35">
      <c r="B26" s="12" t="s">
        <v>110</v>
      </c>
      <c r="C26" s="12" t="s">
        <v>9</v>
      </c>
      <c r="D26" s="17">
        <v>0</v>
      </c>
      <c r="E26" s="17">
        <v>0</v>
      </c>
      <c r="F26" s="12" t="s">
        <v>105</v>
      </c>
    </row>
    <row r="29" spans="1:7" ht="15" thickBot="1" x14ac:dyDescent="0.35">
      <c r="A29" t="s">
        <v>98</v>
      </c>
    </row>
    <row r="30" spans="1:7" ht="15" thickBot="1" x14ac:dyDescent="0.35">
      <c r="B30" s="13" t="s">
        <v>92</v>
      </c>
      <c r="C30" s="13" t="s">
        <v>93</v>
      </c>
      <c r="D30" s="13" t="s">
        <v>99</v>
      </c>
      <c r="E30" s="13" t="s">
        <v>100</v>
      </c>
      <c r="F30" s="13" t="s">
        <v>101</v>
      </c>
      <c r="G30" s="13" t="s">
        <v>102</v>
      </c>
    </row>
    <row r="31" spans="1:7" x14ac:dyDescent="0.3">
      <c r="B31" s="14" t="s">
        <v>111</v>
      </c>
      <c r="C31" s="14" t="s">
        <v>18</v>
      </c>
      <c r="D31" s="16">
        <v>4500</v>
      </c>
      <c r="E31" s="14" t="s">
        <v>112</v>
      </c>
      <c r="F31" s="14" t="s">
        <v>113</v>
      </c>
      <c r="G31" s="14">
        <v>0</v>
      </c>
    </row>
    <row r="32" spans="1:7" x14ac:dyDescent="0.3">
      <c r="B32" s="14" t="s">
        <v>114</v>
      </c>
      <c r="C32" s="14" t="s">
        <v>20</v>
      </c>
      <c r="D32" s="16">
        <v>1236.1333333333332</v>
      </c>
      <c r="E32" s="14" t="s">
        <v>115</v>
      </c>
      <c r="F32" s="14" t="s">
        <v>116</v>
      </c>
      <c r="G32" s="14">
        <v>363.86666666666679</v>
      </c>
    </row>
    <row r="33" spans="2:7" x14ac:dyDescent="0.3">
      <c r="B33" s="14" t="s">
        <v>104</v>
      </c>
      <c r="C33" s="14" t="s">
        <v>9</v>
      </c>
      <c r="D33" s="16">
        <v>0</v>
      </c>
      <c r="E33" s="14" t="s">
        <v>117</v>
      </c>
      <c r="F33" s="14" t="s">
        <v>116</v>
      </c>
      <c r="G33" s="14">
        <v>960</v>
      </c>
    </row>
    <row r="34" spans="2:7" x14ac:dyDescent="0.3">
      <c r="B34" s="14" t="s">
        <v>106</v>
      </c>
      <c r="C34" s="14" t="s">
        <v>9</v>
      </c>
      <c r="D34" s="16">
        <v>0</v>
      </c>
      <c r="E34" s="14" t="s">
        <v>118</v>
      </c>
      <c r="F34" s="14" t="s">
        <v>116</v>
      </c>
      <c r="G34" s="14">
        <v>928</v>
      </c>
    </row>
    <row r="35" spans="2:7" x14ac:dyDescent="0.3">
      <c r="B35" s="14" t="s">
        <v>107</v>
      </c>
      <c r="C35" s="14" t="s">
        <v>9</v>
      </c>
      <c r="D35" s="16">
        <v>0</v>
      </c>
      <c r="E35" s="14" t="s">
        <v>119</v>
      </c>
      <c r="F35" s="14" t="s">
        <v>116</v>
      </c>
      <c r="G35" s="14">
        <v>1041</v>
      </c>
    </row>
    <row r="36" spans="2:7" x14ac:dyDescent="0.3">
      <c r="B36" s="14" t="s">
        <v>108</v>
      </c>
      <c r="C36" s="14" t="s">
        <v>9</v>
      </c>
      <c r="D36" s="16">
        <v>596.66666666666652</v>
      </c>
      <c r="E36" s="14" t="s">
        <v>120</v>
      </c>
      <c r="F36" s="14" t="s">
        <v>116</v>
      </c>
      <c r="G36" s="14">
        <v>380.33333333333348</v>
      </c>
    </row>
    <row r="37" spans="2:7" x14ac:dyDescent="0.3">
      <c r="B37" s="14" t="s">
        <v>109</v>
      </c>
      <c r="C37" s="14" t="s">
        <v>9</v>
      </c>
      <c r="D37" s="16">
        <v>1084</v>
      </c>
      <c r="E37" s="14" t="s">
        <v>121</v>
      </c>
      <c r="F37" s="14" t="s">
        <v>113</v>
      </c>
      <c r="G37" s="14">
        <v>0</v>
      </c>
    </row>
    <row r="38" spans="2:7" ht="15" thickBot="1" x14ac:dyDescent="0.35">
      <c r="B38" s="12" t="s">
        <v>110</v>
      </c>
      <c r="C38" s="12" t="s">
        <v>9</v>
      </c>
      <c r="D38" s="17">
        <v>0</v>
      </c>
      <c r="E38" s="12" t="s">
        <v>122</v>
      </c>
      <c r="F38" s="12" t="s">
        <v>116</v>
      </c>
      <c r="G38" s="12">
        <v>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FEEC-32EB-462C-901E-FEF45681B8E1}">
  <dimension ref="A1:E20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16.5546875" bestFit="1" customWidth="1"/>
    <col min="4" max="4" width="12" bestFit="1" customWidth="1"/>
    <col min="5" max="5" width="12.6640625" bestFit="1" customWidth="1"/>
  </cols>
  <sheetData>
    <row r="1" spans="1:5" x14ac:dyDescent="0.3">
      <c r="A1" s="11" t="s">
        <v>123</v>
      </c>
    </row>
    <row r="2" spans="1:5" x14ac:dyDescent="0.3">
      <c r="A2" s="11" t="s">
        <v>80</v>
      </c>
    </row>
    <row r="3" spans="1:5" x14ac:dyDescent="0.3">
      <c r="A3" s="11" t="s">
        <v>124</v>
      </c>
    </row>
    <row r="6" spans="1:5" ht="15" thickBot="1" x14ac:dyDescent="0.35">
      <c r="A6" t="s">
        <v>96</v>
      </c>
    </row>
    <row r="7" spans="1:5" x14ac:dyDescent="0.3">
      <c r="B7" s="18"/>
      <c r="C7" s="18"/>
      <c r="D7" s="18" t="s">
        <v>125</v>
      </c>
      <c r="E7" s="18" t="s">
        <v>127</v>
      </c>
    </row>
    <row r="8" spans="1:5" ht="15" thickBot="1" x14ac:dyDescent="0.35">
      <c r="B8" s="19" t="s">
        <v>92</v>
      </c>
      <c r="C8" s="19" t="s">
        <v>93</v>
      </c>
      <c r="D8" s="19" t="s">
        <v>126</v>
      </c>
      <c r="E8" s="19" t="s">
        <v>128</v>
      </c>
    </row>
    <row r="9" spans="1:5" x14ac:dyDescent="0.3">
      <c r="B9" s="14" t="s">
        <v>104</v>
      </c>
      <c r="C9" s="14" t="s">
        <v>9</v>
      </c>
      <c r="D9" s="14">
        <v>0</v>
      </c>
      <c r="E9" s="14">
        <v>-2.3999989509582811</v>
      </c>
    </row>
    <row r="10" spans="1:5" x14ac:dyDescent="0.3">
      <c r="B10" s="14" t="s">
        <v>106</v>
      </c>
      <c r="C10" s="14" t="s">
        <v>9</v>
      </c>
      <c r="D10" s="14">
        <v>0</v>
      </c>
      <c r="E10" s="14">
        <v>-1.6999994913736973</v>
      </c>
    </row>
    <row r="11" spans="1:5" x14ac:dyDescent="0.3">
      <c r="B11" s="14" t="s">
        <v>107</v>
      </c>
      <c r="C11" s="14" t="s">
        <v>9</v>
      </c>
      <c r="D11" s="14">
        <v>0</v>
      </c>
      <c r="E11" s="14">
        <v>-0.19999802907310915</v>
      </c>
    </row>
    <row r="12" spans="1:5" x14ac:dyDescent="0.3">
      <c r="B12" s="14" t="s">
        <v>108</v>
      </c>
      <c r="C12" s="14" t="s">
        <v>9</v>
      </c>
      <c r="D12" s="14">
        <v>596.66666666666652</v>
      </c>
      <c r="E12" s="14">
        <v>0</v>
      </c>
    </row>
    <row r="13" spans="1:5" x14ac:dyDescent="0.3">
      <c r="B13" s="14" t="s">
        <v>109</v>
      </c>
      <c r="C13" s="14" t="s">
        <v>9</v>
      </c>
      <c r="D13" s="14">
        <v>1084</v>
      </c>
      <c r="E13" s="14">
        <v>0.30000011126200388</v>
      </c>
    </row>
    <row r="14" spans="1:5" ht="15" thickBot="1" x14ac:dyDescent="0.35">
      <c r="B14" s="12" t="s">
        <v>110</v>
      </c>
      <c r="C14" s="12" t="s">
        <v>9</v>
      </c>
      <c r="D14" s="12">
        <v>0</v>
      </c>
      <c r="E14" s="12">
        <v>-0.29999933242800125</v>
      </c>
    </row>
    <row r="16" spans="1:5" ht="15" thickBot="1" x14ac:dyDescent="0.35">
      <c r="A16" t="s">
        <v>98</v>
      </c>
    </row>
    <row r="17" spans="2:5" x14ac:dyDescent="0.3">
      <c r="B17" s="18"/>
      <c r="C17" s="18"/>
      <c r="D17" s="18" t="s">
        <v>125</v>
      </c>
      <c r="E17" s="18" t="s">
        <v>129</v>
      </c>
    </row>
    <row r="18" spans="2:5" ht="15" thickBot="1" x14ac:dyDescent="0.35">
      <c r="B18" s="19" t="s">
        <v>92</v>
      </c>
      <c r="C18" s="19" t="s">
        <v>93</v>
      </c>
      <c r="D18" s="19" t="s">
        <v>126</v>
      </c>
      <c r="E18" s="19" t="s">
        <v>130</v>
      </c>
    </row>
    <row r="19" spans="2:5" x14ac:dyDescent="0.3">
      <c r="B19" s="14" t="s">
        <v>111</v>
      </c>
      <c r="C19" s="14" t="s">
        <v>18</v>
      </c>
      <c r="D19" s="14">
        <v>4500</v>
      </c>
      <c r="E19" s="14">
        <v>1.3999999364217122</v>
      </c>
    </row>
    <row r="20" spans="2:5" ht="15" thickBot="1" x14ac:dyDescent="0.35">
      <c r="B20" s="12" t="s">
        <v>114</v>
      </c>
      <c r="C20" s="12" t="s">
        <v>20</v>
      </c>
      <c r="D20" s="12">
        <v>1236.1333333333332</v>
      </c>
      <c r="E20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8E2-CDC7-427F-9080-306D1F8030B6}">
  <dimension ref="A1:J18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11.88671875" bestFit="1" customWidth="1"/>
    <col min="4" max="4" width="12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12" bestFit="1" customWidth="1"/>
    <col min="10" max="10" width="9" bestFit="1" customWidth="1"/>
  </cols>
  <sheetData>
    <row r="1" spans="1:10" x14ac:dyDescent="0.3">
      <c r="A1" s="11" t="s">
        <v>131</v>
      </c>
    </row>
    <row r="2" spans="1:10" x14ac:dyDescent="0.3">
      <c r="A2" s="11" t="s">
        <v>80</v>
      </c>
    </row>
    <row r="3" spans="1:10" x14ac:dyDescent="0.3">
      <c r="A3" s="11" t="s">
        <v>124</v>
      </c>
    </row>
    <row r="5" spans="1:10" ht="15" thickBot="1" x14ac:dyDescent="0.35"/>
    <row r="6" spans="1:10" x14ac:dyDescent="0.3">
      <c r="B6" s="18"/>
      <c r="C6" s="18" t="s">
        <v>132</v>
      </c>
      <c r="D6" s="18"/>
    </row>
    <row r="7" spans="1:10" ht="15" thickBot="1" x14ac:dyDescent="0.35">
      <c r="B7" s="19" t="s">
        <v>92</v>
      </c>
      <c r="C7" s="19" t="s">
        <v>93</v>
      </c>
      <c r="D7" s="19" t="s">
        <v>126</v>
      </c>
    </row>
    <row r="8" spans="1:10" ht="15" thickBot="1" x14ac:dyDescent="0.35">
      <c r="B8" s="12" t="s">
        <v>103</v>
      </c>
      <c r="C8" s="12" t="s">
        <v>17</v>
      </c>
      <c r="D8" s="15">
        <v>6625.2</v>
      </c>
    </row>
    <row r="10" spans="1:10" ht="15" thickBot="1" x14ac:dyDescent="0.35"/>
    <row r="11" spans="1:10" x14ac:dyDescent="0.3">
      <c r="B11" s="18"/>
      <c r="C11" s="18" t="s">
        <v>133</v>
      </c>
      <c r="D11" s="18"/>
      <c r="F11" s="18" t="s">
        <v>134</v>
      </c>
      <c r="G11" s="18" t="s">
        <v>132</v>
      </c>
      <c r="I11" s="18" t="s">
        <v>137</v>
      </c>
      <c r="J11" s="18" t="s">
        <v>132</v>
      </c>
    </row>
    <row r="12" spans="1:10" ht="15" thickBot="1" x14ac:dyDescent="0.35">
      <c r="B12" s="19" t="s">
        <v>92</v>
      </c>
      <c r="C12" s="19" t="s">
        <v>93</v>
      </c>
      <c r="D12" s="19" t="s">
        <v>126</v>
      </c>
      <c r="F12" s="19" t="s">
        <v>135</v>
      </c>
      <c r="G12" s="19" t="s">
        <v>136</v>
      </c>
      <c r="I12" s="19" t="s">
        <v>135</v>
      </c>
      <c r="J12" s="19" t="s">
        <v>136</v>
      </c>
    </row>
    <row r="13" spans="1:10" x14ac:dyDescent="0.3">
      <c r="B13" s="14" t="s">
        <v>104</v>
      </c>
      <c r="C13" s="14" t="s">
        <v>9</v>
      </c>
      <c r="D13" s="16">
        <v>0</v>
      </c>
      <c r="F13" s="16">
        <v>0</v>
      </c>
      <c r="G13" s="16">
        <v>6625.2</v>
      </c>
      <c r="I13" s="16">
        <v>0</v>
      </c>
      <c r="J13" s="16">
        <v>6625.2</v>
      </c>
    </row>
    <row r="14" spans="1:10" x14ac:dyDescent="0.3">
      <c r="B14" s="14" t="s">
        <v>106</v>
      </c>
      <c r="C14" s="14" t="s">
        <v>9</v>
      </c>
      <c r="D14" s="16">
        <v>0</v>
      </c>
      <c r="F14" s="16">
        <v>0</v>
      </c>
      <c r="G14" s="16">
        <v>6625.2</v>
      </c>
      <c r="I14" s="16">
        <v>0</v>
      </c>
      <c r="J14" s="16">
        <v>6625.2</v>
      </c>
    </row>
    <row r="15" spans="1:10" x14ac:dyDescent="0.3">
      <c r="B15" s="14" t="s">
        <v>107</v>
      </c>
      <c r="C15" s="14" t="s">
        <v>9</v>
      </c>
      <c r="D15" s="16">
        <v>0</v>
      </c>
      <c r="F15" s="16">
        <v>0</v>
      </c>
      <c r="G15" s="16">
        <v>6625.2</v>
      </c>
      <c r="I15" s="16">
        <v>0</v>
      </c>
      <c r="J15" s="16">
        <v>6625.2</v>
      </c>
    </row>
    <row r="16" spans="1:10" x14ac:dyDescent="0.3">
      <c r="B16" s="14" t="s">
        <v>108</v>
      </c>
      <c r="C16" s="14" t="s">
        <v>9</v>
      </c>
      <c r="D16" s="16">
        <v>596.66666666666652</v>
      </c>
      <c r="F16" s="16">
        <v>0</v>
      </c>
      <c r="G16" s="16">
        <v>4119.2</v>
      </c>
      <c r="I16" s="16">
        <v>596.66666666666652</v>
      </c>
      <c r="J16" s="16">
        <v>6625.2</v>
      </c>
    </row>
    <row r="17" spans="2:10" x14ac:dyDescent="0.3">
      <c r="B17" s="14" t="s">
        <v>109</v>
      </c>
      <c r="C17" s="14" t="s">
        <v>9</v>
      </c>
      <c r="D17" s="16">
        <v>1084</v>
      </c>
      <c r="F17" s="16">
        <v>0</v>
      </c>
      <c r="G17" s="16">
        <v>2506</v>
      </c>
      <c r="I17" s="16">
        <v>1084</v>
      </c>
      <c r="J17" s="16">
        <v>6625.2</v>
      </c>
    </row>
    <row r="18" spans="2:10" ht="15" thickBot="1" x14ac:dyDescent="0.35">
      <c r="B18" s="12" t="s">
        <v>110</v>
      </c>
      <c r="C18" s="12" t="s">
        <v>9</v>
      </c>
      <c r="D18" s="17">
        <v>0</v>
      </c>
      <c r="F18" s="17">
        <v>0</v>
      </c>
      <c r="G18" s="17">
        <v>6625.2</v>
      </c>
      <c r="I18" s="17">
        <v>0</v>
      </c>
      <c r="J18" s="17">
        <v>6625.2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defaultRowHeight="14.4" x14ac:dyDescent="0.3"/>
  <cols>
    <col min="2" max="2" width="9.5546875" bestFit="1" customWidth="1"/>
    <col min="3" max="3" width="18.33203125" bestFit="1" customWidth="1"/>
    <col min="4" max="4" width="12" bestFit="1" customWidth="1"/>
    <col min="5" max="5" width="7.6640625" bestFit="1" customWidth="1"/>
    <col min="6" max="6" width="9.5546875" bestFit="1" customWidth="1"/>
    <col min="7" max="9" width="6.6640625" bestFit="1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6"/>
      <c r="C2" s="7" t="s">
        <v>9</v>
      </c>
      <c r="D2" s="7">
        <v>0</v>
      </c>
      <c r="E2" s="7">
        <v>0</v>
      </c>
      <c r="F2" s="7">
        <v>0</v>
      </c>
      <c r="G2" s="7">
        <v>596.66666666666652</v>
      </c>
      <c r="H2" s="7">
        <v>1084</v>
      </c>
      <c r="I2" s="7">
        <v>0</v>
      </c>
    </row>
    <row r="3" spans="1:9" x14ac:dyDescent="0.3">
      <c r="A3" s="5"/>
      <c r="B3" s="7" t="s">
        <v>10</v>
      </c>
      <c r="C3" s="7" t="s">
        <v>8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</row>
    <row r="4" spans="1:9" x14ac:dyDescent="0.3">
      <c r="A4" s="5"/>
      <c r="B4" s="7">
        <v>4500</v>
      </c>
      <c r="C4" s="7" t="s">
        <v>11</v>
      </c>
      <c r="D4" s="7">
        <v>6</v>
      </c>
      <c r="E4" s="7">
        <v>5</v>
      </c>
      <c r="F4" s="7">
        <v>4</v>
      </c>
      <c r="G4" s="7">
        <v>3</v>
      </c>
      <c r="H4" s="7">
        <v>2.5</v>
      </c>
      <c r="I4" s="7">
        <v>1.5</v>
      </c>
    </row>
    <row r="5" spans="1:9" x14ac:dyDescent="0.3">
      <c r="A5" s="5"/>
      <c r="B5" s="7">
        <v>1600</v>
      </c>
      <c r="C5" s="7" t="s">
        <v>12</v>
      </c>
      <c r="D5" s="7">
        <v>3.2</v>
      </c>
      <c r="E5" s="7">
        <v>2.6</v>
      </c>
      <c r="F5" s="7">
        <v>1.5</v>
      </c>
      <c r="G5" s="7">
        <v>0.8</v>
      </c>
      <c r="H5" s="7">
        <v>0.7</v>
      </c>
      <c r="I5" s="7">
        <v>0.3</v>
      </c>
    </row>
    <row r="6" spans="1:9" x14ac:dyDescent="0.3">
      <c r="A6" s="5"/>
      <c r="B6" s="6"/>
      <c r="C6" s="7" t="s">
        <v>13</v>
      </c>
      <c r="D6" s="8">
        <v>12.5</v>
      </c>
      <c r="E6" s="8">
        <v>11</v>
      </c>
      <c r="F6" s="8">
        <v>9</v>
      </c>
      <c r="G6" s="8">
        <v>7</v>
      </c>
      <c r="H6" s="8">
        <v>6</v>
      </c>
      <c r="I6" s="8">
        <v>3</v>
      </c>
    </row>
    <row r="7" spans="1:9" x14ac:dyDescent="0.3">
      <c r="A7" s="5"/>
      <c r="B7" s="6"/>
      <c r="C7" s="7" t="s">
        <v>14</v>
      </c>
      <c r="D7" s="8">
        <v>6.5</v>
      </c>
      <c r="E7" s="8">
        <v>5.7</v>
      </c>
      <c r="F7" s="8">
        <v>3.6</v>
      </c>
      <c r="G7" s="8">
        <v>2.8</v>
      </c>
      <c r="H7" s="8">
        <v>2.2000000000000002</v>
      </c>
      <c r="I7" s="8">
        <v>1.2</v>
      </c>
    </row>
    <row r="8" spans="1:9" x14ac:dyDescent="0.3">
      <c r="A8" s="5"/>
      <c r="B8" s="6"/>
      <c r="C8" s="7" t="s">
        <v>15</v>
      </c>
      <c r="D8" s="7">
        <v>960</v>
      </c>
      <c r="E8" s="7">
        <v>928</v>
      </c>
      <c r="F8" s="7">
        <v>1041</v>
      </c>
      <c r="G8" s="7">
        <v>977</v>
      </c>
      <c r="H8" s="7">
        <v>1084</v>
      </c>
      <c r="I8" s="7">
        <v>1055</v>
      </c>
    </row>
    <row r="9" spans="1:9" x14ac:dyDescent="0.3">
      <c r="A9" s="5"/>
      <c r="B9" s="6"/>
      <c r="C9" s="7" t="s">
        <v>16</v>
      </c>
      <c r="D9" s="9">
        <f>D6-D7</f>
        <v>6</v>
      </c>
      <c r="E9" s="9">
        <f t="shared" ref="E9:I9" si="0">E6-E7</f>
        <v>5.3</v>
      </c>
      <c r="F9" s="9">
        <f t="shared" si="0"/>
        <v>5.4</v>
      </c>
      <c r="G9" s="9">
        <f t="shared" si="0"/>
        <v>4.2</v>
      </c>
      <c r="H9" s="9">
        <f t="shared" si="0"/>
        <v>3.8</v>
      </c>
      <c r="I9" s="9">
        <f t="shared" si="0"/>
        <v>1.8</v>
      </c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6"/>
      <c r="C12" s="7" t="s">
        <v>17</v>
      </c>
      <c r="D12" s="8">
        <f>SUMPRODUCT($D$2:$I$2,$D$9:$I$9)</f>
        <v>6625.1999999999989</v>
      </c>
      <c r="E12" s="6"/>
      <c r="F12" s="6"/>
      <c r="G12" s="6"/>
      <c r="H12" s="6"/>
      <c r="I12" s="6"/>
    </row>
    <row r="13" spans="1:9" x14ac:dyDescent="0.3">
      <c r="A13" s="5"/>
      <c r="B13" s="6"/>
      <c r="C13" s="6"/>
      <c r="D13" s="6"/>
      <c r="E13" s="6"/>
      <c r="F13" s="7" t="s">
        <v>10</v>
      </c>
      <c r="G13" s="6"/>
      <c r="H13" s="6"/>
      <c r="I13" s="6"/>
    </row>
    <row r="14" spans="1:9" x14ac:dyDescent="0.3">
      <c r="A14" s="5"/>
      <c r="B14" s="6"/>
      <c r="C14" s="7" t="s">
        <v>18</v>
      </c>
      <c r="D14" s="7">
        <f>SUMPRODUCT($D$2:$I$2,$D$4:$I$4)</f>
        <v>4500</v>
      </c>
      <c r="E14" s="7" t="s">
        <v>19</v>
      </c>
      <c r="F14" s="7">
        <f>B4</f>
        <v>4500</v>
      </c>
      <c r="G14" s="6"/>
      <c r="H14" s="6"/>
      <c r="I14" s="6"/>
    </row>
    <row r="15" spans="1:9" x14ac:dyDescent="0.3">
      <c r="A15" s="5"/>
      <c r="B15" s="6"/>
      <c r="C15" s="7" t="s">
        <v>20</v>
      </c>
      <c r="D15" s="7">
        <f>SUMPRODUCT($D$2:$I$2,$D$5:$I$5)</f>
        <v>1236.1333333333332</v>
      </c>
      <c r="E15" s="7" t="s">
        <v>19</v>
      </c>
      <c r="F15" s="7">
        <f>B5</f>
        <v>1600</v>
      </c>
      <c r="G15" s="6"/>
      <c r="H15" s="6"/>
      <c r="I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4"/>
  <sheetViews>
    <sheetView workbookViewId="0"/>
  </sheetViews>
  <sheetFormatPr defaultRowHeight="14.4" x14ac:dyDescent="0.3"/>
  <cols>
    <col min="1" max="1" width="8.109375" bestFit="1" customWidth="1"/>
    <col min="2" max="2" width="16.109375" bestFit="1" customWidth="1"/>
    <col min="3" max="3" width="9.6640625" bestFit="1" customWidth="1"/>
    <col min="4" max="4" width="8.5546875" bestFit="1" customWidth="1"/>
    <col min="5" max="5" width="11.5546875" customWidth="1"/>
    <col min="6" max="6" width="9.33203125" bestFit="1" customWidth="1"/>
    <col min="7" max="7" width="6.6640625" bestFit="1" customWidth="1"/>
    <col min="9" max="9" width="7.88671875" bestFit="1" customWidth="1"/>
  </cols>
  <sheetData>
    <row r="2" spans="1:9" x14ac:dyDescent="0.3">
      <c r="A2" s="1" t="s">
        <v>0</v>
      </c>
      <c r="B2" s="1"/>
      <c r="C2" s="1"/>
      <c r="D2" s="1"/>
      <c r="E2" s="1" t="s">
        <v>21</v>
      </c>
      <c r="F2" s="1"/>
      <c r="G2" s="1"/>
      <c r="H2" s="1"/>
      <c r="I2" s="1"/>
    </row>
    <row r="3" spans="1:9" x14ac:dyDescent="0.3">
      <c r="A3" s="1">
        <f>SUM(A5:A11)</f>
        <v>20</v>
      </c>
      <c r="B3" s="1"/>
      <c r="C3" s="1" t="s">
        <v>22</v>
      </c>
      <c r="D3" s="1"/>
      <c r="E3" s="1"/>
      <c r="F3" s="1"/>
      <c r="G3" s="1"/>
      <c r="H3" s="1"/>
      <c r="I3" s="1"/>
    </row>
    <row r="4" spans="1:9" ht="27" x14ac:dyDescent="0.3">
      <c r="A4" s="10" t="s">
        <v>23</v>
      </c>
      <c r="B4" s="10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3">
      <c r="A5" s="1">
        <v>5</v>
      </c>
      <c r="B5" s="1" t="s">
        <v>25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</row>
    <row r="6" spans="1:9" x14ac:dyDescent="0.3">
      <c r="A6" s="1">
        <v>2</v>
      </c>
      <c r="B6" s="1" t="s">
        <v>26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</row>
    <row r="7" spans="1:9" x14ac:dyDescent="0.3">
      <c r="A7" s="1">
        <v>0</v>
      </c>
      <c r="B7" s="1" t="s">
        <v>27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3">
      <c r="A8" s="1">
        <v>4</v>
      </c>
      <c r="B8" s="1" t="s">
        <v>28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</row>
    <row r="9" spans="1:9" x14ac:dyDescent="0.3">
      <c r="A9" s="1">
        <v>1</v>
      </c>
      <c r="B9" s="1" t="s">
        <v>29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 x14ac:dyDescent="0.3">
      <c r="A10" s="1">
        <v>2</v>
      </c>
      <c r="B10" s="1" t="s">
        <v>30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</row>
    <row r="11" spans="1:9" x14ac:dyDescent="0.3">
      <c r="A11" s="1">
        <v>6</v>
      </c>
      <c r="B11" s="1" t="s">
        <v>31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</row>
    <row r="12" spans="1:9" x14ac:dyDescent="0.3">
      <c r="A12" s="1"/>
      <c r="B12" s="1" t="s">
        <v>32</v>
      </c>
      <c r="C12" s="1">
        <f>SUMPRODUCT($A$5:$A$11,C5:C11)</f>
        <v>18</v>
      </c>
      <c r="D12" s="1">
        <f t="shared" ref="D12:I12" si="0">SUMPRODUCT($A$5:$A$11,D5:D11)</f>
        <v>16</v>
      </c>
      <c r="E12" s="1">
        <f t="shared" si="0"/>
        <v>15</v>
      </c>
      <c r="F12" s="1">
        <f t="shared" si="0"/>
        <v>17</v>
      </c>
      <c r="G12" s="1">
        <f t="shared" si="0"/>
        <v>12</v>
      </c>
      <c r="H12" s="1">
        <f t="shared" si="0"/>
        <v>9</v>
      </c>
      <c r="I12" s="1">
        <f t="shared" si="0"/>
        <v>13</v>
      </c>
    </row>
    <row r="13" spans="1:9" x14ac:dyDescent="0.3">
      <c r="A13" s="1"/>
      <c r="B13" s="1"/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</row>
    <row r="14" spans="1:9" x14ac:dyDescent="0.3">
      <c r="A14" s="1"/>
      <c r="B14" s="1" t="s">
        <v>34</v>
      </c>
      <c r="C14" s="1">
        <v>17</v>
      </c>
      <c r="D14" s="1">
        <v>13</v>
      </c>
      <c r="E14" s="1">
        <v>15</v>
      </c>
      <c r="F14" s="1">
        <v>17</v>
      </c>
      <c r="G14" s="1">
        <v>9</v>
      </c>
      <c r="H14" s="1">
        <v>9</v>
      </c>
      <c r="I14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B16" sqref="B16"/>
    </sheetView>
  </sheetViews>
  <sheetFormatPr defaultRowHeight="14.4" x14ac:dyDescent="0.3"/>
  <cols>
    <col min="1" max="1" width="15.88671875" bestFit="1" customWidth="1"/>
    <col min="2" max="2" width="11.44140625" bestFit="1" customWidth="1"/>
    <col min="3" max="3" width="9.88671875" bestFit="1" customWidth="1"/>
  </cols>
  <sheetData>
    <row r="1" spans="1:8" x14ac:dyDescent="0.3">
      <c r="A1" s="1" t="s">
        <v>35</v>
      </c>
      <c r="B1" s="1">
        <v>9000</v>
      </c>
      <c r="C1" s="1">
        <v>6000</v>
      </c>
      <c r="D1" s="1">
        <v>6000</v>
      </c>
      <c r="E1" s="1">
        <v>13000</v>
      </c>
      <c r="F1" s="1"/>
      <c r="G1" s="1"/>
      <c r="H1" s="1"/>
    </row>
    <row r="2" spans="1:8" x14ac:dyDescent="0.3">
      <c r="A2" s="1"/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/>
      <c r="H2" s="1"/>
    </row>
    <row r="3" spans="1:8" x14ac:dyDescent="0.3">
      <c r="A3" s="1" t="s">
        <v>41</v>
      </c>
      <c r="B3" s="2">
        <v>5</v>
      </c>
      <c r="C3" s="2">
        <v>3.5</v>
      </c>
      <c r="D3" s="2">
        <v>4.2</v>
      </c>
      <c r="E3" s="2">
        <v>2.2000000000000002</v>
      </c>
      <c r="F3" s="1">
        <v>10000</v>
      </c>
      <c r="G3" s="1"/>
      <c r="H3" s="1"/>
    </row>
    <row r="4" spans="1:8" x14ac:dyDescent="0.3">
      <c r="A4" s="1" t="s">
        <v>42</v>
      </c>
      <c r="B4" s="2">
        <v>3.2</v>
      </c>
      <c r="C4" s="2">
        <v>2.6</v>
      </c>
      <c r="D4" s="2">
        <v>1.8</v>
      </c>
      <c r="E4" s="2">
        <v>4.8</v>
      </c>
      <c r="F4" s="1">
        <v>12000</v>
      </c>
      <c r="G4" s="1"/>
      <c r="H4" s="1"/>
    </row>
    <row r="5" spans="1:8" x14ac:dyDescent="0.3">
      <c r="A5" s="1" t="s">
        <v>43</v>
      </c>
      <c r="B5" s="2">
        <v>2.5</v>
      </c>
      <c r="C5" s="2">
        <v>3.1</v>
      </c>
      <c r="D5" s="2">
        <v>3.3</v>
      </c>
      <c r="E5" s="2">
        <v>5.4</v>
      </c>
      <c r="F5" s="1">
        <v>14000</v>
      </c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 t="s">
        <v>44</v>
      </c>
      <c r="B7" s="1"/>
      <c r="C7" s="1"/>
      <c r="D7" s="1"/>
      <c r="E7" s="1"/>
      <c r="F7" s="1"/>
      <c r="G7" s="1"/>
      <c r="H7" s="1"/>
    </row>
    <row r="8" spans="1:8" x14ac:dyDescent="0.3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45</v>
      </c>
      <c r="G8" s="1"/>
      <c r="H8" s="1" t="s">
        <v>46</v>
      </c>
    </row>
    <row r="9" spans="1:8" x14ac:dyDescent="0.3">
      <c r="A9" s="1" t="s">
        <v>41</v>
      </c>
      <c r="B9" s="1">
        <v>0</v>
      </c>
      <c r="C9" s="1">
        <v>0</v>
      </c>
      <c r="D9" s="1">
        <v>0</v>
      </c>
      <c r="E9" s="1">
        <v>10000.000000000002</v>
      </c>
      <c r="F9" s="1">
        <f>SUM(B9:E9)</f>
        <v>10000.000000000002</v>
      </c>
      <c r="G9" s="1" t="s">
        <v>19</v>
      </c>
      <c r="H9" s="1">
        <v>10000</v>
      </c>
    </row>
    <row r="10" spans="1:8" x14ac:dyDescent="0.3">
      <c r="A10" s="1" t="s">
        <v>42</v>
      </c>
      <c r="B10" s="1">
        <v>0</v>
      </c>
      <c r="C10" s="1">
        <v>3000.0000000000009</v>
      </c>
      <c r="D10" s="1">
        <v>5999.9999999999991</v>
      </c>
      <c r="E10" s="1">
        <v>3000.0000000000005</v>
      </c>
      <c r="F10" s="1">
        <f>SUM(B10:E10)</f>
        <v>12000</v>
      </c>
      <c r="G10" s="1" t="s">
        <v>19</v>
      </c>
      <c r="H10" s="1">
        <v>12000</v>
      </c>
    </row>
    <row r="11" spans="1:8" x14ac:dyDescent="0.3">
      <c r="A11" s="1" t="s">
        <v>43</v>
      </c>
      <c r="B11" s="1">
        <v>8999.9999999999982</v>
      </c>
      <c r="C11" s="1">
        <v>2999.9999999999986</v>
      </c>
      <c r="D11" s="1">
        <v>0</v>
      </c>
      <c r="E11" s="1">
        <v>0</v>
      </c>
      <c r="F11" s="1">
        <f>SUM(B11:E11)</f>
        <v>11999.999999999996</v>
      </c>
      <c r="G11" s="1" t="s">
        <v>19</v>
      </c>
      <c r="H11" s="1">
        <v>14000</v>
      </c>
    </row>
    <row r="12" spans="1:8" x14ac:dyDescent="0.3">
      <c r="A12" s="1" t="s">
        <v>47</v>
      </c>
      <c r="B12" s="1">
        <f>SUM(B9:B11)</f>
        <v>8999.9999999999982</v>
      </c>
      <c r="C12" s="1">
        <f>SUM(C9:C11)</f>
        <v>6000</v>
      </c>
      <c r="D12" s="1">
        <f>SUM(D9:D11)</f>
        <v>5999.9999999999991</v>
      </c>
      <c r="E12" s="1">
        <f>SUM(E9:E11)</f>
        <v>13000.000000000002</v>
      </c>
      <c r="F12" s="1"/>
      <c r="G12" s="1"/>
      <c r="H12" s="1"/>
    </row>
    <row r="13" spans="1:8" x14ac:dyDescent="0.3">
      <c r="A13" s="1"/>
      <c r="B13" s="1" t="s">
        <v>33</v>
      </c>
      <c r="C13" s="1" t="s">
        <v>33</v>
      </c>
      <c r="D13" s="1" t="s">
        <v>33</v>
      </c>
      <c r="E13" s="1" t="s">
        <v>33</v>
      </c>
      <c r="F13" s="1"/>
      <c r="G13" s="1"/>
      <c r="H13" s="1"/>
    </row>
    <row r="14" spans="1:8" x14ac:dyDescent="0.3">
      <c r="A14" s="1" t="s">
        <v>15</v>
      </c>
      <c r="B14" s="1">
        <f>B1</f>
        <v>9000</v>
      </c>
      <c r="C14" s="1">
        <f>C1</f>
        <v>6000</v>
      </c>
      <c r="D14" s="1">
        <f>D1</f>
        <v>6000</v>
      </c>
      <c r="E14" s="1">
        <f>E1</f>
        <v>13000</v>
      </c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 t="s">
        <v>48</v>
      </c>
      <c r="B16" s="2">
        <f>SUMPRODUCT(B3:E5,B9:E11)</f>
        <v>86800</v>
      </c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C1DA-2A50-4839-BF83-82DB335E241A}">
  <dimension ref="A1:G51"/>
  <sheetViews>
    <sheetView showGridLines="0" topLeftCell="A28" workbookViewId="0"/>
  </sheetViews>
  <sheetFormatPr defaultRowHeight="14.4" x14ac:dyDescent="0.3"/>
  <cols>
    <col min="1" max="1" width="2.33203125" customWidth="1"/>
    <col min="2" max="2" width="17" bestFit="1" customWidth="1"/>
    <col min="3" max="3" width="9.109375" bestFit="1" customWidth="1"/>
    <col min="4" max="4" width="12.6640625" bestFit="1" customWidth="1"/>
    <col min="5" max="5" width="11.44140625" bestFit="1" customWidth="1"/>
    <col min="6" max="6" width="10.44140625" bestFit="1" customWidth="1"/>
    <col min="7" max="7" width="5.33203125" bestFit="1" customWidth="1"/>
  </cols>
  <sheetData>
    <row r="1" spans="1:5" x14ac:dyDescent="0.3">
      <c r="A1" s="11" t="s">
        <v>79</v>
      </c>
    </row>
    <row r="2" spans="1:5" x14ac:dyDescent="0.3">
      <c r="A2" s="11" t="s">
        <v>138</v>
      </c>
    </row>
    <row r="3" spans="1:5" x14ac:dyDescent="0.3">
      <c r="A3" s="11" t="s">
        <v>139</v>
      </c>
    </row>
    <row r="4" spans="1:5" x14ac:dyDescent="0.3">
      <c r="A4" s="11" t="s">
        <v>140</v>
      </c>
    </row>
    <row r="5" spans="1:5" x14ac:dyDescent="0.3">
      <c r="A5" s="11" t="s">
        <v>83</v>
      </c>
    </row>
    <row r="6" spans="1:5" x14ac:dyDescent="0.3">
      <c r="A6" s="11"/>
      <c r="B6" t="s">
        <v>84</v>
      </c>
    </row>
    <row r="7" spans="1:5" x14ac:dyDescent="0.3">
      <c r="A7" s="11"/>
      <c r="B7" t="s">
        <v>141</v>
      </c>
    </row>
    <row r="8" spans="1:5" x14ac:dyDescent="0.3">
      <c r="A8" s="11"/>
      <c r="B8" t="s">
        <v>142</v>
      </c>
    </row>
    <row r="9" spans="1:5" x14ac:dyDescent="0.3">
      <c r="A9" s="11" t="s">
        <v>87</v>
      </c>
    </row>
    <row r="10" spans="1:5" x14ac:dyDescent="0.3">
      <c r="B10" t="s">
        <v>88</v>
      </c>
    </row>
    <row r="11" spans="1:5" x14ac:dyDescent="0.3">
      <c r="B11" t="s">
        <v>89</v>
      </c>
    </row>
    <row r="12" spans="1:5" x14ac:dyDescent="0.3">
      <c r="B12" t="s">
        <v>90</v>
      </c>
    </row>
    <row r="14" spans="1:5" ht="15" thickBot="1" x14ac:dyDescent="0.35">
      <c r="A14" t="s">
        <v>91</v>
      </c>
    </row>
    <row r="15" spans="1:5" ht="15" thickBot="1" x14ac:dyDescent="0.35">
      <c r="B15" s="13" t="s">
        <v>92</v>
      </c>
      <c r="C15" s="13" t="s">
        <v>93</v>
      </c>
      <c r="D15" s="13" t="s">
        <v>94</v>
      </c>
      <c r="E15" s="13" t="s">
        <v>95</v>
      </c>
    </row>
    <row r="16" spans="1:5" ht="15" thickBot="1" x14ac:dyDescent="0.35">
      <c r="B16" s="12" t="s">
        <v>143</v>
      </c>
      <c r="C16" s="12" t="s">
        <v>49</v>
      </c>
      <c r="D16" s="17">
        <v>0</v>
      </c>
      <c r="E16" s="17">
        <v>9269</v>
      </c>
    </row>
    <row r="19" spans="1:6" ht="15" thickBot="1" x14ac:dyDescent="0.35">
      <c r="A19" t="s">
        <v>96</v>
      </c>
    </row>
    <row r="20" spans="1:6" ht="15" thickBot="1" x14ac:dyDescent="0.35">
      <c r="B20" s="13" t="s">
        <v>92</v>
      </c>
      <c r="C20" s="13" t="s">
        <v>93</v>
      </c>
      <c r="D20" s="13" t="s">
        <v>94</v>
      </c>
      <c r="E20" s="13" t="s">
        <v>95</v>
      </c>
      <c r="F20" s="13" t="s">
        <v>97</v>
      </c>
    </row>
    <row r="21" spans="1:6" x14ac:dyDescent="0.3">
      <c r="B21" s="14" t="s">
        <v>144</v>
      </c>
      <c r="C21" s="14" t="s">
        <v>51</v>
      </c>
      <c r="D21" s="16">
        <v>0</v>
      </c>
      <c r="E21" s="16">
        <v>0</v>
      </c>
      <c r="F21" s="14" t="s">
        <v>172</v>
      </c>
    </row>
    <row r="22" spans="1:6" x14ac:dyDescent="0.3">
      <c r="B22" s="14" t="s">
        <v>145</v>
      </c>
      <c r="C22" s="14" t="s">
        <v>51</v>
      </c>
      <c r="D22" s="16">
        <v>0</v>
      </c>
      <c r="E22" s="16">
        <v>1</v>
      </c>
      <c r="F22" s="14" t="s">
        <v>172</v>
      </c>
    </row>
    <row r="23" spans="1:6" x14ac:dyDescent="0.3">
      <c r="B23" s="14" t="s">
        <v>146</v>
      </c>
      <c r="C23" s="14" t="s">
        <v>51</v>
      </c>
      <c r="D23" s="16">
        <v>0</v>
      </c>
      <c r="E23" s="16">
        <v>1</v>
      </c>
      <c r="F23" s="14" t="s">
        <v>172</v>
      </c>
    </row>
    <row r="24" spans="1:6" x14ac:dyDescent="0.3">
      <c r="B24" s="14" t="s">
        <v>147</v>
      </c>
      <c r="C24" s="14" t="s">
        <v>51</v>
      </c>
      <c r="D24" s="16">
        <v>0</v>
      </c>
      <c r="E24" s="16">
        <v>0</v>
      </c>
      <c r="F24" s="14" t="s">
        <v>172</v>
      </c>
    </row>
    <row r="25" spans="1:6" x14ac:dyDescent="0.3">
      <c r="B25" s="14" t="s">
        <v>148</v>
      </c>
      <c r="C25" s="14" t="s">
        <v>51</v>
      </c>
      <c r="D25" s="16">
        <v>0</v>
      </c>
      <c r="E25" s="16">
        <v>0</v>
      </c>
      <c r="F25" s="14" t="s">
        <v>172</v>
      </c>
    </row>
    <row r="26" spans="1:6" x14ac:dyDescent="0.3">
      <c r="B26" s="14" t="s">
        <v>149</v>
      </c>
      <c r="C26" s="14" t="s">
        <v>51</v>
      </c>
      <c r="D26" s="16">
        <v>0</v>
      </c>
      <c r="E26" s="16">
        <v>1</v>
      </c>
      <c r="F26" s="14" t="s">
        <v>172</v>
      </c>
    </row>
    <row r="27" spans="1:6" x14ac:dyDescent="0.3">
      <c r="B27" s="14" t="s">
        <v>150</v>
      </c>
      <c r="C27" s="14" t="s">
        <v>51</v>
      </c>
      <c r="D27" s="16">
        <v>0</v>
      </c>
      <c r="E27" s="16">
        <v>1</v>
      </c>
      <c r="F27" s="14" t="s">
        <v>172</v>
      </c>
    </row>
    <row r="28" spans="1:6" x14ac:dyDescent="0.3">
      <c r="B28" s="14" t="s">
        <v>151</v>
      </c>
      <c r="C28" s="14" t="s">
        <v>51</v>
      </c>
      <c r="D28" s="16">
        <v>0</v>
      </c>
      <c r="E28" s="16">
        <v>1</v>
      </c>
      <c r="F28" s="14" t="s">
        <v>172</v>
      </c>
    </row>
    <row r="29" spans="1:6" x14ac:dyDescent="0.3">
      <c r="B29" s="14" t="s">
        <v>152</v>
      </c>
      <c r="C29" s="14" t="s">
        <v>51</v>
      </c>
      <c r="D29" s="16">
        <v>0</v>
      </c>
      <c r="E29" s="16">
        <v>1</v>
      </c>
      <c r="F29" s="14" t="s">
        <v>172</v>
      </c>
    </row>
    <row r="30" spans="1:6" x14ac:dyDescent="0.3">
      <c r="B30" s="14" t="s">
        <v>153</v>
      </c>
      <c r="C30" s="14" t="s">
        <v>51</v>
      </c>
      <c r="D30" s="16">
        <v>0</v>
      </c>
      <c r="E30" s="16">
        <v>0</v>
      </c>
      <c r="F30" s="14" t="s">
        <v>172</v>
      </c>
    </row>
    <row r="31" spans="1:6" x14ac:dyDescent="0.3">
      <c r="B31" s="14" t="s">
        <v>154</v>
      </c>
      <c r="C31" s="14" t="s">
        <v>51</v>
      </c>
      <c r="D31" s="16">
        <v>0</v>
      </c>
      <c r="E31" s="16">
        <v>0</v>
      </c>
      <c r="F31" s="14" t="s">
        <v>172</v>
      </c>
    </row>
    <row r="32" spans="1:6" x14ac:dyDescent="0.3">
      <c r="B32" s="14" t="s">
        <v>155</v>
      </c>
      <c r="C32" s="14" t="s">
        <v>51</v>
      </c>
      <c r="D32" s="16">
        <v>0</v>
      </c>
      <c r="E32" s="16">
        <v>0</v>
      </c>
      <c r="F32" s="14" t="s">
        <v>172</v>
      </c>
    </row>
    <row r="33" spans="1:7" x14ac:dyDescent="0.3">
      <c r="B33" s="14" t="s">
        <v>156</v>
      </c>
      <c r="C33" s="14" t="s">
        <v>51</v>
      </c>
      <c r="D33" s="16">
        <v>0</v>
      </c>
      <c r="E33" s="16">
        <v>0</v>
      </c>
      <c r="F33" s="14" t="s">
        <v>172</v>
      </c>
    </row>
    <row r="34" spans="1:7" x14ac:dyDescent="0.3">
      <c r="B34" s="14" t="s">
        <v>157</v>
      </c>
      <c r="C34" s="14" t="s">
        <v>51</v>
      </c>
      <c r="D34" s="16">
        <v>0</v>
      </c>
      <c r="E34" s="16">
        <v>0</v>
      </c>
      <c r="F34" s="14" t="s">
        <v>172</v>
      </c>
    </row>
    <row r="35" spans="1:7" x14ac:dyDescent="0.3">
      <c r="B35" s="14" t="s">
        <v>158</v>
      </c>
      <c r="C35" s="14" t="s">
        <v>51</v>
      </c>
      <c r="D35" s="16">
        <v>0</v>
      </c>
      <c r="E35" s="16">
        <v>1</v>
      </c>
      <c r="F35" s="14" t="s">
        <v>172</v>
      </c>
    </row>
    <row r="36" spans="1:7" x14ac:dyDescent="0.3">
      <c r="B36" s="14" t="s">
        <v>159</v>
      </c>
      <c r="C36" s="14" t="s">
        <v>51</v>
      </c>
      <c r="D36" s="16">
        <v>0</v>
      </c>
      <c r="E36" s="16">
        <v>1</v>
      </c>
      <c r="F36" s="14" t="s">
        <v>172</v>
      </c>
    </row>
    <row r="37" spans="1:7" x14ac:dyDescent="0.3">
      <c r="B37" s="14" t="s">
        <v>160</v>
      </c>
      <c r="C37" s="14" t="s">
        <v>51</v>
      </c>
      <c r="D37" s="16">
        <v>0</v>
      </c>
      <c r="E37" s="16">
        <v>1</v>
      </c>
      <c r="F37" s="14" t="s">
        <v>172</v>
      </c>
    </row>
    <row r="38" spans="1:7" x14ac:dyDescent="0.3">
      <c r="B38" s="14" t="s">
        <v>161</v>
      </c>
      <c r="C38" s="14" t="s">
        <v>51</v>
      </c>
      <c r="D38" s="16">
        <v>0</v>
      </c>
      <c r="E38" s="16">
        <v>1</v>
      </c>
      <c r="F38" s="14" t="s">
        <v>172</v>
      </c>
    </row>
    <row r="39" spans="1:7" x14ac:dyDescent="0.3">
      <c r="B39" s="14" t="s">
        <v>162</v>
      </c>
      <c r="C39" s="14" t="s">
        <v>51</v>
      </c>
      <c r="D39" s="16">
        <v>0</v>
      </c>
      <c r="E39" s="16">
        <v>1</v>
      </c>
      <c r="F39" s="14" t="s">
        <v>172</v>
      </c>
    </row>
    <row r="40" spans="1:7" ht="15" thickBot="1" x14ac:dyDescent="0.35">
      <c r="B40" s="12" t="s">
        <v>163</v>
      </c>
      <c r="C40" s="12" t="s">
        <v>51</v>
      </c>
      <c r="D40" s="17">
        <v>0</v>
      </c>
      <c r="E40" s="17">
        <v>1</v>
      </c>
      <c r="F40" s="12" t="s">
        <v>172</v>
      </c>
    </row>
    <row r="43" spans="1:7" ht="15" thickBot="1" x14ac:dyDescent="0.35">
      <c r="A43" t="s">
        <v>98</v>
      </c>
    </row>
    <row r="44" spans="1:7" ht="15" thickBot="1" x14ac:dyDescent="0.35">
      <c r="B44" s="13" t="s">
        <v>92</v>
      </c>
      <c r="C44" s="13" t="s">
        <v>93</v>
      </c>
      <c r="D44" s="13" t="s">
        <v>99</v>
      </c>
      <c r="E44" s="13" t="s">
        <v>100</v>
      </c>
      <c r="F44" s="13" t="s">
        <v>101</v>
      </c>
      <c r="G44" s="13" t="s">
        <v>102</v>
      </c>
    </row>
    <row r="45" spans="1:7" x14ac:dyDescent="0.3">
      <c r="B45" s="14" t="s">
        <v>106</v>
      </c>
      <c r="C45" s="14" t="s">
        <v>50</v>
      </c>
      <c r="D45" s="16">
        <v>2321</v>
      </c>
      <c r="E45" s="14" t="s">
        <v>164</v>
      </c>
      <c r="F45" s="14" t="s">
        <v>116</v>
      </c>
      <c r="G45" s="14">
        <v>179.00000000000318</v>
      </c>
    </row>
    <row r="46" spans="1:7" x14ac:dyDescent="0.3">
      <c r="B46" s="14" t="s">
        <v>107</v>
      </c>
      <c r="C46" s="14" t="s">
        <v>50</v>
      </c>
      <c r="D46" s="16">
        <v>2753</v>
      </c>
      <c r="E46" s="14" t="s">
        <v>165</v>
      </c>
      <c r="F46" s="14" t="s">
        <v>116</v>
      </c>
      <c r="G46" s="14">
        <v>47.000000000001364</v>
      </c>
    </row>
    <row r="47" spans="1:7" x14ac:dyDescent="0.3">
      <c r="B47" s="14" t="s">
        <v>108</v>
      </c>
      <c r="C47" s="14" t="s">
        <v>50</v>
      </c>
      <c r="D47" s="16">
        <v>2751</v>
      </c>
      <c r="E47" s="14" t="s">
        <v>166</v>
      </c>
      <c r="F47" s="14" t="s">
        <v>116</v>
      </c>
      <c r="G47" s="14">
        <v>148.99999999999818</v>
      </c>
    </row>
    <row r="48" spans="1:7" x14ac:dyDescent="0.3">
      <c r="B48" s="14" t="s">
        <v>109</v>
      </c>
      <c r="C48" s="14" t="s">
        <v>50</v>
      </c>
      <c r="D48" s="16">
        <v>897</v>
      </c>
      <c r="E48" s="14" t="s">
        <v>167</v>
      </c>
      <c r="F48" s="14" t="s">
        <v>116</v>
      </c>
      <c r="G48" s="14">
        <v>3.0000000000004547</v>
      </c>
    </row>
    <row r="49" spans="2:7" x14ac:dyDescent="0.3">
      <c r="B49" s="14" t="s">
        <v>110</v>
      </c>
      <c r="C49" s="14" t="s">
        <v>50</v>
      </c>
      <c r="D49" s="16">
        <v>884</v>
      </c>
      <c r="E49" s="14" t="s">
        <v>168</v>
      </c>
      <c r="F49" s="14" t="s">
        <v>116</v>
      </c>
      <c r="G49" s="14">
        <v>15.999999999999545</v>
      </c>
    </row>
    <row r="50" spans="2:7" x14ac:dyDescent="0.3">
      <c r="B50" s="14" t="s">
        <v>169</v>
      </c>
      <c r="C50" s="14" t="s">
        <v>50</v>
      </c>
      <c r="D50" s="16">
        <v>670</v>
      </c>
      <c r="E50" s="14" t="s">
        <v>170</v>
      </c>
      <c r="F50" s="14" t="s">
        <v>116</v>
      </c>
      <c r="G50" s="14">
        <v>229.99999999999977</v>
      </c>
    </row>
    <row r="51" spans="2:7" ht="15" thickBot="1" x14ac:dyDescent="0.35">
      <c r="B51" s="12" t="s">
        <v>171</v>
      </c>
      <c r="C51" s="12"/>
      <c r="D51" s="12"/>
      <c r="E51" s="12"/>
      <c r="F51" s="12"/>
      <c r="G5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tabSelected="1" topLeftCell="A2" workbookViewId="0"/>
  </sheetViews>
  <sheetFormatPr defaultRowHeight="14.4" x14ac:dyDescent="0.3"/>
  <cols>
    <col min="2" max="2" width="10" bestFit="1" customWidth="1"/>
    <col min="5" max="7" width="11.109375" bestFit="1" customWidth="1"/>
    <col min="8" max="10" width="12.5546875" bestFit="1" customWidth="1"/>
  </cols>
  <sheetData>
    <row r="1" spans="1:10" x14ac:dyDescent="0.3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f>SUMPRODUCT(doit,NPV)</f>
        <v>9269</v>
      </c>
      <c r="C2" s="1"/>
      <c r="D2" s="1" t="s">
        <v>50</v>
      </c>
      <c r="E2" s="1">
        <f t="shared" ref="E2:J2" si="0">SUMPRODUCT(doit,E6:E25)</f>
        <v>2321</v>
      </c>
      <c r="F2" s="1">
        <f t="shared" si="0"/>
        <v>2753</v>
      </c>
      <c r="G2" s="1">
        <f t="shared" si="0"/>
        <v>2751</v>
      </c>
      <c r="H2" s="1">
        <f t="shared" si="0"/>
        <v>897</v>
      </c>
      <c r="I2" s="1">
        <f t="shared" si="0"/>
        <v>884</v>
      </c>
      <c r="J2" s="1">
        <f t="shared" si="0"/>
        <v>670</v>
      </c>
    </row>
    <row r="3" spans="1:10" x14ac:dyDescent="0.3">
      <c r="A3" s="1"/>
      <c r="B3" s="1"/>
      <c r="C3" s="1"/>
      <c r="D3" s="1"/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</row>
    <row r="4" spans="1:10" x14ac:dyDescent="0.3">
      <c r="A4" s="1"/>
      <c r="B4" s="1"/>
      <c r="C4" s="1"/>
      <c r="D4" s="1" t="s">
        <v>10</v>
      </c>
      <c r="E4" s="1">
        <v>2500</v>
      </c>
      <c r="F4" s="1">
        <v>2800</v>
      </c>
      <c r="G4" s="1">
        <v>2900</v>
      </c>
      <c r="H4" s="1">
        <v>900</v>
      </c>
      <c r="I4" s="1">
        <v>900</v>
      </c>
      <c r="J4" s="1">
        <v>900</v>
      </c>
    </row>
    <row r="5" spans="1:10" x14ac:dyDescent="0.3">
      <c r="A5" s="1" t="s">
        <v>51</v>
      </c>
      <c r="B5" s="1"/>
      <c r="C5" s="1" t="s">
        <v>52</v>
      </c>
      <c r="D5" s="1"/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</row>
    <row r="6" spans="1:10" x14ac:dyDescent="0.3">
      <c r="A6" s="1">
        <v>0</v>
      </c>
      <c r="B6" s="1" t="s">
        <v>59</v>
      </c>
      <c r="C6" s="1">
        <v>928</v>
      </c>
      <c r="D6" s="1"/>
      <c r="E6" s="1">
        <v>398</v>
      </c>
      <c r="F6" s="1">
        <v>180</v>
      </c>
      <c r="G6" s="1">
        <v>368</v>
      </c>
      <c r="H6" s="1">
        <v>111</v>
      </c>
      <c r="I6" s="1">
        <v>108</v>
      </c>
      <c r="J6" s="1">
        <v>123</v>
      </c>
    </row>
    <row r="7" spans="1:10" x14ac:dyDescent="0.3">
      <c r="A7" s="1">
        <v>1</v>
      </c>
      <c r="B7" s="1" t="s">
        <v>60</v>
      </c>
      <c r="C7" s="1">
        <v>908</v>
      </c>
      <c r="D7" s="1"/>
      <c r="E7" s="1">
        <v>151</v>
      </c>
      <c r="F7" s="1">
        <v>269</v>
      </c>
      <c r="G7" s="1">
        <v>248</v>
      </c>
      <c r="H7" s="1">
        <v>139</v>
      </c>
      <c r="I7" s="1">
        <v>86</v>
      </c>
      <c r="J7" s="1">
        <v>83</v>
      </c>
    </row>
    <row r="8" spans="1:10" x14ac:dyDescent="0.3">
      <c r="A8" s="1">
        <v>1</v>
      </c>
      <c r="B8" s="1" t="s">
        <v>61</v>
      </c>
      <c r="C8" s="1">
        <v>801</v>
      </c>
      <c r="D8" s="1"/>
      <c r="E8" s="1">
        <v>129</v>
      </c>
      <c r="F8" s="1">
        <v>189</v>
      </c>
      <c r="G8" s="1">
        <v>308</v>
      </c>
      <c r="H8" s="1">
        <v>56</v>
      </c>
      <c r="I8" s="1">
        <v>61</v>
      </c>
      <c r="J8" s="1">
        <v>23</v>
      </c>
    </row>
    <row r="9" spans="1:10" x14ac:dyDescent="0.3">
      <c r="A9" s="1">
        <v>0</v>
      </c>
      <c r="B9" s="1" t="s">
        <v>62</v>
      </c>
      <c r="C9" s="1">
        <v>543</v>
      </c>
      <c r="D9" s="1"/>
      <c r="E9" s="1">
        <v>275</v>
      </c>
      <c r="F9" s="1">
        <v>218</v>
      </c>
      <c r="G9" s="1">
        <v>220</v>
      </c>
      <c r="H9" s="1">
        <v>54</v>
      </c>
      <c r="I9" s="1">
        <v>70</v>
      </c>
      <c r="J9" s="1">
        <v>59</v>
      </c>
    </row>
    <row r="10" spans="1:10" x14ac:dyDescent="0.3">
      <c r="A10" s="1">
        <v>0</v>
      </c>
      <c r="B10" s="1" t="s">
        <v>63</v>
      </c>
      <c r="C10" s="1">
        <v>944</v>
      </c>
      <c r="D10" s="1"/>
      <c r="E10" s="1">
        <v>291</v>
      </c>
      <c r="F10" s="1">
        <v>252</v>
      </c>
      <c r="G10" s="1">
        <v>228</v>
      </c>
      <c r="H10" s="1">
        <v>123</v>
      </c>
      <c r="I10" s="1">
        <v>141</v>
      </c>
      <c r="J10" s="1">
        <v>70</v>
      </c>
    </row>
    <row r="11" spans="1:10" x14ac:dyDescent="0.3">
      <c r="A11" s="1">
        <v>1</v>
      </c>
      <c r="B11" s="1" t="s">
        <v>64</v>
      </c>
      <c r="C11" s="1">
        <v>848</v>
      </c>
      <c r="D11" s="1"/>
      <c r="E11" s="1">
        <v>80</v>
      </c>
      <c r="F11" s="1">
        <v>283</v>
      </c>
      <c r="G11" s="1">
        <v>285</v>
      </c>
      <c r="H11" s="1">
        <v>119</v>
      </c>
      <c r="I11" s="1">
        <v>84</v>
      </c>
      <c r="J11" s="1">
        <v>37</v>
      </c>
    </row>
    <row r="12" spans="1:10" x14ac:dyDescent="0.3">
      <c r="A12" s="1">
        <v>1</v>
      </c>
      <c r="B12" s="1" t="s">
        <v>65</v>
      </c>
      <c r="C12" s="1">
        <v>545</v>
      </c>
      <c r="D12" s="1"/>
      <c r="E12" s="1">
        <v>203</v>
      </c>
      <c r="F12" s="1">
        <v>220</v>
      </c>
      <c r="G12" s="1">
        <v>77</v>
      </c>
      <c r="H12" s="1">
        <v>54</v>
      </c>
      <c r="I12" s="1">
        <v>44</v>
      </c>
      <c r="J12" s="1">
        <v>42</v>
      </c>
    </row>
    <row r="13" spans="1:10" x14ac:dyDescent="0.3">
      <c r="A13" s="1">
        <v>1</v>
      </c>
      <c r="B13" s="1" t="s">
        <v>66</v>
      </c>
      <c r="C13" s="1">
        <v>808</v>
      </c>
      <c r="D13" s="1"/>
      <c r="E13" s="1">
        <v>150</v>
      </c>
      <c r="F13" s="1">
        <v>113</v>
      </c>
      <c r="G13" s="1">
        <v>143</v>
      </c>
      <c r="H13" s="1">
        <v>67</v>
      </c>
      <c r="I13" s="1">
        <v>101</v>
      </c>
      <c r="J13" s="1">
        <v>43</v>
      </c>
    </row>
    <row r="14" spans="1:10" x14ac:dyDescent="0.3">
      <c r="A14" s="1">
        <v>1</v>
      </c>
      <c r="B14" s="1" t="s">
        <v>67</v>
      </c>
      <c r="C14" s="1">
        <v>638</v>
      </c>
      <c r="D14" s="1"/>
      <c r="E14" s="1">
        <v>282</v>
      </c>
      <c r="F14" s="1">
        <v>141</v>
      </c>
      <c r="G14" s="1">
        <v>160</v>
      </c>
      <c r="H14" s="1">
        <v>37</v>
      </c>
      <c r="I14" s="1">
        <v>55</v>
      </c>
      <c r="J14" s="1">
        <v>64</v>
      </c>
    </row>
    <row r="15" spans="1:10" x14ac:dyDescent="0.3">
      <c r="A15" s="1">
        <v>0</v>
      </c>
      <c r="B15" s="1" t="s">
        <v>68</v>
      </c>
      <c r="C15" s="1">
        <v>841</v>
      </c>
      <c r="D15" s="1"/>
      <c r="E15" s="1">
        <v>214</v>
      </c>
      <c r="F15" s="1">
        <v>254</v>
      </c>
      <c r="G15" s="1">
        <v>355</v>
      </c>
      <c r="H15" s="1">
        <v>130</v>
      </c>
      <c r="I15" s="1">
        <v>72</v>
      </c>
      <c r="J15" s="1">
        <v>62</v>
      </c>
    </row>
    <row r="16" spans="1:10" x14ac:dyDescent="0.3">
      <c r="A16" s="1">
        <v>0</v>
      </c>
      <c r="B16" s="1" t="s">
        <v>69</v>
      </c>
      <c r="C16" s="1">
        <v>664</v>
      </c>
      <c r="D16" s="1"/>
      <c r="E16" s="1">
        <v>224</v>
      </c>
      <c r="F16" s="1">
        <v>271</v>
      </c>
      <c r="G16" s="1">
        <v>130</v>
      </c>
      <c r="H16" s="1">
        <v>51</v>
      </c>
      <c r="I16" s="1">
        <v>79</v>
      </c>
      <c r="J16" s="1">
        <v>58</v>
      </c>
    </row>
    <row r="17" spans="1:10" x14ac:dyDescent="0.3">
      <c r="A17" s="1">
        <v>0</v>
      </c>
      <c r="B17" s="1" t="s">
        <v>70</v>
      </c>
      <c r="C17" s="1">
        <v>546</v>
      </c>
      <c r="D17" s="1"/>
      <c r="E17" s="1">
        <v>225</v>
      </c>
      <c r="F17" s="1">
        <v>150</v>
      </c>
      <c r="G17" s="1">
        <v>33</v>
      </c>
      <c r="H17" s="1">
        <v>35</v>
      </c>
      <c r="I17" s="1">
        <v>107</v>
      </c>
      <c r="J17" s="1">
        <v>63</v>
      </c>
    </row>
    <row r="18" spans="1:10" x14ac:dyDescent="0.3">
      <c r="A18" s="1">
        <v>0</v>
      </c>
      <c r="B18" s="1" t="s">
        <v>71</v>
      </c>
      <c r="C18" s="1">
        <v>699</v>
      </c>
      <c r="D18" s="1"/>
      <c r="E18" s="1">
        <v>101</v>
      </c>
      <c r="F18" s="1">
        <v>218</v>
      </c>
      <c r="G18" s="1">
        <v>272</v>
      </c>
      <c r="H18" s="1">
        <v>43</v>
      </c>
      <c r="I18" s="1">
        <v>90</v>
      </c>
      <c r="J18" s="1">
        <v>71</v>
      </c>
    </row>
    <row r="19" spans="1:10" x14ac:dyDescent="0.3">
      <c r="A19" s="1">
        <v>0</v>
      </c>
      <c r="B19" s="1" t="s">
        <v>72</v>
      </c>
      <c r="C19" s="1">
        <v>599</v>
      </c>
      <c r="D19" s="1"/>
      <c r="E19" s="1">
        <v>255</v>
      </c>
      <c r="F19" s="1">
        <v>202</v>
      </c>
      <c r="G19" s="1">
        <v>70</v>
      </c>
      <c r="H19" s="1">
        <v>3</v>
      </c>
      <c r="I19" s="1">
        <v>75</v>
      </c>
      <c r="J19" s="1">
        <v>83</v>
      </c>
    </row>
    <row r="20" spans="1:10" x14ac:dyDescent="0.3">
      <c r="A20" s="1">
        <v>1</v>
      </c>
      <c r="B20" s="1" t="s">
        <v>73</v>
      </c>
      <c r="C20" s="1">
        <v>903</v>
      </c>
      <c r="D20" s="1"/>
      <c r="E20" s="1">
        <v>228</v>
      </c>
      <c r="F20" s="1">
        <v>351</v>
      </c>
      <c r="G20" s="1">
        <v>240</v>
      </c>
      <c r="H20" s="1">
        <v>60</v>
      </c>
      <c r="I20" s="1">
        <v>93</v>
      </c>
      <c r="J20" s="1">
        <v>80</v>
      </c>
    </row>
    <row r="21" spans="1:10" x14ac:dyDescent="0.3">
      <c r="A21" s="1">
        <v>1</v>
      </c>
      <c r="B21" s="1" t="s">
        <v>74</v>
      </c>
      <c r="C21" s="1">
        <v>859</v>
      </c>
      <c r="D21" s="1"/>
      <c r="E21" s="1">
        <v>303</v>
      </c>
      <c r="F21" s="1">
        <v>173</v>
      </c>
      <c r="G21" s="1">
        <v>431</v>
      </c>
      <c r="H21" s="1">
        <v>60</v>
      </c>
      <c r="I21" s="1">
        <v>90</v>
      </c>
      <c r="J21" s="1">
        <v>41</v>
      </c>
    </row>
    <row r="22" spans="1:10" x14ac:dyDescent="0.3">
      <c r="A22" s="1">
        <v>1</v>
      </c>
      <c r="B22" s="1" t="s">
        <v>75</v>
      </c>
      <c r="C22" s="1">
        <v>748</v>
      </c>
      <c r="D22" s="1"/>
      <c r="E22" s="1">
        <v>133</v>
      </c>
      <c r="F22" s="1">
        <v>427</v>
      </c>
      <c r="G22" s="1">
        <v>220</v>
      </c>
      <c r="H22" s="1">
        <v>59</v>
      </c>
      <c r="I22" s="1">
        <v>40</v>
      </c>
      <c r="J22" s="1">
        <v>39</v>
      </c>
    </row>
    <row r="23" spans="1:10" x14ac:dyDescent="0.3">
      <c r="A23" s="1">
        <v>1</v>
      </c>
      <c r="B23" s="1" t="s">
        <v>76</v>
      </c>
      <c r="C23" s="1">
        <v>668</v>
      </c>
      <c r="D23" s="1"/>
      <c r="E23" s="1">
        <v>197</v>
      </c>
      <c r="F23" s="1">
        <v>98</v>
      </c>
      <c r="G23" s="1">
        <v>214</v>
      </c>
      <c r="H23" s="1">
        <v>95</v>
      </c>
      <c r="I23" s="1">
        <v>96</v>
      </c>
      <c r="J23" s="1">
        <v>74</v>
      </c>
    </row>
    <row r="24" spans="1:10" x14ac:dyDescent="0.3">
      <c r="A24" s="1">
        <v>1</v>
      </c>
      <c r="B24" s="1" t="s">
        <v>77</v>
      </c>
      <c r="C24" s="1">
        <v>888</v>
      </c>
      <c r="D24" s="1"/>
      <c r="E24" s="1">
        <v>313</v>
      </c>
      <c r="F24" s="1">
        <v>278</v>
      </c>
      <c r="G24" s="1">
        <v>291</v>
      </c>
      <c r="H24" s="1">
        <v>66</v>
      </c>
      <c r="I24" s="1">
        <v>75</v>
      </c>
      <c r="J24" s="1">
        <v>74</v>
      </c>
    </row>
    <row r="25" spans="1:10" x14ac:dyDescent="0.3">
      <c r="A25" s="1">
        <v>1</v>
      </c>
      <c r="B25" s="1" t="s">
        <v>78</v>
      </c>
      <c r="C25" s="1">
        <v>655</v>
      </c>
      <c r="D25" s="1"/>
      <c r="E25" s="1">
        <v>152</v>
      </c>
      <c r="F25" s="1">
        <v>211</v>
      </c>
      <c r="G25" s="1">
        <v>134</v>
      </c>
      <c r="H25" s="1">
        <v>85</v>
      </c>
      <c r="I25" s="1">
        <v>59</v>
      </c>
      <c r="J2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Goal Seek</vt:lpstr>
      <vt:lpstr>ProfitOptimization</vt:lpstr>
      <vt:lpstr>Answer Report 1</vt:lpstr>
      <vt:lpstr>Sensitivity Report 1</vt:lpstr>
      <vt:lpstr>Limits Report 1</vt:lpstr>
      <vt:lpstr>ProdMix</vt:lpstr>
      <vt:lpstr>BankStaffing</vt:lpstr>
      <vt:lpstr>TransDist</vt:lpstr>
      <vt:lpstr>Answer Report 2</vt:lpstr>
      <vt:lpstr>CapitalBudgeting</vt:lpstr>
      <vt:lpstr>doit</vt:lpstr>
      <vt:lpstr>NPV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Ram Krishnan</cp:lastModifiedBy>
  <dcterms:created xsi:type="dcterms:W3CDTF">2008-07-16T01:03:51Z</dcterms:created>
  <dcterms:modified xsi:type="dcterms:W3CDTF">2019-05-18T23:59:25Z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